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C:\Users\YULIED.PENARANDA\Desktop\2021\FEBRERO\PAGO\Anexo\PLAN DE ACCIÓN A DIC. 2020\"/>
    </mc:Choice>
  </mc:AlternateContent>
  <xr:revisionPtr revIDLastSave="0" documentId="13_ncr:1_{AA28E647-F18B-4644-A41F-7198350FB682}" xr6:coauthVersionLast="46" xr6:coauthVersionMax="46" xr10:uidLastSave="{00000000-0000-0000-0000-000000000000}"/>
  <bookViews>
    <workbookView xWindow="-120" yWindow="-120" windowWidth="20730" windowHeight="11160" tabRatio="811" activeTab="2" xr2:uid="{00000000-000D-0000-FFFF-FFFF00000000}"/>
  </bookViews>
  <sheets>
    <sheet name="GESTIÓN" sheetId="5" r:id="rId1"/>
    <sheet name="INVERSIÓN" sheetId="6" r:id="rId2"/>
    <sheet name="ACTIVIDADES" sheetId="18" r:id="rId3"/>
    <sheet name="TERRITORIALIZACIÓN" sheetId="19" r:id="rId4"/>
    <sheet name="SPI" sheetId="15" r:id="rId5"/>
    <sheet name="RevLin Cierre PAA 7794" sheetId="16" state="hidden" r:id="rId6"/>
  </sheets>
  <externalReferences>
    <externalReference r:id="rId7"/>
    <externalReference r:id="rId8"/>
    <externalReference r:id="rId9"/>
  </externalReferences>
  <definedNames>
    <definedName name="_xlnm.Print_Area" localSheetId="2">ACTIVIDADES!$A$1:$V$73</definedName>
    <definedName name="_xlnm.Print_Area" localSheetId="0">GESTIÓN!$A$1:$EL$21</definedName>
    <definedName name="_xlnm.Print_Area" localSheetId="1">INVERSIÓN!$A$1:$EI$76</definedName>
    <definedName name="CONDICION_POBLACIONAL">[1]Variables!$C$1:$C$24</definedName>
    <definedName name="GRUPO_ETAREO">[1]Variables!$A$1:$A$8</definedName>
    <definedName name="GRUPO_ETAREOS" localSheetId="2">#REF!</definedName>
    <definedName name="GRUPO_ETAREOS" localSheetId="4">#REF!</definedName>
    <definedName name="GRUPO_ETAREOS">#REF!</definedName>
    <definedName name="GRUPO_ETARIO" localSheetId="2">#REF!</definedName>
    <definedName name="GRUPO_ETARIO" localSheetId="4">#REF!</definedName>
    <definedName name="GRUPO_ETARIO">#REF!</definedName>
    <definedName name="GRUPO_ETNICO" localSheetId="2">#REF!</definedName>
    <definedName name="GRUPO_ETNICO" localSheetId="4">#REF!</definedName>
    <definedName name="GRUPO_ETNICO">#REF!</definedName>
    <definedName name="GRUPOETNICO" localSheetId="2">#REF!</definedName>
    <definedName name="GRUPOETNICO" localSheetId="4">#REF!</definedName>
    <definedName name="GRUPOETNICO">#REF!</definedName>
    <definedName name="GRUPOS_ETNICOS">[1]Variables!$H$1:$H$8</definedName>
    <definedName name="LOCALIDAD" localSheetId="2">#REF!</definedName>
    <definedName name="LOCALIDAD" localSheetId="4">#REF!</definedName>
    <definedName name="LOCALIDAD">#REF!</definedName>
    <definedName name="LOCALIZACION" localSheetId="2">#REF!</definedName>
    <definedName name="LOCALIZACION" localSheetId="4">#REF!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600" i="19" l="1"/>
  <c r="AD597" i="19"/>
  <c r="AC597" i="19"/>
  <c r="AB597" i="19"/>
  <c r="AA597" i="19"/>
  <c r="R597" i="19"/>
  <c r="Q597" i="19"/>
  <c r="P597" i="19"/>
  <c r="N597" i="19"/>
  <c r="AD596" i="19"/>
  <c r="AC596" i="19"/>
  <c r="AB596" i="19"/>
  <c r="AA596" i="19"/>
  <c r="R596" i="19"/>
  <c r="Q596" i="19"/>
  <c r="O596" i="19"/>
  <c r="N596" i="19"/>
  <c r="M596" i="19"/>
  <c r="AD595" i="19"/>
  <c r="AC595" i="19"/>
  <c r="AB595" i="19"/>
  <c r="AA595" i="19"/>
  <c r="R595" i="19"/>
  <c r="P595" i="19"/>
  <c r="O595" i="19"/>
  <c r="N595" i="19"/>
  <c r="M595" i="19"/>
  <c r="AD594" i="19"/>
  <c r="AC594" i="19"/>
  <c r="AB594" i="19"/>
  <c r="AA594" i="19"/>
  <c r="Q594" i="19"/>
  <c r="P594" i="19"/>
  <c r="O594" i="19"/>
  <c r="N594" i="19"/>
  <c r="M594" i="19"/>
  <c r="AD593" i="19"/>
  <c r="AC593" i="19"/>
  <c r="AB593" i="19"/>
  <c r="AA593" i="19"/>
  <c r="R593" i="19"/>
  <c r="Q593" i="19"/>
  <c r="P593" i="19"/>
  <c r="O593" i="19"/>
  <c r="N593" i="19"/>
  <c r="AD592" i="19"/>
  <c r="AC592" i="19"/>
  <c r="AB592" i="19"/>
  <c r="R592" i="19"/>
  <c r="Q592" i="19"/>
  <c r="P592" i="19"/>
  <c r="O592" i="19"/>
  <c r="N592" i="19"/>
  <c r="M592" i="19"/>
  <c r="AD591" i="19"/>
  <c r="AC591" i="19"/>
  <c r="AB591" i="19"/>
  <c r="AA591" i="19"/>
  <c r="Z591" i="19"/>
  <c r="R591" i="19"/>
  <c r="Q591" i="19"/>
  <c r="P591" i="19"/>
  <c r="O591" i="19"/>
  <c r="O597" i="19" s="1"/>
  <c r="N591" i="19"/>
  <c r="M591" i="19"/>
  <c r="M597" i="19" s="1"/>
  <c r="F591" i="19"/>
  <c r="E591" i="19"/>
  <c r="AD590" i="19"/>
  <c r="AC590" i="19"/>
  <c r="AB590" i="19"/>
  <c r="AA590" i="19"/>
  <c r="Z590" i="19"/>
  <c r="R590" i="19"/>
  <c r="Q590" i="19"/>
  <c r="P590" i="19"/>
  <c r="P596" i="19" s="1"/>
  <c r="O590" i="19"/>
  <c r="N590" i="19"/>
  <c r="M590" i="19"/>
  <c r="F590" i="19"/>
  <c r="E590" i="19"/>
  <c r="AD589" i="19"/>
  <c r="AC589" i="19"/>
  <c r="AB589" i="19"/>
  <c r="AA589" i="19"/>
  <c r="Z589" i="19"/>
  <c r="R589" i="19"/>
  <c r="Q589" i="19"/>
  <c r="Q595" i="19" s="1"/>
  <c r="P589" i="19"/>
  <c r="O589" i="19"/>
  <c r="N589" i="19"/>
  <c r="M589" i="19"/>
  <c r="F589" i="19"/>
  <c r="E589" i="19"/>
  <c r="AD588" i="19"/>
  <c r="AC588" i="19"/>
  <c r="AB588" i="19"/>
  <c r="AA588" i="19"/>
  <c r="Z588" i="19"/>
  <c r="R588" i="19"/>
  <c r="R594" i="19" s="1"/>
  <c r="Q588" i="19"/>
  <c r="P588" i="19"/>
  <c r="O588" i="19"/>
  <c r="N588" i="19"/>
  <c r="M588" i="19"/>
  <c r="F588" i="19"/>
  <c r="E588" i="19"/>
  <c r="AD587" i="19"/>
  <c r="AC587" i="19"/>
  <c r="AB587" i="19"/>
  <c r="AA587" i="19"/>
  <c r="Z587" i="19"/>
  <c r="R587" i="19"/>
  <c r="Q587" i="19"/>
  <c r="P587" i="19"/>
  <c r="O587" i="19"/>
  <c r="N587" i="19"/>
  <c r="M587" i="19"/>
  <c r="M593" i="19" s="1"/>
  <c r="F587" i="19"/>
  <c r="E587" i="19"/>
  <c r="AD586" i="19"/>
  <c r="AC586" i="19"/>
  <c r="AB586" i="19"/>
  <c r="AA586" i="19"/>
  <c r="AA592" i="19" s="1"/>
  <c r="Z586" i="19"/>
  <c r="R586" i="19"/>
  <c r="Q586" i="19"/>
  <c r="P586" i="19"/>
  <c r="O586" i="19"/>
  <c r="N586" i="19"/>
  <c r="M586" i="19"/>
  <c r="F586" i="19"/>
  <c r="E586" i="19"/>
  <c r="AD585" i="19"/>
  <c r="AC585" i="19"/>
  <c r="AA585" i="19"/>
  <c r="R585" i="19"/>
  <c r="Q585" i="19"/>
  <c r="P585" i="19"/>
  <c r="O585" i="19"/>
  <c r="N585" i="19"/>
  <c r="AD584" i="19"/>
  <c r="AB584" i="19"/>
  <c r="AA584" i="19"/>
  <c r="R584" i="19"/>
  <c r="Q584" i="19"/>
  <c r="P584" i="19"/>
  <c r="O584" i="19"/>
  <c r="N584" i="19"/>
  <c r="M584" i="19"/>
  <c r="AC583" i="19"/>
  <c r="AB583" i="19"/>
  <c r="AA583" i="19"/>
  <c r="R583" i="19"/>
  <c r="Q583" i="19"/>
  <c r="P583" i="19"/>
  <c r="O583" i="19"/>
  <c r="N583" i="19"/>
  <c r="M583" i="19"/>
  <c r="AD582" i="19"/>
  <c r="AC582" i="19"/>
  <c r="AB582" i="19"/>
  <c r="AA582" i="19"/>
  <c r="R582" i="19"/>
  <c r="Q582" i="19"/>
  <c r="P582" i="19"/>
  <c r="O582" i="19"/>
  <c r="N582" i="19"/>
  <c r="AD581" i="19"/>
  <c r="AC581" i="19"/>
  <c r="AB581" i="19"/>
  <c r="AA581" i="19"/>
  <c r="R581" i="19"/>
  <c r="Q581" i="19"/>
  <c r="P581" i="19"/>
  <c r="O581" i="19"/>
  <c r="N581" i="19"/>
  <c r="AD580" i="19"/>
  <c r="AC580" i="19"/>
  <c r="AB580" i="19"/>
  <c r="AA580" i="19"/>
  <c r="R580" i="19"/>
  <c r="Q580" i="19"/>
  <c r="P580" i="19"/>
  <c r="O580" i="19"/>
  <c r="M580" i="19"/>
  <c r="AD579" i="19"/>
  <c r="AC579" i="19"/>
  <c r="AB579" i="19"/>
  <c r="AB585" i="19" s="1"/>
  <c r="AA579" i="19"/>
  <c r="Z579" i="19"/>
  <c r="R579" i="19"/>
  <c r="Q579" i="19"/>
  <c r="P579" i="19"/>
  <c r="O579" i="19"/>
  <c r="N579" i="19"/>
  <c r="M579" i="19"/>
  <c r="M585" i="19" s="1"/>
  <c r="F579" i="19"/>
  <c r="E579" i="19"/>
  <c r="AD578" i="19"/>
  <c r="AC578" i="19"/>
  <c r="AC584" i="19" s="1"/>
  <c r="AB578" i="19"/>
  <c r="AA578" i="19"/>
  <c r="Z578" i="19"/>
  <c r="R578" i="19"/>
  <c r="Q578" i="19"/>
  <c r="P578" i="19"/>
  <c r="O578" i="19"/>
  <c r="N578" i="19"/>
  <c r="M578" i="19"/>
  <c r="F578" i="19"/>
  <c r="E578" i="19"/>
  <c r="AD577" i="19"/>
  <c r="AD583" i="19" s="1"/>
  <c r="AC577" i="19"/>
  <c r="AB577" i="19"/>
  <c r="AA577" i="19"/>
  <c r="Z577" i="19"/>
  <c r="R577" i="19"/>
  <c r="Q577" i="19"/>
  <c r="P577" i="19"/>
  <c r="O577" i="19"/>
  <c r="N577" i="19"/>
  <c r="M577" i="19"/>
  <c r="F577" i="19"/>
  <c r="E577" i="19"/>
  <c r="AD576" i="19"/>
  <c r="AC576" i="19"/>
  <c r="AB576" i="19"/>
  <c r="AA576" i="19"/>
  <c r="Z576" i="19"/>
  <c r="R576" i="19"/>
  <c r="Q576" i="19"/>
  <c r="P576" i="19"/>
  <c r="O576" i="19"/>
  <c r="N576" i="19"/>
  <c r="F576" i="19"/>
  <c r="M576" i="19" s="1"/>
  <c r="M582" i="19" s="1"/>
  <c r="E576" i="19"/>
  <c r="AD575" i="19"/>
  <c r="AC575" i="19"/>
  <c r="AB575" i="19"/>
  <c r="AA575" i="19"/>
  <c r="Z575" i="19"/>
  <c r="R575" i="19"/>
  <c r="Q575" i="19"/>
  <c r="P575" i="19"/>
  <c r="O575" i="19"/>
  <c r="N575" i="19"/>
  <c r="M575" i="19"/>
  <c r="M581" i="19" s="1"/>
  <c r="F575" i="19"/>
  <c r="E575" i="19"/>
  <c r="AD574" i="19"/>
  <c r="AC574" i="19"/>
  <c r="AB574" i="19"/>
  <c r="AA574" i="19"/>
  <c r="Z574" i="19"/>
  <c r="R574" i="19"/>
  <c r="Q574" i="19"/>
  <c r="P574" i="19"/>
  <c r="O574" i="19"/>
  <c r="N574" i="19"/>
  <c r="N580" i="19" s="1"/>
  <c r="M574" i="19"/>
  <c r="F574" i="19"/>
  <c r="E574" i="19"/>
  <c r="AD573" i="19"/>
  <c r="AC573" i="19"/>
  <c r="AA573" i="19"/>
  <c r="R573" i="19"/>
  <c r="Q573" i="19"/>
  <c r="P573" i="19"/>
  <c r="O573" i="19"/>
  <c r="N573" i="19"/>
  <c r="F573" i="19"/>
  <c r="E573" i="19"/>
  <c r="AD572" i="19"/>
  <c r="AB572" i="19"/>
  <c r="AA572" i="19"/>
  <c r="R572" i="19"/>
  <c r="Q572" i="19"/>
  <c r="P572" i="19"/>
  <c r="O572" i="19"/>
  <c r="N572" i="19"/>
  <c r="F572" i="19"/>
  <c r="E572" i="19"/>
  <c r="AC571" i="19"/>
  <c r="AB571" i="19"/>
  <c r="AA571" i="19"/>
  <c r="R571" i="19"/>
  <c r="Q571" i="19"/>
  <c r="P571" i="19"/>
  <c r="O571" i="19"/>
  <c r="N571" i="19"/>
  <c r="F571" i="19"/>
  <c r="AD570" i="19"/>
  <c r="AC570" i="19"/>
  <c r="AB570" i="19"/>
  <c r="AA570" i="19"/>
  <c r="R570" i="19"/>
  <c r="Q570" i="19"/>
  <c r="P570" i="19"/>
  <c r="O570" i="19"/>
  <c r="N570" i="19"/>
  <c r="E570" i="19"/>
  <c r="AD569" i="19"/>
  <c r="AC569" i="19"/>
  <c r="AB569" i="19"/>
  <c r="AA569" i="19"/>
  <c r="R569" i="19"/>
  <c r="Q569" i="19"/>
  <c r="P569" i="19"/>
  <c r="O569" i="19"/>
  <c r="N569" i="19"/>
  <c r="F569" i="19"/>
  <c r="E569" i="19"/>
  <c r="AD568" i="19"/>
  <c r="AC568" i="19"/>
  <c r="AB568" i="19"/>
  <c r="AA568" i="19"/>
  <c r="R568" i="19"/>
  <c r="Q568" i="19"/>
  <c r="P568" i="19"/>
  <c r="O568" i="19"/>
  <c r="F568" i="19"/>
  <c r="E568" i="19"/>
  <c r="AD567" i="19"/>
  <c r="AC567" i="19"/>
  <c r="AB567" i="19"/>
  <c r="AB573" i="19" s="1"/>
  <c r="AA567" i="19"/>
  <c r="Z567" i="19"/>
  <c r="R567" i="19"/>
  <c r="Q567" i="19"/>
  <c r="P567" i="19"/>
  <c r="O567" i="19"/>
  <c r="N567" i="19"/>
  <c r="M567" i="19"/>
  <c r="F567" i="19"/>
  <c r="E567" i="19"/>
  <c r="AD566" i="19"/>
  <c r="AC566" i="19"/>
  <c r="AC572" i="19" s="1"/>
  <c r="AB566" i="19"/>
  <c r="AA566" i="19"/>
  <c r="Z566" i="19"/>
  <c r="R566" i="19"/>
  <c r="Q566" i="19"/>
  <c r="P566" i="19"/>
  <c r="O566" i="19"/>
  <c r="N566" i="19"/>
  <c r="M566" i="19"/>
  <c r="F566" i="19"/>
  <c r="E566" i="19"/>
  <c r="AD565" i="19"/>
  <c r="AD571" i="19" s="1"/>
  <c r="AC565" i="19"/>
  <c r="AB565" i="19"/>
  <c r="AA565" i="19"/>
  <c r="Z565" i="19"/>
  <c r="R565" i="19"/>
  <c r="Q565" i="19"/>
  <c r="P565" i="19"/>
  <c r="O565" i="19"/>
  <c r="N565" i="19"/>
  <c r="M565" i="19"/>
  <c r="F565" i="19"/>
  <c r="E565" i="19"/>
  <c r="E571" i="19" s="1"/>
  <c r="AD564" i="19"/>
  <c r="AC564" i="19"/>
  <c r="AB564" i="19"/>
  <c r="AA564" i="19"/>
  <c r="Z564" i="19"/>
  <c r="R564" i="19"/>
  <c r="Q564" i="19"/>
  <c r="P564" i="19"/>
  <c r="O564" i="19"/>
  <c r="N564" i="19"/>
  <c r="F564" i="19"/>
  <c r="F570" i="19" s="1"/>
  <c r="E564" i="19"/>
  <c r="AD563" i="19"/>
  <c r="AC563" i="19"/>
  <c r="AB563" i="19"/>
  <c r="AA563" i="19"/>
  <c r="Z563" i="19"/>
  <c r="R563" i="19"/>
  <c r="Q563" i="19"/>
  <c r="P563" i="19"/>
  <c r="O563" i="19"/>
  <c r="N563" i="19"/>
  <c r="M563" i="19"/>
  <c r="F563" i="19"/>
  <c r="E563" i="19"/>
  <c r="AD562" i="19"/>
  <c r="AC562" i="19"/>
  <c r="AB562" i="19"/>
  <c r="AA562" i="19"/>
  <c r="Z562" i="19"/>
  <c r="R562" i="19"/>
  <c r="Q562" i="19"/>
  <c r="P562" i="19"/>
  <c r="O562" i="19"/>
  <c r="N562" i="19"/>
  <c r="N568" i="19" s="1"/>
  <c r="M562" i="19"/>
  <c r="F562" i="19"/>
  <c r="E562" i="19"/>
  <c r="AD561" i="19"/>
  <c r="AC561" i="19"/>
  <c r="AA561" i="19"/>
  <c r="Z561" i="19"/>
  <c r="R561" i="19"/>
  <c r="Q561" i="19"/>
  <c r="P561" i="19"/>
  <c r="O561" i="19"/>
  <c r="N561" i="19"/>
  <c r="F561" i="19"/>
  <c r="E561" i="19"/>
  <c r="AD560" i="19"/>
  <c r="AC560" i="19"/>
  <c r="AB560" i="19"/>
  <c r="AA560" i="19"/>
  <c r="Z560" i="19"/>
  <c r="R560" i="19"/>
  <c r="Q560" i="19"/>
  <c r="O560" i="19"/>
  <c r="N560" i="19"/>
  <c r="M560" i="19"/>
  <c r="F560" i="19"/>
  <c r="E560" i="19"/>
  <c r="AC559" i="19"/>
  <c r="AB559" i="19"/>
  <c r="AA559" i="19"/>
  <c r="Z559" i="19"/>
  <c r="R559" i="19"/>
  <c r="Q559" i="19"/>
  <c r="P559" i="19"/>
  <c r="O559" i="19"/>
  <c r="N559" i="19"/>
  <c r="M559" i="19"/>
  <c r="F559" i="19"/>
  <c r="E559" i="19"/>
  <c r="AD558" i="19"/>
  <c r="AC558" i="19"/>
  <c r="AB558" i="19"/>
  <c r="AA558" i="19"/>
  <c r="Z558" i="19"/>
  <c r="Q558" i="19"/>
  <c r="P558" i="19"/>
  <c r="O558" i="19"/>
  <c r="N558" i="19"/>
  <c r="E558" i="19"/>
  <c r="AD557" i="19"/>
  <c r="AC557" i="19"/>
  <c r="AB557" i="19"/>
  <c r="AA557" i="19"/>
  <c r="Z557" i="19"/>
  <c r="R557" i="19"/>
  <c r="Q557" i="19"/>
  <c r="P557" i="19"/>
  <c r="O557" i="19"/>
  <c r="N557" i="19"/>
  <c r="F557" i="19"/>
  <c r="E557" i="19"/>
  <c r="AD556" i="19"/>
  <c r="AC556" i="19"/>
  <c r="AB556" i="19"/>
  <c r="Z556" i="19"/>
  <c r="R556" i="19"/>
  <c r="Q556" i="19"/>
  <c r="P556" i="19"/>
  <c r="O556" i="19"/>
  <c r="N556" i="19"/>
  <c r="F556" i="19"/>
  <c r="E556" i="19"/>
  <c r="AD555" i="19"/>
  <c r="AC555" i="19"/>
  <c r="AB555" i="19"/>
  <c r="AB561" i="19" s="1"/>
  <c r="AA555" i="19"/>
  <c r="Z555" i="19"/>
  <c r="R555" i="19"/>
  <c r="Q555" i="19"/>
  <c r="P555" i="19"/>
  <c r="O555" i="19"/>
  <c r="N555" i="19"/>
  <c r="M555" i="19"/>
  <c r="M561" i="19" s="1"/>
  <c r="L555" i="19"/>
  <c r="K555" i="19"/>
  <c r="J555" i="19"/>
  <c r="I555" i="19"/>
  <c r="H555" i="19"/>
  <c r="G555" i="19"/>
  <c r="F555" i="19"/>
  <c r="E555" i="19"/>
  <c r="AD554" i="19"/>
  <c r="AC554" i="19"/>
  <c r="AB554" i="19"/>
  <c r="AA554" i="19"/>
  <c r="Z554" i="19"/>
  <c r="R554" i="19"/>
  <c r="Q554" i="19"/>
  <c r="P554" i="19"/>
  <c r="P560" i="19" s="1"/>
  <c r="O554" i="19"/>
  <c r="N554" i="19"/>
  <c r="M554" i="19"/>
  <c r="L554" i="19"/>
  <c r="K554" i="19"/>
  <c r="J554" i="19"/>
  <c r="I554" i="19"/>
  <c r="H554" i="19"/>
  <c r="G554" i="19"/>
  <c r="F554" i="19"/>
  <c r="E554" i="19"/>
  <c r="AD553" i="19"/>
  <c r="AD559" i="19" s="1"/>
  <c r="AC553" i="19"/>
  <c r="AB553" i="19"/>
  <c r="AA553" i="19"/>
  <c r="Z553" i="19"/>
  <c r="R553" i="19"/>
  <c r="Q553" i="19"/>
  <c r="P553" i="19"/>
  <c r="O553" i="19"/>
  <c r="N553" i="19"/>
  <c r="M553" i="19"/>
  <c r="L553" i="19"/>
  <c r="K553" i="19"/>
  <c r="J553" i="19"/>
  <c r="I553" i="19"/>
  <c r="H553" i="19"/>
  <c r="G553" i="19"/>
  <c r="F553" i="19"/>
  <c r="E553" i="19"/>
  <c r="AD552" i="19"/>
  <c r="AC552" i="19"/>
  <c r="AB552" i="19"/>
  <c r="AA552" i="19"/>
  <c r="Z552" i="19"/>
  <c r="R552" i="19"/>
  <c r="R558" i="19" s="1"/>
  <c r="Q552" i="19"/>
  <c r="P552" i="19"/>
  <c r="O552" i="19"/>
  <c r="N552" i="19"/>
  <c r="L552" i="19"/>
  <c r="K552" i="19"/>
  <c r="J552" i="19"/>
  <c r="I552" i="19"/>
  <c r="H552" i="19"/>
  <c r="G552" i="19"/>
  <c r="F552" i="19"/>
  <c r="M552" i="19" s="1"/>
  <c r="M558" i="19" s="1"/>
  <c r="E552" i="19"/>
  <c r="AD551" i="19"/>
  <c r="AC551" i="19"/>
  <c r="AB551" i="19"/>
  <c r="AA551" i="19"/>
  <c r="Z551" i="19"/>
  <c r="R551" i="19"/>
  <c r="Q551" i="19"/>
  <c r="P551" i="19"/>
  <c r="O551" i="19"/>
  <c r="N551" i="19"/>
  <c r="M551" i="19"/>
  <c r="M557" i="19" s="1"/>
  <c r="L551" i="19"/>
  <c r="K551" i="19"/>
  <c r="J551" i="19"/>
  <c r="I551" i="19"/>
  <c r="H551" i="19"/>
  <c r="G551" i="19"/>
  <c r="F551" i="19"/>
  <c r="E551" i="19"/>
  <c r="AD550" i="19"/>
  <c r="AC550" i="19"/>
  <c r="AB550" i="19"/>
  <c r="AA550" i="19"/>
  <c r="AA556" i="19" s="1"/>
  <c r="Z550" i="19"/>
  <c r="R550" i="19"/>
  <c r="Q550" i="19"/>
  <c r="P550" i="19"/>
  <c r="O550" i="19"/>
  <c r="N550" i="19"/>
  <c r="M550" i="19"/>
  <c r="M556" i="19" s="1"/>
  <c r="L550" i="19"/>
  <c r="K550" i="19"/>
  <c r="J550" i="19"/>
  <c r="I550" i="19"/>
  <c r="H550" i="19"/>
  <c r="G550" i="19"/>
  <c r="F550" i="19"/>
  <c r="E550" i="19"/>
  <c r="AA549" i="19"/>
  <c r="R549" i="19"/>
  <c r="N549" i="19"/>
  <c r="M549" i="19"/>
  <c r="F549" i="19"/>
  <c r="E549" i="19"/>
  <c r="AD548" i="19"/>
  <c r="AC548" i="19"/>
  <c r="AB548" i="19"/>
  <c r="Z548" i="19"/>
  <c r="Q548" i="19"/>
  <c r="P548" i="19"/>
  <c r="N548" i="19"/>
  <c r="M548" i="19"/>
  <c r="F548" i="19"/>
  <c r="E548" i="19"/>
  <c r="AD547" i="19"/>
  <c r="AC547" i="19"/>
  <c r="AB547" i="19"/>
  <c r="AA547" i="19"/>
  <c r="Z547" i="19"/>
  <c r="Q547" i="19"/>
  <c r="P547" i="19"/>
  <c r="O547" i="19"/>
  <c r="N547" i="19"/>
  <c r="F547" i="19"/>
  <c r="E547" i="19"/>
  <c r="AD546" i="19"/>
  <c r="AC546" i="19"/>
  <c r="AB546" i="19"/>
  <c r="AA546" i="19"/>
  <c r="Z546" i="19"/>
  <c r="Q546" i="19"/>
  <c r="P546" i="19"/>
  <c r="O546" i="19"/>
  <c r="N546" i="19"/>
  <c r="M546" i="19"/>
  <c r="F546" i="19"/>
  <c r="E546" i="19"/>
  <c r="AF545" i="19"/>
  <c r="AA545" i="19"/>
  <c r="Z545" i="19"/>
  <c r="R545" i="19"/>
  <c r="Q545" i="19"/>
  <c r="N545" i="19"/>
  <c r="M545" i="19"/>
  <c r="F545" i="19"/>
  <c r="AF544" i="19"/>
  <c r="AD544" i="19"/>
  <c r="AC544" i="19"/>
  <c r="AB544" i="19"/>
  <c r="AA544" i="19"/>
  <c r="Z544" i="19"/>
  <c r="Q544" i="19"/>
  <c r="P544" i="19"/>
  <c r="O544" i="19"/>
  <c r="N544" i="19"/>
  <c r="E544" i="19"/>
  <c r="R543" i="19"/>
  <c r="Q543" i="19"/>
  <c r="P543" i="19"/>
  <c r="O543" i="19"/>
  <c r="AB542" i="19"/>
  <c r="R539" i="19"/>
  <c r="Q539" i="19"/>
  <c r="P539" i="19"/>
  <c r="O539" i="19"/>
  <c r="AC537" i="19"/>
  <c r="AB537" i="19"/>
  <c r="AB543" i="19" s="1"/>
  <c r="R537" i="19"/>
  <c r="Q537" i="19"/>
  <c r="P537" i="19"/>
  <c r="O537" i="19"/>
  <c r="O536" i="19"/>
  <c r="AC533" i="19"/>
  <c r="AB533" i="19"/>
  <c r="R533" i="19"/>
  <c r="Q533" i="19"/>
  <c r="P533" i="19"/>
  <c r="O533" i="19"/>
  <c r="AC531" i="19"/>
  <c r="R531" i="19"/>
  <c r="Q531" i="19"/>
  <c r="P531" i="19"/>
  <c r="O531" i="19"/>
  <c r="O530" i="19"/>
  <c r="AC527" i="19"/>
  <c r="AB527" i="19"/>
  <c r="AB531" i="19" s="1"/>
  <c r="R527" i="19"/>
  <c r="Q527" i="19"/>
  <c r="P527" i="19"/>
  <c r="O527" i="19"/>
  <c r="AC525" i="19"/>
  <c r="AB525" i="19"/>
  <c r="R525" i="19"/>
  <c r="Q525" i="19"/>
  <c r="P525" i="19"/>
  <c r="AB524" i="19"/>
  <c r="O524" i="19"/>
  <c r="AC521" i="19"/>
  <c r="AB521" i="19"/>
  <c r="R521" i="19"/>
  <c r="Q521" i="19"/>
  <c r="P521" i="19"/>
  <c r="O521" i="19"/>
  <c r="O545" i="19" s="1"/>
  <c r="AC519" i="19"/>
  <c r="R519" i="19"/>
  <c r="Q519" i="19"/>
  <c r="P519" i="19"/>
  <c r="O519" i="19"/>
  <c r="AB518" i="19"/>
  <c r="O518" i="19"/>
  <c r="O548" i="19" s="1"/>
  <c r="AC515" i="19"/>
  <c r="AB515" i="19"/>
  <c r="AB519" i="19" s="1"/>
  <c r="AB549" i="19" s="1"/>
  <c r="R515" i="19"/>
  <c r="Q515" i="19"/>
  <c r="P515" i="19"/>
  <c r="O515" i="19"/>
  <c r="R513" i="19"/>
  <c r="R509" i="19"/>
  <c r="AC507" i="19"/>
  <c r="AC549" i="19" s="1"/>
  <c r="R507" i="19"/>
  <c r="Q507" i="19"/>
  <c r="Q549" i="19" s="1"/>
  <c r="P507" i="19"/>
  <c r="P549" i="19" s="1"/>
  <c r="AC503" i="19"/>
  <c r="AC545" i="19" s="1"/>
  <c r="R503" i="19"/>
  <c r="Q503" i="19"/>
  <c r="P503" i="19"/>
  <c r="P545" i="19" s="1"/>
  <c r="AD501" i="19"/>
  <c r="AC501" i="19"/>
  <c r="AB501" i="19"/>
  <c r="AA501" i="19"/>
  <c r="Z501" i="19"/>
  <c r="Z549" i="19" s="1"/>
  <c r="R501" i="19"/>
  <c r="Q501" i="19"/>
  <c r="P501" i="19"/>
  <c r="O501" i="19"/>
  <c r="N501" i="19"/>
  <c r="M501" i="19"/>
  <c r="F501" i="19"/>
  <c r="E501" i="19"/>
  <c r="AD500" i="19"/>
  <c r="AC500" i="19"/>
  <c r="AB500" i="19"/>
  <c r="AA500" i="19"/>
  <c r="AA548" i="19" s="1"/>
  <c r="Z500" i="19"/>
  <c r="R500" i="19"/>
  <c r="Q500" i="19"/>
  <c r="P500" i="19"/>
  <c r="O500" i="19"/>
  <c r="N500" i="19"/>
  <c r="M500" i="19"/>
  <c r="F500" i="19"/>
  <c r="E500" i="19"/>
  <c r="AD499" i="19"/>
  <c r="AC499" i="19"/>
  <c r="AB499" i="19"/>
  <c r="AA499" i="19"/>
  <c r="Z499" i="19"/>
  <c r="R499" i="19"/>
  <c r="Q499" i="19"/>
  <c r="P499" i="19"/>
  <c r="O499" i="19"/>
  <c r="N499" i="19"/>
  <c r="M499" i="19"/>
  <c r="M547" i="19" s="1"/>
  <c r="F499" i="19"/>
  <c r="E499" i="19"/>
  <c r="AD498" i="19"/>
  <c r="AC498" i="19"/>
  <c r="AB498" i="19"/>
  <c r="AA498" i="19"/>
  <c r="Z498" i="19"/>
  <c r="R498" i="19"/>
  <c r="Q498" i="19"/>
  <c r="P498" i="19"/>
  <c r="O498" i="19"/>
  <c r="N498" i="19"/>
  <c r="M498" i="19"/>
  <c r="F498" i="19"/>
  <c r="E498" i="19"/>
  <c r="AD497" i="19"/>
  <c r="AD515" i="19" s="1"/>
  <c r="AC497" i="19"/>
  <c r="AB497" i="19"/>
  <c r="AA497" i="19"/>
  <c r="Z497" i="19"/>
  <c r="R497" i="19"/>
  <c r="Q497" i="19"/>
  <c r="P497" i="19"/>
  <c r="O497" i="19"/>
  <c r="N497" i="19"/>
  <c r="M497" i="19"/>
  <c r="F497" i="19"/>
  <c r="E497" i="19"/>
  <c r="E545" i="19" s="1"/>
  <c r="AD496" i="19"/>
  <c r="AC496" i="19"/>
  <c r="AB496" i="19"/>
  <c r="AA496" i="19"/>
  <c r="Z496" i="19"/>
  <c r="R496" i="19"/>
  <c r="Q496" i="19"/>
  <c r="P496" i="19"/>
  <c r="O496" i="19"/>
  <c r="N496" i="19"/>
  <c r="F496" i="19"/>
  <c r="F544" i="19" s="1"/>
  <c r="E496" i="19"/>
  <c r="AA495" i="19"/>
  <c r="N495" i="19"/>
  <c r="AD494" i="19"/>
  <c r="AC494" i="19"/>
  <c r="AB494" i="19"/>
  <c r="R494" i="19"/>
  <c r="Q494" i="19"/>
  <c r="P494" i="19"/>
  <c r="O494" i="19"/>
  <c r="N494" i="19"/>
  <c r="AD493" i="19"/>
  <c r="AC493" i="19"/>
  <c r="AB493" i="19"/>
  <c r="AA493" i="19"/>
  <c r="R493" i="19"/>
  <c r="Q493" i="19"/>
  <c r="P493" i="19"/>
  <c r="O493" i="19"/>
  <c r="N493" i="19"/>
  <c r="AD492" i="19"/>
  <c r="AC492" i="19"/>
  <c r="AB492" i="19"/>
  <c r="R492" i="19"/>
  <c r="Q492" i="19"/>
  <c r="P492" i="19"/>
  <c r="O492" i="19"/>
  <c r="N492" i="19"/>
  <c r="AF491" i="19"/>
  <c r="AA491" i="19"/>
  <c r="P491" i="19"/>
  <c r="N491" i="19"/>
  <c r="AF490" i="19"/>
  <c r="AD490" i="19"/>
  <c r="AC490" i="19"/>
  <c r="AB490" i="19"/>
  <c r="AA490" i="19"/>
  <c r="R490" i="19"/>
  <c r="Q490" i="19"/>
  <c r="P490" i="19"/>
  <c r="O490" i="19"/>
  <c r="N490" i="19"/>
  <c r="Q489" i="19"/>
  <c r="P489" i="19"/>
  <c r="O489" i="19"/>
  <c r="O488" i="19"/>
  <c r="Q485" i="19"/>
  <c r="P485" i="19"/>
  <c r="O485" i="19"/>
  <c r="R483" i="19"/>
  <c r="Q483" i="19"/>
  <c r="R479" i="19"/>
  <c r="Q479" i="19"/>
  <c r="AH478" i="19"/>
  <c r="AD477" i="19"/>
  <c r="R477" i="19"/>
  <c r="Q477" i="19"/>
  <c r="P477" i="19"/>
  <c r="AB476" i="19"/>
  <c r="O476" i="19"/>
  <c r="R473" i="19"/>
  <c r="Q473" i="19"/>
  <c r="P473" i="19"/>
  <c r="O473" i="19"/>
  <c r="O477" i="19" s="1"/>
  <c r="AH472" i="19"/>
  <c r="R471" i="19"/>
  <c r="Q471" i="19"/>
  <c r="P471" i="19"/>
  <c r="R467" i="19"/>
  <c r="Q467" i="19"/>
  <c r="P467" i="19"/>
  <c r="AH466" i="19"/>
  <c r="R465" i="19"/>
  <c r="Q465" i="19"/>
  <c r="R461" i="19"/>
  <c r="Q461" i="19"/>
  <c r="AH460" i="19"/>
  <c r="R459" i="19"/>
  <c r="Q459" i="19"/>
  <c r="P459" i="19"/>
  <c r="AB458" i="19"/>
  <c r="O458" i="19"/>
  <c r="R455" i="19"/>
  <c r="Q455" i="19"/>
  <c r="P455" i="19"/>
  <c r="O455" i="19"/>
  <c r="O459" i="19" s="1"/>
  <c r="AH454" i="19"/>
  <c r="R453" i="19"/>
  <c r="Q453" i="19"/>
  <c r="P453" i="19"/>
  <c r="R449" i="19"/>
  <c r="Q449" i="19"/>
  <c r="P449" i="19"/>
  <c r="AH448" i="19"/>
  <c r="Q447" i="19"/>
  <c r="P447" i="19"/>
  <c r="O447" i="19"/>
  <c r="AB446" i="19"/>
  <c r="O446" i="19"/>
  <c r="AD443" i="19"/>
  <c r="R443" i="19"/>
  <c r="R447" i="19" s="1"/>
  <c r="Q443" i="19"/>
  <c r="P443" i="19"/>
  <c r="O443" i="19"/>
  <c r="AH442" i="19"/>
  <c r="R441" i="19"/>
  <c r="Q441" i="19"/>
  <c r="P441" i="19"/>
  <c r="R437" i="19"/>
  <c r="Q437" i="19"/>
  <c r="P437" i="19"/>
  <c r="AH436" i="19"/>
  <c r="R435" i="19"/>
  <c r="Q435" i="19"/>
  <c r="P435" i="19"/>
  <c r="AD431" i="19"/>
  <c r="R431" i="19"/>
  <c r="Q431" i="19"/>
  <c r="P431" i="19"/>
  <c r="AH430" i="19"/>
  <c r="R429" i="19"/>
  <c r="Q429" i="19"/>
  <c r="P429" i="19"/>
  <c r="R425" i="19"/>
  <c r="Q425" i="19"/>
  <c r="P425" i="19"/>
  <c r="AH424" i="19"/>
  <c r="R423" i="19"/>
  <c r="Q423" i="19"/>
  <c r="R419" i="19"/>
  <c r="Q419" i="19"/>
  <c r="AH418" i="19"/>
  <c r="AD417" i="19"/>
  <c r="R417" i="19"/>
  <c r="Q417" i="19"/>
  <c r="P417" i="19"/>
  <c r="AB416" i="19"/>
  <c r="O416" i="19"/>
  <c r="R413" i="19"/>
  <c r="Q413" i="19"/>
  <c r="P413" i="19"/>
  <c r="O413" i="19"/>
  <c r="O417" i="19" s="1"/>
  <c r="O495" i="19" s="1"/>
  <c r="AH412" i="19"/>
  <c r="AB411" i="19"/>
  <c r="R411" i="19"/>
  <c r="R495" i="19" s="1"/>
  <c r="Q411" i="19"/>
  <c r="Q495" i="19" s="1"/>
  <c r="P411" i="19"/>
  <c r="P495" i="19" s="1"/>
  <c r="O411" i="19"/>
  <c r="AB410" i="19"/>
  <c r="R407" i="19"/>
  <c r="R491" i="19" s="1"/>
  <c r="Q407" i="19"/>
  <c r="Q491" i="19" s="1"/>
  <c r="P407" i="19"/>
  <c r="AD405" i="19"/>
  <c r="AC405" i="19"/>
  <c r="AB405" i="19"/>
  <c r="AA405" i="19"/>
  <c r="Z405" i="19"/>
  <c r="R405" i="19"/>
  <c r="Q405" i="19"/>
  <c r="P405" i="19"/>
  <c r="O405" i="19"/>
  <c r="N405" i="19"/>
  <c r="M405" i="19"/>
  <c r="F405" i="19"/>
  <c r="E405" i="19"/>
  <c r="AD404" i="19"/>
  <c r="AC404" i="19"/>
  <c r="AB404" i="19"/>
  <c r="AA404" i="19"/>
  <c r="AA494" i="19" s="1"/>
  <c r="Z404" i="19"/>
  <c r="R404" i="19"/>
  <c r="Q404" i="19"/>
  <c r="P404" i="19"/>
  <c r="O404" i="19"/>
  <c r="N404" i="19"/>
  <c r="M404" i="19"/>
  <c r="F404" i="19"/>
  <c r="E404" i="19"/>
  <c r="AD403" i="19"/>
  <c r="AC403" i="19"/>
  <c r="AB403" i="19"/>
  <c r="AA403" i="19"/>
  <c r="Z403" i="19"/>
  <c r="R403" i="19"/>
  <c r="Q403" i="19"/>
  <c r="P403" i="19"/>
  <c r="O403" i="19"/>
  <c r="N403" i="19"/>
  <c r="M403" i="19"/>
  <c r="F403" i="19"/>
  <c r="E403" i="19"/>
  <c r="AD402" i="19"/>
  <c r="AC402" i="19"/>
  <c r="AB402" i="19"/>
  <c r="AA402" i="19"/>
  <c r="AA492" i="19" s="1"/>
  <c r="Z402" i="19"/>
  <c r="R402" i="19"/>
  <c r="Q402" i="19"/>
  <c r="P402" i="19"/>
  <c r="O402" i="19"/>
  <c r="N402" i="19"/>
  <c r="M402" i="19"/>
  <c r="F402" i="19"/>
  <c r="E402" i="19"/>
  <c r="AD401" i="19"/>
  <c r="AD437" i="19" s="1"/>
  <c r="AC401" i="19"/>
  <c r="AB401" i="19"/>
  <c r="AB443" i="19" s="1"/>
  <c r="AB447" i="19" s="1"/>
  <c r="AA401" i="19"/>
  <c r="Z401" i="19"/>
  <c r="R401" i="19"/>
  <c r="Q401" i="19"/>
  <c r="P401" i="19"/>
  <c r="O401" i="19"/>
  <c r="N401" i="19"/>
  <c r="M401" i="19"/>
  <c r="F401" i="19"/>
  <c r="E401" i="19"/>
  <c r="AD400" i="19"/>
  <c r="AC400" i="19"/>
  <c r="AC477" i="19" s="1"/>
  <c r="AB400" i="19"/>
  <c r="AA400" i="19"/>
  <c r="Z400" i="19"/>
  <c r="R400" i="19"/>
  <c r="Q400" i="19"/>
  <c r="P400" i="19"/>
  <c r="O400" i="19"/>
  <c r="N400" i="19"/>
  <c r="F400" i="19"/>
  <c r="M400" i="19" s="1"/>
  <c r="E400" i="19"/>
  <c r="AC399" i="19"/>
  <c r="AB399" i="19"/>
  <c r="AA399" i="19"/>
  <c r="R399" i="19"/>
  <c r="Q399" i="19"/>
  <c r="P399" i="19"/>
  <c r="O399" i="19"/>
  <c r="N399" i="19"/>
  <c r="E399" i="19"/>
  <c r="AC398" i="19"/>
  <c r="AB398" i="19"/>
  <c r="AA398" i="19"/>
  <c r="R398" i="19"/>
  <c r="Q398" i="19"/>
  <c r="P398" i="19"/>
  <c r="O398" i="19"/>
  <c r="N398" i="19"/>
  <c r="E398" i="19"/>
  <c r="AD397" i="19"/>
  <c r="AC397" i="19"/>
  <c r="AB397" i="19"/>
  <c r="AA397" i="19"/>
  <c r="R397" i="19"/>
  <c r="Q397" i="19"/>
  <c r="P397" i="19"/>
  <c r="O397" i="19"/>
  <c r="N397" i="19"/>
  <c r="E397" i="19"/>
  <c r="AC396" i="19"/>
  <c r="AB396" i="19"/>
  <c r="AA396" i="19"/>
  <c r="R396" i="19"/>
  <c r="Q396" i="19"/>
  <c r="P396" i="19"/>
  <c r="O396" i="19"/>
  <c r="N396" i="19"/>
  <c r="E396" i="19"/>
  <c r="AC395" i="19"/>
  <c r="AB395" i="19"/>
  <c r="AA395" i="19"/>
  <c r="R395" i="19"/>
  <c r="Q395" i="19"/>
  <c r="P395" i="19"/>
  <c r="O395" i="19"/>
  <c r="N395" i="19"/>
  <c r="E395" i="19"/>
  <c r="AC394" i="19"/>
  <c r="AB394" i="19"/>
  <c r="AA394" i="19"/>
  <c r="R394" i="19"/>
  <c r="Q394" i="19"/>
  <c r="P394" i="19"/>
  <c r="O394" i="19"/>
  <c r="N394" i="19"/>
  <c r="E394" i="19"/>
  <c r="AD393" i="19"/>
  <c r="AD399" i="19" s="1"/>
  <c r="AC393" i="19"/>
  <c r="AB393" i="19"/>
  <c r="AA393" i="19"/>
  <c r="Z393" i="19"/>
  <c r="R393" i="19"/>
  <c r="P393" i="19"/>
  <c r="O393" i="19"/>
  <c r="N393" i="19"/>
  <c r="F393" i="19"/>
  <c r="M393" i="19" s="1"/>
  <c r="E393" i="19"/>
  <c r="AD392" i="19"/>
  <c r="AD398" i="19" s="1"/>
  <c r="AC392" i="19"/>
  <c r="AB392" i="19"/>
  <c r="AA392" i="19"/>
  <c r="Z392" i="19"/>
  <c r="R392" i="19"/>
  <c r="P392" i="19"/>
  <c r="O392" i="19"/>
  <c r="N392" i="19"/>
  <c r="F392" i="19"/>
  <c r="M392" i="19" s="1"/>
  <c r="E392" i="19"/>
  <c r="AD391" i="19"/>
  <c r="AC391" i="19"/>
  <c r="AB391" i="19"/>
  <c r="AA391" i="19"/>
  <c r="Z391" i="19"/>
  <c r="R391" i="19"/>
  <c r="P391" i="19"/>
  <c r="O391" i="19"/>
  <c r="N391" i="19"/>
  <c r="F391" i="19"/>
  <c r="M391" i="19" s="1"/>
  <c r="E391" i="19"/>
  <c r="AD390" i="19"/>
  <c r="AD396" i="19" s="1"/>
  <c r="AC390" i="19"/>
  <c r="AB390" i="19"/>
  <c r="AA390" i="19"/>
  <c r="Z390" i="19"/>
  <c r="R390" i="19"/>
  <c r="P390" i="19"/>
  <c r="O390" i="19"/>
  <c r="N390" i="19"/>
  <c r="F390" i="19"/>
  <c r="M390" i="19" s="1"/>
  <c r="E390" i="19"/>
  <c r="AD389" i="19"/>
  <c r="AD395" i="19" s="1"/>
  <c r="AC389" i="19"/>
  <c r="AB389" i="19"/>
  <c r="AA389" i="19"/>
  <c r="Z389" i="19"/>
  <c r="R389" i="19"/>
  <c r="P389" i="19"/>
  <c r="O389" i="19"/>
  <c r="N389" i="19"/>
  <c r="F389" i="19"/>
  <c r="M389" i="19" s="1"/>
  <c r="E389" i="19"/>
  <c r="AD388" i="19"/>
  <c r="AD394" i="19" s="1"/>
  <c r="AC388" i="19"/>
  <c r="AB388" i="19"/>
  <c r="AA388" i="19"/>
  <c r="Z388" i="19"/>
  <c r="R388" i="19"/>
  <c r="P388" i="19"/>
  <c r="O388" i="19"/>
  <c r="N388" i="19"/>
  <c r="F388" i="19"/>
  <c r="M388" i="19" s="1"/>
  <c r="E388" i="19"/>
  <c r="AA387" i="19"/>
  <c r="N387" i="19"/>
  <c r="AD386" i="19"/>
  <c r="AC386" i="19"/>
  <c r="AB386" i="19"/>
  <c r="AA386" i="19"/>
  <c r="R386" i="19"/>
  <c r="Q386" i="19"/>
  <c r="P386" i="19"/>
  <c r="N386" i="19"/>
  <c r="AD385" i="19"/>
  <c r="AC385" i="19"/>
  <c r="AA385" i="19"/>
  <c r="R385" i="19"/>
  <c r="Q385" i="19"/>
  <c r="P385" i="19"/>
  <c r="N385" i="19"/>
  <c r="AD384" i="19"/>
  <c r="AC384" i="19"/>
  <c r="AA384" i="19"/>
  <c r="R384" i="19"/>
  <c r="Q384" i="19"/>
  <c r="P384" i="19"/>
  <c r="N384" i="19"/>
  <c r="AE383" i="19"/>
  <c r="AE382" i="19"/>
  <c r="AD382" i="19"/>
  <c r="AC382" i="19"/>
  <c r="AB382" i="19"/>
  <c r="AA382" i="19"/>
  <c r="R382" i="19"/>
  <c r="Q382" i="19"/>
  <c r="P382" i="19"/>
  <c r="O382" i="19"/>
  <c r="O386" i="19" s="1"/>
  <c r="N382" i="19"/>
  <c r="O380" i="19"/>
  <c r="Q377" i="19"/>
  <c r="O377" i="19"/>
  <c r="O381" i="19" s="1"/>
  <c r="AB374" i="19"/>
  <c r="O374" i="19"/>
  <c r="AC371" i="19"/>
  <c r="AA371" i="19"/>
  <c r="R369" i="19"/>
  <c r="P369" i="19"/>
  <c r="AC359" i="19"/>
  <c r="AD351" i="19"/>
  <c r="AB350" i="19"/>
  <c r="O350" i="19"/>
  <c r="AA347" i="19"/>
  <c r="Q347" i="19"/>
  <c r="R339" i="19"/>
  <c r="AD333" i="19"/>
  <c r="AB332" i="19"/>
  <c r="O332" i="19"/>
  <c r="AC329" i="19"/>
  <c r="AA329" i="19"/>
  <c r="AA383" i="19" s="1"/>
  <c r="AC323" i="19"/>
  <c r="AB320" i="19"/>
  <c r="O320" i="19"/>
  <c r="AB317" i="19"/>
  <c r="AB321" i="19" s="1"/>
  <c r="AA317" i="19"/>
  <c r="AD315" i="19"/>
  <c r="AC315" i="19"/>
  <c r="AB315" i="19"/>
  <c r="AA315" i="19"/>
  <c r="Z315" i="19"/>
  <c r="R315" i="19"/>
  <c r="Q315" i="19"/>
  <c r="P315" i="19"/>
  <c r="O315" i="19"/>
  <c r="N315" i="19"/>
  <c r="F315" i="19"/>
  <c r="M315" i="19" s="1"/>
  <c r="E315" i="19"/>
  <c r="AD314" i="19"/>
  <c r="AC314" i="19"/>
  <c r="AB314" i="19"/>
  <c r="AA314" i="19"/>
  <c r="Z314" i="19"/>
  <c r="R314" i="19"/>
  <c r="Q314" i="19"/>
  <c r="P314" i="19"/>
  <c r="O314" i="19"/>
  <c r="N314" i="19"/>
  <c r="F314" i="19"/>
  <c r="M314" i="19" s="1"/>
  <c r="E314" i="19"/>
  <c r="AD313" i="19"/>
  <c r="AC313" i="19"/>
  <c r="AB313" i="19"/>
  <c r="AA313" i="19"/>
  <c r="Z313" i="19"/>
  <c r="R313" i="19"/>
  <c r="Q313" i="19"/>
  <c r="P313" i="19"/>
  <c r="O313" i="19"/>
  <c r="N313" i="19"/>
  <c r="M313" i="19"/>
  <c r="F313" i="19"/>
  <c r="E313" i="19"/>
  <c r="AD312" i="19"/>
  <c r="AC312" i="19"/>
  <c r="AB312" i="19"/>
  <c r="AA312" i="19"/>
  <c r="Z312" i="19"/>
  <c r="R312" i="19"/>
  <c r="Q312" i="19"/>
  <c r="P312" i="19"/>
  <c r="O312" i="19"/>
  <c r="N312" i="19"/>
  <c r="F312" i="19"/>
  <c r="M312" i="19" s="1"/>
  <c r="E312" i="19"/>
  <c r="AD311" i="19"/>
  <c r="AD365" i="19" s="1"/>
  <c r="AC311" i="19"/>
  <c r="AC333" i="19" s="1"/>
  <c r="AB311" i="19"/>
  <c r="AB371" i="19" s="1"/>
  <c r="AB375" i="19" s="1"/>
  <c r="AA311" i="19"/>
  <c r="Z311" i="19"/>
  <c r="R311" i="19"/>
  <c r="R359" i="19" s="1"/>
  <c r="Q311" i="19"/>
  <c r="Q359" i="19" s="1"/>
  <c r="P311" i="19"/>
  <c r="P347" i="19" s="1"/>
  <c r="O311" i="19"/>
  <c r="O347" i="19" s="1"/>
  <c r="O351" i="19" s="1"/>
  <c r="N311" i="19"/>
  <c r="M311" i="19"/>
  <c r="F311" i="19"/>
  <c r="E311" i="19"/>
  <c r="AD310" i="19"/>
  <c r="AC310" i="19"/>
  <c r="AB310" i="19"/>
  <c r="AA310" i="19"/>
  <c r="Z310" i="19"/>
  <c r="R310" i="19"/>
  <c r="R327" i="19" s="1"/>
  <c r="Q310" i="19"/>
  <c r="P310" i="19"/>
  <c r="P363" i="19" s="1"/>
  <c r="O310" i="19"/>
  <c r="N310" i="19"/>
  <c r="N377" i="19" s="1"/>
  <c r="F310" i="19"/>
  <c r="M310" i="19" s="1"/>
  <c r="E310" i="19"/>
  <c r="O309" i="19"/>
  <c r="AD308" i="19"/>
  <c r="AB308" i="19"/>
  <c r="R308" i="19"/>
  <c r="Q308" i="19"/>
  <c r="O308" i="19"/>
  <c r="AD307" i="19"/>
  <c r="R307" i="19"/>
  <c r="Q307" i="19"/>
  <c r="AD306" i="19"/>
  <c r="R306" i="19"/>
  <c r="Q306" i="19"/>
  <c r="AE305" i="19"/>
  <c r="AF306" i="19" s="1"/>
  <c r="O305" i="19"/>
  <c r="AF304" i="19"/>
  <c r="AD304" i="19"/>
  <c r="AC304" i="19"/>
  <c r="AB304" i="19"/>
  <c r="R304" i="19"/>
  <c r="Q304" i="19"/>
  <c r="P304" i="19"/>
  <c r="R303" i="19"/>
  <c r="O302" i="19"/>
  <c r="O299" i="19"/>
  <c r="O303" i="19" s="1"/>
  <c r="Q297" i="19"/>
  <c r="Q291" i="19"/>
  <c r="AD287" i="19"/>
  <c r="R281" i="19"/>
  <c r="R275" i="19"/>
  <c r="P275" i="19"/>
  <c r="Q263" i="19"/>
  <c r="Q215" i="19"/>
  <c r="O213" i="19"/>
  <c r="AB212" i="19"/>
  <c r="O212" i="19"/>
  <c r="O209" i="19"/>
  <c r="Q197" i="19"/>
  <c r="O177" i="19"/>
  <c r="AB176" i="19"/>
  <c r="O176" i="19"/>
  <c r="O173" i="19"/>
  <c r="R171" i="19"/>
  <c r="R170" i="19"/>
  <c r="R169" i="19"/>
  <c r="R168" i="19"/>
  <c r="R167" i="19"/>
  <c r="R166" i="19"/>
  <c r="R165" i="19"/>
  <c r="R164" i="19"/>
  <c r="R163" i="19"/>
  <c r="R162" i="19"/>
  <c r="R161" i="19"/>
  <c r="R160" i="19"/>
  <c r="AD159" i="19"/>
  <c r="AC159" i="19"/>
  <c r="AB159" i="19"/>
  <c r="AA159" i="19"/>
  <c r="Z159" i="19"/>
  <c r="R159" i="19"/>
  <c r="Q159" i="19"/>
  <c r="P159" i="19"/>
  <c r="O159" i="19"/>
  <c r="N159" i="19"/>
  <c r="M159" i="19"/>
  <c r="F159" i="19"/>
  <c r="E159" i="19"/>
  <c r="AD158" i="19"/>
  <c r="AC158" i="19"/>
  <c r="AB158" i="19"/>
  <c r="AA158" i="19"/>
  <c r="Z158" i="19"/>
  <c r="R158" i="19"/>
  <c r="Q158" i="19"/>
  <c r="P158" i="19"/>
  <c r="O158" i="19"/>
  <c r="N158" i="19"/>
  <c r="M158" i="19"/>
  <c r="F158" i="19"/>
  <c r="E158" i="19"/>
  <c r="AD157" i="19"/>
  <c r="AC157" i="19"/>
  <c r="AB157" i="19"/>
  <c r="AA157" i="19"/>
  <c r="Z157" i="19"/>
  <c r="R157" i="19"/>
  <c r="Q157" i="19"/>
  <c r="P157" i="19"/>
  <c r="O157" i="19"/>
  <c r="N157" i="19"/>
  <c r="M157" i="19"/>
  <c r="F157" i="19"/>
  <c r="E157" i="19"/>
  <c r="AD156" i="19"/>
  <c r="AC156" i="19"/>
  <c r="AB156" i="19"/>
  <c r="AA156" i="19"/>
  <c r="Z156" i="19"/>
  <c r="R156" i="19"/>
  <c r="Q156" i="19"/>
  <c r="P156" i="19"/>
  <c r="O156" i="19"/>
  <c r="N156" i="19"/>
  <c r="F156" i="19"/>
  <c r="M156" i="19" s="1"/>
  <c r="E156" i="19"/>
  <c r="AD155" i="19"/>
  <c r="AD273" i="19" s="1"/>
  <c r="AC155" i="19"/>
  <c r="AC287" i="19" s="1"/>
  <c r="AB155" i="19"/>
  <c r="AA155" i="19"/>
  <c r="Z155" i="19"/>
  <c r="R155" i="19"/>
  <c r="R249" i="19" s="1"/>
  <c r="Q155" i="19"/>
  <c r="Q303" i="19" s="1"/>
  <c r="P155" i="19"/>
  <c r="P297" i="19" s="1"/>
  <c r="O155" i="19"/>
  <c r="N155" i="19"/>
  <c r="F155" i="19"/>
  <c r="M155" i="19" s="1"/>
  <c r="E155" i="19"/>
  <c r="AD154" i="19"/>
  <c r="AD281" i="19" s="1"/>
  <c r="AC154" i="19"/>
  <c r="AB154" i="19"/>
  <c r="AB173" i="19" s="1"/>
  <c r="AA154" i="19"/>
  <c r="Z154" i="19"/>
  <c r="R154" i="19"/>
  <c r="Q154" i="19"/>
  <c r="P154" i="19"/>
  <c r="O154" i="19"/>
  <c r="N154" i="19"/>
  <c r="M154" i="19"/>
  <c r="F154" i="19"/>
  <c r="E154" i="19"/>
  <c r="AC153" i="19"/>
  <c r="AD152" i="19"/>
  <c r="AB152" i="19"/>
  <c r="R152" i="19"/>
  <c r="Q152" i="19"/>
  <c r="O152" i="19"/>
  <c r="AD151" i="19"/>
  <c r="R151" i="19"/>
  <c r="Q151" i="19"/>
  <c r="AD150" i="19"/>
  <c r="R150" i="19"/>
  <c r="Q150" i="19"/>
  <c r="AE149" i="19"/>
  <c r="AD148" i="19"/>
  <c r="AC148" i="19"/>
  <c r="AA148" i="19"/>
  <c r="Z148" i="19"/>
  <c r="R148" i="19"/>
  <c r="Q148" i="19"/>
  <c r="N148" i="19"/>
  <c r="M148" i="19"/>
  <c r="AB146" i="19"/>
  <c r="O146" i="19"/>
  <c r="N143" i="19"/>
  <c r="AB140" i="19"/>
  <c r="O140" i="19"/>
  <c r="AC137" i="19"/>
  <c r="R137" i="19"/>
  <c r="R135" i="19"/>
  <c r="AB134" i="19"/>
  <c r="O134" i="19"/>
  <c r="R131" i="19"/>
  <c r="R123" i="19"/>
  <c r="Q123" i="19"/>
  <c r="AB122" i="19"/>
  <c r="O122" i="19"/>
  <c r="R119" i="19"/>
  <c r="N119" i="19"/>
  <c r="R117" i="19"/>
  <c r="Q111" i="19"/>
  <c r="AB110" i="19"/>
  <c r="O110" i="19"/>
  <c r="R107" i="19"/>
  <c r="Q107" i="19"/>
  <c r="O107" i="19"/>
  <c r="O111" i="19" s="1"/>
  <c r="R105" i="19"/>
  <c r="O105" i="19"/>
  <c r="O104" i="19"/>
  <c r="R101" i="19"/>
  <c r="Q101" i="19"/>
  <c r="R99" i="19"/>
  <c r="AB98" i="19"/>
  <c r="O98" i="19"/>
  <c r="R95" i="19"/>
  <c r="P95" i="19"/>
  <c r="AB92" i="19"/>
  <c r="O92" i="19"/>
  <c r="AC87" i="19"/>
  <c r="R87" i="19"/>
  <c r="AB86" i="19"/>
  <c r="O86" i="19"/>
  <c r="Z83" i="19"/>
  <c r="R83" i="19"/>
  <c r="R81" i="19"/>
  <c r="P81" i="19"/>
  <c r="AB80" i="19"/>
  <c r="O80" i="19"/>
  <c r="S77" i="19"/>
  <c r="R77" i="19"/>
  <c r="P77" i="19"/>
  <c r="R75" i="19"/>
  <c r="Q75" i="19"/>
  <c r="AB74" i="19"/>
  <c r="O74" i="19"/>
  <c r="R69" i="19"/>
  <c r="Q69" i="19"/>
  <c r="AB68" i="19"/>
  <c r="O68" i="19"/>
  <c r="R65" i="19"/>
  <c r="R63" i="19"/>
  <c r="Q63" i="19"/>
  <c r="AB62" i="19"/>
  <c r="O62" i="19"/>
  <c r="R51" i="19"/>
  <c r="Q51" i="19"/>
  <c r="AB50" i="19"/>
  <c r="O50" i="19"/>
  <c r="R47" i="19"/>
  <c r="R41" i="19"/>
  <c r="Q39" i="19"/>
  <c r="AB38" i="19"/>
  <c r="O38" i="19"/>
  <c r="R35" i="19"/>
  <c r="P35" i="19"/>
  <c r="Q29" i="19"/>
  <c r="R27" i="19"/>
  <c r="R23" i="19"/>
  <c r="Q23" i="19"/>
  <c r="R21" i="19"/>
  <c r="Q21" i="19"/>
  <c r="AB20" i="19"/>
  <c r="O20" i="19"/>
  <c r="AC17" i="19"/>
  <c r="AA17" i="19"/>
  <c r="R17" i="19"/>
  <c r="Q17" i="19"/>
  <c r="AD15" i="19"/>
  <c r="AC15" i="19"/>
  <c r="AB15" i="19"/>
  <c r="AA15" i="19"/>
  <c r="Z15" i="19"/>
  <c r="R15" i="19"/>
  <c r="Q15" i="19"/>
  <c r="P15" i="19"/>
  <c r="O15" i="19"/>
  <c r="N15" i="19"/>
  <c r="F15" i="19"/>
  <c r="M15" i="19" s="1"/>
  <c r="E15" i="19"/>
  <c r="AD14" i="19"/>
  <c r="AC14" i="19"/>
  <c r="AB14" i="19"/>
  <c r="AA14" i="19"/>
  <c r="Z14" i="19"/>
  <c r="R14" i="19"/>
  <c r="Q14" i="19"/>
  <c r="P14" i="19"/>
  <c r="O14" i="19"/>
  <c r="N14" i="19"/>
  <c r="F14" i="19"/>
  <c r="M14" i="19" s="1"/>
  <c r="E14" i="19"/>
  <c r="AD13" i="19"/>
  <c r="AC13" i="19"/>
  <c r="AB13" i="19"/>
  <c r="AA13" i="19"/>
  <c r="Z13" i="19"/>
  <c r="R13" i="19"/>
  <c r="Q13" i="19"/>
  <c r="P13" i="19"/>
  <c r="O13" i="19"/>
  <c r="N13" i="19"/>
  <c r="F13" i="19"/>
  <c r="M13" i="19" s="1"/>
  <c r="E13" i="19"/>
  <c r="AD12" i="19"/>
  <c r="AC12" i="19"/>
  <c r="AB12" i="19"/>
  <c r="AA12" i="19"/>
  <c r="Z12" i="19"/>
  <c r="R12" i="19"/>
  <c r="Q12" i="19"/>
  <c r="P12" i="19"/>
  <c r="O12" i="19"/>
  <c r="N12" i="19"/>
  <c r="F12" i="19"/>
  <c r="M12" i="19" s="1"/>
  <c r="E12" i="19"/>
  <c r="AD11" i="19"/>
  <c r="AD71" i="19" s="1"/>
  <c r="AC11" i="19"/>
  <c r="AC89" i="19" s="1"/>
  <c r="AB11" i="19"/>
  <c r="AB137" i="19" s="1"/>
  <c r="AB141" i="19" s="1"/>
  <c r="AA11" i="19"/>
  <c r="AA137" i="19" s="1"/>
  <c r="Z11" i="19"/>
  <c r="Z17" i="19" s="1"/>
  <c r="R11" i="19"/>
  <c r="R141" i="19" s="1"/>
  <c r="Q11" i="19"/>
  <c r="Q137" i="19" s="1"/>
  <c r="P11" i="19"/>
  <c r="P149" i="19" s="1"/>
  <c r="O11" i="19"/>
  <c r="O95" i="19" s="1"/>
  <c r="O99" i="19" s="1"/>
  <c r="N11" i="19"/>
  <c r="N107" i="19" s="1"/>
  <c r="M11" i="19"/>
  <c r="M143" i="19" s="1"/>
  <c r="F11" i="19"/>
  <c r="E11" i="19"/>
  <c r="AD10" i="19"/>
  <c r="AC10" i="19"/>
  <c r="AC39" i="19" s="1"/>
  <c r="AB10" i="19"/>
  <c r="AA10" i="19"/>
  <c r="AA47" i="19" s="1"/>
  <c r="Z10" i="19"/>
  <c r="R10" i="19"/>
  <c r="Q10" i="19"/>
  <c r="Q131" i="19" s="1"/>
  <c r="P10" i="19"/>
  <c r="P39" i="19" s="1"/>
  <c r="O10" i="19"/>
  <c r="N10" i="19"/>
  <c r="F10" i="19"/>
  <c r="M10" i="19" s="1"/>
  <c r="E10" i="19"/>
  <c r="G65" i="6"/>
  <c r="G59" i="6"/>
  <c r="G53" i="6"/>
  <c r="G47" i="6"/>
  <c r="G41" i="6"/>
  <c r="G35" i="6"/>
  <c r="G23" i="6"/>
  <c r="G17" i="6"/>
  <c r="EB45" i="6"/>
  <c r="EB35" i="6"/>
  <c r="EB11" i="6"/>
  <c r="EC11" i="6"/>
  <c r="EB12" i="6"/>
  <c r="EC12" i="6"/>
  <c r="EB13" i="6"/>
  <c r="EC13" i="6"/>
  <c r="EB14" i="6"/>
  <c r="EC14" i="6"/>
  <c r="EB16" i="6"/>
  <c r="EC16" i="6" s="1"/>
  <c r="EB17" i="6"/>
  <c r="EC17" i="6"/>
  <c r="EB18" i="6"/>
  <c r="EC18" i="6"/>
  <c r="EB19" i="6"/>
  <c r="EC19" i="6"/>
  <c r="EB20" i="6"/>
  <c r="EC20" i="6"/>
  <c r="EB21" i="6"/>
  <c r="EB22" i="6"/>
  <c r="EC22" i="6" s="1"/>
  <c r="EB23" i="6"/>
  <c r="EC23" i="6"/>
  <c r="EB24" i="6"/>
  <c r="EC24" i="6"/>
  <c r="EB25" i="6"/>
  <c r="EC25" i="6"/>
  <c r="EB26" i="6"/>
  <c r="EC26" i="6"/>
  <c r="EB27" i="6"/>
  <c r="EB28" i="6"/>
  <c r="EC28" i="6" s="1"/>
  <c r="EB29" i="6"/>
  <c r="EC29" i="6"/>
  <c r="EB30" i="6"/>
  <c r="EC30" i="6"/>
  <c r="EB31" i="6"/>
  <c r="EC31" i="6"/>
  <c r="EB32" i="6"/>
  <c r="EC32" i="6"/>
  <c r="EB33" i="6"/>
  <c r="EB34" i="6"/>
  <c r="EC34" i="6" s="1"/>
  <c r="EC35" i="6"/>
  <c r="EB36" i="6"/>
  <c r="EC36" i="6" s="1"/>
  <c r="EB37" i="6"/>
  <c r="EC37" i="6"/>
  <c r="EB38" i="6"/>
  <c r="EC38" i="6"/>
  <c r="EB39" i="6"/>
  <c r="EB40" i="6"/>
  <c r="EC40" i="6" s="1"/>
  <c r="EB41" i="6"/>
  <c r="EC41" i="6"/>
  <c r="EB42" i="6"/>
  <c r="EC42" i="6"/>
  <c r="EB43" i="6"/>
  <c r="EC43" i="6" s="1"/>
  <c r="EB44" i="6"/>
  <c r="EC44" i="6"/>
  <c r="EB46" i="6"/>
  <c r="EC46" i="6" s="1"/>
  <c r="EB47" i="6"/>
  <c r="EC47" i="6" s="1"/>
  <c r="EB48" i="6"/>
  <c r="EC48" i="6"/>
  <c r="EB49" i="6"/>
  <c r="EC49" i="6"/>
  <c r="G29" i="6"/>
  <c r="G11" i="6"/>
  <c r="AB177" i="19" l="1"/>
  <c r="AB209" i="19"/>
  <c r="AB213" i="19" s="1"/>
  <c r="AB17" i="19"/>
  <c r="P23" i="19"/>
  <c r="R29" i="19"/>
  <c r="R149" i="19" s="1"/>
  <c r="Q35" i="19"/>
  <c r="Q149" i="19" s="1"/>
  <c r="R39" i="19"/>
  <c r="Z47" i="19"/>
  <c r="AC51" i="19"/>
  <c r="P63" i="19"/>
  <c r="Z65" i="19"/>
  <c r="AC69" i="19"/>
  <c r="Q77" i="19"/>
  <c r="Q81" i="19"/>
  <c r="AA83" i="19"/>
  <c r="AD87" i="19"/>
  <c r="Q95" i="19"/>
  <c r="AC99" i="19"/>
  <c r="P107" i="19"/>
  <c r="R111" i="19"/>
  <c r="O119" i="19"/>
  <c r="O123" i="19" s="1"/>
  <c r="P123" i="19"/>
  <c r="Z131" i="19"/>
  <c r="AC135" i="19"/>
  <c r="AD137" i="19"/>
  <c r="O143" i="19"/>
  <c r="O147" i="19" s="1"/>
  <c r="AC173" i="19"/>
  <c r="R197" i="19"/>
  <c r="AC209" i="19"/>
  <c r="R215" i="19"/>
  <c r="R263" i="19"/>
  <c r="Q275" i="19"/>
  <c r="AC281" i="19"/>
  <c r="P291" i="19"/>
  <c r="R297" i="19"/>
  <c r="AD323" i="19"/>
  <c r="AB329" i="19"/>
  <c r="AB333" i="19" s="1"/>
  <c r="R335" i="19"/>
  <c r="R347" i="19"/>
  <c r="AC351" i="19"/>
  <c r="AD359" i="19"/>
  <c r="Q369" i="19"/>
  <c r="AD371" i="19"/>
  <c r="P377" i="19"/>
  <c r="AB383" i="19"/>
  <c r="AB387" i="19" s="1"/>
  <c r="AB413" i="19"/>
  <c r="AD425" i="19"/>
  <c r="AD459" i="19"/>
  <c r="AC467" i="19"/>
  <c r="AB473" i="19"/>
  <c r="AB477" i="19" s="1"/>
  <c r="M496" i="19"/>
  <c r="M544" i="19" s="1"/>
  <c r="M564" i="19"/>
  <c r="AC459" i="19"/>
  <c r="AC29" i="19"/>
  <c r="AD51" i="19"/>
  <c r="AA65" i="19"/>
  <c r="AD69" i="19"/>
  <c r="AB83" i="19"/>
  <c r="AB87" i="19" s="1"/>
  <c r="M89" i="19"/>
  <c r="AD99" i="19"/>
  <c r="P119" i="19"/>
  <c r="AA131" i="19"/>
  <c r="AD135" i="19"/>
  <c r="P143" i="19"/>
  <c r="AD173" i="19"/>
  <c r="AD305" i="19" s="1"/>
  <c r="AD197" i="19"/>
  <c r="AD209" i="19"/>
  <c r="AD215" i="19"/>
  <c r="AD263" i="19"/>
  <c r="AC297" i="19"/>
  <c r="P327" i="19"/>
  <c r="F394" i="19"/>
  <c r="M394" i="19" s="1"/>
  <c r="F395" i="19"/>
  <c r="M395" i="19" s="1"/>
  <c r="F396" i="19"/>
  <c r="M396" i="19" s="1"/>
  <c r="F397" i="19"/>
  <c r="M397" i="19" s="1"/>
  <c r="F398" i="19"/>
  <c r="M398" i="19" s="1"/>
  <c r="F399" i="19"/>
  <c r="M399" i="19" s="1"/>
  <c r="AC413" i="19"/>
  <c r="AC449" i="19"/>
  <c r="AB455" i="19"/>
  <c r="AB459" i="19" s="1"/>
  <c r="AD467" i="19"/>
  <c r="AC473" i="19"/>
  <c r="O491" i="19"/>
  <c r="AD507" i="19"/>
  <c r="AD29" i="19"/>
  <c r="Z35" i="19"/>
  <c r="Z149" i="19" s="1"/>
  <c r="AB47" i="19"/>
  <c r="AB51" i="19" s="1"/>
  <c r="O59" i="19"/>
  <c r="O63" i="19" s="1"/>
  <c r="AB65" i="19"/>
  <c r="AB69" i="19" s="1"/>
  <c r="N71" i="19"/>
  <c r="P75" i="19"/>
  <c r="AC83" i="19"/>
  <c r="N89" i="19"/>
  <c r="AA95" i="19"/>
  <c r="AC111" i="19"/>
  <c r="Q119" i="19"/>
  <c r="AB131" i="19"/>
  <c r="AB135" i="19" s="1"/>
  <c r="M137" i="19"/>
  <c r="Q143" i="19"/>
  <c r="Q201" i="19"/>
  <c r="Q219" i="19"/>
  <c r="Q267" i="19"/>
  <c r="AC275" i="19"/>
  <c r="P285" i="19"/>
  <c r="R291" i="19"/>
  <c r="AD297" i="19"/>
  <c r="N317" i="19"/>
  <c r="P321" i="19"/>
  <c r="Q327" i="19"/>
  <c r="AD329" i="19"/>
  <c r="Q341" i="19"/>
  <c r="AB347" i="19"/>
  <c r="AB351" i="19" s="1"/>
  <c r="Q353" i="19"/>
  <c r="Q363" i="19"/>
  <c r="AC369" i="19"/>
  <c r="R377" i="19"/>
  <c r="AD413" i="19"/>
  <c r="AC441" i="19"/>
  <c r="AD449" i="19"/>
  <c r="AC455" i="19"/>
  <c r="AD473" i="19"/>
  <c r="AD521" i="19"/>
  <c r="AD531" i="19"/>
  <c r="P33" i="19"/>
  <c r="AA35" i="19"/>
  <c r="AA149" i="19" s="1"/>
  <c r="AC47" i="19"/>
  <c r="AC65" i="19"/>
  <c r="O71" i="19"/>
  <c r="O75" i="19" s="1"/>
  <c r="Z77" i="19"/>
  <c r="AD83" i="19"/>
  <c r="AB95" i="19"/>
  <c r="AB99" i="19" s="1"/>
  <c r="AA107" i="19"/>
  <c r="AD111" i="19"/>
  <c r="AC131" i="19"/>
  <c r="N137" i="19"/>
  <c r="AB143" i="19"/>
  <c r="AB147" i="19" s="1"/>
  <c r="R201" i="19"/>
  <c r="R219" i="19"/>
  <c r="R267" i="19"/>
  <c r="AD275" i="19"/>
  <c r="Q285" i="19"/>
  <c r="AC291" i="19"/>
  <c r="O317" i="19"/>
  <c r="O321" i="19" s="1"/>
  <c r="Q321" i="19"/>
  <c r="R341" i="19"/>
  <c r="AC347" i="19"/>
  <c r="R353" i="19"/>
  <c r="R363" i="19"/>
  <c r="AD369" i="19"/>
  <c r="AD419" i="19"/>
  <c r="AC435" i="19"/>
  <c r="AD441" i="19"/>
  <c r="AD455" i="19"/>
  <c r="AD479" i="19"/>
  <c r="AB545" i="19"/>
  <c r="AD17" i="19"/>
  <c r="AC23" i="19"/>
  <c r="AC81" i="19"/>
  <c r="Q33" i="19"/>
  <c r="Q153" i="19" s="1"/>
  <c r="AD47" i="19"/>
  <c r="AD65" i="19"/>
  <c r="AA77" i="19"/>
  <c r="P89" i="19"/>
  <c r="AD101" i="19"/>
  <c r="AB107" i="19"/>
  <c r="AB111" i="19" s="1"/>
  <c r="Z119" i="19"/>
  <c r="AD131" i="19"/>
  <c r="P141" i="19"/>
  <c r="AC143" i="19"/>
  <c r="AD201" i="19"/>
  <c r="AD219" i="19"/>
  <c r="AD267" i="19"/>
  <c r="P279" i="19"/>
  <c r="R285" i="19"/>
  <c r="AD291" i="19"/>
  <c r="P299" i="19"/>
  <c r="P317" i="19"/>
  <c r="R321" i="19"/>
  <c r="AC327" i="19"/>
  <c r="AD341" i="19"/>
  <c r="AD347" i="19"/>
  <c r="AD353" i="19"/>
  <c r="AC363" i="19"/>
  <c r="N371" i="19"/>
  <c r="P375" i="19"/>
  <c r="AC429" i="19"/>
  <c r="AD435" i="19"/>
  <c r="AD461" i="19"/>
  <c r="AD39" i="19"/>
  <c r="P93" i="19"/>
  <c r="M17" i="19"/>
  <c r="AB35" i="19"/>
  <c r="AB39" i="19" s="1"/>
  <c r="Q59" i="19"/>
  <c r="AD95" i="19"/>
  <c r="AC123" i="19"/>
  <c r="N17" i="19"/>
  <c r="P27" i="19"/>
  <c r="R33" i="19"/>
  <c r="R153" i="19" s="1"/>
  <c r="AC35" i="19"/>
  <c r="R45" i="19"/>
  <c r="R59" i="19"/>
  <c r="AD63" i="19"/>
  <c r="Q71" i="19"/>
  <c r="AB77" i="19"/>
  <c r="AB81" i="19" s="1"/>
  <c r="M83" i="19"/>
  <c r="Q89" i="19"/>
  <c r="R93" i="19"/>
  <c r="AC107" i="19"/>
  <c r="R113" i="19"/>
  <c r="AA119" i="19"/>
  <c r="AD123" i="19"/>
  <c r="P137" i="19"/>
  <c r="Q141" i="19"/>
  <c r="P177" i="19"/>
  <c r="R203" i="19"/>
  <c r="P213" i="19"/>
  <c r="R221" i="19"/>
  <c r="Q269" i="19"/>
  <c r="Q279" i="19"/>
  <c r="AC285" i="19"/>
  <c r="P293" i="19"/>
  <c r="Q299" i="19"/>
  <c r="Q317" i="19"/>
  <c r="AD327" i="19"/>
  <c r="Q345" i="19"/>
  <c r="Q357" i="19"/>
  <c r="AD363" i="19"/>
  <c r="O371" i="19"/>
  <c r="O375" i="19" s="1"/>
  <c r="Q375" i="19"/>
  <c r="P381" i="19"/>
  <c r="AC411" i="19"/>
  <c r="AD429" i="19"/>
  <c r="AC471" i="19"/>
  <c r="O525" i="19"/>
  <c r="O549" i="19" s="1"/>
  <c r="AD537" i="19"/>
  <c r="F558" i="19"/>
  <c r="AD21" i="19"/>
  <c r="AD89" i="19"/>
  <c r="P59" i="19"/>
  <c r="O89" i="19"/>
  <c r="O93" i="19" s="1"/>
  <c r="AD23" i="19"/>
  <c r="AC63" i="19"/>
  <c r="P71" i="19"/>
  <c r="AD81" i="19"/>
  <c r="Q93" i="19"/>
  <c r="Q113" i="19"/>
  <c r="O137" i="19"/>
  <c r="O141" i="19" s="1"/>
  <c r="AC149" i="19"/>
  <c r="O17" i="19"/>
  <c r="O21" i="19" s="1"/>
  <c r="P21" i="19"/>
  <c r="Q27" i="19"/>
  <c r="AC33" i="19"/>
  <c r="AD35" i="19"/>
  <c r="M47" i="19"/>
  <c r="AB59" i="19"/>
  <c r="AB63" i="19" s="1"/>
  <c r="M65" i="19"/>
  <c r="R71" i="19"/>
  <c r="AC75" i="19"/>
  <c r="AC77" i="19"/>
  <c r="N83" i="19"/>
  <c r="R89" i="19"/>
  <c r="AD107" i="19"/>
  <c r="AD113" i="19"/>
  <c r="AB119" i="19"/>
  <c r="AB123" i="19" s="1"/>
  <c r="M131" i="19"/>
  <c r="Q177" i="19"/>
  <c r="R207" i="19"/>
  <c r="Q213" i="19"/>
  <c r="R225" i="19"/>
  <c r="R269" i="19"/>
  <c r="R279" i="19"/>
  <c r="AD285" i="19"/>
  <c r="Q293" i="19"/>
  <c r="R299" i="19"/>
  <c r="R317" i="19"/>
  <c r="AC321" i="19"/>
  <c r="AC387" i="19" s="1"/>
  <c r="N329" i="19"/>
  <c r="P333" i="19"/>
  <c r="R345" i="19"/>
  <c r="R357" i="19"/>
  <c r="P365" i="19"/>
  <c r="P371" i="19"/>
  <c r="R375" i="19"/>
  <c r="Q381" i="19"/>
  <c r="AD411" i="19"/>
  <c r="AD423" i="19"/>
  <c r="AC453" i="19"/>
  <c r="AD471" i="19"/>
  <c r="AD483" i="19"/>
  <c r="AD527" i="19"/>
  <c r="P17" i="19"/>
  <c r="AD33" i="19"/>
  <c r="N47" i="19"/>
  <c r="AC59" i="19"/>
  <c r="N65" i="19"/>
  <c r="AA71" i="19"/>
  <c r="AD75" i="19"/>
  <c r="AD77" i="19"/>
  <c r="O83" i="19"/>
  <c r="O87" i="19" s="1"/>
  <c r="P87" i="19"/>
  <c r="Z89" i="19"/>
  <c r="AC93" i="19"/>
  <c r="Q105" i="19"/>
  <c r="Q117" i="19"/>
  <c r="AC119" i="19"/>
  <c r="N131" i="19"/>
  <c r="P153" i="19"/>
  <c r="R177" i="19"/>
  <c r="R213" i="19"/>
  <c r="R227" i="19"/>
  <c r="AD269" i="19"/>
  <c r="AC279" i="19"/>
  <c r="P287" i="19"/>
  <c r="R293" i="19"/>
  <c r="AD321" i="19"/>
  <c r="O329" i="19"/>
  <c r="O333" i="19" s="1"/>
  <c r="Q333" i="19"/>
  <c r="AD345" i="19"/>
  <c r="AD357" i="19"/>
  <c r="Q365" i="19"/>
  <c r="Q371" i="19"/>
  <c r="R381" i="19"/>
  <c r="O383" i="19"/>
  <c r="O387" i="19" s="1"/>
  <c r="AC447" i="19"/>
  <c r="AD453" i="19"/>
  <c r="AD465" i="19"/>
  <c r="AD519" i="19"/>
  <c r="AD525" i="19"/>
  <c r="AC27" i="19"/>
  <c r="M35" i="19"/>
  <c r="O47" i="19"/>
  <c r="O51" i="19" s="1"/>
  <c r="P51" i="19"/>
  <c r="AD59" i="19"/>
  <c r="O65" i="19"/>
  <c r="O69" i="19" s="1"/>
  <c r="P69" i="19"/>
  <c r="AB71" i="19"/>
  <c r="AB75" i="19" s="1"/>
  <c r="M77" i="19"/>
  <c r="P83" i="19"/>
  <c r="Q87" i="19"/>
  <c r="AA89" i="19"/>
  <c r="AD93" i="19"/>
  <c r="P99" i="19"/>
  <c r="AD119" i="19"/>
  <c r="O131" i="19"/>
  <c r="O135" i="19" s="1"/>
  <c r="P135" i="19"/>
  <c r="Z137" i="19"/>
  <c r="AC141" i="19"/>
  <c r="P147" i="19"/>
  <c r="P173" i="19"/>
  <c r="P209" i="19"/>
  <c r="R231" i="19"/>
  <c r="Q273" i="19"/>
  <c r="AD279" i="19"/>
  <c r="Q287" i="19"/>
  <c r="AC293" i="19"/>
  <c r="P323" i="19"/>
  <c r="P329" i="19"/>
  <c r="R333" i="19"/>
  <c r="N347" i="19"/>
  <c r="P351" i="19"/>
  <c r="P359" i="19"/>
  <c r="R365" i="19"/>
  <c r="R371" i="19"/>
  <c r="AC375" i="19"/>
  <c r="AD447" i="19"/>
  <c r="AD503" i="19"/>
  <c r="AD598" i="19"/>
  <c r="AD600" i="19" s="1"/>
  <c r="AD27" i="19"/>
  <c r="N35" i="19"/>
  <c r="P47" i="19"/>
  <c r="P65" i="19"/>
  <c r="AC71" i="19"/>
  <c r="N77" i="19"/>
  <c r="Q83" i="19"/>
  <c r="AB89" i="19"/>
  <c r="AB93" i="19" s="1"/>
  <c r="N95" i="19"/>
  <c r="Q99" i="19"/>
  <c r="AD105" i="19"/>
  <c r="AD117" i="19"/>
  <c r="P131" i="19"/>
  <c r="Q135" i="19"/>
  <c r="AD141" i="19"/>
  <c r="Q147" i="19"/>
  <c r="O149" i="19"/>
  <c r="O153" i="19" s="1"/>
  <c r="Q173" i="19"/>
  <c r="Q305" i="19" s="1"/>
  <c r="AC177" i="19"/>
  <c r="Q209" i="19"/>
  <c r="AC213" i="19"/>
  <c r="R245" i="19"/>
  <c r="R273" i="19"/>
  <c r="P281" i="19"/>
  <c r="R287" i="19"/>
  <c r="AD293" i="19"/>
  <c r="P303" i="19"/>
  <c r="AC317" i="19"/>
  <c r="Q323" i="19"/>
  <c r="Q329" i="19"/>
  <c r="Q351" i="19"/>
  <c r="AC365" i="19"/>
  <c r="AD375" i="19"/>
  <c r="AC407" i="19"/>
  <c r="AC491" i="19" s="1"/>
  <c r="AC437" i="19"/>
  <c r="AD533" i="19"/>
  <c r="AC425" i="19"/>
  <c r="AC21" i="19"/>
  <c r="P29" i="19"/>
  <c r="O35" i="19"/>
  <c r="O39" i="19" s="1"/>
  <c r="Q47" i="19"/>
  <c r="Q65" i="19"/>
  <c r="O77" i="19"/>
  <c r="O81" i="19" s="1"/>
  <c r="P111" i="19"/>
  <c r="M119" i="19"/>
  <c r="R173" i="19"/>
  <c r="R305" i="19" s="1"/>
  <c r="AD177" i="19"/>
  <c r="R209" i="19"/>
  <c r="AD213" i="19"/>
  <c r="Q281" i="19"/>
  <c r="AD317" i="19"/>
  <c r="R323" i="19"/>
  <c r="R329" i="19"/>
  <c r="R351" i="19"/>
  <c r="AD407" i="19"/>
  <c r="AD491" i="19" s="1"/>
  <c r="AC417" i="19"/>
  <c r="AC431" i="19"/>
  <c r="AC443" i="19"/>
  <c r="EC27" i="6"/>
  <c r="EC39" i="6"/>
  <c r="U69" i="18"/>
  <c r="T69" i="18"/>
  <c r="S68" i="18"/>
  <c r="S67" i="18"/>
  <c r="S66" i="18"/>
  <c r="S65" i="18"/>
  <c r="S64" i="18"/>
  <c r="S63" i="18"/>
  <c r="S62" i="18"/>
  <c r="S61" i="18"/>
  <c r="S60" i="18"/>
  <c r="S59" i="18"/>
  <c r="S58" i="18"/>
  <c r="S57" i="18"/>
  <c r="S56" i="18"/>
  <c r="S55" i="18"/>
  <c r="S54" i="18"/>
  <c r="S53" i="18"/>
  <c r="S52" i="18"/>
  <c r="S51" i="18"/>
  <c r="S50" i="18"/>
  <c r="S49" i="18"/>
  <c r="S48" i="18"/>
  <c r="S47" i="18"/>
  <c r="S46" i="18"/>
  <c r="S45" i="18"/>
  <c r="S44" i="18"/>
  <c r="S43" i="18"/>
  <c r="S42" i="18"/>
  <c r="S41" i="18"/>
  <c r="S40" i="18"/>
  <c r="S39" i="18"/>
  <c r="S38" i="18"/>
  <c r="S37" i="18"/>
  <c r="S36" i="18"/>
  <c r="S35" i="18"/>
  <c r="S34" i="18"/>
  <c r="S33" i="18"/>
  <c r="S32" i="18"/>
  <c r="S31" i="18"/>
  <c r="S30" i="18"/>
  <c r="S29" i="18"/>
  <c r="S28" i="18"/>
  <c r="S27" i="18"/>
  <c r="S26" i="18"/>
  <c r="S25" i="18"/>
  <c r="S24" i="18"/>
  <c r="S23" i="18"/>
  <c r="S22" i="18"/>
  <c r="S21" i="18"/>
  <c r="S20" i="18"/>
  <c r="S19" i="18"/>
  <c r="S18" i="18"/>
  <c r="S17" i="18"/>
  <c r="S16" i="18"/>
  <c r="S15" i="18"/>
  <c r="S14" i="18"/>
  <c r="S13" i="18"/>
  <c r="S12" i="18"/>
  <c r="S11" i="18"/>
  <c r="S10" i="18"/>
  <c r="S9" i="18"/>
  <c r="DY32" i="6"/>
  <c r="EB59" i="6"/>
  <c r="BI168" i="16"/>
  <c r="BG168" i="16"/>
  <c r="BF168" i="16"/>
  <c r="AZ168" i="16"/>
  <c r="Y168" i="16"/>
  <c r="X168" i="16"/>
  <c r="EC58" i="6"/>
  <c r="EF18" i="5"/>
  <c r="EF17" i="5"/>
  <c r="EF16" i="5"/>
  <c r="EF15" i="5"/>
  <c r="EF14" i="5"/>
  <c r="ED11" i="6"/>
  <c r="ED12" i="6"/>
  <c r="G10" i="6"/>
  <c r="G14" i="6" s="1"/>
  <c r="ED14" i="6" s="1"/>
  <c r="T15" i="6"/>
  <c r="EB15" i="6" s="1"/>
  <c r="EC15" i="6" s="1"/>
  <c r="G15" i="6"/>
  <c r="G16" i="6"/>
  <c r="ED16" i="6" s="1"/>
  <c r="G20" i="6"/>
  <c r="ED20" i="6" s="1"/>
  <c r="ED17" i="6"/>
  <c r="ED18" i="6"/>
  <c r="G21" i="6"/>
  <c r="ED21" i="6" s="1"/>
  <c r="G22" i="6"/>
  <c r="G26" i="6" s="1"/>
  <c r="ED26" i="6" s="1"/>
  <c r="G27" i="6"/>
  <c r="ED24" i="6"/>
  <c r="ED25" i="6"/>
  <c r="G33" i="6"/>
  <c r="ED30" i="6"/>
  <c r="ED31" i="6"/>
  <c r="G32" i="6"/>
  <c r="ED32" i="6" s="1"/>
  <c r="G34" i="6"/>
  <c r="G38" i="6" s="1"/>
  <c r="ED38" i="6" s="1"/>
  <c r="G39" i="6"/>
  <c r="ED39" i="6" s="1"/>
  <c r="ED36" i="6"/>
  <c r="ED37" i="6"/>
  <c r="G40" i="6"/>
  <c r="G44" i="6" s="1"/>
  <c r="ED44" i="6" s="1"/>
  <c r="G45" i="6"/>
  <c r="ED45" i="6" s="1"/>
  <c r="ED42" i="6"/>
  <c r="ED43" i="6"/>
  <c r="G46" i="6"/>
  <c r="G50" i="6" s="1"/>
  <c r="AT47" i="6"/>
  <c r="BS47" i="6"/>
  <c r="G51" i="6" s="1"/>
  <c r="ED48" i="6"/>
  <c r="EB50" i="6"/>
  <c r="EB51" i="6"/>
  <c r="EC51" i="6" s="1"/>
  <c r="EB52" i="6"/>
  <c r="EC52" i="6" s="1"/>
  <c r="G52" i="6"/>
  <c r="G56" i="6" s="1"/>
  <c r="EB53" i="6"/>
  <c r="ED53" i="6"/>
  <c r="G57" i="6"/>
  <c r="EB54" i="6"/>
  <c r="ED54" i="6" s="1"/>
  <c r="EB55" i="6"/>
  <c r="ED55" i="6" s="1"/>
  <c r="EB56" i="6"/>
  <c r="ED56" i="6" s="1"/>
  <c r="EB57" i="6"/>
  <c r="EC57" i="6" s="1"/>
  <c r="ED58" i="6"/>
  <c r="G63" i="6"/>
  <c r="EB60" i="6"/>
  <c r="EC60" i="6" s="1"/>
  <c r="EB61" i="6"/>
  <c r="EC61" i="6" s="1"/>
  <c r="G62" i="6"/>
  <c r="ED62" i="6" s="1"/>
  <c r="EB63" i="6"/>
  <c r="EB64" i="6"/>
  <c r="EC64" i="6" s="1"/>
  <c r="G64" i="6"/>
  <c r="G68" i="6" s="1"/>
  <c r="ED68" i="6" s="1"/>
  <c r="EB65" i="6"/>
  <c r="ED65" i="6"/>
  <c r="EB66" i="6"/>
  <c r="ED66" i="6"/>
  <c r="EB67" i="6"/>
  <c r="EC67" i="6" s="1"/>
  <c r="EB68" i="6"/>
  <c r="EC68" i="6" s="1"/>
  <c r="EB69" i="6"/>
  <c r="G69" i="6"/>
  <c r="EB10" i="6"/>
  <c r="EC10" i="6" s="1"/>
  <c r="EG14" i="5"/>
  <c r="EG15" i="5"/>
  <c r="EG16" i="5"/>
  <c r="EG17" i="5"/>
  <c r="EG18" i="5"/>
  <c r="S15" i="6"/>
  <c r="S21" i="6"/>
  <c r="EC21" i="6" s="1"/>
  <c r="S27" i="6"/>
  <c r="S33" i="6"/>
  <c r="S39" i="6"/>
  <c r="S45" i="6"/>
  <c r="EC45" i="6" s="1"/>
  <c r="S51" i="6"/>
  <c r="EC54" i="6"/>
  <c r="EC56" i="6"/>
  <c r="S57" i="6"/>
  <c r="EC59" i="6"/>
  <c r="EC62" i="6"/>
  <c r="S63" i="6"/>
  <c r="EC65" i="6"/>
  <c r="EC66" i="6"/>
  <c r="S69" i="6"/>
  <c r="M92" i="15"/>
  <c r="J92" i="15"/>
  <c r="M91" i="15"/>
  <c r="J91" i="15"/>
  <c r="M90" i="15"/>
  <c r="J90" i="15"/>
  <c r="M89" i="15"/>
  <c r="J89" i="15"/>
  <c r="T70" i="6"/>
  <c r="T72" i="6" s="1"/>
  <c r="R69" i="6"/>
  <c r="P69" i="6"/>
  <c r="Q69" i="6"/>
  <c r="O69" i="6"/>
  <c r="P68" i="6"/>
  <c r="P62" i="6"/>
  <c r="P63" i="6"/>
  <c r="R63" i="6"/>
  <c r="O63" i="6"/>
  <c r="Q63" i="6"/>
  <c r="G302" i="15"/>
  <c r="G301" i="15"/>
  <c r="G300" i="15"/>
  <c r="G299" i="15"/>
  <c r="G298" i="15"/>
  <c r="G297" i="15"/>
  <c r="G296" i="15"/>
  <c r="G295" i="15"/>
  <c r="G294" i="15"/>
  <c r="G293" i="15"/>
  <c r="G292" i="15"/>
  <c r="G291" i="15"/>
  <c r="G287" i="15"/>
  <c r="G286" i="15"/>
  <c r="G285" i="15"/>
  <c r="G284" i="15"/>
  <c r="G283" i="15"/>
  <c r="G282" i="15"/>
  <c r="G281" i="15"/>
  <c r="G280" i="15"/>
  <c r="G279" i="15"/>
  <c r="G278" i="15"/>
  <c r="G277" i="15"/>
  <c r="G276" i="15"/>
  <c r="G272" i="15"/>
  <c r="G271" i="15"/>
  <c r="G270" i="15"/>
  <c r="G269" i="15"/>
  <c r="G268" i="15"/>
  <c r="G267" i="15"/>
  <c r="G266" i="15"/>
  <c r="G265" i="15"/>
  <c r="G264" i="15"/>
  <c r="G263" i="15"/>
  <c r="G262" i="15"/>
  <c r="G261" i="15"/>
  <c r="G257" i="15"/>
  <c r="G256" i="15"/>
  <c r="G255" i="15"/>
  <c r="G254" i="15"/>
  <c r="G253" i="15"/>
  <c r="G252" i="15"/>
  <c r="G251" i="15"/>
  <c r="G250" i="15"/>
  <c r="G249" i="15"/>
  <c r="G248" i="15"/>
  <c r="G247" i="15"/>
  <c r="G246" i="15"/>
  <c r="G242" i="15"/>
  <c r="G241" i="15"/>
  <c r="G240" i="15"/>
  <c r="G239" i="15"/>
  <c r="G238" i="15"/>
  <c r="G237" i="15"/>
  <c r="G236" i="15"/>
  <c r="G235" i="15"/>
  <c r="G234" i="15"/>
  <c r="G233" i="15"/>
  <c r="M154" i="15"/>
  <c r="J154" i="15"/>
  <c r="M153" i="15"/>
  <c r="J153" i="15"/>
  <c r="M152" i="15"/>
  <c r="J152" i="15"/>
  <c r="M151" i="15"/>
  <c r="J151" i="15"/>
  <c r="M150" i="15"/>
  <c r="J150" i="15"/>
  <c r="M149" i="15"/>
  <c r="J149" i="15"/>
  <c r="M148" i="15"/>
  <c r="J148" i="15"/>
  <c r="M147" i="15"/>
  <c r="J147" i="15"/>
  <c r="M146" i="15"/>
  <c r="J146" i="15"/>
  <c r="M145" i="15"/>
  <c r="J145" i="15"/>
  <c r="M144" i="15"/>
  <c r="J144" i="15"/>
  <c r="M143" i="15"/>
  <c r="J143" i="15"/>
  <c r="M139" i="15"/>
  <c r="J139" i="15"/>
  <c r="M138" i="15"/>
  <c r="J138" i="15"/>
  <c r="M137" i="15"/>
  <c r="J137" i="15"/>
  <c r="M136" i="15"/>
  <c r="J136" i="15"/>
  <c r="M135" i="15"/>
  <c r="J135" i="15"/>
  <c r="M134" i="15"/>
  <c r="J134" i="15"/>
  <c r="M133" i="15"/>
  <c r="J133" i="15"/>
  <c r="M132" i="15"/>
  <c r="J132" i="15"/>
  <c r="M131" i="15"/>
  <c r="J131" i="15"/>
  <c r="M130" i="15"/>
  <c r="J130" i="15"/>
  <c r="M129" i="15"/>
  <c r="J129" i="15"/>
  <c r="M128" i="15"/>
  <c r="J128" i="15"/>
  <c r="M124" i="15"/>
  <c r="J124" i="15"/>
  <c r="M123" i="15"/>
  <c r="J123" i="15"/>
  <c r="M122" i="15"/>
  <c r="J122" i="15"/>
  <c r="M121" i="15"/>
  <c r="J121" i="15"/>
  <c r="M120" i="15"/>
  <c r="J120" i="15"/>
  <c r="M119" i="15"/>
  <c r="J119" i="15"/>
  <c r="M118" i="15"/>
  <c r="J118" i="15"/>
  <c r="M117" i="15"/>
  <c r="J117" i="15"/>
  <c r="M116" i="15"/>
  <c r="J116" i="15"/>
  <c r="M115" i="15"/>
  <c r="J115" i="15"/>
  <c r="M114" i="15"/>
  <c r="J114" i="15"/>
  <c r="M113" i="15"/>
  <c r="J113" i="15"/>
  <c r="M109" i="15"/>
  <c r="J109" i="15"/>
  <c r="M108" i="15"/>
  <c r="J108" i="15"/>
  <c r="M107" i="15"/>
  <c r="J107" i="15"/>
  <c r="M106" i="15"/>
  <c r="J106" i="15"/>
  <c r="M105" i="15"/>
  <c r="J105" i="15"/>
  <c r="M104" i="15"/>
  <c r="J104" i="15"/>
  <c r="M103" i="15"/>
  <c r="J103" i="15"/>
  <c r="M102" i="15"/>
  <c r="J102" i="15"/>
  <c r="M101" i="15"/>
  <c r="J101" i="15"/>
  <c r="M100" i="15"/>
  <c r="J100" i="15"/>
  <c r="M99" i="15"/>
  <c r="J99" i="15"/>
  <c r="M98" i="15"/>
  <c r="J98" i="15"/>
  <c r="M88" i="15"/>
  <c r="J88" i="15"/>
  <c r="M87" i="15"/>
  <c r="J87" i="15"/>
  <c r="M86" i="15"/>
  <c r="J86" i="15"/>
  <c r="M85" i="15"/>
  <c r="J85" i="15"/>
  <c r="M84" i="15"/>
  <c r="J84" i="15"/>
  <c r="M83" i="15"/>
  <c r="J83" i="15"/>
  <c r="M82" i="15"/>
  <c r="J82" i="15"/>
  <c r="M81" i="15"/>
  <c r="J81" i="15"/>
  <c r="M80" i="15"/>
  <c r="J80" i="15"/>
  <c r="M79" i="15"/>
  <c r="J79" i="15"/>
  <c r="M78" i="15"/>
  <c r="J78" i="15"/>
  <c r="H74" i="15"/>
  <c r="H73" i="15"/>
  <c r="H72" i="15"/>
  <c r="H71" i="15"/>
  <c r="H70" i="15"/>
  <c r="H69" i="15"/>
  <c r="H68" i="15"/>
  <c r="H67" i="15"/>
  <c r="H66" i="15"/>
  <c r="H65" i="15"/>
  <c r="H64" i="15"/>
  <c r="H63" i="15"/>
  <c r="H59" i="15"/>
  <c r="H58" i="15"/>
  <c r="H57" i="15"/>
  <c r="H56" i="15"/>
  <c r="H55" i="15"/>
  <c r="H54" i="15"/>
  <c r="H53" i="15"/>
  <c r="H52" i="15"/>
  <c r="H51" i="15"/>
  <c r="H50" i="15"/>
  <c r="H49" i="15"/>
  <c r="H48" i="15"/>
  <c r="H44" i="15"/>
  <c r="H43" i="15"/>
  <c r="H42" i="15"/>
  <c r="H41" i="15"/>
  <c r="H40" i="15"/>
  <c r="H39" i="15"/>
  <c r="H38" i="15"/>
  <c r="H37" i="15"/>
  <c r="H36" i="15"/>
  <c r="H35" i="15"/>
  <c r="H34" i="15"/>
  <c r="H33" i="15"/>
  <c r="H29" i="15"/>
  <c r="H28" i="15"/>
  <c r="H27" i="15"/>
  <c r="H26" i="15"/>
  <c r="H25" i="15"/>
  <c r="H24" i="15"/>
  <c r="H23" i="15"/>
  <c r="H22" i="15"/>
  <c r="H21" i="15"/>
  <c r="H20" i="15"/>
  <c r="H19" i="15"/>
  <c r="H18" i="15"/>
  <c r="H14" i="15"/>
  <c r="H13" i="15"/>
  <c r="H12" i="15"/>
  <c r="H11" i="15"/>
  <c r="H10" i="15"/>
  <c r="H9" i="15"/>
  <c r="R57" i="6"/>
  <c r="P57" i="6"/>
  <c r="Q57" i="6"/>
  <c r="O57" i="6"/>
  <c r="P56" i="6"/>
  <c r="R51" i="6"/>
  <c r="P51" i="6"/>
  <c r="Q51" i="6"/>
  <c r="O51" i="6"/>
  <c r="P50" i="6"/>
  <c r="DZ41" i="6"/>
  <c r="R45" i="6"/>
  <c r="P45" i="6"/>
  <c r="DZ45" i="6"/>
  <c r="Q45" i="6"/>
  <c r="R39" i="6"/>
  <c r="P39" i="6"/>
  <c r="Q39" i="6"/>
  <c r="O39" i="6"/>
  <c r="R38" i="6"/>
  <c r="P38" i="6"/>
  <c r="R33" i="6"/>
  <c r="P33" i="6"/>
  <c r="R32" i="6"/>
  <c r="P32" i="6"/>
  <c r="R27" i="6"/>
  <c r="P27" i="6"/>
  <c r="Q27" i="6"/>
  <c r="O27" i="6"/>
  <c r="R26" i="6"/>
  <c r="P26" i="6"/>
  <c r="R21" i="6"/>
  <c r="P21" i="6"/>
  <c r="Q21" i="6"/>
  <c r="O21" i="6"/>
  <c r="R20" i="6"/>
  <c r="P20" i="6"/>
  <c r="R15" i="6"/>
  <c r="P15" i="6"/>
  <c r="Q15" i="6"/>
  <c r="O15" i="6"/>
  <c r="P14" i="6"/>
  <c r="EA70" i="6"/>
  <c r="EA72" i="6" s="1"/>
  <c r="DZ11" i="6"/>
  <c r="DZ17" i="6"/>
  <c r="DZ23" i="6"/>
  <c r="DZ29" i="6"/>
  <c r="DZ35" i="6"/>
  <c r="DZ47" i="6"/>
  <c r="DZ53" i="6"/>
  <c r="DZ59" i="6"/>
  <c r="DZ65" i="6"/>
  <c r="DY70" i="6"/>
  <c r="DY72" i="6" s="1"/>
  <c r="DX17" i="6"/>
  <c r="DX21" i="6" s="1"/>
  <c r="DX11" i="6"/>
  <c r="DX70" i="6" s="1"/>
  <c r="DX72" i="6" s="1"/>
  <c r="DW70" i="6"/>
  <c r="DW72" i="6" s="1"/>
  <c r="DV70" i="6"/>
  <c r="DV72" i="6" s="1"/>
  <c r="DU70" i="6"/>
  <c r="DU72" i="6" s="1"/>
  <c r="DT70" i="6"/>
  <c r="DT72" i="6"/>
  <c r="DS70" i="6"/>
  <c r="DS72" i="6"/>
  <c r="DR70" i="6"/>
  <c r="DR72" i="6" s="1"/>
  <c r="DQ70" i="6"/>
  <c r="DQ72" i="6" s="1"/>
  <c r="DP70" i="6"/>
  <c r="DP72" i="6" s="1"/>
  <c r="DO70" i="6"/>
  <c r="DO72" i="6" s="1"/>
  <c r="DN70" i="6"/>
  <c r="DN72" i="6"/>
  <c r="DM70" i="6"/>
  <c r="DM72" i="6" s="1"/>
  <c r="DL70" i="6"/>
  <c r="DL72" i="6" s="1"/>
  <c r="DK70" i="6"/>
  <c r="DK72" i="6" s="1"/>
  <c r="DJ70" i="6"/>
  <c r="DJ72" i="6" s="1"/>
  <c r="DI70" i="6"/>
  <c r="DI72" i="6" s="1"/>
  <c r="DH70" i="6"/>
  <c r="DH72" i="6"/>
  <c r="DG70" i="6"/>
  <c r="DG72" i="6"/>
  <c r="DF70" i="6"/>
  <c r="DF72" i="6" s="1"/>
  <c r="DE70" i="6"/>
  <c r="DE72" i="6" s="1"/>
  <c r="DD70" i="6"/>
  <c r="DD72" i="6" s="1"/>
  <c r="DC70" i="6"/>
  <c r="DC72" i="6" s="1"/>
  <c r="DB70" i="6"/>
  <c r="DB72" i="6"/>
  <c r="DA70" i="6"/>
  <c r="DA72" i="6"/>
  <c r="CZ70" i="6"/>
  <c r="CZ72" i="6" s="1"/>
  <c r="CY70" i="6"/>
  <c r="CY72" i="6" s="1"/>
  <c r="CX70" i="6"/>
  <c r="CX72" i="6" s="1"/>
  <c r="CW70" i="6"/>
  <c r="CW72" i="6" s="1"/>
  <c r="CV70" i="6"/>
  <c r="CV72" i="6"/>
  <c r="CU70" i="6"/>
  <c r="CU72" i="6" s="1"/>
  <c r="CT70" i="6"/>
  <c r="CT72" i="6" s="1"/>
  <c r="CS70" i="6"/>
  <c r="CS72" i="6" s="1"/>
  <c r="CR70" i="6"/>
  <c r="CR72" i="6" s="1"/>
  <c r="CQ70" i="6"/>
  <c r="CQ72" i="6" s="1"/>
  <c r="CP70" i="6"/>
  <c r="CP72" i="6"/>
  <c r="CO70" i="6"/>
  <c r="CO72" i="6"/>
  <c r="CN70" i="6"/>
  <c r="CN72" i="6" s="1"/>
  <c r="CM70" i="6"/>
  <c r="CM72" i="6" s="1"/>
  <c r="CL70" i="6"/>
  <c r="CL72" i="6" s="1"/>
  <c r="CK70" i="6"/>
  <c r="CK72" i="6" s="1"/>
  <c r="CJ70" i="6"/>
  <c r="CJ72" i="6"/>
  <c r="CI70" i="6"/>
  <c r="CI72" i="6"/>
  <c r="CH70" i="6"/>
  <c r="CH72" i="6" s="1"/>
  <c r="CG70" i="6"/>
  <c r="CG72" i="6" s="1"/>
  <c r="CF70" i="6"/>
  <c r="CF72" i="6" s="1"/>
  <c r="CE70" i="6"/>
  <c r="CE72" i="6" s="1"/>
  <c r="CD70" i="6"/>
  <c r="CD72" i="6"/>
  <c r="CC70" i="6"/>
  <c r="CC72" i="6" s="1"/>
  <c r="CB70" i="6"/>
  <c r="CB72" i="6" s="1"/>
  <c r="CA70" i="6"/>
  <c r="CA72" i="6" s="1"/>
  <c r="BZ70" i="6"/>
  <c r="BZ72" i="6" s="1"/>
  <c r="BY70" i="6"/>
  <c r="BY72" i="6" s="1"/>
  <c r="BX70" i="6"/>
  <c r="BX72" i="6"/>
  <c r="BW70" i="6"/>
  <c r="BW72" i="6"/>
  <c r="BV70" i="6"/>
  <c r="BV72" i="6" s="1"/>
  <c r="BU70" i="6"/>
  <c r="BU72" i="6" s="1"/>
  <c r="BT70" i="6"/>
  <c r="BT72" i="6" s="1"/>
  <c r="BS70" i="6"/>
  <c r="BS72" i="6" s="1"/>
  <c r="BR70" i="6"/>
  <c r="BR72" i="6"/>
  <c r="BQ70" i="6"/>
  <c r="BQ72" i="6"/>
  <c r="BP70" i="6"/>
  <c r="BP72" i="6" s="1"/>
  <c r="BO70" i="6"/>
  <c r="BO72" i="6" s="1"/>
  <c r="BN70" i="6"/>
  <c r="BN72" i="6" s="1"/>
  <c r="BM70" i="6"/>
  <c r="BM72" i="6" s="1"/>
  <c r="BL70" i="6"/>
  <c r="BL72" i="6" s="1"/>
  <c r="BK70" i="6"/>
  <c r="BK72" i="6"/>
  <c r="BJ70" i="6"/>
  <c r="BJ72" i="6" s="1"/>
  <c r="BI70" i="6"/>
  <c r="BI72" i="6" s="1"/>
  <c r="BH70" i="6"/>
  <c r="BH72" i="6" s="1"/>
  <c r="BG70" i="6"/>
  <c r="BG72" i="6" s="1"/>
  <c r="BF70" i="6"/>
  <c r="BF72" i="6" s="1"/>
  <c r="BE70" i="6"/>
  <c r="BE72" i="6"/>
  <c r="BD70" i="6"/>
  <c r="BD72" i="6" s="1"/>
  <c r="BC70" i="6"/>
  <c r="BC72" i="6" s="1"/>
  <c r="BB70" i="6"/>
  <c r="BB72" i="6" s="1"/>
  <c r="BA70" i="6"/>
  <c r="BA72" i="6" s="1"/>
  <c r="AZ70" i="6"/>
  <c r="AZ72" i="6" s="1"/>
  <c r="AY70" i="6"/>
  <c r="AY72" i="6" s="1"/>
  <c r="AX70" i="6"/>
  <c r="AX72" i="6" s="1"/>
  <c r="AW70" i="6"/>
  <c r="AW72" i="6" s="1"/>
  <c r="AV70" i="6"/>
  <c r="AV72" i="6" s="1"/>
  <c r="AU70" i="6"/>
  <c r="AU72" i="6" s="1"/>
  <c r="AT70" i="6"/>
  <c r="AT72" i="6" s="1"/>
  <c r="AS70" i="6"/>
  <c r="AS72" i="6"/>
  <c r="AR70" i="6"/>
  <c r="AR72" i="6" s="1"/>
  <c r="AQ70" i="6"/>
  <c r="AQ72" i="6" s="1"/>
  <c r="AP70" i="6"/>
  <c r="AP72" i="6" s="1"/>
  <c r="AO70" i="6"/>
  <c r="AO72" i="6" s="1"/>
  <c r="AN70" i="6"/>
  <c r="AN72" i="6" s="1"/>
  <c r="AM70" i="6"/>
  <c r="AM72" i="6" s="1"/>
  <c r="AL70" i="6"/>
  <c r="AL72" i="6" s="1"/>
  <c r="AK70" i="6"/>
  <c r="AK72" i="6" s="1"/>
  <c r="AJ70" i="6"/>
  <c r="AJ72" i="6" s="1"/>
  <c r="AI70" i="6"/>
  <c r="AI72" i="6" s="1"/>
  <c r="AH70" i="6"/>
  <c r="AH72" i="6" s="1"/>
  <c r="AG70" i="6"/>
  <c r="AG72" i="6"/>
  <c r="AF70" i="6"/>
  <c r="AF72" i="6" s="1"/>
  <c r="AE70" i="6"/>
  <c r="AE72" i="6" s="1"/>
  <c r="AD70" i="6"/>
  <c r="AD72" i="6" s="1"/>
  <c r="AC70" i="6"/>
  <c r="AC72" i="6" s="1"/>
  <c r="AB70" i="6"/>
  <c r="AB72" i="6" s="1"/>
  <c r="AA70" i="6"/>
  <c r="AA72" i="6" s="1"/>
  <c r="Z70" i="6"/>
  <c r="Z72" i="6" s="1"/>
  <c r="Y70" i="6"/>
  <c r="Y72" i="6" s="1"/>
  <c r="X70" i="6"/>
  <c r="X72" i="6" s="1"/>
  <c r="W70" i="6"/>
  <c r="W72" i="6" s="1"/>
  <c r="V70" i="6"/>
  <c r="V72" i="6" s="1"/>
  <c r="U70" i="6"/>
  <c r="U72" i="6" s="1"/>
  <c r="S70" i="6"/>
  <c r="S72" i="6" s="1"/>
  <c r="R70" i="6"/>
  <c r="R72" i="6" s="1"/>
  <c r="Q70" i="6"/>
  <c r="Q72" i="6" s="1"/>
  <c r="P70" i="6"/>
  <c r="P72" i="6" s="1"/>
  <c r="O70" i="6"/>
  <c r="O72" i="6"/>
  <c r="N70" i="6"/>
  <c r="N72" i="6" s="1"/>
  <c r="M70" i="6"/>
  <c r="M72" i="6" s="1"/>
  <c r="L70" i="6"/>
  <c r="L72" i="6" s="1"/>
  <c r="K70" i="6"/>
  <c r="K72" i="6" s="1"/>
  <c r="J70" i="6"/>
  <c r="J72" i="6" s="1"/>
  <c r="I29" i="6"/>
  <c r="I33" i="6" s="1"/>
  <c r="I41" i="6"/>
  <c r="I45" i="6" s="1"/>
  <c r="I47" i="6"/>
  <c r="I59" i="6"/>
  <c r="I65" i="6"/>
  <c r="I69" i="6" s="1"/>
  <c r="H70" i="6"/>
  <c r="H72" i="6"/>
  <c r="DY69" i="6"/>
  <c r="DX69" i="6"/>
  <c r="DW69" i="6"/>
  <c r="CR69" i="6"/>
  <c r="BS69" i="6"/>
  <c r="AT69" i="6"/>
  <c r="U69" i="6"/>
  <c r="N69" i="6"/>
  <c r="L69" i="6"/>
  <c r="J69" i="6"/>
  <c r="H69" i="6"/>
  <c r="DY68" i="6"/>
  <c r="DX68" i="6"/>
  <c r="DW68" i="6"/>
  <c r="CR68" i="6"/>
  <c r="BS68" i="6"/>
  <c r="AT68" i="6"/>
  <c r="U68" i="6"/>
  <c r="N68" i="6"/>
  <c r="L68" i="6"/>
  <c r="J68" i="6"/>
  <c r="I68" i="6"/>
  <c r="H68" i="6"/>
  <c r="DZ63" i="6"/>
  <c r="DY63" i="6"/>
  <c r="DX63" i="6"/>
  <c r="DW63" i="6"/>
  <c r="CR63" i="6"/>
  <c r="BS63" i="6"/>
  <c r="AT63" i="6"/>
  <c r="U63" i="6"/>
  <c r="N63" i="6"/>
  <c r="L63" i="6"/>
  <c r="J63" i="6"/>
  <c r="H63" i="6"/>
  <c r="DY62" i="6"/>
  <c r="DX62" i="6"/>
  <c r="DW62" i="6"/>
  <c r="CR62" i="6"/>
  <c r="BS62" i="6"/>
  <c r="AT62" i="6"/>
  <c r="U62" i="6"/>
  <c r="N62" i="6"/>
  <c r="L62" i="6"/>
  <c r="J62" i="6"/>
  <c r="I58" i="6"/>
  <c r="I62" i="6" s="1"/>
  <c r="H62" i="6"/>
  <c r="DZ57" i="6"/>
  <c r="DY57" i="6"/>
  <c r="DX57" i="6"/>
  <c r="DW57" i="6"/>
  <c r="CR57" i="6"/>
  <c r="BS57" i="6"/>
  <c r="AT57" i="6"/>
  <c r="U57" i="6"/>
  <c r="N57" i="6"/>
  <c r="L57" i="6"/>
  <c r="J57" i="6"/>
  <c r="I57" i="6"/>
  <c r="H57" i="6"/>
  <c r="DZ56" i="6"/>
  <c r="DX56" i="6"/>
  <c r="DW56" i="6"/>
  <c r="CR56" i="6"/>
  <c r="BS56" i="6"/>
  <c r="AT56" i="6"/>
  <c r="U56" i="6"/>
  <c r="L56" i="6"/>
  <c r="J56" i="6"/>
  <c r="I52" i="6"/>
  <c r="I56" i="6" s="1"/>
  <c r="H56" i="6"/>
  <c r="DY51" i="6"/>
  <c r="DX51" i="6"/>
  <c r="DW51" i="6"/>
  <c r="CR51" i="6"/>
  <c r="BS51" i="6"/>
  <c r="AT51" i="6"/>
  <c r="U51" i="6"/>
  <c r="N51" i="6"/>
  <c r="L51" i="6"/>
  <c r="J51" i="6"/>
  <c r="I51" i="6"/>
  <c r="H51" i="6"/>
  <c r="DY50" i="6"/>
  <c r="DX50" i="6"/>
  <c r="DW50" i="6"/>
  <c r="CR50" i="6"/>
  <c r="BS50" i="6"/>
  <c r="AT50" i="6"/>
  <c r="U50" i="6"/>
  <c r="N50" i="6"/>
  <c r="L50" i="6"/>
  <c r="J50" i="6"/>
  <c r="I46" i="6"/>
  <c r="I50" i="6" s="1"/>
  <c r="H50" i="6"/>
  <c r="DY45" i="6"/>
  <c r="DX45" i="6"/>
  <c r="DW45" i="6"/>
  <c r="CR45" i="6"/>
  <c r="BS45" i="6"/>
  <c r="AT45" i="6"/>
  <c r="U45" i="6"/>
  <c r="N45" i="6"/>
  <c r="L45" i="6"/>
  <c r="J45" i="6"/>
  <c r="H45" i="6"/>
  <c r="DX44" i="6"/>
  <c r="DW44" i="6"/>
  <c r="CR44" i="6"/>
  <c r="BS44" i="6"/>
  <c r="AT44" i="6"/>
  <c r="U44" i="6"/>
  <c r="P44" i="6"/>
  <c r="L44" i="6"/>
  <c r="J44" i="6"/>
  <c r="I40" i="6"/>
  <c r="I44" i="6" s="1"/>
  <c r="H44" i="6"/>
  <c r="DY39" i="6"/>
  <c r="DX39" i="6"/>
  <c r="DW39" i="6"/>
  <c r="CR39" i="6"/>
  <c r="BS39" i="6"/>
  <c r="AT39" i="6"/>
  <c r="U39" i="6"/>
  <c r="N39" i="6"/>
  <c r="L39" i="6"/>
  <c r="J39" i="6"/>
  <c r="I39" i="6"/>
  <c r="H39" i="6"/>
  <c r="DZ38" i="6"/>
  <c r="DX38" i="6"/>
  <c r="DW38" i="6"/>
  <c r="CR38" i="6"/>
  <c r="BS38" i="6"/>
  <c r="AT38" i="6"/>
  <c r="U38" i="6"/>
  <c r="L38" i="6"/>
  <c r="J38" i="6"/>
  <c r="I34" i="6"/>
  <c r="I38" i="6"/>
  <c r="H38" i="6"/>
  <c r="DZ33" i="6"/>
  <c r="DY33" i="6"/>
  <c r="DX33" i="6"/>
  <c r="DW33" i="6"/>
  <c r="CR33" i="6"/>
  <c r="BS33" i="6"/>
  <c r="AT33" i="6"/>
  <c r="U33" i="6"/>
  <c r="Q33" i="6"/>
  <c r="N33" i="6"/>
  <c r="L33" i="6"/>
  <c r="J33" i="6"/>
  <c r="H33" i="6"/>
  <c r="DZ32" i="6"/>
  <c r="DX32" i="6"/>
  <c r="DW32" i="6"/>
  <c r="CR32" i="6"/>
  <c r="BS32" i="6"/>
  <c r="AT32" i="6"/>
  <c r="U32" i="6"/>
  <c r="L32" i="6"/>
  <c r="J32" i="6"/>
  <c r="I32" i="6"/>
  <c r="I28" i="6"/>
  <c r="DZ27" i="6"/>
  <c r="DY27" i="6"/>
  <c r="DX27" i="6"/>
  <c r="DW27" i="6"/>
  <c r="CR27" i="6"/>
  <c r="BS27" i="6"/>
  <c r="AT27" i="6"/>
  <c r="U27" i="6"/>
  <c r="N27" i="6"/>
  <c r="L27" i="6"/>
  <c r="J27" i="6"/>
  <c r="I27" i="6"/>
  <c r="H27" i="6"/>
  <c r="DY26" i="6"/>
  <c r="DX26" i="6"/>
  <c r="DW26" i="6"/>
  <c r="CR26" i="6"/>
  <c r="BS26" i="6"/>
  <c r="AT26" i="6"/>
  <c r="U26" i="6"/>
  <c r="N26" i="6"/>
  <c r="L26" i="6"/>
  <c r="J26" i="6"/>
  <c r="I26" i="6"/>
  <c r="H26" i="6"/>
  <c r="DZ21" i="6"/>
  <c r="DY21" i="6"/>
  <c r="DW21" i="6"/>
  <c r="CR21" i="6"/>
  <c r="BS21" i="6"/>
  <c r="AT21" i="6"/>
  <c r="U21" i="6"/>
  <c r="N21" i="6"/>
  <c r="L21" i="6"/>
  <c r="J21" i="6"/>
  <c r="I21" i="6"/>
  <c r="H21" i="6"/>
  <c r="DY20" i="6"/>
  <c r="DX16" i="6"/>
  <c r="DX20" i="6" s="1"/>
  <c r="DW20" i="6"/>
  <c r="CR20" i="6"/>
  <c r="BS20" i="6"/>
  <c r="AT20" i="6"/>
  <c r="U20" i="6"/>
  <c r="N20" i="6"/>
  <c r="L20" i="6"/>
  <c r="J20" i="6"/>
  <c r="I16" i="6"/>
  <c r="I20" i="6" s="1"/>
  <c r="H20" i="6"/>
  <c r="DZ15" i="6"/>
  <c r="DY15" i="6"/>
  <c r="DW15" i="6"/>
  <c r="CR15" i="6"/>
  <c r="BS15" i="6"/>
  <c r="AT15" i="6"/>
  <c r="U15" i="6"/>
  <c r="N15" i="6"/>
  <c r="L15" i="6"/>
  <c r="J15" i="6"/>
  <c r="I15" i="6"/>
  <c r="H15" i="6"/>
  <c r="DY14" i="6"/>
  <c r="DX14" i="6"/>
  <c r="DW14" i="6"/>
  <c r="CR14" i="6"/>
  <c r="BS14" i="6"/>
  <c r="AT14" i="6"/>
  <c r="U14" i="6"/>
  <c r="N14" i="6"/>
  <c r="L14" i="6"/>
  <c r="J14" i="6"/>
  <c r="I14" i="6"/>
  <c r="H14" i="6"/>
  <c r="ED28" i="6"/>
  <c r="ED15" i="6"/>
  <c r="ED59" i="6"/>
  <c r="ED46" i="6"/>
  <c r="ED69" i="6"/>
  <c r="EC69" i="6"/>
  <c r="ED33" i="6"/>
  <c r="ED19" i="6"/>
  <c r="ED64" i="6"/>
  <c r="ED50" i="6"/>
  <c r="EC50" i="6"/>
  <c r="ED23" i="6"/>
  <c r="EB70" i="6"/>
  <c r="EB72" i="6" s="1"/>
  <c r="EC53" i="6"/>
  <c r="ED49" i="6"/>
  <c r="ED35" i="6"/>
  <c r="ED67" i="6"/>
  <c r="ED52" i="6"/>
  <c r="ED29" i="6"/>
  <c r="N149" i="19" l="1"/>
  <c r="AD387" i="19"/>
  <c r="AC495" i="19"/>
  <c r="AC305" i="19"/>
  <c r="AB21" i="19"/>
  <c r="AB149" i="19"/>
  <c r="AB153" i="19" s="1"/>
  <c r="Q309" i="19"/>
  <c r="P305" i="19"/>
  <c r="AD149" i="19"/>
  <c r="Q387" i="19"/>
  <c r="P387" i="19"/>
  <c r="AD549" i="19"/>
  <c r="AC383" i="19"/>
  <c r="R383" i="19"/>
  <c r="M149" i="19"/>
  <c r="N383" i="19"/>
  <c r="AB305" i="19"/>
  <c r="AB309" i="19" s="1"/>
  <c r="AD383" i="19"/>
  <c r="R387" i="19"/>
  <c r="AB417" i="19"/>
  <c r="AB495" i="19" s="1"/>
  <c r="AB491" i="19"/>
  <c r="AD495" i="19"/>
  <c r="AD153" i="19"/>
  <c r="P383" i="19"/>
  <c r="R309" i="19"/>
  <c r="Q383" i="19"/>
  <c r="AD309" i="19"/>
  <c r="AD545" i="19"/>
  <c r="DZ51" i="6"/>
  <c r="ED34" i="6"/>
  <c r="ED22" i="6"/>
  <c r="DZ69" i="6"/>
  <c r="ED60" i="6"/>
  <c r="ED57" i="6"/>
  <c r="ED10" i="6"/>
  <c r="EC63" i="6"/>
  <c r="ED63" i="6"/>
  <c r="DX15" i="6"/>
  <c r="I70" i="6"/>
  <c r="I72" i="6" s="1"/>
  <c r="ED40" i="6"/>
  <c r="EC33" i="6"/>
  <c r="DZ70" i="6"/>
  <c r="DZ72" i="6" s="1"/>
  <c r="DZ39" i="6"/>
  <c r="EC55" i="6"/>
  <c r="ED51" i="6"/>
  <c r="ED27" i="6"/>
  <c r="G70" i="6"/>
  <c r="G72" i="6" s="1"/>
  <c r="ED47" i="6"/>
  <c r="ED41" i="6"/>
  <c r="ED13" i="6"/>
  <c r="ED61" i="6"/>
  <c r="I6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A11" authorId="0" shapeId="0" xr:uid="{00000000-0006-0000-0000-000005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6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7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08000000}">
      <text>
        <r>
          <rPr>
            <b/>
            <sz val="9"/>
            <color indexed="81"/>
            <rFont val="Tahoma"/>
            <family val="2"/>
          </rPr>
          <t>YULIED.PENARANDA:</t>
        </r>
        <r>
          <rPr>
            <sz val="9"/>
            <color indexed="81"/>
            <rFont val="Tahoma"/>
            <family val="2"/>
          </rPr>
          <t xml:space="preserve">
Nombre completo de la Meta  del Plan de Desarrollo, según acuerdo.</t>
        </r>
      </text>
    </comment>
    <comment ref="P14" authorId="0" shapeId="0" xr:uid="{00000000-0006-0000-0000-000009000000}">
      <text>
        <r>
          <rPr>
            <b/>
            <sz val="9"/>
            <color indexed="81"/>
            <rFont val="Tahoma"/>
            <family val="2"/>
          </rPr>
          <t>YULIED.PENARANDA:</t>
        </r>
        <r>
          <rPr>
            <sz val="9"/>
            <color indexed="81"/>
            <rFont val="Tahoma"/>
            <family val="2"/>
          </rPr>
          <t xml:space="preserve">
Es 0,15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Angela</author>
    <author>YULIED.PENARANDA</author>
  </authors>
  <commentList>
    <comment ref="L16" authorId="0" shapeId="0" xr:uid="{00000000-0006-0000-0100-000006000000}">
      <text>
        <r>
          <rPr>
            <b/>
            <sz val="9"/>
            <color indexed="81"/>
            <rFont val="Tahoma"/>
            <family val="2"/>
          </rPr>
          <t>Angela:</t>
        </r>
        <r>
          <rPr>
            <sz val="9"/>
            <color indexed="81"/>
            <rFont val="Tahoma"/>
            <family val="2"/>
          </rPr>
          <t xml:space="preserve">
Se comprometieron recursos al final de agosto, los cuales corresponden a contratos de OPS, sin embargo no generan un aumentó de la magnitud de la meta
</t>
        </r>
      </text>
    </comment>
    <comment ref="F28" authorId="1" shapeId="0" xr:uid="{00000000-0006-0000-0100-000010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L28" authorId="1" shapeId="0" xr:uid="{00000000-0006-0000-0100-000011000000}">
      <text>
        <r>
          <rPr>
            <b/>
            <sz val="9"/>
            <color indexed="81"/>
            <rFont val="Tahoma"/>
            <family val="2"/>
          </rPr>
          <t>YULIED.PENARANDA:</t>
        </r>
        <r>
          <rPr>
            <sz val="9"/>
            <color indexed="81"/>
            <rFont val="Tahoma"/>
            <family val="2"/>
          </rPr>
          <t xml:space="preserve">
Solo dos decimales por favor</t>
        </r>
      </text>
    </comment>
    <comment ref="F29" authorId="1" shapeId="0" xr:uid="{00000000-0006-0000-0100-000013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0" authorId="1" shapeId="0" xr:uid="{00000000-0006-0000-01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31" authorId="1" shapeId="0" xr:uid="{00000000-0006-0000-01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2" authorId="1" shapeId="0" xr:uid="{00000000-0006-0000-01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3" authorId="1" shapeId="0" xr:uid="{00000000-0006-0000-0100-00001A000000}">
      <text>
        <r>
          <rPr>
            <b/>
            <sz val="9"/>
            <color indexed="81"/>
            <rFont val="Tahoma"/>
            <family val="2"/>
          </rPr>
          <t>YULIED.PENARANDA:</t>
        </r>
        <r>
          <rPr>
            <sz val="9"/>
            <color indexed="81"/>
            <rFont val="Tahoma"/>
            <family val="2"/>
          </rPr>
          <t xml:space="preserve">
Se suma los recursos presupuestales (vigencia + reservas)</t>
        </r>
      </text>
    </comment>
    <comment ref="F34" authorId="1" shapeId="0" xr:uid="{00000000-0006-0000-0100-00001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35" authorId="1" shapeId="0" xr:uid="{00000000-0006-0000-0100-00001C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CS35" authorId="1" shapeId="0" xr:uid="{00000000-0006-0000-0100-000022000000}">
      <text>
        <r>
          <rPr>
            <b/>
            <sz val="9"/>
            <color indexed="81"/>
            <rFont val="Tahoma"/>
            <family val="2"/>
          </rPr>
          <t>YULIED.PENARANDA:</t>
        </r>
        <r>
          <rPr>
            <sz val="9"/>
            <color indexed="81"/>
            <rFont val="Tahoma"/>
            <family val="2"/>
          </rPr>
          <t xml:space="preserve">
 Se registro en SEGPLAN 411,885.000 debido a que son proyecciones y el sistema permite es en miles de pesos</t>
        </r>
      </text>
    </comment>
    <comment ref="F36" authorId="1" shapeId="0" xr:uid="{00000000-0006-0000-0100-000024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37" authorId="1" shapeId="0" xr:uid="{00000000-0006-0000-0100-000025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8" authorId="1" shapeId="0" xr:uid="{00000000-0006-0000-0100-000026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9" authorId="1" shapeId="0" xr:uid="{00000000-0006-0000-0100-000027000000}">
      <text>
        <r>
          <rPr>
            <b/>
            <sz val="9"/>
            <color indexed="81"/>
            <rFont val="Tahoma"/>
            <family val="2"/>
          </rPr>
          <t>YULIED.PENARANDA:</t>
        </r>
        <r>
          <rPr>
            <sz val="9"/>
            <color indexed="81"/>
            <rFont val="Tahoma"/>
            <family val="2"/>
          </rPr>
          <t xml:space="preserve">
Se suma los recursos presupuestales (vigencia + reservas)</t>
        </r>
      </text>
    </comment>
    <comment ref="F40" authorId="1" shapeId="0" xr:uid="{00000000-0006-0000-0100-000028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41" authorId="1" shapeId="0" xr:uid="{00000000-0006-0000-0100-000029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42" authorId="1" shapeId="0" xr:uid="{00000000-0006-0000-0100-00002F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43" authorId="1" shapeId="0" xr:uid="{00000000-0006-0000-0100-000030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44" authorId="1" shapeId="0" xr:uid="{00000000-0006-0000-0100-000031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45" authorId="1" shapeId="0" xr:uid="{00000000-0006-0000-0100-000032000000}">
      <text>
        <r>
          <rPr>
            <b/>
            <sz val="9"/>
            <color indexed="81"/>
            <rFont val="Tahoma"/>
            <family val="2"/>
          </rPr>
          <t>YULIED.PENARANDA:</t>
        </r>
        <r>
          <rPr>
            <sz val="9"/>
            <color indexed="81"/>
            <rFont val="Tahoma"/>
            <family val="2"/>
          </rPr>
          <t xml:space="preserve">
Se suma los recursos presupuestales (vigencia + reservas)</t>
        </r>
      </text>
    </comment>
    <comment ref="F46" authorId="1" shapeId="0" xr:uid="{00000000-0006-0000-0100-000033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47" authorId="1" shapeId="0" xr:uid="{00000000-0006-0000-0100-000034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48" authorId="1" shapeId="0" xr:uid="{00000000-0006-0000-0100-00003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49" authorId="1" shapeId="0" xr:uid="{00000000-0006-0000-0100-00003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50" authorId="1" shapeId="0" xr:uid="{00000000-0006-0000-0100-00003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51" authorId="1" shapeId="0" xr:uid="{00000000-0006-0000-0100-00003C000000}">
      <text>
        <r>
          <rPr>
            <b/>
            <sz val="9"/>
            <color indexed="81"/>
            <rFont val="Tahoma"/>
            <family val="2"/>
          </rPr>
          <t>YULIED.PENARANDA:</t>
        </r>
        <r>
          <rPr>
            <sz val="9"/>
            <color indexed="81"/>
            <rFont val="Tahoma"/>
            <family val="2"/>
          </rPr>
          <t xml:space="preserve">
Se suma los recursos presupuestales (vigencia + reservas)</t>
        </r>
      </text>
    </comment>
    <comment ref="F52" authorId="1" shapeId="0" xr:uid="{00000000-0006-0000-0100-00003D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53" authorId="1" shapeId="0" xr:uid="{00000000-0006-0000-0100-000041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54" authorId="1" shapeId="0" xr:uid="{00000000-0006-0000-0100-00004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55" authorId="1" shapeId="0" xr:uid="{00000000-0006-0000-0100-00004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56" authorId="1" shapeId="0" xr:uid="{00000000-0006-0000-0100-00004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57" authorId="1" shapeId="0" xr:uid="{00000000-0006-0000-0100-00004A000000}">
      <text>
        <r>
          <rPr>
            <b/>
            <sz val="9"/>
            <color indexed="81"/>
            <rFont val="Tahoma"/>
            <family val="2"/>
          </rPr>
          <t>YULIED.PENARANDA:</t>
        </r>
        <r>
          <rPr>
            <sz val="9"/>
            <color indexed="81"/>
            <rFont val="Tahoma"/>
            <family val="2"/>
          </rPr>
          <t xml:space="preserve">
Se suma los recursos presupuestales (vigencia + reservas)</t>
        </r>
      </text>
    </comment>
    <comment ref="F58" authorId="1" shapeId="0" xr:uid="{00000000-0006-0000-0100-00004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59" authorId="1" shapeId="0" xr:uid="{00000000-0006-0000-0100-00004F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60" authorId="1" shapeId="0" xr:uid="{00000000-0006-0000-0100-000052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61" authorId="1" shapeId="0" xr:uid="{00000000-0006-0000-0100-000053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62" authorId="1" shapeId="0" xr:uid="{00000000-0006-0000-0100-000054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63" authorId="1" shapeId="0" xr:uid="{00000000-0006-0000-0100-000055000000}">
      <text>
        <r>
          <rPr>
            <b/>
            <sz val="9"/>
            <color indexed="81"/>
            <rFont val="Tahoma"/>
            <family val="2"/>
          </rPr>
          <t>YULIED.PENARANDA:</t>
        </r>
        <r>
          <rPr>
            <sz val="9"/>
            <color indexed="81"/>
            <rFont val="Tahoma"/>
            <family val="2"/>
          </rPr>
          <t xml:space="preserve">
Se suma los recursos presupuestales (vigencia + reservas)</t>
        </r>
      </text>
    </comment>
    <comment ref="F64" authorId="1" shapeId="0" xr:uid="{00000000-0006-0000-0100-000056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65" authorId="1" shapeId="0" xr:uid="{00000000-0006-0000-0100-000057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66" authorId="1" shapeId="0" xr:uid="{00000000-0006-0000-0100-00005A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cumplieron.</t>
        </r>
      </text>
    </comment>
    <comment ref="F67" authorId="1" shapeId="0" xr:uid="{00000000-0006-0000-0100-00005B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68" authorId="1" shapeId="0" xr:uid="{00000000-0006-0000-0100-00005C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69" authorId="1" shapeId="0" xr:uid="{00000000-0006-0000-0100-00005D000000}">
      <text>
        <r>
          <rPr>
            <b/>
            <sz val="9"/>
            <color indexed="81"/>
            <rFont val="Tahoma"/>
            <family val="2"/>
          </rPr>
          <t>YULIED.PENARANDA:</t>
        </r>
        <r>
          <rPr>
            <sz val="9"/>
            <color indexed="81"/>
            <rFont val="Tahoma"/>
            <family val="2"/>
          </rPr>
          <t xml:space="preserve">
Se suma los recursos presupuestales (vigencia + reservas)</t>
        </r>
      </text>
    </comment>
    <comment ref="F70" authorId="1" shapeId="0" xr:uid="{00000000-0006-0000-0100-00005E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71" authorId="1" shapeId="0" xr:uid="{00000000-0006-0000-0100-00005F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72" authorId="1" shapeId="0" xr:uid="{00000000-0006-0000-0100-000060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T69" authorId="0" shapeId="0" xr:uid="{00000000-0006-0000-0200-000008000000}">
      <text>
        <r>
          <rPr>
            <b/>
            <sz val="9"/>
            <color indexed="81"/>
            <rFont val="Tahoma"/>
            <family val="2"/>
          </rPr>
          <t>YULIED.PENARANDA:</t>
        </r>
        <r>
          <rPr>
            <sz val="9"/>
            <color indexed="81"/>
            <rFont val="Tahoma"/>
            <family val="2"/>
          </rPr>
          <t xml:space="preserve">
Nos debe dar 100%</t>
        </r>
      </text>
    </comment>
    <comment ref="U69" authorId="0" shapeId="0" xr:uid="{00000000-0006-0000-0200-000009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NanaWayuu</author>
    <author>YULIED.PENARANDA</author>
    <author>Angela</author>
  </authors>
  <commentList>
    <comment ref="AG9" authorId="0" shapeId="0" xr:uid="{69B3D0E9-AA01-4220-8F05-D71A21E7E1DC}">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K9" authorId="0" shapeId="0" xr:uid="{566530FA-3489-4F87-81A6-3EB6CC1B259B}">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L9" authorId="0" shapeId="0" xr:uid="{B91B549A-B0F9-47C0-965D-40D9C406746E}">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M9" authorId="0" shapeId="0" xr:uid="{ABDEB89D-8929-4528-999B-FC74C404DDB3}">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N9" authorId="0" shapeId="0" xr:uid="{AF9AF230-8E6A-40A8-B401-0BCB6116A69C}">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O9" authorId="0" shapeId="0" xr:uid="{D83ABAE6-8561-499D-973C-9EF89FA966AD}">
      <text>
        <r>
          <rPr>
            <b/>
            <sz val="10"/>
            <color indexed="81"/>
            <rFont val="Tahoma"/>
            <family val="2"/>
          </rPr>
          <t>SPCI:</t>
        </r>
        <r>
          <rPr>
            <sz val="10"/>
            <color indexed="81"/>
            <rFont val="Tahoma"/>
            <family val="2"/>
          </rPr>
          <t xml:space="preserve">
Número de personas identificadas en la localización asociada al punto de inversión.
</t>
        </r>
      </text>
    </comment>
    <comment ref="AS9" authorId="1" shapeId="0" xr:uid="{919D8FF6-135D-44E5-AB9D-0F2C29EA5301}">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U9" authorId="0" shapeId="0" xr:uid="{4AFD6331-7469-4572-9BF5-DA3F06411921}">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W9" authorId="1" shapeId="0" xr:uid="{249BBC48-AC18-4DC1-8C28-FD26CFD4C0C5}">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Y9" authorId="0" shapeId="0" xr:uid="{045B6BC8-2E09-44B6-AC6F-E945636FD42B}">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1" shapeId="0" xr:uid="{02862A02-04BE-4526-9365-19CD61745B8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1" shapeId="0" xr:uid="{61824792-3221-4130-938F-C79D2D88D6F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1" shapeId="0" xr:uid="{F6560C38-721D-4A11-8566-A2A13A09B4A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1" shapeId="0" xr:uid="{7A24F2AD-EA39-46A9-B679-331CD32F683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1" shapeId="0" xr:uid="{FFFBFC67-4731-405B-A638-7C5AA3EA0A1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1" shapeId="0" xr:uid="{FBC4C43C-C4F3-477D-AAE3-8801543A9C5A}">
      <text>
        <r>
          <rPr>
            <b/>
            <sz val="9"/>
            <color indexed="81"/>
            <rFont val="Tahoma"/>
            <family val="2"/>
          </rPr>
          <t>YULIED.PENARANDA:</t>
        </r>
        <r>
          <rPr>
            <sz val="9"/>
            <color indexed="81"/>
            <rFont val="Tahoma"/>
            <family val="2"/>
          </rPr>
          <t xml:space="preserve">
Se suma los recursos presupuestales (vigencia + reservas)</t>
        </r>
      </text>
    </comment>
    <comment ref="D16" authorId="1" shapeId="0" xr:uid="{345198D9-2C67-489B-AE45-9916C724A2F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1" shapeId="0" xr:uid="{1318F553-DD18-48AD-9BE8-97EC3120798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1" shapeId="0" xr:uid="{77DDDEC1-B256-4452-A9A0-A7683032F7B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1" shapeId="0" xr:uid="{92331458-C7E0-4389-94E3-DB4599F2744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1" shapeId="0" xr:uid="{227EAC92-DDF0-430A-9772-5AA22C7A570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1" shapeId="0" xr:uid="{2D6E563A-D0A4-4D66-813C-624AFB2E9F30}">
      <text>
        <r>
          <rPr>
            <b/>
            <sz val="9"/>
            <color indexed="81"/>
            <rFont val="Tahoma"/>
            <family val="2"/>
          </rPr>
          <t>YULIED.PENARANDA:</t>
        </r>
        <r>
          <rPr>
            <sz val="9"/>
            <color indexed="81"/>
            <rFont val="Tahoma"/>
            <family val="2"/>
          </rPr>
          <t xml:space="preserve">
Se suma los recursos presupuestales (vigencia + reservas)</t>
        </r>
      </text>
    </comment>
    <comment ref="D22" authorId="1" shapeId="0" xr:uid="{DAFC141B-65CA-4914-A2C3-D46FE47A22F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1" shapeId="0" xr:uid="{EC09D6DA-C6FB-420F-B25E-A81CF8D6168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1" shapeId="0" xr:uid="{D50A6973-D88C-4341-8197-669851295CD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1" shapeId="0" xr:uid="{C6E0432E-A35F-48F0-80F2-816A8A07371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1" shapeId="0" xr:uid="{EB22382B-BA12-4306-BB70-FD02533F980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1" shapeId="0" xr:uid="{43216C2D-D03C-4474-B5AC-9B25D13AC3B3}">
      <text>
        <r>
          <rPr>
            <b/>
            <sz val="9"/>
            <color indexed="81"/>
            <rFont val="Tahoma"/>
            <family val="2"/>
          </rPr>
          <t>YULIED.PENARANDA:</t>
        </r>
        <r>
          <rPr>
            <sz val="9"/>
            <color indexed="81"/>
            <rFont val="Tahoma"/>
            <family val="2"/>
          </rPr>
          <t xml:space="preserve">
Se suma los recursos presupuestales (vigencia + reservas)</t>
        </r>
      </text>
    </comment>
    <comment ref="D28" authorId="1" shapeId="0" xr:uid="{2BEDFA20-9AE8-445C-B41E-C5747890F7C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1" shapeId="0" xr:uid="{E1DEA2E0-8CB8-4C6F-8BCA-FA8001CBE74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1" shapeId="0" xr:uid="{BBA7B942-0386-444C-A64F-25C5A87356C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1" shapeId="0" xr:uid="{95743B20-3A33-4853-8C1B-140A1AF3F37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1" shapeId="0" xr:uid="{DA23F56B-3099-4BC3-9B61-CF848229F92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1" shapeId="0" xr:uid="{9E58A6CD-E880-4027-85C5-C6E9859280A7}">
      <text>
        <r>
          <rPr>
            <b/>
            <sz val="9"/>
            <color indexed="81"/>
            <rFont val="Tahoma"/>
            <family val="2"/>
          </rPr>
          <t>YULIED.PENARANDA:</t>
        </r>
        <r>
          <rPr>
            <sz val="9"/>
            <color indexed="81"/>
            <rFont val="Tahoma"/>
            <family val="2"/>
          </rPr>
          <t xml:space="preserve">
Se suma los recursos presupuestales (vigencia + reservas)</t>
        </r>
      </text>
    </comment>
    <comment ref="D34" authorId="1" shapeId="0" xr:uid="{BAFDFBFE-159D-48C7-BBDD-BB7118F74AB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1" shapeId="0" xr:uid="{2BA6F1E2-EAC6-41FD-97C8-D6A4B8DD465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1" shapeId="0" xr:uid="{26E48E07-2E46-437F-A562-14BFFCB8F61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1" shapeId="0" xr:uid="{D2375E0B-E757-488C-AB16-92284997671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1" shapeId="0" xr:uid="{CCCFC7CE-634E-4FE8-AD19-D3E0BAB482C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1" shapeId="0" xr:uid="{62EA5386-5D3F-4612-8FE3-FE351B0A35C4}">
      <text>
        <r>
          <rPr>
            <b/>
            <sz val="9"/>
            <color indexed="81"/>
            <rFont val="Tahoma"/>
            <family val="2"/>
          </rPr>
          <t>YULIED.PENARANDA:</t>
        </r>
        <r>
          <rPr>
            <sz val="9"/>
            <color indexed="81"/>
            <rFont val="Tahoma"/>
            <family val="2"/>
          </rPr>
          <t xml:space="preserve">
Se suma los recursos presupuestales (vigencia + reservas)</t>
        </r>
      </text>
    </comment>
    <comment ref="D40" authorId="1" shapeId="0" xr:uid="{0163CFA5-3BF0-4A03-84C3-EA9D9A73521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1" shapeId="0" xr:uid="{E59AEA0C-37F3-4B52-8943-4EF03E0975E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1" shapeId="0" xr:uid="{8538BABF-B03E-4A86-8461-3DF68EC3DDF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1" shapeId="0" xr:uid="{65C9D681-822E-48C2-8A77-FF86DD8847C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1" shapeId="0" xr:uid="{3803B57A-886B-4F40-A8A8-0AE4C05729B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1" shapeId="0" xr:uid="{27FE0290-C6E7-4306-B967-F96EA3A7CF29}">
      <text>
        <r>
          <rPr>
            <b/>
            <sz val="9"/>
            <color indexed="81"/>
            <rFont val="Tahoma"/>
            <family val="2"/>
          </rPr>
          <t>YULIED.PENARANDA:</t>
        </r>
        <r>
          <rPr>
            <sz val="9"/>
            <color indexed="81"/>
            <rFont val="Tahoma"/>
            <family val="2"/>
          </rPr>
          <t xml:space="preserve">
Se suma los recursos presupuestales (vigencia + reservas)</t>
        </r>
      </text>
    </comment>
    <comment ref="D46" authorId="1" shapeId="0" xr:uid="{6FB8E724-7571-4430-8D9F-E8EE44F9571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1" shapeId="0" xr:uid="{39C9D084-EC3B-4A49-8138-7CA6CF89F06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1" shapeId="0" xr:uid="{05218D4F-1D3D-4428-917C-AB6C54B58FA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1" shapeId="0" xr:uid="{FAA919CA-64FC-4AEB-A892-152A3FFC2E5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1" shapeId="0" xr:uid="{1923704F-FC25-4037-94DD-ACADE19DD8C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1" shapeId="0" xr:uid="{8A3484A7-B726-46A7-8B0B-D17BB56B28F4}">
      <text>
        <r>
          <rPr>
            <b/>
            <sz val="9"/>
            <color indexed="81"/>
            <rFont val="Tahoma"/>
            <family val="2"/>
          </rPr>
          <t>YULIED.PENARANDA:</t>
        </r>
        <r>
          <rPr>
            <sz val="9"/>
            <color indexed="81"/>
            <rFont val="Tahoma"/>
            <family val="2"/>
          </rPr>
          <t xml:space="preserve">
Se suma los recursos presupuestales (vigencia + reservas)</t>
        </r>
      </text>
    </comment>
    <comment ref="D52" authorId="1" shapeId="0" xr:uid="{AB960196-73C1-48FA-BF61-BC0350445EC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1" shapeId="0" xr:uid="{890DCD1E-D079-4247-8E46-903EEC4A459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1" shapeId="0" xr:uid="{EBF1F5BA-B393-4EE2-A10D-2647480E4A9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1" shapeId="0" xr:uid="{3CA35943-5C20-4C5C-B7BB-B0703A7FF8E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1" shapeId="0" xr:uid="{B5AFDA43-FF83-4179-A7BD-9C8D06E570F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1" shapeId="0" xr:uid="{E264C1AC-93F5-4DB2-9951-2F08B9BDCF0E}">
      <text>
        <r>
          <rPr>
            <b/>
            <sz val="9"/>
            <color indexed="81"/>
            <rFont val="Tahoma"/>
            <family val="2"/>
          </rPr>
          <t>YULIED.PENARANDA:</t>
        </r>
        <r>
          <rPr>
            <sz val="9"/>
            <color indexed="81"/>
            <rFont val="Tahoma"/>
            <family val="2"/>
          </rPr>
          <t xml:space="preserve">
Se suma los recursos presupuestales (vigencia + reservas)</t>
        </r>
      </text>
    </comment>
    <comment ref="D58" authorId="1" shapeId="0" xr:uid="{BE20F5AF-31F2-4DBE-9551-F063CEDEC85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1" shapeId="0" xr:uid="{21CC6CDA-FF09-4A13-B53C-8306867A7A3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1" shapeId="0" xr:uid="{B096FA73-90AE-4206-AC3A-CE3015E74A8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1" shapeId="0" xr:uid="{29AF99E3-E5B5-486F-9792-AEED7636867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1" shapeId="0" xr:uid="{F9C33384-29C8-4F76-BCDE-45BADE18927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1" shapeId="0" xr:uid="{ADD49636-7F26-4DCE-A270-FD9F2997427B}">
      <text>
        <r>
          <rPr>
            <b/>
            <sz val="9"/>
            <color indexed="81"/>
            <rFont val="Tahoma"/>
            <family val="2"/>
          </rPr>
          <t>YULIED.PENARANDA:</t>
        </r>
        <r>
          <rPr>
            <sz val="9"/>
            <color indexed="81"/>
            <rFont val="Tahoma"/>
            <family val="2"/>
          </rPr>
          <t xml:space="preserve">
Se suma los recursos presupuestales (vigencia + reservas)</t>
        </r>
      </text>
    </comment>
    <comment ref="D64" authorId="1" shapeId="0" xr:uid="{341EEA93-25D0-42E9-BF59-27E52DBC43F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1" shapeId="0" xr:uid="{DF96BBF0-2B7E-4D8F-B47B-371C436B6A9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1" shapeId="0" xr:uid="{BCD9F9A7-7C7E-4D29-B5DB-130DEA282BD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1" shapeId="0" xr:uid="{E424BD50-DA89-4BC9-BA8F-B04449738B9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1" shapeId="0" xr:uid="{98A528CB-0152-456A-8B84-A91141B91E4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1" shapeId="0" xr:uid="{0DBEC648-8C33-4600-A7DF-C6285F316FB7}">
      <text>
        <r>
          <rPr>
            <b/>
            <sz val="9"/>
            <color indexed="81"/>
            <rFont val="Tahoma"/>
            <family val="2"/>
          </rPr>
          <t>YULIED.PENARANDA:</t>
        </r>
        <r>
          <rPr>
            <sz val="9"/>
            <color indexed="81"/>
            <rFont val="Tahoma"/>
            <family val="2"/>
          </rPr>
          <t xml:space="preserve">
Se suma los recursos presupuestales (vigencia + reservas)</t>
        </r>
      </text>
    </comment>
    <comment ref="D70" authorId="1" shapeId="0" xr:uid="{923B7793-257A-489B-93BA-07574E38C74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1" shapeId="0" xr:uid="{33989344-CF3E-4A76-AB2C-C9BF6B017BD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1" shapeId="0" xr:uid="{A118EEAB-5A75-410F-8A9E-7C135F30C03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1" shapeId="0" xr:uid="{B8C68996-DA47-41B5-9C32-564E06B15A6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1" shapeId="0" xr:uid="{43D5B6E8-AC6A-4D45-BCB2-F6600B72F75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1" shapeId="0" xr:uid="{0B9D7624-CCA2-444D-B3E2-F1AAF60E3990}">
      <text>
        <r>
          <rPr>
            <b/>
            <sz val="9"/>
            <color indexed="81"/>
            <rFont val="Tahoma"/>
            <family val="2"/>
          </rPr>
          <t>YULIED.PENARANDA:</t>
        </r>
        <r>
          <rPr>
            <sz val="9"/>
            <color indexed="81"/>
            <rFont val="Tahoma"/>
            <family val="2"/>
          </rPr>
          <t xml:space="preserve">
Se suma los recursos presupuestales (vigencia + reservas)</t>
        </r>
      </text>
    </comment>
    <comment ref="D76" authorId="1" shapeId="0" xr:uid="{BB2C0774-4DCC-48CF-A26B-C14C585D462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1" shapeId="0" xr:uid="{B2411F25-9EE2-4FB3-B49E-CD6E2C640FA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1" shapeId="0" xr:uid="{33CA9369-F307-4E27-A562-8FD0EB34E6F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1" shapeId="0" xr:uid="{A9DFDAFE-77A0-4B67-A92A-36DBBF6429C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1" shapeId="0" xr:uid="{93F5178B-9712-4468-946C-8FB67AC17C3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1" shapeId="0" xr:uid="{0208A935-7328-4D29-8788-8D647EF88D72}">
      <text>
        <r>
          <rPr>
            <b/>
            <sz val="9"/>
            <color indexed="81"/>
            <rFont val="Tahoma"/>
            <family val="2"/>
          </rPr>
          <t>YULIED.PENARANDA:</t>
        </r>
        <r>
          <rPr>
            <sz val="9"/>
            <color indexed="81"/>
            <rFont val="Tahoma"/>
            <family val="2"/>
          </rPr>
          <t xml:space="preserve">
Se suma los recursos presupuestales (vigencia + reservas)</t>
        </r>
      </text>
    </comment>
    <comment ref="D82" authorId="1" shapeId="0" xr:uid="{81303DF3-7D13-4AA3-B1EC-E46037DF352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1" shapeId="0" xr:uid="{0F6234E4-5A38-41BC-A59C-12AD1E11E7E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1" shapeId="0" xr:uid="{F3C73687-940C-427E-A7C7-360B79886E0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1" shapeId="0" xr:uid="{5DBC2CB6-46F4-4ACB-B571-2F3EECD43DD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1" shapeId="0" xr:uid="{C615EE0B-B863-4DE9-B24F-3234145FDEB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1" shapeId="0" xr:uid="{F6B90B70-9FE6-46EC-9DCC-FA331C18266F}">
      <text>
        <r>
          <rPr>
            <b/>
            <sz val="9"/>
            <color indexed="81"/>
            <rFont val="Tahoma"/>
            <family val="2"/>
          </rPr>
          <t>YULIED.PENARANDA:</t>
        </r>
        <r>
          <rPr>
            <sz val="9"/>
            <color indexed="81"/>
            <rFont val="Tahoma"/>
            <family val="2"/>
          </rPr>
          <t xml:space="preserve">
Se suma los recursos presupuestales (vigencia + reservas)</t>
        </r>
      </text>
    </comment>
    <comment ref="D88" authorId="1" shapeId="0" xr:uid="{A63E81A1-99C1-49B3-B30D-81FEB89CBD9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1" shapeId="0" xr:uid="{7984BFED-43B4-4B2A-98A4-1D49AE35AAC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1" shapeId="0" xr:uid="{DB99EECA-1D66-4536-AE39-25850A53505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1" shapeId="0" xr:uid="{5B4FCFBA-C0BC-4459-9667-5B8DE9F7EA3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1" shapeId="0" xr:uid="{3E50B4BD-117E-4F52-B859-56E5C410E76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1" shapeId="0" xr:uid="{4D7BFB87-DBD1-4E84-8DDE-50E15D313CD6}">
      <text>
        <r>
          <rPr>
            <b/>
            <sz val="9"/>
            <color indexed="81"/>
            <rFont val="Tahoma"/>
            <family val="2"/>
          </rPr>
          <t>YULIED.PENARANDA:</t>
        </r>
        <r>
          <rPr>
            <sz val="9"/>
            <color indexed="81"/>
            <rFont val="Tahoma"/>
            <family val="2"/>
          </rPr>
          <t xml:space="preserve">
Se suma los recursos presupuestales (vigencia + reservas)</t>
        </r>
      </text>
    </comment>
    <comment ref="D94" authorId="1" shapeId="0" xr:uid="{056DA726-060A-4C3F-A17A-66C0E997677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1" shapeId="0" xr:uid="{7CDCA866-BF84-486E-88A2-A52313527D1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1" shapeId="0" xr:uid="{09A65BD6-67DB-4A8A-981F-A3A5AE1289E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1" shapeId="0" xr:uid="{299D22DD-0D37-48E8-8A4B-FE15E60046E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1" shapeId="0" xr:uid="{7D253BA1-4DF7-4654-A2A9-288EE9F239E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1" shapeId="0" xr:uid="{7EBC452B-E670-486A-A77D-CBF3A817DB64}">
      <text>
        <r>
          <rPr>
            <b/>
            <sz val="9"/>
            <color indexed="81"/>
            <rFont val="Tahoma"/>
            <family val="2"/>
          </rPr>
          <t>YULIED.PENARANDA:</t>
        </r>
        <r>
          <rPr>
            <sz val="9"/>
            <color indexed="81"/>
            <rFont val="Tahoma"/>
            <family val="2"/>
          </rPr>
          <t xml:space="preserve">
Se suma los recursos presupuestales (vigencia + reservas)</t>
        </r>
      </text>
    </comment>
    <comment ref="D100" authorId="1" shapeId="0" xr:uid="{724DA1BB-BAF7-4CAE-839D-A339ACB9304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1" shapeId="0" xr:uid="{8DC89E64-01BB-49E4-9FE4-39F0F38BC0A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1" shapeId="0" xr:uid="{CEE2A2FC-985E-4266-B8BA-4DFAE461335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1" shapeId="0" xr:uid="{4A8D6D63-11DA-4E97-AE11-19DFCEDF619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1" shapeId="0" xr:uid="{6F3AF130-0F5B-44D0-99B7-EBC53722743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1" shapeId="0" xr:uid="{52B5AEA0-C9A7-42AD-9492-C026F56B9EA5}">
      <text>
        <r>
          <rPr>
            <b/>
            <sz val="9"/>
            <color indexed="81"/>
            <rFont val="Tahoma"/>
            <family val="2"/>
          </rPr>
          <t>YULIED.PENARANDA:</t>
        </r>
        <r>
          <rPr>
            <sz val="9"/>
            <color indexed="81"/>
            <rFont val="Tahoma"/>
            <family val="2"/>
          </rPr>
          <t xml:space="preserve">
Se suma los recursos presupuestales (vigencia + reservas)</t>
        </r>
      </text>
    </comment>
    <comment ref="D106" authorId="1" shapeId="0" xr:uid="{F3A78741-3469-42A6-8286-219703064F4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1" shapeId="0" xr:uid="{5EA3CB3A-D4FA-46B9-840C-758AB99BCF8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1" shapeId="0" xr:uid="{63FEAE15-DB6A-4B7D-969D-B821726726B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1" shapeId="0" xr:uid="{6D8894AF-2D88-46A1-9827-FCF1E8F4FD5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1" shapeId="0" xr:uid="{FE5E4441-FFCA-4B10-9473-052800BB9D5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1" shapeId="0" xr:uid="{6256953D-7DF5-49BE-A137-FF534F080F83}">
      <text>
        <r>
          <rPr>
            <b/>
            <sz val="9"/>
            <color indexed="81"/>
            <rFont val="Tahoma"/>
            <family val="2"/>
          </rPr>
          <t>YULIED.PENARANDA:</t>
        </r>
        <r>
          <rPr>
            <sz val="9"/>
            <color indexed="81"/>
            <rFont val="Tahoma"/>
            <family val="2"/>
          </rPr>
          <t xml:space="preserve">
Se suma los recursos presupuestales (vigencia + reservas)</t>
        </r>
      </text>
    </comment>
    <comment ref="D112" authorId="1" shapeId="0" xr:uid="{57B563FD-33B7-4214-AA6A-A211BD7C1C2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1" shapeId="0" xr:uid="{352D948B-45B5-4EDE-9900-37E1129D9A8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1" shapeId="0" xr:uid="{63436077-638A-4DED-B853-2DCE7EF32DA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1" shapeId="0" xr:uid="{86ECF2E9-4C29-4446-9449-FEB548F501D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1" shapeId="0" xr:uid="{F71D1CC4-DDAE-4538-B86E-3553D3390A9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1" shapeId="0" xr:uid="{C96ABA8B-5269-482F-B75A-B2CC6E690D5D}">
      <text>
        <r>
          <rPr>
            <b/>
            <sz val="9"/>
            <color indexed="81"/>
            <rFont val="Tahoma"/>
            <family val="2"/>
          </rPr>
          <t>YULIED.PENARANDA:</t>
        </r>
        <r>
          <rPr>
            <sz val="9"/>
            <color indexed="81"/>
            <rFont val="Tahoma"/>
            <family val="2"/>
          </rPr>
          <t xml:space="preserve">
Se suma los recursos presupuestales (vigencia + reservas)</t>
        </r>
      </text>
    </comment>
    <comment ref="D118" authorId="1" shapeId="0" xr:uid="{F821458D-3BA5-4920-9397-BC7242BA9D2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1" shapeId="0" xr:uid="{4B449B36-63A1-4F0F-9235-556F082B368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1" shapeId="0" xr:uid="{56E3BF23-F78A-4AA3-963B-33FBE655389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1" shapeId="0" xr:uid="{9B5BA073-D2B7-4A23-A25C-DAA712D223E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1" shapeId="0" xr:uid="{AC1EC2B8-52AB-4CC3-88FD-1ABD0924044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1" shapeId="0" xr:uid="{C5586B3B-638F-4288-AA31-F11C50AC87F0}">
      <text>
        <r>
          <rPr>
            <b/>
            <sz val="9"/>
            <color indexed="81"/>
            <rFont val="Tahoma"/>
            <family val="2"/>
          </rPr>
          <t>YULIED.PENARANDA:</t>
        </r>
        <r>
          <rPr>
            <sz val="9"/>
            <color indexed="81"/>
            <rFont val="Tahoma"/>
            <family val="2"/>
          </rPr>
          <t xml:space="preserve">
Se suma los recursos presupuestales (vigencia + reservas)</t>
        </r>
      </text>
    </comment>
    <comment ref="D124" authorId="1" shapeId="0" xr:uid="{C28BA25F-EB49-47E9-9002-8BA2EE10DD6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1" shapeId="0" xr:uid="{0176B3B9-2FFE-48A1-B109-3783A76EED2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1" shapeId="0" xr:uid="{89302B22-EE45-40A3-B35E-A16E037C90A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1" shapeId="0" xr:uid="{B942585B-7885-4826-B7DA-B7127562FCD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1" shapeId="0" xr:uid="{0998F0A1-1B77-487C-9F95-4E64B2D68D3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1" shapeId="0" xr:uid="{95160DD0-0BCE-4A98-9A5B-5F4B3696EC16}">
      <text>
        <r>
          <rPr>
            <b/>
            <sz val="9"/>
            <color indexed="81"/>
            <rFont val="Tahoma"/>
            <family val="2"/>
          </rPr>
          <t>YULIED.PENARANDA:</t>
        </r>
        <r>
          <rPr>
            <sz val="9"/>
            <color indexed="81"/>
            <rFont val="Tahoma"/>
            <family val="2"/>
          </rPr>
          <t xml:space="preserve">
Se suma los recursos presupuestales (vigencia + reservas)</t>
        </r>
      </text>
    </comment>
    <comment ref="D130" authorId="1" shapeId="0" xr:uid="{B4AECA5A-7D3F-49F8-8B09-2C116280EC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1" authorId="1" shapeId="0" xr:uid="{90C11841-4616-438B-86BA-0DC13B66440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2" authorId="1" shapeId="0" xr:uid="{0465E4AC-256B-46A1-AAEA-4266721386D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3" authorId="1" shapeId="0" xr:uid="{EDB09A60-C0D3-4170-ABF7-E76933FBA00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4" authorId="1" shapeId="0" xr:uid="{1952591C-27B7-4F7D-9558-6FEFF9404E7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5" authorId="1" shapeId="0" xr:uid="{15F3918D-EE45-40CE-AEE8-6AFFAC6C234D}">
      <text>
        <r>
          <rPr>
            <b/>
            <sz val="9"/>
            <color indexed="81"/>
            <rFont val="Tahoma"/>
            <family val="2"/>
          </rPr>
          <t>YULIED.PENARANDA:</t>
        </r>
        <r>
          <rPr>
            <sz val="9"/>
            <color indexed="81"/>
            <rFont val="Tahoma"/>
            <family val="2"/>
          </rPr>
          <t xml:space="preserve">
Se suma los recursos presupuestales (vigencia + reservas)</t>
        </r>
      </text>
    </comment>
    <comment ref="D136" authorId="1" shapeId="0" xr:uid="{BA5B24C1-3FB8-4180-8839-80B1B7E3FAE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7" authorId="1" shapeId="0" xr:uid="{B64EDA6A-1A65-471B-9ED0-87897660AF4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8" authorId="1" shapeId="0" xr:uid="{6556FE56-3FAD-4FAC-9EDC-6EBB5F8D6EF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9" authorId="1" shapeId="0" xr:uid="{0AAE9C74-2925-42ED-8466-9F67483453D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0" authorId="1" shapeId="0" xr:uid="{36A26586-B313-41B9-9E10-BD5EFB336DC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1" authorId="1" shapeId="0" xr:uid="{78E96082-C9A4-4692-BB21-1B57D44361D5}">
      <text>
        <r>
          <rPr>
            <b/>
            <sz val="9"/>
            <color indexed="81"/>
            <rFont val="Tahoma"/>
            <family val="2"/>
          </rPr>
          <t>YULIED.PENARANDA:</t>
        </r>
        <r>
          <rPr>
            <sz val="9"/>
            <color indexed="81"/>
            <rFont val="Tahoma"/>
            <family val="2"/>
          </rPr>
          <t xml:space="preserve">
Se suma los recursos presupuestales (vigencia + reservas)</t>
        </r>
      </text>
    </comment>
    <comment ref="D142" authorId="1" shapeId="0" xr:uid="{A9D837BA-2D74-4C03-86E1-3DF422B9CCE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3" authorId="1" shapeId="0" xr:uid="{A81880A6-D867-4201-BC36-947E73A4053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44" authorId="1" shapeId="0" xr:uid="{EEE3F153-F77E-4384-A756-7115156B37F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45" authorId="1" shapeId="0" xr:uid="{3D1A6275-E5A8-4418-8817-B39CFBAA69C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6" authorId="1" shapeId="0" xr:uid="{FBC1F2E9-AB17-44AC-B089-FFDA75F076A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7" authorId="1" shapeId="0" xr:uid="{005C0597-B76E-462C-9A57-64AAF6758420}">
      <text>
        <r>
          <rPr>
            <b/>
            <sz val="9"/>
            <color indexed="81"/>
            <rFont val="Tahoma"/>
            <family val="2"/>
          </rPr>
          <t>YULIED.PENARANDA:</t>
        </r>
        <r>
          <rPr>
            <sz val="9"/>
            <color indexed="81"/>
            <rFont val="Tahoma"/>
            <family val="2"/>
          </rPr>
          <t xml:space="preserve">
Se suma los recursos presupuestales (vigencia + reservas)</t>
        </r>
      </text>
    </comment>
    <comment ref="D148" authorId="1" shapeId="0" xr:uid="{81BFB2EC-B9E6-43DE-8604-4B8AE4AA0B4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9" authorId="1" shapeId="0" xr:uid="{B40247C0-8118-47AD-8045-A6E6A7DD489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50" authorId="1" shapeId="0" xr:uid="{6000BD70-68A7-4DD0-82E0-38506894269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51" authorId="1" shapeId="0" xr:uid="{9B78C18C-F353-403D-8574-D29B83D30D7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52" authorId="1" shapeId="0" xr:uid="{C3E007B0-2B97-43D8-BEA1-3CAEB3B5FAC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3" authorId="1" shapeId="0" xr:uid="{7ACAC4BE-403C-4E76-B4EC-F32454BD8476}">
      <text>
        <r>
          <rPr>
            <b/>
            <sz val="9"/>
            <color indexed="81"/>
            <rFont val="Tahoma"/>
            <family val="2"/>
          </rPr>
          <t>YULIED.PENARANDA:</t>
        </r>
        <r>
          <rPr>
            <sz val="9"/>
            <color indexed="81"/>
            <rFont val="Tahoma"/>
            <family val="2"/>
          </rPr>
          <t xml:space="preserve">
Se suma los recursos presupuestales (vigencia + reservas)</t>
        </r>
      </text>
    </comment>
    <comment ref="D154" authorId="1" shapeId="0" xr:uid="{D3EDF7D2-DA8C-4EEF-A162-4858ABF2D0E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55" authorId="1" shapeId="0" xr:uid="{255C645B-B0D6-497A-AF8E-3787FAC30F2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56" authorId="1" shapeId="0" xr:uid="{A701E12C-B6DD-4F74-9C68-0A9BD1CCD21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57" authorId="1" shapeId="0" xr:uid="{76307E62-8394-4328-8BB6-69D7AAD8E76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58" authorId="1" shapeId="0" xr:uid="{BA7F8880-F75C-46CC-9AFE-D939A9D958A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9" authorId="1" shapeId="0" xr:uid="{B5CB5AB4-EB60-4CFF-9C17-D390D7313E81}">
      <text>
        <r>
          <rPr>
            <b/>
            <sz val="9"/>
            <color indexed="81"/>
            <rFont val="Tahoma"/>
            <family val="2"/>
          </rPr>
          <t>YULIED.PENARANDA:</t>
        </r>
        <r>
          <rPr>
            <sz val="9"/>
            <color indexed="81"/>
            <rFont val="Tahoma"/>
            <family val="2"/>
          </rPr>
          <t xml:space="preserve">
Se suma los recursos presupuestales (vigencia + reservas)</t>
        </r>
      </text>
    </comment>
    <comment ref="D160" authorId="1" shapeId="0" xr:uid="{EE73D9ED-AE2D-4D9D-95AF-7ED05B5127C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61" authorId="1" shapeId="0" xr:uid="{130711BA-A2D3-446A-BCC8-3C1049A5008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62" authorId="1" shapeId="0" xr:uid="{F6E34B05-3938-41F7-B35B-37032DAF16D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63" authorId="1" shapeId="0" xr:uid="{28601413-BB02-47EF-8215-9406DF8EDD8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64" authorId="1" shapeId="0" xr:uid="{B8862080-C91F-46AA-B803-94BCB609562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65" authorId="1" shapeId="0" xr:uid="{0D99721D-AED2-4CCA-91EF-AC7A3ECC46C7}">
      <text>
        <r>
          <rPr>
            <b/>
            <sz val="9"/>
            <color indexed="81"/>
            <rFont val="Tahoma"/>
            <family val="2"/>
          </rPr>
          <t>YULIED.PENARANDA:</t>
        </r>
        <r>
          <rPr>
            <sz val="9"/>
            <color indexed="81"/>
            <rFont val="Tahoma"/>
            <family val="2"/>
          </rPr>
          <t xml:space="preserve">
Se suma los recursos presupuestales (vigencia + reservas)</t>
        </r>
      </text>
    </comment>
    <comment ref="D166" authorId="1" shapeId="0" xr:uid="{ECEE514D-CB02-4EA7-8A3A-33FD3DBF966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67" authorId="1" shapeId="0" xr:uid="{467A1ED7-0052-4A13-83BB-9FACAD7290A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68" authorId="1" shapeId="0" xr:uid="{42ADBDAC-5BFC-4B38-AB4B-47B4173AA1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69" authorId="1" shapeId="0" xr:uid="{AA246E3F-9965-4474-ADE7-620DD04E259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70" authorId="1" shapeId="0" xr:uid="{EA71A8CA-1E7A-4DE7-9578-4A74100A425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71" authorId="1" shapeId="0" xr:uid="{EE85AFBF-A8B9-4219-B434-0DD6C640827B}">
      <text>
        <r>
          <rPr>
            <b/>
            <sz val="9"/>
            <color indexed="81"/>
            <rFont val="Tahoma"/>
            <family val="2"/>
          </rPr>
          <t>YULIED.PENARANDA:</t>
        </r>
        <r>
          <rPr>
            <sz val="9"/>
            <color indexed="81"/>
            <rFont val="Tahoma"/>
            <family val="2"/>
          </rPr>
          <t xml:space="preserve">
Se suma los recursos presupuestales (vigencia + reservas)</t>
        </r>
      </text>
    </comment>
    <comment ref="D172" authorId="1" shapeId="0" xr:uid="{4BC8AE36-65EC-4EEB-81D7-08C86C34E7F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3" authorId="1" shapeId="0" xr:uid="{E6CEB7DD-9469-49A8-AD2E-14B5E249907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74" authorId="1" shapeId="0" xr:uid="{DA015753-0561-4A0E-BE46-BE3A2DD12CB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75" authorId="1" shapeId="0" xr:uid="{1B29B92A-DFC8-438C-B37E-F856FCF20F6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76" authorId="1" shapeId="0" xr:uid="{862B53C3-9495-4738-B30E-DC897B7902D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77" authorId="1" shapeId="0" xr:uid="{86FA6A31-BC9E-4D2D-838A-137C25FA699D}">
      <text>
        <r>
          <rPr>
            <b/>
            <sz val="9"/>
            <color indexed="81"/>
            <rFont val="Tahoma"/>
            <family val="2"/>
          </rPr>
          <t>YULIED.PENARANDA:</t>
        </r>
        <r>
          <rPr>
            <sz val="9"/>
            <color indexed="81"/>
            <rFont val="Tahoma"/>
            <family val="2"/>
          </rPr>
          <t xml:space="preserve">
Se suma los recursos presupuestales (vigencia + reservas)</t>
        </r>
      </text>
    </comment>
    <comment ref="D178" authorId="1" shapeId="0" xr:uid="{D8F01DA4-FC8E-49B6-B2CA-FB359BEFEA8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9" authorId="1" shapeId="0" xr:uid="{1DB48CA4-9FD2-44F8-A07F-BBAE13F3BF4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0" authorId="1" shapeId="0" xr:uid="{1053B4D6-45CE-4B8D-9BF0-2091BE42C65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81" authorId="1" shapeId="0" xr:uid="{E8CC4BF5-A66F-453A-AE5C-ACB2C266CF5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82" authorId="1" shapeId="0" xr:uid="{C03198F5-9D53-4D3B-A96D-AF15EC7CE14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83" authorId="1" shapeId="0" xr:uid="{7E02CA08-226F-4A40-9FE1-4BBBF4561825}">
      <text>
        <r>
          <rPr>
            <b/>
            <sz val="9"/>
            <color indexed="81"/>
            <rFont val="Tahoma"/>
            <family val="2"/>
          </rPr>
          <t>YULIED.PENARANDA:</t>
        </r>
        <r>
          <rPr>
            <sz val="9"/>
            <color indexed="81"/>
            <rFont val="Tahoma"/>
            <family val="2"/>
          </rPr>
          <t xml:space="preserve">
Se suma los recursos presupuestales (vigencia + reservas)</t>
        </r>
      </text>
    </comment>
    <comment ref="D184" authorId="1" shapeId="0" xr:uid="{9AAD67B5-CBF5-46B2-BA5F-24CBF648792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85" authorId="1" shapeId="0" xr:uid="{30D1F0D7-D746-4802-9429-57F554AA16E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6" authorId="1" shapeId="0" xr:uid="{57FAFB47-6DEE-4840-9862-2302304B63F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87" authorId="1" shapeId="0" xr:uid="{47AAFD4F-06E3-4125-8B6D-D267AD41FAD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88" authorId="1" shapeId="0" xr:uid="{A48B81B6-84BC-4C13-8868-DA4E11E449F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89" authorId="1" shapeId="0" xr:uid="{0FA906F3-D2F5-4ECB-8EC1-D78BA3980801}">
      <text>
        <r>
          <rPr>
            <b/>
            <sz val="9"/>
            <color indexed="81"/>
            <rFont val="Tahoma"/>
            <family val="2"/>
          </rPr>
          <t>YULIED.PENARANDA:</t>
        </r>
        <r>
          <rPr>
            <sz val="9"/>
            <color indexed="81"/>
            <rFont val="Tahoma"/>
            <family val="2"/>
          </rPr>
          <t xml:space="preserve">
Se suma los recursos presupuestales (vigencia + reservas)</t>
        </r>
      </text>
    </comment>
    <comment ref="D190" authorId="1" shapeId="0" xr:uid="{6805AF5C-D1CE-4CF1-99AE-0C66B654C60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91" authorId="1" shapeId="0" xr:uid="{59B0AB51-7419-4584-81DB-47D47900A4F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92" authorId="1" shapeId="0" xr:uid="{46F08817-FA9F-42D5-89A8-BF57972485F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3" authorId="1" shapeId="0" xr:uid="{FA2A823B-C18F-4CFE-90AE-86C67C69BCC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94" authorId="1" shapeId="0" xr:uid="{746BC464-7F41-4E9D-AA5C-7EE0DD309BB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95" authorId="1" shapeId="0" xr:uid="{FD1913C5-3205-4512-B8CB-F0B09999712D}">
      <text>
        <r>
          <rPr>
            <b/>
            <sz val="9"/>
            <color indexed="81"/>
            <rFont val="Tahoma"/>
            <family val="2"/>
          </rPr>
          <t>YULIED.PENARANDA:</t>
        </r>
        <r>
          <rPr>
            <sz val="9"/>
            <color indexed="81"/>
            <rFont val="Tahoma"/>
            <family val="2"/>
          </rPr>
          <t xml:space="preserve">
Se suma los recursos presupuestales (vigencia + reservas)</t>
        </r>
      </text>
    </comment>
    <comment ref="D196" authorId="1" shapeId="0" xr:uid="{6034BE4A-7CEB-4F53-B083-11D6E21AA0D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97" authorId="1" shapeId="0" xr:uid="{FB0C2E9C-F4F5-4D45-B09F-6162EE80BC5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98" authorId="1" shapeId="0" xr:uid="{B4F12C8B-95BD-4EED-92AC-7A71A674F77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9" authorId="1" shapeId="0" xr:uid="{B2A071DA-65CF-4258-917D-B4CBD9C30FE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0" authorId="1" shapeId="0" xr:uid="{5B966F0B-26AF-4E91-B165-7825E23F8D0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01" authorId="1" shapeId="0" xr:uid="{D5A8E3EA-70AA-49B0-9118-026ABC143146}">
      <text>
        <r>
          <rPr>
            <b/>
            <sz val="9"/>
            <color indexed="81"/>
            <rFont val="Tahoma"/>
            <family val="2"/>
          </rPr>
          <t>YULIED.PENARANDA:</t>
        </r>
        <r>
          <rPr>
            <sz val="9"/>
            <color indexed="81"/>
            <rFont val="Tahoma"/>
            <family val="2"/>
          </rPr>
          <t xml:space="preserve">
Se suma los recursos presupuestales (vigencia + reservas)</t>
        </r>
      </text>
    </comment>
    <comment ref="D202" authorId="1" shapeId="0" xr:uid="{F15C22A6-043A-4F2C-A5D0-8A14CF147AF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03" authorId="1" shapeId="0" xr:uid="{17FB6E05-E4FA-4E5A-9823-753FEECEA1F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04" authorId="1" shapeId="0" xr:uid="{34AE8B51-8198-42ED-A7E4-F4A4116578C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05" authorId="1" shapeId="0" xr:uid="{26CBEAA4-91E1-41C3-B3AB-71E880C3B16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6" authorId="1" shapeId="0" xr:uid="{CC1277EF-665F-40AC-AD48-3C4EB8469A9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07" authorId="1" shapeId="0" xr:uid="{A213CCFB-BE10-4872-8913-46E3E1BD24FE}">
      <text>
        <r>
          <rPr>
            <b/>
            <sz val="9"/>
            <color indexed="81"/>
            <rFont val="Tahoma"/>
            <family val="2"/>
          </rPr>
          <t>YULIED.PENARANDA:</t>
        </r>
        <r>
          <rPr>
            <sz val="9"/>
            <color indexed="81"/>
            <rFont val="Tahoma"/>
            <family val="2"/>
          </rPr>
          <t xml:space="preserve">
Se suma los recursos presupuestales (vigencia + reservas)</t>
        </r>
      </text>
    </comment>
    <comment ref="D208" authorId="1" shapeId="0" xr:uid="{71C75F1A-0BB2-4A4C-80C1-BEA973345DC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09" authorId="1" shapeId="0" xr:uid="{1B5BEC12-8FB0-4BE2-9FF1-7D2195D7003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10" authorId="1" shapeId="0" xr:uid="{3ECB049F-0F14-42BF-BDE2-7E2282A2AFD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11" authorId="1" shapeId="0" xr:uid="{6C955F6D-119C-496D-9FDD-77CF6F7E2BA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12" authorId="1" shapeId="0" xr:uid="{1F90990F-219D-480D-B62B-7A33DC51AA5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3" authorId="1" shapeId="0" xr:uid="{D935AB48-D203-4794-8703-0265CC97B301}">
      <text>
        <r>
          <rPr>
            <b/>
            <sz val="9"/>
            <color indexed="81"/>
            <rFont val="Tahoma"/>
            <family val="2"/>
          </rPr>
          <t>YULIED.PENARANDA:</t>
        </r>
        <r>
          <rPr>
            <sz val="9"/>
            <color indexed="81"/>
            <rFont val="Tahoma"/>
            <family val="2"/>
          </rPr>
          <t xml:space="preserve">
Se suma los recursos presupuestales (vigencia + reservas)</t>
        </r>
      </text>
    </comment>
    <comment ref="D214" authorId="1" shapeId="0" xr:uid="{EB024E52-5111-4D55-9DF0-835EB826DC9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15" authorId="1" shapeId="0" xr:uid="{B4F47B21-E19A-4016-BF75-584A0937D00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16" authorId="1" shapeId="0" xr:uid="{57EF4CF7-779F-428A-8EC0-7CA66B1CF8D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17" authorId="1" shapeId="0" xr:uid="{51BC0C74-0390-4678-B89C-F4DB288EA2B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18" authorId="1" shapeId="0" xr:uid="{93F7439A-F7C2-4A29-8F03-F86644B5904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9" authorId="1" shapeId="0" xr:uid="{BDC21398-F641-45B1-BC67-B77289140D16}">
      <text>
        <r>
          <rPr>
            <b/>
            <sz val="9"/>
            <color indexed="81"/>
            <rFont val="Tahoma"/>
            <family val="2"/>
          </rPr>
          <t>YULIED.PENARANDA:</t>
        </r>
        <r>
          <rPr>
            <sz val="9"/>
            <color indexed="81"/>
            <rFont val="Tahoma"/>
            <family val="2"/>
          </rPr>
          <t xml:space="preserve">
Se suma los recursos presupuestales (vigencia + reservas)</t>
        </r>
      </text>
    </comment>
    <comment ref="D220" authorId="1" shapeId="0" xr:uid="{72ACC9C4-4186-4279-A0A1-AEBE3BE3758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21" authorId="1" shapeId="0" xr:uid="{91FD3CB1-093E-4911-B382-B969D4C0B6F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22" authorId="1" shapeId="0" xr:uid="{47549424-5D6D-4972-B409-D97722C15AE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23" authorId="1" shapeId="0" xr:uid="{07DC3E60-3731-4660-865E-532FDA91977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24" authorId="1" shapeId="0" xr:uid="{5561E102-0943-4BE8-B0F7-8729ED71C58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25" authorId="1" shapeId="0" xr:uid="{94225E49-0B1B-459E-99F6-3D1A5F6F2633}">
      <text>
        <r>
          <rPr>
            <b/>
            <sz val="9"/>
            <color indexed="81"/>
            <rFont val="Tahoma"/>
            <family val="2"/>
          </rPr>
          <t>YULIED.PENARANDA:</t>
        </r>
        <r>
          <rPr>
            <sz val="9"/>
            <color indexed="81"/>
            <rFont val="Tahoma"/>
            <family val="2"/>
          </rPr>
          <t xml:space="preserve">
Se suma los recursos presupuestales (vigencia + reservas)</t>
        </r>
      </text>
    </comment>
    <comment ref="D226" authorId="1" shapeId="0" xr:uid="{FEB50797-AF93-40CB-ACA9-892599A99FC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27" authorId="1" shapeId="0" xr:uid="{C6B99D9C-7A10-4A37-9E52-6151CF5BED1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28" authorId="1" shapeId="0" xr:uid="{CF80B6D7-98D4-40F2-8A9D-0282D15B483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29" authorId="1" shapeId="0" xr:uid="{2C77F792-DF22-4D00-A451-727E8E64F4C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30" authorId="1" shapeId="0" xr:uid="{0A79CA6E-FDF5-4E9C-8B73-B5A0E85CCB0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31" authorId="1" shapeId="0" xr:uid="{96EE09A3-4123-4E0E-A64C-67EF462A99F6}">
      <text>
        <r>
          <rPr>
            <b/>
            <sz val="9"/>
            <color indexed="81"/>
            <rFont val="Tahoma"/>
            <family val="2"/>
          </rPr>
          <t>YULIED.PENARANDA:</t>
        </r>
        <r>
          <rPr>
            <sz val="9"/>
            <color indexed="81"/>
            <rFont val="Tahoma"/>
            <family val="2"/>
          </rPr>
          <t xml:space="preserve">
Se suma los recursos presupuestales (vigencia + reservas)</t>
        </r>
      </text>
    </comment>
    <comment ref="D232" authorId="1" shapeId="0" xr:uid="{0E9CEB56-F367-445A-AE5A-D64E03434BE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3" authorId="1" shapeId="0" xr:uid="{52531916-FADA-4CF0-ACF2-F6D638825E5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34" authorId="1" shapeId="0" xr:uid="{C3C100B6-AF3E-42B1-965A-CE5249357A6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35" authorId="1" shapeId="0" xr:uid="{C029E8BD-EBF8-4C2B-9789-CFD276596BB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36" authorId="1" shapeId="0" xr:uid="{499C12D1-08B1-46B7-A637-63CCF48EC1B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37" authorId="1" shapeId="0" xr:uid="{B091A962-A909-4722-B6F5-9C475F375BCD}">
      <text>
        <r>
          <rPr>
            <b/>
            <sz val="9"/>
            <color indexed="81"/>
            <rFont val="Tahoma"/>
            <family val="2"/>
          </rPr>
          <t>YULIED.PENARANDA:</t>
        </r>
        <r>
          <rPr>
            <sz val="9"/>
            <color indexed="81"/>
            <rFont val="Tahoma"/>
            <family val="2"/>
          </rPr>
          <t xml:space="preserve">
Se suma los recursos presupuestales (vigencia + reservas)</t>
        </r>
      </text>
    </comment>
    <comment ref="D238" authorId="1" shapeId="0" xr:uid="{9CD68067-1D03-494A-ACEB-67AD26C3F37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9" authorId="1" shapeId="0" xr:uid="{4F5EC95D-EAD4-47F3-BC97-69612F84CB3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0" authorId="1" shapeId="0" xr:uid="{11B9F63B-D1C5-4D74-AACB-33CFA4034C2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41" authorId="1" shapeId="0" xr:uid="{798D2583-9CE9-46F6-A29E-3F6D2BEF14F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42" authorId="1" shapeId="0" xr:uid="{009945BF-1893-4E28-930E-134D8E2DC45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43" authorId="1" shapeId="0" xr:uid="{9A73792B-AD50-46CD-88EE-8AEE592BCED1}">
      <text>
        <r>
          <rPr>
            <b/>
            <sz val="9"/>
            <color indexed="81"/>
            <rFont val="Tahoma"/>
            <family val="2"/>
          </rPr>
          <t>YULIED.PENARANDA:</t>
        </r>
        <r>
          <rPr>
            <sz val="9"/>
            <color indexed="81"/>
            <rFont val="Tahoma"/>
            <family val="2"/>
          </rPr>
          <t xml:space="preserve">
Se suma los recursos presupuestales (vigencia + reservas)</t>
        </r>
      </text>
    </comment>
    <comment ref="D244" authorId="1" shapeId="0" xr:uid="{B2788768-45BF-43A6-BDFD-E7EC7C223CA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45" authorId="1" shapeId="0" xr:uid="{FB9E16DF-B3A9-4D1F-A0E6-FD3A7D959F2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6" authorId="1" shapeId="0" xr:uid="{926A5CCC-F2CF-49DA-A596-6ABB79A7D0A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47" authorId="1" shapeId="0" xr:uid="{7CE4D69F-A39D-4400-9C2A-25071ABC915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48" authorId="1" shapeId="0" xr:uid="{275E572C-BE6C-46DE-9645-45EF8CA0D06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49" authorId="1" shapeId="0" xr:uid="{D18662A9-9804-4B8D-9C5D-E685F8668E32}">
      <text>
        <r>
          <rPr>
            <b/>
            <sz val="9"/>
            <color indexed="81"/>
            <rFont val="Tahoma"/>
            <family val="2"/>
          </rPr>
          <t>YULIED.PENARANDA:</t>
        </r>
        <r>
          <rPr>
            <sz val="9"/>
            <color indexed="81"/>
            <rFont val="Tahoma"/>
            <family val="2"/>
          </rPr>
          <t xml:space="preserve">
Se suma los recursos presupuestales (vigencia + reservas)</t>
        </r>
      </text>
    </comment>
    <comment ref="D250" authorId="1" shapeId="0" xr:uid="{B26A5D32-56A5-417A-985F-D87478FBA65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51" authorId="1" shapeId="0" xr:uid="{7E688D3D-0BD2-4711-9D00-7D56803F3BB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52" authorId="1" shapeId="0" xr:uid="{0D9F6EC5-0972-4139-8375-812AFF6C8DF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3" authorId="1" shapeId="0" xr:uid="{94CC04A6-6FB4-4BE6-A898-74FC0327581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54" authorId="1" shapeId="0" xr:uid="{C43CE488-C812-45EE-8800-C637086EBEF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55" authorId="1" shapeId="0" xr:uid="{7061DB85-8629-4729-90C2-3F270AF6BEF9}">
      <text>
        <r>
          <rPr>
            <b/>
            <sz val="9"/>
            <color indexed="81"/>
            <rFont val="Tahoma"/>
            <family val="2"/>
          </rPr>
          <t>YULIED.PENARANDA:</t>
        </r>
        <r>
          <rPr>
            <sz val="9"/>
            <color indexed="81"/>
            <rFont val="Tahoma"/>
            <family val="2"/>
          </rPr>
          <t xml:space="preserve">
Se suma los recursos presupuestales (vigencia + reservas)</t>
        </r>
      </text>
    </comment>
    <comment ref="D256" authorId="1" shapeId="0" xr:uid="{912D4FFF-CA5F-4D39-8D4B-2237875F939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57" authorId="1" shapeId="0" xr:uid="{34498F7D-DF7E-4D2F-B08D-8B63AC5C11A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58" authorId="1" shapeId="0" xr:uid="{1229BCAB-CDA3-4877-84DB-5A803717C80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9" authorId="1" shapeId="0" xr:uid="{62F52BFE-8FF6-4673-B9C5-907D7E9D2FB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0" authorId="1" shapeId="0" xr:uid="{7B0861D4-1932-41A6-BD41-46A29B890C7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61" authorId="1" shapeId="0" xr:uid="{DF299867-31F8-4B98-8895-A420DCD9D85C}">
      <text>
        <r>
          <rPr>
            <b/>
            <sz val="9"/>
            <color indexed="81"/>
            <rFont val="Tahoma"/>
            <family val="2"/>
          </rPr>
          <t>YULIED.PENARANDA:</t>
        </r>
        <r>
          <rPr>
            <sz val="9"/>
            <color indexed="81"/>
            <rFont val="Tahoma"/>
            <family val="2"/>
          </rPr>
          <t xml:space="preserve">
Se suma los recursos presupuestales (vigencia + reservas)</t>
        </r>
      </text>
    </comment>
    <comment ref="D262" authorId="1" shapeId="0" xr:uid="{24A914D4-7A9E-4C93-9034-576543E24E3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63" authorId="1" shapeId="0" xr:uid="{911F0D40-9E9B-40D8-B138-6E87D8CE377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64" authorId="1" shapeId="0" xr:uid="{DD1ABE48-C851-40B0-A047-301B1BBE959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65" authorId="1" shapeId="0" xr:uid="{6B339137-4BE7-493F-A04C-1724C4A343C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6" authorId="1" shapeId="0" xr:uid="{80F8DE4B-9594-4C15-930C-5DE8133A714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67" authorId="1" shapeId="0" xr:uid="{E695B1F0-5F80-4224-BEAF-471AD716C313}">
      <text>
        <r>
          <rPr>
            <b/>
            <sz val="9"/>
            <color indexed="81"/>
            <rFont val="Tahoma"/>
            <family val="2"/>
          </rPr>
          <t>YULIED.PENARANDA:</t>
        </r>
        <r>
          <rPr>
            <sz val="9"/>
            <color indexed="81"/>
            <rFont val="Tahoma"/>
            <family val="2"/>
          </rPr>
          <t xml:space="preserve">
Se suma los recursos presupuestales (vigencia + reservas)</t>
        </r>
      </text>
    </comment>
    <comment ref="D268" authorId="1" shapeId="0" xr:uid="{31CD338B-DEF1-4861-B122-1AB263C34F5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69" authorId="1" shapeId="0" xr:uid="{B06F9ABC-E232-4589-B9A0-A414F22B46A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70" authorId="1" shapeId="0" xr:uid="{78EF860D-4186-4297-AC5B-AE8E768D6AB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71" authorId="1" shapeId="0" xr:uid="{40FBEFDB-C280-473B-B32D-55C3C754B8C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72" authorId="1" shapeId="0" xr:uid="{68052A48-03B8-41EA-B603-D86397617DD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3" authorId="1" shapeId="0" xr:uid="{896B51DF-60E9-4D71-90AC-2AF1181C735E}">
      <text>
        <r>
          <rPr>
            <b/>
            <sz val="9"/>
            <color indexed="81"/>
            <rFont val="Tahoma"/>
            <family val="2"/>
          </rPr>
          <t>YULIED.PENARANDA:</t>
        </r>
        <r>
          <rPr>
            <sz val="9"/>
            <color indexed="81"/>
            <rFont val="Tahoma"/>
            <family val="2"/>
          </rPr>
          <t xml:space="preserve">
Se suma los recursos presupuestales (vigencia + reservas)</t>
        </r>
      </text>
    </comment>
    <comment ref="D274" authorId="1" shapeId="0" xr:uid="{043E2C25-5E58-4124-9E94-9A958841724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75" authorId="1" shapeId="0" xr:uid="{60DE3981-67C3-4952-B6E5-52ACDF7C568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76" authorId="1" shapeId="0" xr:uid="{8062412D-1E96-4580-8D81-06A9A73473C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77" authorId="1" shapeId="0" xr:uid="{A446974B-647C-4F0A-86DA-A88825A8909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78" authorId="1" shapeId="0" xr:uid="{2EFDE9E8-505F-468E-A917-8770E5C871A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9" authorId="1" shapeId="0" xr:uid="{3925931A-E071-4462-9748-D2468BA63F44}">
      <text>
        <r>
          <rPr>
            <b/>
            <sz val="9"/>
            <color indexed="81"/>
            <rFont val="Tahoma"/>
            <family val="2"/>
          </rPr>
          <t>YULIED.PENARANDA:</t>
        </r>
        <r>
          <rPr>
            <sz val="9"/>
            <color indexed="81"/>
            <rFont val="Tahoma"/>
            <family val="2"/>
          </rPr>
          <t xml:space="preserve">
Se suma los recursos presupuestales (vigencia + reservas)</t>
        </r>
      </text>
    </comment>
    <comment ref="D280" authorId="1" shapeId="0" xr:uid="{BE9861AF-5720-4A07-AC35-157413F46E3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81" authorId="1" shapeId="0" xr:uid="{45464DF0-61C2-4773-90A3-17934744D0C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82" authorId="1" shapeId="0" xr:uid="{86E6555F-77FD-4549-AB12-1ACA4884AB6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83" authorId="1" shapeId="0" xr:uid="{285DCB28-10EB-40E6-A090-E63BA8A2C20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84" authorId="1" shapeId="0" xr:uid="{E6D7773E-AB10-4745-94AB-BBF7651196E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85" authorId="1" shapeId="0" xr:uid="{945FE3CF-1361-421B-B1A2-33708A9FDA4E}">
      <text>
        <r>
          <rPr>
            <b/>
            <sz val="9"/>
            <color indexed="81"/>
            <rFont val="Tahoma"/>
            <family val="2"/>
          </rPr>
          <t>YULIED.PENARANDA:</t>
        </r>
        <r>
          <rPr>
            <sz val="9"/>
            <color indexed="81"/>
            <rFont val="Tahoma"/>
            <family val="2"/>
          </rPr>
          <t xml:space="preserve">
Se suma los recursos presupuestales (vigencia + reservas)</t>
        </r>
      </text>
    </comment>
    <comment ref="D286" authorId="1" shapeId="0" xr:uid="{ADB6414A-D872-4347-9365-41FD1AAE096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87" authorId="1" shapeId="0" xr:uid="{F52C1E10-29CA-4D24-A65B-834F16A5B44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88" authorId="1" shapeId="0" xr:uid="{F58F2BA1-C88A-4CC2-9984-5D6DABF22EF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89" authorId="1" shapeId="0" xr:uid="{A7F158FD-5B5F-4C89-9946-214AC2F2673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90" authorId="1" shapeId="0" xr:uid="{18B1D1D2-3770-44AC-8D5A-EAB452B102E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91" authorId="1" shapeId="0" xr:uid="{D94446EA-B996-4413-8B34-D1E970A08435}">
      <text>
        <r>
          <rPr>
            <b/>
            <sz val="9"/>
            <color indexed="81"/>
            <rFont val="Tahoma"/>
            <family val="2"/>
          </rPr>
          <t>YULIED.PENARANDA:</t>
        </r>
        <r>
          <rPr>
            <sz val="9"/>
            <color indexed="81"/>
            <rFont val="Tahoma"/>
            <family val="2"/>
          </rPr>
          <t xml:space="preserve">
Se suma los recursos presupuestales (vigencia + reservas)</t>
        </r>
      </text>
    </comment>
    <comment ref="D292" authorId="1" shapeId="0" xr:uid="{057454A5-3212-4133-B8DE-34F6A162CAE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3" authorId="1" shapeId="0" xr:uid="{C148A0BD-87A5-484B-A70B-1A39DD59E69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94" authorId="1" shapeId="0" xr:uid="{5978D96F-B65B-4A55-9F12-E7D596283E8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95" authorId="1" shapeId="0" xr:uid="{51A61A56-E73C-43C7-A60B-774CEF8E244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96" authorId="1" shapeId="0" xr:uid="{388EDBA7-10D8-4078-A81C-2E5E51294B1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97" authorId="1" shapeId="0" xr:uid="{14C932AA-FD03-4E62-A61B-E72859325C70}">
      <text>
        <r>
          <rPr>
            <b/>
            <sz val="9"/>
            <color indexed="81"/>
            <rFont val="Tahoma"/>
            <family val="2"/>
          </rPr>
          <t>YULIED.PENARANDA:</t>
        </r>
        <r>
          <rPr>
            <sz val="9"/>
            <color indexed="81"/>
            <rFont val="Tahoma"/>
            <family val="2"/>
          </rPr>
          <t xml:space="preserve">
Se suma los recursos presupuestales (vigencia + reservas)</t>
        </r>
      </text>
    </comment>
    <comment ref="D298" authorId="1" shapeId="0" xr:uid="{90F5DC6E-F9FA-4D9D-8F9A-1FC0618F8B0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9" authorId="1" shapeId="0" xr:uid="{F2ACA810-C40C-4440-A55D-C5446D61A7F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0" authorId="1" shapeId="0" xr:uid="{C3514AD5-0235-4F9B-986A-136064AD9EA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01" authorId="1" shapeId="0" xr:uid="{CD3D5C06-CC66-4E13-B5B6-A262C51724D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02" authorId="1" shapeId="0" xr:uid="{0D18C5D3-B03A-4C4A-A7CF-8ED939EB799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03" authorId="1" shapeId="0" xr:uid="{36854279-AE84-4589-A3DA-94F89B20F424}">
      <text>
        <r>
          <rPr>
            <b/>
            <sz val="9"/>
            <color indexed="81"/>
            <rFont val="Tahoma"/>
            <family val="2"/>
          </rPr>
          <t>YULIED.PENARANDA:</t>
        </r>
        <r>
          <rPr>
            <sz val="9"/>
            <color indexed="81"/>
            <rFont val="Tahoma"/>
            <family val="2"/>
          </rPr>
          <t xml:space="preserve">
Se suma los recursos presupuestales (vigencia + reservas)</t>
        </r>
      </text>
    </comment>
    <comment ref="D304" authorId="1" shapeId="0" xr:uid="{D0758214-852E-41C1-92D7-B5916729885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05" authorId="1" shapeId="0" xr:uid="{3B66E358-3DF6-4014-815C-2C48B01B7D0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6" authorId="1" shapeId="0" xr:uid="{1A04E9BC-FCE2-47B7-A0B4-933EF328AAD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07" authorId="1" shapeId="0" xr:uid="{E1513B2C-A2FD-409E-8317-33AE7DF1D98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08" authorId="1" shapeId="0" xr:uid="{3EB4F0B5-9E88-48B5-8210-497320F5EF4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09" authorId="1" shapeId="0" xr:uid="{5ABF99C4-20B6-4207-8163-A8DC05558589}">
      <text>
        <r>
          <rPr>
            <b/>
            <sz val="9"/>
            <color indexed="81"/>
            <rFont val="Tahoma"/>
            <family val="2"/>
          </rPr>
          <t>YULIED.PENARANDA:</t>
        </r>
        <r>
          <rPr>
            <sz val="9"/>
            <color indexed="81"/>
            <rFont val="Tahoma"/>
            <family val="2"/>
          </rPr>
          <t xml:space="preserve">
Se suma los recursos presupuestales (vigencia + reservas)</t>
        </r>
      </text>
    </comment>
    <comment ref="D310" authorId="1" shapeId="0" xr:uid="{BB49C37B-812D-481B-8E1E-E9B2052766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11" authorId="1" shapeId="0" xr:uid="{CDB40BF9-BC28-4DDF-93F5-B40E99E81C1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12" authorId="1" shapeId="0" xr:uid="{052FCCFF-8636-468B-96D0-67E7D0B4FBE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3" authorId="1" shapeId="0" xr:uid="{1023FA29-7A5E-40FE-9D04-71362100758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14" authorId="1" shapeId="0" xr:uid="{A73AD3DC-2192-4706-A12E-5BA9160B2B6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15" authorId="1" shapeId="0" xr:uid="{FEBED6D3-D0DB-4A50-9F7E-420FD0B4A304}">
      <text>
        <r>
          <rPr>
            <b/>
            <sz val="9"/>
            <color indexed="81"/>
            <rFont val="Tahoma"/>
            <family val="2"/>
          </rPr>
          <t>YULIED.PENARANDA:</t>
        </r>
        <r>
          <rPr>
            <sz val="9"/>
            <color indexed="81"/>
            <rFont val="Tahoma"/>
            <family val="2"/>
          </rPr>
          <t xml:space="preserve">
Se suma los recursos presupuestales (vigencia + reservas)</t>
        </r>
      </text>
    </comment>
    <comment ref="D316" authorId="1" shapeId="0" xr:uid="{7A5F2F37-B725-4EB6-A280-A055296C8FE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17" authorId="1" shapeId="0" xr:uid="{F5215D25-B533-4DE0-8DBB-709574A89E3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18" authorId="1" shapeId="0" xr:uid="{063CCB82-A8F8-42DF-80CB-8E78DD42FC8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9" authorId="1" shapeId="0" xr:uid="{D9A552F6-2212-47BC-9330-80C0FD25C60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0" authorId="1" shapeId="0" xr:uid="{2BC46635-25B1-4E9A-8B5C-14B255E6EEB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21" authorId="1" shapeId="0" xr:uid="{3E640028-429C-462C-B561-2A79CE92215D}">
      <text>
        <r>
          <rPr>
            <b/>
            <sz val="9"/>
            <color indexed="81"/>
            <rFont val="Tahoma"/>
            <family val="2"/>
          </rPr>
          <t>YULIED.PENARANDA:</t>
        </r>
        <r>
          <rPr>
            <sz val="9"/>
            <color indexed="81"/>
            <rFont val="Tahoma"/>
            <family val="2"/>
          </rPr>
          <t xml:space="preserve">
Se suma los recursos presupuestales (vigencia + reservas)</t>
        </r>
      </text>
    </comment>
    <comment ref="D322" authorId="1" shapeId="0" xr:uid="{9D24C210-D2FD-4A21-A600-1B8D49C4889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23" authorId="1" shapeId="0" xr:uid="{739ADA3B-C289-4A37-B296-A7D741EE51D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24" authorId="1" shapeId="0" xr:uid="{5CB5239A-4379-44E6-AC1D-B6A4CE404EE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25" authorId="1" shapeId="0" xr:uid="{B5915556-9D7D-431C-B4B8-4459CB46D79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6" authorId="1" shapeId="0" xr:uid="{16DD28C9-4A6E-4D43-B0EC-42FA3CD6648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27" authorId="1" shapeId="0" xr:uid="{B70C50D0-80E3-4382-A0F9-DDC91BD782C4}">
      <text>
        <r>
          <rPr>
            <b/>
            <sz val="9"/>
            <color indexed="81"/>
            <rFont val="Tahoma"/>
            <family val="2"/>
          </rPr>
          <t>YULIED.PENARANDA:</t>
        </r>
        <r>
          <rPr>
            <sz val="9"/>
            <color indexed="81"/>
            <rFont val="Tahoma"/>
            <family val="2"/>
          </rPr>
          <t xml:space="preserve">
Se suma los recursos presupuestales (vigencia + reservas)</t>
        </r>
      </text>
    </comment>
    <comment ref="D328" authorId="1" shapeId="0" xr:uid="{4CDFCCAE-92EF-4279-B513-5D27BC71F4F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29" authorId="1" shapeId="0" xr:uid="{7B752BE4-6089-430C-9371-304754540C0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30" authorId="1" shapeId="0" xr:uid="{9411A2E2-FE62-464F-87AF-4BC27A49B5B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31" authorId="1" shapeId="0" xr:uid="{681934C3-DF11-425D-92DF-A8B7F0B404A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32" authorId="1" shapeId="0" xr:uid="{63ED42DD-597A-497A-902F-D173C740F59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3" authorId="1" shapeId="0" xr:uid="{CF82D279-843D-4E38-A01E-769423E256B3}">
      <text>
        <r>
          <rPr>
            <b/>
            <sz val="9"/>
            <color indexed="81"/>
            <rFont val="Tahoma"/>
            <family val="2"/>
          </rPr>
          <t>YULIED.PENARANDA:</t>
        </r>
        <r>
          <rPr>
            <sz val="9"/>
            <color indexed="81"/>
            <rFont val="Tahoma"/>
            <family val="2"/>
          </rPr>
          <t xml:space="preserve">
Se suma los recursos presupuestales (vigencia + reservas)</t>
        </r>
      </text>
    </comment>
    <comment ref="D334" authorId="1" shapeId="0" xr:uid="{CF7D510B-7608-4CC4-9B42-B34066A4657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35" authorId="1" shapeId="0" xr:uid="{7039E554-029F-40FB-91EA-9107043E501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36" authorId="1" shapeId="0" xr:uid="{2D6F4EF2-DE80-44B8-887F-D2163FDC54F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37" authorId="1" shapeId="0" xr:uid="{A61C7AF3-F2CF-4080-BB97-87BE2561343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38" authorId="1" shapeId="0" xr:uid="{23CFF0B3-EFCD-4724-8713-87FDDCA6A75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9" authorId="1" shapeId="0" xr:uid="{585630F3-1E0A-45C6-9400-5F225F4FB37B}">
      <text>
        <r>
          <rPr>
            <b/>
            <sz val="9"/>
            <color indexed="81"/>
            <rFont val="Tahoma"/>
            <family val="2"/>
          </rPr>
          <t>YULIED.PENARANDA:</t>
        </r>
        <r>
          <rPr>
            <sz val="9"/>
            <color indexed="81"/>
            <rFont val="Tahoma"/>
            <family val="2"/>
          </rPr>
          <t xml:space="preserve">
Se suma los recursos presupuestales (vigencia + reservas)</t>
        </r>
      </text>
    </comment>
    <comment ref="D340" authorId="1" shapeId="0" xr:uid="{38879330-E80D-4DB7-BA29-456CABF6D71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41" authorId="1" shapeId="0" xr:uid="{7B0828A7-5FF0-4154-AE65-BDF15EC2151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42" authorId="1" shapeId="0" xr:uid="{3CD58B03-FB68-40E8-A6E2-91045564503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43" authorId="1" shapeId="0" xr:uid="{BA7896B8-DB33-4886-9C60-8C6A605BA36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44" authorId="1" shapeId="0" xr:uid="{2609CEB8-B4E9-4CDB-AD6D-B1A894F3C5A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45" authorId="1" shapeId="0" xr:uid="{4DCFC3CF-FC34-4FC6-B1DC-C312509FAF94}">
      <text>
        <r>
          <rPr>
            <b/>
            <sz val="9"/>
            <color indexed="81"/>
            <rFont val="Tahoma"/>
            <family val="2"/>
          </rPr>
          <t>YULIED.PENARANDA:</t>
        </r>
        <r>
          <rPr>
            <sz val="9"/>
            <color indexed="81"/>
            <rFont val="Tahoma"/>
            <family val="2"/>
          </rPr>
          <t xml:space="preserve">
Se suma los recursos presupuestales (vigencia + reservas)</t>
        </r>
      </text>
    </comment>
    <comment ref="D346" authorId="1" shapeId="0" xr:uid="{34688FF5-135C-46B6-9381-360955E3A5A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47" authorId="1" shapeId="0" xr:uid="{DD966112-A920-47E1-B513-F9519E1E799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48" authorId="1" shapeId="0" xr:uid="{1F20788F-4A08-4138-A4A6-2E7C7496C17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49" authorId="1" shapeId="0" xr:uid="{9257E3C5-15D0-48C2-B1EA-515264941F6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50" authorId="1" shapeId="0" xr:uid="{D70544EF-4A9C-4681-A440-F625E0BB17E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51" authorId="1" shapeId="0" xr:uid="{7F9F0917-2104-4143-BDC0-DF901FB7AFED}">
      <text>
        <r>
          <rPr>
            <b/>
            <sz val="9"/>
            <color indexed="81"/>
            <rFont val="Tahoma"/>
            <family val="2"/>
          </rPr>
          <t>YULIED.PENARANDA:</t>
        </r>
        <r>
          <rPr>
            <sz val="9"/>
            <color indexed="81"/>
            <rFont val="Tahoma"/>
            <family val="2"/>
          </rPr>
          <t xml:space="preserve">
Se suma los recursos presupuestales (vigencia + reservas)</t>
        </r>
      </text>
    </comment>
    <comment ref="D352" authorId="1" shapeId="0" xr:uid="{AECA8170-BE41-4910-95C0-608E407BEE2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3" authorId="1" shapeId="0" xr:uid="{242B2B67-0AA3-4F40-AA92-B31074FB979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54" authorId="1" shapeId="0" xr:uid="{EECF7391-1EB3-4059-9B9F-D5729A40583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55" authorId="1" shapeId="0" xr:uid="{F87A1235-4049-4096-A42E-5364CF2385D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56" authorId="1" shapeId="0" xr:uid="{CBC11045-BE4F-4304-86FE-C34133850B9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57" authorId="1" shapeId="0" xr:uid="{41DE7BD0-0275-4998-BC2D-1DEF0A0542A0}">
      <text>
        <r>
          <rPr>
            <b/>
            <sz val="9"/>
            <color indexed="81"/>
            <rFont val="Tahoma"/>
            <family val="2"/>
          </rPr>
          <t>YULIED.PENARANDA:</t>
        </r>
        <r>
          <rPr>
            <sz val="9"/>
            <color indexed="81"/>
            <rFont val="Tahoma"/>
            <family val="2"/>
          </rPr>
          <t xml:space="preserve">
Se suma los recursos presupuestales (vigencia + reservas)</t>
        </r>
      </text>
    </comment>
    <comment ref="D358" authorId="1" shapeId="0" xr:uid="{16378485-1B03-4EC3-8BD7-E56C65808E7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9" authorId="1" shapeId="0" xr:uid="{64A6538C-C432-46F5-A024-099BF724CD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0" authorId="1" shapeId="0" xr:uid="{B850C7ED-7AF3-417A-BF46-1BC1D79DD3A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61" authorId="1" shapeId="0" xr:uid="{F4331668-EEED-4C61-ACEA-585931C8618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62" authorId="1" shapeId="0" xr:uid="{21122088-EF65-454E-BB6A-06206991360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63" authorId="1" shapeId="0" xr:uid="{11CA73D7-961A-4E94-84B7-A877E1F72DD1}">
      <text>
        <r>
          <rPr>
            <b/>
            <sz val="9"/>
            <color indexed="81"/>
            <rFont val="Tahoma"/>
            <family val="2"/>
          </rPr>
          <t>YULIED.PENARANDA:</t>
        </r>
        <r>
          <rPr>
            <sz val="9"/>
            <color indexed="81"/>
            <rFont val="Tahoma"/>
            <family val="2"/>
          </rPr>
          <t xml:space="preserve">
Se suma los recursos presupuestales (vigencia + reservas)</t>
        </r>
      </text>
    </comment>
    <comment ref="D364" authorId="1" shapeId="0" xr:uid="{2C1CEBC0-4AC9-4A1E-BC7B-A8C14221383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65" authorId="1" shapeId="0" xr:uid="{AEFBB05D-DCA3-4E63-9BB7-C3DB38444CB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6" authorId="1" shapeId="0" xr:uid="{619F5391-BF91-4740-92B8-8132E61130E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67" authorId="1" shapeId="0" xr:uid="{BD621DEB-F248-42C6-B2BB-B3A5F303A68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68" authorId="1" shapeId="0" xr:uid="{0EF39EFC-B460-4A08-BB36-426CDF2D11B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69" authorId="1" shapeId="0" xr:uid="{F32EFC47-05FD-4676-858C-CEC260C4DA61}">
      <text>
        <r>
          <rPr>
            <b/>
            <sz val="9"/>
            <color indexed="81"/>
            <rFont val="Tahoma"/>
            <family val="2"/>
          </rPr>
          <t>YULIED.PENARANDA:</t>
        </r>
        <r>
          <rPr>
            <sz val="9"/>
            <color indexed="81"/>
            <rFont val="Tahoma"/>
            <family val="2"/>
          </rPr>
          <t xml:space="preserve">
Se suma los recursos presupuestales (vigencia + reservas)</t>
        </r>
      </text>
    </comment>
    <comment ref="D370" authorId="1" shapeId="0" xr:uid="{B4251858-38AD-4E0D-B4DC-39D67B216B9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71" authorId="1" shapeId="0" xr:uid="{6A7B2A57-BA97-4C18-A285-5BD85B364CA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72" authorId="1" shapeId="0" xr:uid="{9AFDD4F1-C54E-4677-8C36-70393C3BC18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3" authorId="1" shapeId="0" xr:uid="{EEFEC9B0-0182-4A32-B348-8F016FB4A61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74" authorId="1" shapeId="0" xr:uid="{FFE12994-2AC2-41DF-A94F-84773DC00C2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75" authorId="1" shapeId="0" xr:uid="{C8DAC1C2-0DAC-40D4-9474-E9D9C98B4179}">
      <text>
        <r>
          <rPr>
            <b/>
            <sz val="9"/>
            <color indexed="81"/>
            <rFont val="Tahoma"/>
            <family val="2"/>
          </rPr>
          <t>YULIED.PENARANDA:</t>
        </r>
        <r>
          <rPr>
            <sz val="9"/>
            <color indexed="81"/>
            <rFont val="Tahoma"/>
            <family val="2"/>
          </rPr>
          <t xml:space="preserve">
Se suma los recursos presupuestales (vigencia + reservas)</t>
        </r>
      </text>
    </comment>
    <comment ref="D376" authorId="1" shapeId="0" xr:uid="{5E2A0736-2F31-42B1-B251-CA9D7868A19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77" authorId="1" shapeId="0" xr:uid="{159DC9E7-71D3-465C-92E7-A51722C6BEF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78" authorId="1" shapeId="0" xr:uid="{CBFAAD01-B96F-4FC7-B694-1C26688CD40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9" authorId="1" shapeId="0" xr:uid="{F399C569-BDBB-4BBC-8D03-67D96C9E7D3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0" authorId="1" shapeId="0" xr:uid="{44B8EBD4-D4C7-44EB-8481-BD273DE992B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81" authorId="1" shapeId="0" xr:uid="{C3FBD026-81C4-4E4F-BF71-F214CFE67EAF}">
      <text>
        <r>
          <rPr>
            <b/>
            <sz val="9"/>
            <color indexed="81"/>
            <rFont val="Tahoma"/>
            <family val="2"/>
          </rPr>
          <t>YULIED.PENARANDA:</t>
        </r>
        <r>
          <rPr>
            <sz val="9"/>
            <color indexed="81"/>
            <rFont val="Tahoma"/>
            <family val="2"/>
          </rPr>
          <t xml:space="preserve">
Se suma los recursos presupuestales (vigencia + reservas)</t>
        </r>
      </text>
    </comment>
    <comment ref="D382" authorId="1" shapeId="0" xr:uid="{0E885E16-9F9E-4B47-A877-23BE3D514C8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83" authorId="1" shapeId="0" xr:uid="{37928F9F-BDF7-45CA-B1F3-5FC1064D724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84" authorId="1" shapeId="0" xr:uid="{7E06DA1A-8126-4606-966B-2DFDB3A6727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85" authorId="1" shapeId="0" xr:uid="{076AB6EA-E68A-4FBD-A1CA-1903491D9DB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6" authorId="1" shapeId="0" xr:uid="{1A103D10-B518-4D5A-980D-F7AAA9C7390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87" authorId="1" shapeId="0" xr:uid="{68C9905C-E8D9-4471-9DDD-6F4E14AD740B}">
      <text>
        <r>
          <rPr>
            <b/>
            <sz val="9"/>
            <color indexed="81"/>
            <rFont val="Tahoma"/>
            <family val="2"/>
          </rPr>
          <t>YULIED.PENARANDA:</t>
        </r>
        <r>
          <rPr>
            <sz val="9"/>
            <color indexed="81"/>
            <rFont val="Tahoma"/>
            <family val="2"/>
          </rPr>
          <t xml:space="preserve">
Se suma los recursos presupuestales (vigencia + reservas)</t>
        </r>
      </text>
    </comment>
    <comment ref="D388" authorId="1" shapeId="0" xr:uid="{E9E771F6-FCDC-46A8-884C-1888C795485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89" authorId="1" shapeId="0" xr:uid="{ADFA8C66-6B89-4713-8BEB-6B058584396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90" authorId="1" shapeId="0" xr:uid="{ACB2F067-311D-49D3-B9DB-6179D7D910C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91" authorId="1" shapeId="0" xr:uid="{286637AA-000B-4C45-95AB-E62FE65DBB1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92" authorId="1" shapeId="0" xr:uid="{C1E9A4A2-930B-43D9-9C88-C41CAC7685C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3" authorId="1" shapeId="0" xr:uid="{4B9EE088-1F25-42ED-BE10-C32F5AFFDC6E}">
      <text>
        <r>
          <rPr>
            <b/>
            <sz val="9"/>
            <color indexed="81"/>
            <rFont val="Tahoma"/>
            <family val="2"/>
          </rPr>
          <t>YULIED.PENARANDA:</t>
        </r>
        <r>
          <rPr>
            <sz val="9"/>
            <color indexed="81"/>
            <rFont val="Tahoma"/>
            <family val="2"/>
          </rPr>
          <t xml:space="preserve">
Se suma los recursos presupuestales (vigencia + reservas)</t>
        </r>
      </text>
    </comment>
    <comment ref="D394" authorId="1" shapeId="0" xr:uid="{D066D597-D36C-4573-8FFA-48D02092AC0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95" authorId="1" shapeId="0" xr:uid="{2462AC21-D546-4061-8936-735EF3A332F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96" authorId="1" shapeId="0" xr:uid="{FF6F49BD-3FE0-4419-9B5F-84E0B5035C2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97" authorId="1" shapeId="0" xr:uid="{7D79784D-699B-4B59-808A-615ECA0DAA7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98" authorId="1" shapeId="0" xr:uid="{BFD9200B-73EB-4696-8BEB-0315D3FEE92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9" authorId="1" shapeId="0" xr:uid="{A648389B-E3D0-4347-8F74-EF35931D0E84}">
      <text>
        <r>
          <rPr>
            <b/>
            <sz val="9"/>
            <color indexed="81"/>
            <rFont val="Tahoma"/>
            <family val="2"/>
          </rPr>
          <t>YULIED.PENARANDA:</t>
        </r>
        <r>
          <rPr>
            <sz val="9"/>
            <color indexed="81"/>
            <rFont val="Tahoma"/>
            <family val="2"/>
          </rPr>
          <t xml:space="preserve">
Se suma los recursos presupuestales (vigencia + reservas)</t>
        </r>
      </text>
    </comment>
    <comment ref="D400" authorId="1" shapeId="0" xr:uid="{3A75D0E6-A978-404B-9E29-72E7C63B7C9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01" authorId="1" shapeId="0" xr:uid="{F397A231-7164-499C-AC09-33F0255117A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Z401" authorId="2" shapeId="0" xr:uid="{022E446A-3AE1-474E-96E6-1F63ECBA6047}">
      <text>
        <r>
          <rPr>
            <b/>
            <sz val="9"/>
            <color indexed="81"/>
            <rFont val="Tahoma"/>
            <family val="2"/>
          </rPr>
          <t>Angela:</t>
        </r>
        <r>
          <rPr>
            <sz val="9"/>
            <color indexed="81"/>
            <rFont val="Tahoma"/>
            <family val="2"/>
          </rPr>
          <t xml:space="preserve">
Para el año 2020 se tiene programado asisitir a 50 proyectos como avance en la meta del cuatrenio, sin embargo, aunque se viene avanzando en la meta para el mes de julio no se programó el reporte de avances, sin embargo se vienen desarrollando acciones enmarcadas en la ejecución del programa de Gestión Ambiental Empresarial para el lograr el diseño y la implementación de proyectos de mejoramiento ambiental en el sector empresarial ubicado en el perimetro urbani de Bogotá y su aporte en la ciudad.</t>
        </r>
      </text>
    </comment>
    <comment ref="D402" authorId="1" shapeId="0" xr:uid="{E639E97D-B3E7-4ABA-BDE8-21E04A4380A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03" authorId="1" shapeId="0" xr:uid="{92D44D40-B39B-4713-BA22-6CE754290A9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04" authorId="1" shapeId="0" xr:uid="{E5499EFD-6C6B-4198-B941-D53667CC877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05" authorId="1" shapeId="0" xr:uid="{057E4090-903D-4D97-896B-CF13ED01E622}">
      <text>
        <r>
          <rPr>
            <b/>
            <sz val="9"/>
            <color indexed="81"/>
            <rFont val="Tahoma"/>
            <family val="2"/>
          </rPr>
          <t>YULIED.PENARANDA:</t>
        </r>
        <r>
          <rPr>
            <sz val="9"/>
            <color indexed="81"/>
            <rFont val="Tahoma"/>
            <family val="2"/>
          </rPr>
          <t xml:space="preserve">
Se suma los recursos presupuestales (vigencia + reservas)</t>
        </r>
      </text>
    </comment>
    <comment ref="D406" authorId="1" shapeId="0" xr:uid="{F8ACF8B9-176F-43E6-ABF2-43E2BD5D751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07" authorId="1" shapeId="0" xr:uid="{5AD948A3-99FF-4516-944B-ABB34E03BB4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08" authorId="1" shapeId="0" xr:uid="{43997601-7A4A-4818-ABBD-E292A04F183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09" authorId="1" shapeId="0" xr:uid="{06CD8D14-0481-475D-8D62-26CFF44E0B9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10" authorId="1" shapeId="0" xr:uid="{212822ED-3DE7-4061-BB90-9701CCCEC73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11" authorId="1" shapeId="0" xr:uid="{904F0DE9-E068-4E5C-8ABE-2664BAC54B99}">
      <text>
        <r>
          <rPr>
            <b/>
            <sz val="9"/>
            <color indexed="81"/>
            <rFont val="Tahoma"/>
            <family val="2"/>
          </rPr>
          <t>YULIED.PENARANDA:</t>
        </r>
        <r>
          <rPr>
            <sz val="9"/>
            <color indexed="81"/>
            <rFont val="Tahoma"/>
            <family val="2"/>
          </rPr>
          <t xml:space="preserve">
Se suma los recursos presupuestales (vigencia + reservas)</t>
        </r>
      </text>
    </comment>
    <comment ref="D412" authorId="1" shapeId="0" xr:uid="{2F06DFF8-F9AF-413D-95DF-20EDAE74763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3" authorId="1" shapeId="0" xr:uid="{4A3CDF7E-075A-431D-B22F-8097385AF7B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14" authorId="1" shapeId="0" xr:uid="{566CA20F-CFC8-46F1-9453-2240CC03F06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15" authorId="1" shapeId="0" xr:uid="{667F3C33-ADF5-4007-A3A4-450452CFEE1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16" authorId="1" shapeId="0" xr:uid="{B4FCDDA2-CD75-4DFA-8258-D3E633F07CD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17" authorId="1" shapeId="0" xr:uid="{11FF52C4-7112-4AB7-B3DA-EA41F27512A2}">
      <text>
        <r>
          <rPr>
            <b/>
            <sz val="9"/>
            <color indexed="81"/>
            <rFont val="Tahoma"/>
            <family val="2"/>
          </rPr>
          <t>YULIED.PENARANDA:</t>
        </r>
        <r>
          <rPr>
            <sz val="9"/>
            <color indexed="81"/>
            <rFont val="Tahoma"/>
            <family val="2"/>
          </rPr>
          <t xml:space="preserve">
Se suma los recursos presupuestales (vigencia + reservas)</t>
        </r>
      </text>
    </comment>
    <comment ref="D419" authorId="1" shapeId="0" xr:uid="{E7FFBA7A-7EF6-421C-9EE5-2DD8AF79812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0" authorId="1" shapeId="0" xr:uid="{43F3D13D-F97F-4816-88BD-2F8BF667564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21" authorId="1" shapeId="0" xr:uid="{85AE9825-1F77-452B-AE51-F1685231035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22" authorId="1" shapeId="0" xr:uid="{2499C2F7-D9A5-4599-B441-15DCD7481D7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23" authorId="1" shapeId="0" xr:uid="{A1E7DF9E-3606-47D8-9A8B-FC77240BB6C6}">
      <text>
        <r>
          <rPr>
            <b/>
            <sz val="9"/>
            <color indexed="81"/>
            <rFont val="Tahoma"/>
            <family val="2"/>
          </rPr>
          <t>YULIED.PENARANDA:</t>
        </r>
        <r>
          <rPr>
            <sz val="9"/>
            <color indexed="81"/>
            <rFont val="Tahoma"/>
            <family val="2"/>
          </rPr>
          <t xml:space="preserve">
Se suma los recursos presupuestales (vigencia + reservas)</t>
        </r>
      </text>
    </comment>
    <comment ref="D424" authorId="1" shapeId="0" xr:uid="{79454432-7832-4A25-BCCF-3513FFA4863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25" authorId="1" shapeId="0" xr:uid="{EBA226F2-BD6E-465D-8474-CF5AB0E5CC9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6" authorId="1" shapeId="0" xr:uid="{85EEB73A-56AC-4520-AAF0-52FB6D06B86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27" authorId="1" shapeId="0" xr:uid="{766FF5E0-0252-4770-A842-7CEB76994E8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28" authorId="1" shapeId="0" xr:uid="{1726F048-0D28-49DE-B172-C3CB9A1347C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29" authorId="1" shapeId="0" xr:uid="{B9E314B0-9A5C-4C96-9F99-902ED53DF13C}">
      <text>
        <r>
          <rPr>
            <b/>
            <sz val="9"/>
            <color indexed="81"/>
            <rFont val="Tahoma"/>
            <family val="2"/>
          </rPr>
          <t>YULIED.PENARANDA:</t>
        </r>
        <r>
          <rPr>
            <sz val="9"/>
            <color indexed="81"/>
            <rFont val="Tahoma"/>
            <family val="2"/>
          </rPr>
          <t xml:space="preserve">
Se suma los recursos presupuestales (vigencia + reservas)</t>
        </r>
      </text>
    </comment>
    <comment ref="D430" authorId="1" shapeId="0" xr:uid="{D5CD69E4-04E3-45EB-8D9F-89D2F052B2A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31" authorId="1" shapeId="0" xr:uid="{3412CF43-B459-47C1-A71B-DDBA7193DFF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32" authorId="1" shapeId="0" xr:uid="{64E5370D-396B-45CF-B7F7-94E3CDD820A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3" authorId="1" shapeId="0" xr:uid="{A114E9C4-323E-45B9-9C18-D69EF300991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34" authorId="1" shapeId="0" xr:uid="{E7734931-3560-460D-BCBC-DE8EF1051B7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35" authorId="1" shapeId="0" xr:uid="{1908FA7E-CE1F-4E8E-B5CA-8FB29D320060}">
      <text>
        <r>
          <rPr>
            <b/>
            <sz val="9"/>
            <color indexed="81"/>
            <rFont val="Tahoma"/>
            <family val="2"/>
          </rPr>
          <t>YULIED.PENARANDA:</t>
        </r>
        <r>
          <rPr>
            <sz val="9"/>
            <color indexed="81"/>
            <rFont val="Tahoma"/>
            <family val="2"/>
          </rPr>
          <t xml:space="preserve">
Se suma los recursos presupuestales (vigencia + reservas)</t>
        </r>
      </text>
    </comment>
    <comment ref="D436" authorId="1" shapeId="0" xr:uid="{28BCCD0B-5CC2-40C4-90CA-6A944EE71E4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37" authorId="1" shapeId="0" xr:uid="{A0A29BB8-76D3-4F7D-BF6F-60A16E23FEC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38" authorId="1" shapeId="0" xr:uid="{B7684B49-AB34-45B1-8D97-6B193FCBEFC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9" authorId="1" shapeId="0" xr:uid="{508217A6-24F3-4F93-B0D5-074C153C859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0" authorId="1" shapeId="0" xr:uid="{2B19A708-30C1-4C7F-995E-50FB7E5A027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41" authorId="1" shapeId="0" xr:uid="{EB47E8B9-6734-4E21-8CEB-31EBEF1E6629}">
      <text>
        <r>
          <rPr>
            <b/>
            <sz val="9"/>
            <color indexed="81"/>
            <rFont val="Tahoma"/>
            <family val="2"/>
          </rPr>
          <t>YULIED.PENARANDA:</t>
        </r>
        <r>
          <rPr>
            <sz val="9"/>
            <color indexed="81"/>
            <rFont val="Tahoma"/>
            <family val="2"/>
          </rPr>
          <t xml:space="preserve">
Se suma los recursos presupuestales (vigencia + reservas)</t>
        </r>
      </text>
    </comment>
    <comment ref="D442" authorId="1" shapeId="0" xr:uid="{0B8F471A-FE30-4B0C-811A-699B5CF7AAA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43" authorId="1" shapeId="0" xr:uid="{90BF03C0-6388-4FAC-9B8D-E448DA742CC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44" authorId="1" shapeId="0" xr:uid="{0D4C49DD-00F1-4C9D-9828-2E708E5F9AE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45" authorId="1" shapeId="0" xr:uid="{2408D5B9-8DF1-4C47-886C-06FF4CCB680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6" authorId="1" shapeId="0" xr:uid="{151B3FB5-369A-4BB2-9073-0C5CED85752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47" authorId="1" shapeId="0" xr:uid="{49693245-9ABE-4D2E-8319-643433938911}">
      <text>
        <r>
          <rPr>
            <b/>
            <sz val="9"/>
            <color indexed="81"/>
            <rFont val="Tahoma"/>
            <family val="2"/>
          </rPr>
          <t>YULIED.PENARANDA:</t>
        </r>
        <r>
          <rPr>
            <sz val="9"/>
            <color indexed="81"/>
            <rFont val="Tahoma"/>
            <family val="2"/>
          </rPr>
          <t xml:space="preserve">
Se suma los recursos presupuestales (vigencia + reservas)</t>
        </r>
      </text>
    </comment>
    <comment ref="D448" authorId="1" shapeId="0" xr:uid="{71C369A5-48FA-4010-A239-7E379739354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49" authorId="1" shapeId="0" xr:uid="{2AACF763-82DC-4268-BCE5-DFBEAEFBB56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50" authorId="1" shapeId="0" xr:uid="{B89C09D2-6AA2-4923-BEAF-1881727F4BB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51" authorId="1" shapeId="0" xr:uid="{BA756031-5E90-453E-B680-ECF73E83069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52" authorId="1" shapeId="0" xr:uid="{B3A69F1D-8989-49DC-AEF0-DA13A0E81ED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3" authorId="1" shapeId="0" xr:uid="{3B0EEB0B-20D1-46D1-B037-FEA28B6591FB}">
      <text>
        <r>
          <rPr>
            <b/>
            <sz val="9"/>
            <color indexed="81"/>
            <rFont val="Tahoma"/>
            <family val="2"/>
          </rPr>
          <t>YULIED.PENARANDA:</t>
        </r>
        <r>
          <rPr>
            <sz val="9"/>
            <color indexed="81"/>
            <rFont val="Tahoma"/>
            <family val="2"/>
          </rPr>
          <t xml:space="preserve">
Se suma los recursos presupuestales (vigencia + reservas)</t>
        </r>
      </text>
    </comment>
    <comment ref="D454" authorId="1" shapeId="0" xr:uid="{17CC28D3-9BCC-4712-95B0-95ABF6F6EB3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55" authorId="1" shapeId="0" xr:uid="{284DC624-9E98-443E-8C72-EE08274952E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56" authorId="1" shapeId="0" xr:uid="{69027FB8-0AF2-4FE6-85DA-4F4DBB84DDB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57" authorId="1" shapeId="0" xr:uid="{21DA95AD-1EF9-4348-8A10-8C8B6367495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58" authorId="1" shapeId="0" xr:uid="{6929D1CF-C488-44F1-914C-27A68C45D05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9" authorId="1" shapeId="0" xr:uid="{968684A4-C56A-49B2-BA64-159A57D46FAD}">
      <text>
        <r>
          <rPr>
            <b/>
            <sz val="9"/>
            <color indexed="81"/>
            <rFont val="Tahoma"/>
            <family val="2"/>
          </rPr>
          <t>YULIED.PENARANDA:</t>
        </r>
        <r>
          <rPr>
            <sz val="9"/>
            <color indexed="81"/>
            <rFont val="Tahoma"/>
            <family val="2"/>
          </rPr>
          <t xml:space="preserve">
Se suma los recursos presupuestales (vigencia + reservas)</t>
        </r>
      </text>
    </comment>
    <comment ref="D460" authorId="1" shapeId="0" xr:uid="{B7F44BDE-CEA7-41DC-837E-F25F3D844A2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61" authorId="1" shapeId="0" xr:uid="{39D00AC6-6EBA-42AB-9922-EE52FFF1A80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62" authorId="1" shapeId="0" xr:uid="{D632B668-630E-4E8B-837F-8A1296F98D9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63" authorId="1" shapeId="0" xr:uid="{86AD06D6-196E-483B-9480-9CF47E45A58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64" authorId="1" shapeId="0" xr:uid="{271648BC-A590-43A1-AD94-BFFCA516578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65" authorId="1" shapeId="0" xr:uid="{ECFDE7B9-7F9E-4598-A565-4E9B3153426C}">
      <text>
        <r>
          <rPr>
            <b/>
            <sz val="9"/>
            <color indexed="81"/>
            <rFont val="Tahoma"/>
            <family val="2"/>
          </rPr>
          <t>YULIED.PENARANDA:</t>
        </r>
        <r>
          <rPr>
            <sz val="9"/>
            <color indexed="81"/>
            <rFont val="Tahoma"/>
            <family val="2"/>
          </rPr>
          <t xml:space="preserve">
Se suma los recursos presupuestales (vigencia + reservas)</t>
        </r>
      </text>
    </comment>
    <comment ref="D466" authorId="1" shapeId="0" xr:uid="{8ABBE595-F8E1-4FEA-90FB-3D7B5B71EBB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67" authorId="1" shapeId="0" xr:uid="{206811AA-EB08-4578-98A7-B84E630F2DE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68" authorId="1" shapeId="0" xr:uid="{BE0F618E-B596-4F3F-937B-C23AB1D9C51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69" authorId="1" shapeId="0" xr:uid="{2766A1EA-033F-47EA-A206-597C52BDFA5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70" authorId="1" shapeId="0" xr:uid="{100E830E-1A8E-4FD3-BBA7-FBECE52961E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71" authorId="1" shapeId="0" xr:uid="{D72B558E-3C3B-497D-8051-A377A9C537EA}">
      <text>
        <r>
          <rPr>
            <b/>
            <sz val="9"/>
            <color indexed="81"/>
            <rFont val="Tahoma"/>
            <family val="2"/>
          </rPr>
          <t>YULIED.PENARANDA:</t>
        </r>
        <r>
          <rPr>
            <sz val="9"/>
            <color indexed="81"/>
            <rFont val="Tahoma"/>
            <family val="2"/>
          </rPr>
          <t xml:space="preserve">
Se suma los recursos presupuestales (vigencia + reservas)</t>
        </r>
      </text>
    </comment>
    <comment ref="D472" authorId="1" shapeId="0" xr:uid="{D87FBC3E-6E9E-48CE-B03B-66E13FE048D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3" authorId="1" shapeId="0" xr:uid="{994EDFC7-9B45-49FA-A18F-089FEECC33B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74" authorId="1" shapeId="0" xr:uid="{5BC5F6FF-6E2C-45FA-9B7E-7916A9CE68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75" authorId="1" shapeId="0" xr:uid="{94E754C1-6B1B-47D8-BC72-29FA539A23C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76" authorId="1" shapeId="0" xr:uid="{06F4690B-2622-4096-B7F6-1B67C91F86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77" authorId="1" shapeId="0" xr:uid="{525DF92B-6F23-4F45-8A95-5976F41F64A1}">
      <text>
        <r>
          <rPr>
            <b/>
            <sz val="9"/>
            <color indexed="81"/>
            <rFont val="Tahoma"/>
            <family val="2"/>
          </rPr>
          <t>YULIED.PENARANDA:</t>
        </r>
        <r>
          <rPr>
            <sz val="9"/>
            <color indexed="81"/>
            <rFont val="Tahoma"/>
            <family val="2"/>
          </rPr>
          <t xml:space="preserve">
Se suma los recursos presupuestales (vigencia + reservas)</t>
        </r>
      </text>
    </comment>
    <comment ref="D478" authorId="1" shapeId="0" xr:uid="{D15ABDCE-6098-4089-BA3C-1F20E3EA01F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9" authorId="1" shapeId="0" xr:uid="{6B3BE097-1BA5-455F-82B3-6CF775D502F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0" authorId="1" shapeId="0" xr:uid="{4A00E6B9-684C-48B7-A0D0-488875FC21C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81" authorId="1" shapeId="0" xr:uid="{5BF783AE-4B1F-47B8-AA8B-5F5C57524FD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82" authorId="1" shapeId="0" xr:uid="{F6EAD74E-92F8-47ED-B449-A5831C7C861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83" authorId="1" shapeId="0" xr:uid="{321D5A80-8EA2-4C87-BB34-52C4314A6D40}">
      <text>
        <r>
          <rPr>
            <b/>
            <sz val="9"/>
            <color indexed="81"/>
            <rFont val="Tahoma"/>
            <family val="2"/>
          </rPr>
          <t>YULIED.PENARANDA:</t>
        </r>
        <r>
          <rPr>
            <sz val="9"/>
            <color indexed="81"/>
            <rFont val="Tahoma"/>
            <family val="2"/>
          </rPr>
          <t xml:space="preserve">
Se suma los recursos presupuestales (vigencia + reservas)</t>
        </r>
      </text>
    </comment>
    <comment ref="D484" authorId="1" shapeId="0" xr:uid="{AAEC34F5-FEEB-451D-A6B3-96C3E1062F5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85" authorId="1" shapeId="0" xr:uid="{82BF54CF-5914-4B69-9826-A1D2456ECEB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6" authorId="1" shapeId="0" xr:uid="{27C61183-3279-49BB-A723-4A675D8BAED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87" authorId="1" shapeId="0" xr:uid="{A12B5224-DD62-4063-9339-11E201F5D5C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88" authorId="1" shapeId="0" xr:uid="{7CE94092-DB61-4CAB-98B3-63335777285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89" authorId="1" shapeId="0" xr:uid="{1D68FB4C-E3EB-4DF0-B909-12E2AE65BD4B}">
      <text>
        <r>
          <rPr>
            <b/>
            <sz val="9"/>
            <color indexed="81"/>
            <rFont val="Tahoma"/>
            <family val="2"/>
          </rPr>
          <t>YULIED.PENARANDA:</t>
        </r>
        <r>
          <rPr>
            <sz val="9"/>
            <color indexed="81"/>
            <rFont val="Tahoma"/>
            <family val="2"/>
          </rPr>
          <t xml:space="preserve">
Se suma los recursos presupuestales (vigencia + reservas)</t>
        </r>
      </text>
    </comment>
    <comment ref="D490" authorId="1" shapeId="0" xr:uid="{508B3AFD-7A8D-470F-AB85-2DFA2ABABBB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91" authorId="1" shapeId="0" xr:uid="{CFCD9053-E1DE-4E46-88A6-19669B1CE4E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92" authorId="1" shapeId="0" xr:uid="{2984EEF4-C7A5-4452-B94E-398F39E097A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3" authorId="1" shapeId="0" xr:uid="{A234CDAF-8E4F-467E-9E96-08FBE87B558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94" authorId="1" shapeId="0" xr:uid="{9D798942-7F71-4E07-B38E-A69E9AF9090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95" authorId="1" shapeId="0" xr:uid="{88E6A8A2-6976-4DA1-9BF7-69F1A8157308}">
      <text>
        <r>
          <rPr>
            <b/>
            <sz val="9"/>
            <color indexed="81"/>
            <rFont val="Tahoma"/>
            <family val="2"/>
          </rPr>
          <t>YULIED.PENARANDA:</t>
        </r>
        <r>
          <rPr>
            <sz val="9"/>
            <color indexed="81"/>
            <rFont val="Tahoma"/>
            <family val="2"/>
          </rPr>
          <t xml:space="preserve">
Se suma los recursos presupuestales (vigencia + reservas)</t>
        </r>
      </text>
    </comment>
    <comment ref="D496" authorId="1" shapeId="0" xr:uid="{D440A248-76E3-4F7B-BD8E-F3FB75D455F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97" authorId="1" shapeId="0" xr:uid="{5EE1168B-6C74-4243-BB21-A7C3365D8A0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98" authorId="1" shapeId="0" xr:uid="{0FD02B0A-F957-4D81-BBCB-EDCB14B9970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9" authorId="1" shapeId="0" xr:uid="{51540244-57AE-4A98-B3BF-02F7FB6FA2F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0" authorId="1" shapeId="0" xr:uid="{287E42F9-E69E-4AB3-B0DF-B535373B6E3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01" authorId="1" shapeId="0" xr:uid="{9AAFBD62-B4CE-48B8-98FF-B8CF812F48D2}">
      <text>
        <r>
          <rPr>
            <b/>
            <sz val="9"/>
            <color indexed="81"/>
            <rFont val="Tahoma"/>
            <family val="2"/>
          </rPr>
          <t>YULIED.PENARANDA:</t>
        </r>
        <r>
          <rPr>
            <sz val="9"/>
            <color indexed="81"/>
            <rFont val="Tahoma"/>
            <family val="2"/>
          </rPr>
          <t xml:space="preserve">
Se suma los recursos presupuestales (vigencia + reservas)</t>
        </r>
      </text>
    </comment>
    <comment ref="D502" authorId="1" shapeId="0" xr:uid="{675E39C3-9417-4330-AD55-F4F9AB853AD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03" authorId="1" shapeId="0" xr:uid="{733EE1EC-40D0-4ACE-A075-DB93ECFD9EA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04" authorId="1" shapeId="0" xr:uid="{B10D6147-5C4E-4AD9-95BB-632F0C9AF08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05" authorId="1" shapeId="0" xr:uid="{8DD31C96-1518-49E2-B23B-3311A1C1E1C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6" authorId="1" shapeId="0" xr:uid="{14222146-9149-4AAE-BD17-E37CCEA586F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07" authorId="1" shapeId="0" xr:uid="{28733507-EB3E-45D0-9FF9-D10F8CD9D44B}">
      <text>
        <r>
          <rPr>
            <b/>
            <sz val="9"/>
            <color indexed="81"/>
            <rFont val="Tahoma"/>
            <family val="2"/>
          </rPr>
          <t>YULIED.PENARANDA:</t>
        </r>
        <r>
          <rPr>
            <sz val="9"/>
            <color indexed="81"/>
            <rFont val="Tahoma"/>
            <family val="2"/>
          </rPr>
          <t xml:space="preserve">
Se suma los recursos presupuestales (vigencia + reservas)</t>
        </r>
      </text>
    </comment>
    <comment ref="D508" authorId="1" shapeId="0" xr:uid="{4612A954-8697-4F9C-9DCD-FE90DD39034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09" authorId="1" shapeId="0" xr:uid="{138A9490-DF46-4F46-B1EB-4C65138C38C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10" authorId="1" shapeId="0" xr:uid="{678D80CF-169D-43AD-A451-7AB25208DEA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11" authorId="1" shapeId="0" xr:uid="{530C9D31-8538-4A35-A66D-CCC84C720BA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12" authorId="1" shapeId="0" xr:uid="{06EFE25F-C66A-4E72-88A5-E7D482A1453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3" authorId="1" shapeId="0" xr:uid="{BE72736F-AB1B-44FD-AF54-C139D731A482}">
      <text>
        <r>
          <rPr>
            <b/>
            <sz val="9"/>
            <color indexed="81"/>
            <rFont val="Tahoma"/>
            <family val="2"/>
          </rPr>
          <t>YULIED.PENARANDA:</t>
        </r>
        <r>
          <rPr>
            <sz val="9"/>
            <color indexed="81"/>
            <rFont val="Tahoma"/>
            <family val="2"/>
          </rPr>
          <t xml:space="preserve">
Se suma los recursos presupuestales (vigencia + reservas)</t>
        </r>
      </text>
    </comment>
    <comment ref="D538" authorId="1" shapeId="0" xr:uid="{D662D038-2ED8-4A85-89AE-BE7E14C0680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9" authorId="1" shapeId="0" xr:uid="{1BE1B853-C778-437B-912C-8F9E5B8D217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0" authorId="1" shapeId="0" xr:uid="{5F9A9B8E-A50C-4F65-8B35-E8D49C35199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41" authorId="1" shapeId="0" xr:uid="{D0E4D36E-B8D0-46EE-9BEF-6701CC3E89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42" authorId="1" shapeId="0" xr:uid="{7742F20C-EB1E-48F6-8FF0-E792925EEF8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43" authorId="1" shapeId="0" xr:uid="{5F3C470F-C2D3-4117-8716-8C0960522E1A}">
      <text>
        <r>
          <rPr>
            <b/>
            <sz val="9"/>
            <color indexed="81"/>
            <rFont val="Tahoma"/>
            <family val="2"/>
          </rPr>
          <t>YULIED.PENARANDA:</t>
        </r>
        <r>
          <rPr>
            <sz val="9"/>
            <color indexed="81"/>
            <rFont val="Tahoma"/>
            <family val="2"/>
          </rPr>
          <t xml:space="preserve">
Se suma los recursos presupuestales (vigencia + reservas)</t>
        </r>
      </text>
    </comment>
    <comment ref="D544" authorId="1" shapeId="0" xr:uid="{3270C094-99BA-4E36-A8A8-D66D3E1FCAD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45" authorId="1" shapeId="0" xr:uid="{31663493-3EC4-4A5A-90C2-752FDD610F9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6" authorId="1" shapeId="0" xr:uid="{D19E7E7B-FC7B-4715-A904-9FF4C0C1027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47" authorId="1" shapeId="0" xr:uid="{3565D384-48CA-427F-A6B3-A3A0F368133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48" authorId="1" shapeId="0" xr:uid="{51D4B0F4-20FE-4467-A627-D397647C63A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49" authorId="1" shapeId="0" xr:uid="{2DBB9F11-CD24-4DB6-B0FE-5206A036BAE6}">
      <text>
        <r>
          <rPr>
            <b/>
            <sz val="9"/>
            <color indexed="81"/>
            <rFont val="Tahoma"/>
            <family val="2"/>
          </rPr>
          <t>YULIED.PENARANDA:</t>
        </r>
        <r>
          <rPr>
            <sz val="9"/>
            <color indexed="81"/>
            <rFont val="Tahoma"/>
            <family val="2"/>
          </rPr>
          <t xml:space="preserve">
Se suma los recursos presupuestales (vigencia + reservas)</t>
        </r>
      </text>
    </comment>
    <comment ref="D550" authorId="1" shapeId="0" xr:uid="{2926F695-E207-4033-8A15-FF5091455DF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51" authorId="1" shapeId="0" xr:uid="{7D686149-818B-4074-8AEE-D914D4B876D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52" authorId="1" shapeId="0" xr:uid="{62883948-68F1-401B-BEC7-11F983DF1EB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3" authorId="1" shapeId="0" xr:uid="{00E0A8AB-95FC-4F22-80D6-D797E72D5CA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54" authorId="1" shapeId="0" xr:uid="{9C5767FA-EC82-4600-93D6-92E854D0A8E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55" authorId="1" shapeId="0" xr:uid="{0190BB79-B82E-4E01-A8E4-F99358E84582}">
      <text>
        <r>
          <rPr>
            <b/>
            <sz val="9"/>
            <color indexed="81"/>
            <rFont val="Tahoma"/>
            <family val="2"/>
          </rPr>
          <t>YULIED.PENARANDA:</t>
        </r>
        <r>
          <rPr>
            <sz val="9"/>
            <color indexed="81"/>
            <rFont val="Tahoma"/>
            <family val="2"/>
          </rPr>
          <t xml:space="preserve">
Se suma los recursos presupuestales (vigencia + reservas)</t>
        </r>
      </text>
    </comment>
    <comment ref="D556" authorId="1" shapeId="0" xr:uid="{F4CC7D7C-4D41-4F74-BBC7-CFD0B93C068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57" authorId="1" shapeId="0" xr:uid="{1BBCFA4C-22F6-4847-B2FC-ED25603F46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58" authorId="1" shapeId="0" xr:uid="{DE4F7809-7414-4E3A-B9E4-172B336C93A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9" authorId="1" shapeId="0" xr:uid="{02CA4137-3D18-47D1-8E96-A7E1BEFE7E4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0" authorId="1" shapeId="0" xr:uid="{F7CDB945-07AB-4A70-896D-56BC4F5A746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61" authorId="1" shapeId="0" xr:uid="{C2197EA9-FEB7-4F7F-BD7F-D1E23182B561}">
      <text>
        <r>
          <rPr>
            <b/>
            <sz val="9"/>
            <color indexed="81"/>
            <rFont val="Tahoma"/>
            <family val="2"/>
          </rPr>
          <t>YULIED.PENARANDA:</t>
        </r>
        <r>
          <rPr>
            <sz val="9"/>
            <color indexed="81"/>
            <rFont val="Tahoma"/>
            <family val="2"/>
          </rPr>
          <t xml:space="preserve">
Se suma los recursos presupuestales (vigencia + reservas)</t>
        </r>
      </text>
    </comment>
    <comment ref="D562" authorId="1" shapeId="0" xr:uid="{8EDC45D1-A312-46E4-9A85-6348C09849F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63" authorId="1" shapeId="0" xr:uid="{E285C8EC-9272-4C47-B658-ADB51591EE6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64" authorId="1" shapeId="0" xr:uid="{218176BA-0FA4-489B-A17E-05D4B40A440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65" authorId="1" shapeId="0" xr:uid="{AB3AE7B8-D449-447A-B655-C39E48B2D42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6" authorId="1" shapeId="0" xr:uid="{12B144D2-F3AA-4704-BE11-0D68A158CB0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67" authorId="1" shapeId="0" xr:uid="{E0924E05-883C-48D7-A456-D8D365EFE6C4}">
      <text>
        <r>
          <rPr>
            <b/>
            <sz val="9"/>
            <color indexed="81"/>
            <rFont val="Tahoma"/>
            <family val="2"/>
          </rPr>
          <t>YULIED.PENARANDA:</t>
        </r>
        <r>
          <rPr>
            <sz val="9"/>
            <color indexed="81"/>
            <rFont val="Tahoma"/>
            <family val="2"/>
          </rPr>
          <t xml:space="preserve">
Se suma los recursos presupuestales (vigencia + reservas)</t>
        </r>
      </text>
    </comment>
    <comment ref="D568" authorId="1" shapeId="0" xr:uid="{ED00DEBD-2E87-4C99-AF7C-F2B836A8ED2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69" authorId="1" shapeId="0" xr:uid="{BD446DC1-AB7B-4F2C-9823-D5CAD04BFA8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70" authorId="1" shapeId="0" xr:uid="{2FE01583-B1A4-4D99-8727-F3E031ACAFF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71" authorId="1" shapeId="0" xr:uid="{A57B89A9-EDF4-46AA-BD76-69434B964AF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72" authorId="1" shapeId="0" xr:uid="{DE6CCCE9-E7DE-4D93-96FB-75AAB700A21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3" authorId="1" shapeId="0" xr:uid="{46181FD6-35E9-44C7-85DD-5C3B21AC99E4}">
      <text>
        <r>
          <rPr>
            <b/>
            <sz val="9"/>
            <color indexed="81"/>
            <rFont val="Tahoma"/>
            <family val="2"/>
          </rPr>
          <t>YULIED.PENARANDA:</t>
        </r>
        <r>
          <rPr>
            <sz val="9"/>
            <color indexed="81"/>
            <rFont val="Tahoma"/>
            <family val="2"/>
          </rPr>
          <t xml:space="preserve">
Se suma los recursos presupuestales (vigencia + reservas)</t>
        </r>
      </text>
    </comment>
    <comment ref="D574" authorId="1" shapeId="0" xr:uid="{2B9AB50C-B41C-41A0-A75E-209B5097307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75" authorId="1" shapeId="0" xr:uid="{5D2004B7-53FE-4E0A-B67B-CED9BC52F08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76" authorId="1" shapeId="0" xr:uid="{34CC02FE-06A3-4DA8-A8E0-397438261BF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77" authorId="1" shapeId="0" xr:uid="{93DE3A9C-6147-49DD-AC8B-BB8FEA970FD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78" authorId="1" shapeId="0" xr:uid="{C79E3638-81FF-40FD-97DF-A109BE6F2A7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9" authorId="1" shapeId="0" xr:uid="{2CCA3CA1-7091-419E-9718-7DF3C07A50DA}">
      <text>
        <r>
          <rPr>
            <b/>
            <sz val="9"/>
            <color indexed="81"/>
            <rFont val="Tahoma"/>
            <family val="2"/>
          </rPr>
          <t>YULIED.PENARANDA:</t>
        </r>
        <r>
          <rPr>
            <sz val="9"/>
            <color indexed="81"/>
            <rFont val="Tahoma"/>
            <family val="2"/>
          </rPr>
          <t xml:space="preserve">
Se suma los recursos presupuestales (vigencia + reservas)</t>
        </r>
      </text>
    </comment>
    <comment ref="D580" authorId="1" shapeId="0" xr:uid="{1BF2E33E-00DD-4F4E-8030-9DBBFA50BB9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81" authorId="1" shapeId="0" xr:uid="{E8EE2F85-C0D9-4C05-B952-077A505C498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82" authorId="1" shapeId="0" xr:uid="{C80D25EB-F01E-40A9-8F8B-F7A3CD34C6B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83" authorId="1" shapeId="0" xr:uid="{D9861FC6-FA82-42FC-BC85-B9DA2CE9346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84" authorId="1" shapeId="0" xr:uid="{727A77E7-2905-4052-AE6B-CB96FD0E4AF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85" authorId="1" shapeId="0" xr:uid="{1A5ACFC6-3BBA-4477-A2FE-41BD0035B513}">
      <text>
        <r>
          <rPr>
            <b/>
            <sz val="9"/>
            <color indexed="81"/>
            <rFont val="Tahoma"/>
            <family val="2"/>
          </rPr>
          <t>YULIED.PENARANDA:</t>
        </r>
        <r>
          <rPr>
            <sz val="9"/>
            <color indexed="81"/>
            <rFont val="Tahoma"/>
            <family val="2"/>
          </rPr>
          <t xml:space="preserve">
Se suma los recursos presupuestales (vigencia + reservas)</t>
        </r>
      </text>
    </comment>
    <comment ref="D586" authorId="1" shapeId="0" xr:uid="{DF4346EF-5ECF-4C81-95F5-7DC9428C38B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87" authorId="1" shapeId="0" xr:uid="{707E491C-1924-4E67-82CF-A4554530AE8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88" authorId="1" shapeId="0" xr:uid="{0B8AF3BF-5192-4B64-B325-B2CFD718CFA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89" authorId="1" shapeId="0" xr:uid="{F0647459-1A0C-498A-9DEF-6515CEF8FA8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90" authorId="1" shapeId="0" xr:uid="{1D4EFF92-B6C1-49DA-85BE-9B3028C1EC2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91" authorId="1" shapeId="0" xr:uid="{559A7CA3-18F1-431E-9AC9-B5FFDE15E2A6}">
      <text>
        <r>
          <rPr>
            <b/>
            <sz val="9"/>
            <color indexed="81"/>
            <rFont val="Tahoma"/>
            <family val="2"/>
          </rPr>
          <t>YULIED.PENARANDA:</t>
        </r>
        <r>
          <rPr>
            <sz val="9"/>
            <color indexed="81"/>
            <rFont val="Tahoma"/>
            <family val="2"/>
          </rPr>
          <t xml:space="preserve">
Se suma los recursos presupuestales (vigencia + reservas)</t>
        </r>
      </text>
    </comment>
    <comment ref="D592" authorId="1" shapeId="0" xr:uid="{F2FC58D6-B1AC-48BD-9162-CCF4D3B49E4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3" authorId="1" shapeId="0" xr:uid="{7971F604-C504-4AF5-8657-11A5FF7CC3E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94" authorId="1" shapeId="0" xr:uid="{CA4CDE56-8102-461D-AE17-B5466093BC9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95" authorId="1" shapeId="0" xr:uid="{FA3E0F24-078A-4C64-A47F-74DCF19A6A5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96" authorId="1" shapeId="0" xr:uid="{6053B916-C59E-481D-9A52-33BF0BE22BB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97" authorId="1" shapeId="0" xr:uid="{FEFEF82A-CF5D-4AC1-9D3B-B5D5D3D5D163}">
      <text>
        <r>
          <rPr>
            <b/>
            <sz val="9"/>
            <color indexed="81"/>
            <rFont val="Tahoma"/>
            <family val="2"/>
          </rPr>
          <t>YULIED.PENARANDA:</t>
        </r>
        <r>
          <rPr>
            <sz val="9"/>
            <color indexed="81"/>
            <rFont val="Tahoma"/>
            <family val="2"/>
          </rPr>
          <t xml:space="preserve">
Se suma los recursos presupuestales (vigencia + reservas)</t>
        </r>
      </text>
    </comment>
    <comment ref="D598" authorId="1" shapeId="0" xr:uid="{32A468FC-7616-4695-96EA-E28717DC4F5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599" authorId="1" shapeId="0" xr:uid="{59FF7D08-29C7-4C5F-B0AA-62E23AA59D97}">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600" authorId="1" shapeId="0" xr:uid="{D229221A-2EC6-42DA-AB0C-FC90909C9187}">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N77" authorId="0" shapeId="0" xr:uid="{00000000-0006-0000-0400-000027000000}">
      <text>
        <r>
          <rPr>
            <b/>
            <sz val="9"/>
            <color indexed="81"/>
            <rFont val="Tahoma"/>
            <family val="2"/>
          </rPr>
          <t>YULIED.PENARANDA:</t>
        </r>
        <r>
          <rPr>
            <sz val="9"/>
            <color indexed="81"/>
            <rFont val="Tahoma"/>
            <family val="2"/>
          </rPr>
          <t xml:space="preserve">
Descripción concreta del avance, máximo de caracteres 200</t>
        </r>
      </text>
    </comment>
    <comment ref="A96" authorId="0" shapeId="0" xr:uid="{00000000-0006-0000-0400-00002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7" authorId="0" shapeId="0" xr:uid="{00000000-0006-0000-0400-000029000000}">
      <text>
        <r>
          <rPr>
            <b/>
            <sz val="9"/>
            <color indexed="81"/>
            <rFont val="Tahoma"/>
            <family val="2"/>
          </rPr>
          <t>YULIED.PENARANDA:</t>
        </r>
        <r>
          <rPr>
            <sz val="9"/>
            <color indexed="81"/>
            <rFont val="Tahoma"/>
            <family val="2"/>
          </rPr>
          <t xml:space="preserve">
Vigencia a reportar</t>
        </r>
      </text>
    </comment>
    <comment ref="B97" authorId="0" shapeId="0" xr:uid="{00000000-0006-0000-0400-00002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7" authorId="0" shapeId="0" xr:uid="{00000000-0006-0000-0400-00002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7" authorId="0" shapeId="0" xr:uid="{00000000-0006-0000-0400-00002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7" authorId="0" shapeId="0" xr:uid="{00000000-0006-0000-0400-00002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7" authorId="0" shapeId="0" xr:uid="{00000000-0006-0000-0400-00002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7" authorId="0" shapeId="0" xr:uid="{00000000-0006-0000-0400-00002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7" authorId="0" shapeId="0" xr:uid="{00000000-0006-0000-0400-000030000000}">
      <text>
        <r>
          <rPr>
            <b/>
            <sz val="9"/>
            <color indexed="81"/>
            <rFont val="Tahoma"/>
            <family val="2"/>
          </rPr>
          <t>YULIED.PENARANDA:</t>
        </r>
        <r>
          <rPr>
            <sz val="9"/>
            <color indexed="81"/>
            <rFont val="Tahoma"/>
            <family val="2"/>
          </rPr>
          <t xml:space="preserve">
Descripción concreta del avance, máximo de caracteres 200</t>
        </r>
      </text>
    </comment>
    <comment ref="A111" authorId="0" shapeId="0" xr:uid="{00000000-0006-0000-0400-00003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12" authorId="0" shapeId="0" xr:uid="{00000000-0006-0000-0400-000032000000}">
      <text>
        <r>
          <rPr>
            <b/>
            <sz val="9"/>
            <color indexed="81"/>
            <rFont val="Tahoma"/>
            <family val="2"/>
          </rPr>
          <t>YULIED.PENARANDA:</t>
        </r>
        <r>
          <rPr>
            <sz val="9"/>
            <color indexed="81"/>
            <rFont val="Tahoma"/>
            <family val="2"/>
          </rPr>
          <t xml:space="preserve">
Vigencia a reportar</t>
        </r>
      </text>
    </comment>
    <comment ref="B112" authorId="0" shapeId="0" xr:uid="{00000000-0006-0000-0400-00003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12" authorId="0" shapeId="0" xr:uid="{00000000-0006-0000-0400-00003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12" authorId="0" shapeId="0" xr:uid="{00000000-0006-0000-0400-00003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12" authorId="0" shapeId="0" xr:uid="{00000000-0006-0000-0400-00003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12" authorId="0" shapeId="0" xr:uid="{00000000-0006-0000-0400-00003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12" authorId="0" shapeId="0" xr:uid="{00000000-0006-0000-0400-00003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12" authorId="0" shapeId="0" xr:uid="{00000000-0006-0000-0400-000039000000}">
      <text>
        <r>
          <rPr>
            <b/>
            <sz val="9"/>
            <color indexed="81"/>
            <rFont val="Tahoma"/>
            <family val="2"/>
          </rPr>
          <t>YULIED.PENARANDA:</t>
        </r>
        <r>
          <rPr>
            <sz val="9"/>
            <color indexed="81"/>
            <rFont val="Tahoma"/>
            <family val="2"/>
          </rPr>
          <t xml:space="preserve">
Descripción concreta del avance, máximo de caracteres 200</t>
        </r>
      </text>
    </comment>
    <comment ref="A126" authorId="0" shapeId="0" xr:uid="{00000000-0006-0000-0400-00003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27" authorId="0" shapeId="0" xr:uid="{00000000-0006-0000-0400-00003B000000}">
      <text>
        <r>
          <rPr>
            <b/>
            <sz val="9"/>
            <color indexed="81"/>
            <rFont val="Tahoma"/>
            <family val="2"/>
          </rPr>
          <t>YULIED.PENARANDA:</t>
        </r>
        <r>
          <rPr>
            <sz val="9"/>
            <color indexed="81"/>
            <rFont val="Tahoma"/>
            <family val="2"/>
          </rPr>
          <t xml:space="preserve">
Vigencia a reportar</t>
        </r>
      </text>
    </comment>
    <comment ref="B127" authorId="0" shapeId="0" xr:uid="{00000000-0006-0000-0400-00003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27" authorId="0" shapeId="0" xr:uid="{00000000-0006-0000-0400-00003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27" authorId="0" shapeId="0" xr:uid="{00000000-0006-0000-0400-00003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27" authorId="0" shapeId="0" xr:uid="{00000000-0006-0000-0400-00003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27" authorId="0" shapeId="0" xr:uid="{00000000-0006-0000-0400-00004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27" authorId="0" shapeId="0" xr:uid="{00000000-0006-0000-0400-00004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27" authorId="0" shapeId="0" xr:uid="{00000000-0006-0000-0400-000042000000}">
      <text>
        <r>
          <rPr>
            <b/>
            <sz val="9"/>
            <color indexed="81"/>
            <rFont val="Tahoma"/>
            <family val="2"/>
          </rPr>
          <t>YULIED.PENARANDA:</t>
        </r>
        <r>
          <rPr>
            <sz val="9"/>
            <color indexed="81"/>
            <rFont val="Tahoma"/>
            <family val="2"/>
          </rPr>
          <t xml:space="preserve">
Descripción concreta del avance, máximo de caracteres 200</t>
        </r>
      </text>
    </comment>
    <comment ref="A141" authorId="0" shapeId="0" xr:uid="{00000000-0006-0000-0400-000043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42" authorId="0" shapeId="0" xr:uid="{00000000-0006-0000-0400-000044000000}">
      <text>
        <r>
          <rPr>
            <b/>
            <sz val="9"/>
            <color indexed="81"/>
            <rFont val="Tahoma"/>
            <family val="2"/>
          </rPr>
          <t>YULIED.PENARANDA:</t>
        </r>
        <r>
          <rPr>
            <sz val="9"/>
            <color indexed="81"/>
            <rFont val="Tahoma"/>
            <family val="2"/>
          </rPr>
          <t xml:space="preserve">
Vigencia a reportar</t>
        </r>
      </text>
    </comment>
    <comment ref="B142" authorId="0" shapeId="0" xr:uid="{00000000-0006-0000-0400-00004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42" authorId="0" shapeId="0" xr:uid="{00000000-0006-0000-0400-00004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42" authorId="0" shapeId="0" xr:uid="{00000000-0006-0000-0400-00004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42" authorId="0" shapeId="0" xr:uid="{00000000-0006-0000-0400-000048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42" authorId="0" shapeId="0" xr:uid="{00000000-0006-0000-0400-000049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42" authorId="0" shapeId="0" xr:uid="{00000000-0006-0000-0400-00004A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42" authorId="0" shapeId="0" xr:uid="{00000000-0006-0000-0400-00004B000000}">
      <text>
        <r>
          <rPr>
            <b/>
            <sz val="9"/>
            <color indexed="81"/>
            <rFont val="Tahoma"/>
            <family val="2"/>
          </rPr>
          <t>YULIED.PENARANDA:</t>
        </r>
        <r>
          <rPr>
            <sz val="9"/>
            <color indexed="81"/>
            <rFont val="Tahoma"/>
            <family val="2"/>
          </rPr>
          <t xml:space="preserve">
Descripción concreta del avance, máximo de caracteres 200</t>
        </r>
      </text>
    </comment>
    <comment ref="A157" authorId="0" shapeId="0" xr:uid="{00000000-0006-0000-0400-00004C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G158" authorId="0" shapeId="0" xr:uid="{00000000-0006-0000-0400-00004D000000}">
      <text>
        <r>
          <rPr>
            <b/>
            <sz val="9"/>
            <color indexed="81"/>
            <rFont val="Tahoma"/>
            <family val="2"/>
          </rPr>
          <t>YULIED.PENARANDA:</t>
        </r>
        <r>
          <rPr>
            <sz val="9"/>
            <color indexed="81"/>
            <rFont val="Tahoma"/>
            <family val="2"/>
          </rPr>
          <t xml:space="preserve">
Descripción concreta del avance, máximo de caracteres 200</t>
        </r>
      </text>
    </comment>
    <comment ref="A171" authorId="0" shapeId="0" xr:uid="{00000000-0006-0000-0400-00004E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72" authorId="0" shapeId="0" xr:uid="{00000000-0006-0000-0400-00004F000000}">
      <text>
        <r>
          <rPr>
            <b/>
            <sz val="9"/>
            <color indexed="81"/>
            <rFont val="Tahoma"/>
            <family val="2"/>
          </rPr>
          <t>YULIED.PENARANDA:</t>
        </r>
        <r>
          <rPr>
            <sz val="9"/>
            <color indexed="81"/>
            <rFont val="Tahoma"/>
            <family val="2"/>
          </rPr>
          <t xml:space="preserve">
Vigencia a reportar</t>
        </r>
      </text>
    </comment>
    <comment ref="B172" authorId="0" shapeId="0" xr:uid="{00000000-0006-0000-0400-000050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72" authorId="0" shapeId="0" xr:uid="{00000000-0006-0000-0400-000051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72" authorId="0" shapeId="0" xr:uid="{00000000-0006-0000-0400-000052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72" authorId="0" shapeId="0" xr:uid="{00000000-0006-0000-0400-000053000000}">
      <text>
        <r>
          <rPr>
            <b/>
            <sz val="9"/>
            <color indexed="81"/>
            <rFont val="Tahoma"/>
            <family val="2"/>
          </rPr>
          <t>YULIED.PENARANDA:</t>
        </r>
        <r>
          <rPr>
            <sz val="9"/>
            <color indexed="81"/>
            <rFont val="Tahoma"/>
            <family val="2"/>
          </rPr>
          <t xml:space="preserve">
Descripción concreta del avance, máximo de caracteres 200</t>
        </r>
      </text>
    </comment>
    <comment ref="A186" authorId="0" shapeId="0" xr:uid="{00000000-0006-0000-0400-000054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7" authorId="0" shapeId="0" xr:uid="{00000000-0006-0000-0400-000055000000}">
      <text>
        <r>
          <rPr>
            <b/>
            <sz val="9"/>
            <color indexed="81"/>
            <rFont val="Tahoma"/>
            <family val="2"/>
          </rPr>
          <t>YULIED.PENARANDA:</t>
        </r>
        <r>
          <rPr>
            <sz val="9"/>
            <color indexed="81"/>
            <rFont val="Tahoma"/>
            <family val="2"/>
          </rPr>
          <t xml:space="preserve">
Vigencia a reportar</t>
        </r>
      </text>
    </comment>
    <comment ref="B187" authorId="0" shapeId="0" xr:uid="{00000000-0006-0000-0400-000056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7" authorId="0" shapeId="0" xr:uid="{00000000-0006-0000-0400-000057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7" authorId="0" shapeId="0" xr:uid="{00000000-0006-0000-0400-000058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7" authorId="0" shapeId="0" xr:uid="{00000000-0006-0000-0400-000059000000}">
      <text>
        <r>
          <rPr>
            <b/>
            <sz val="9"/>
            <color indexed="81"/>
            <rFont val="Tahoma"/>
            <family val="2"/>
          </rPr>
          <t>YULIED.PENARANDA:</t>
        </r>
        <r>
          <rPr>
            <sz val="9"/>
            <color indexed="81"/>
            <rFont val="Tahoma"/>
            <family val="2"/>
          </rPr>
          <t xml:space="preserve">
Descripción concreta del avance, máximo de caracteres 200</t>
        </r>
      </text>
    </comment>
    <comment ref="A201" authorId="0" shapeId="0" xr:uid="{00000000-0006-0000-0400-00005A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02" authorId="0" shapeId="0" xr:uid="{00000000-0006-0000-0400-00005B000000}">
      <text>
        <r>
          <rPr>
            <b/>
            <sz val="9"/>
            <color indexed="81"/>
            <rFont val="Tahoma"/>
            <family val="2"/>
          </rPr>
          <t>YULIED.PENARANDA:</t>
        </r>
        <r>
          <rPr>
            <sz val="9"/>
            <color indexed="81"/>
            <rFont val="Tahoma"/>
            <family val="2"/>
          </rPr>
          <t xml:space="preserve">
Vigencia a reportar</t>
        </r>
      </text>
    </comment>
    <comment ref="B202" authorId="0" shapeId="0" xr:uid="{00000000-0006-0000-0400-00005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02" authorId="0" shapeId="0" xr:uid="{00000000-0006-0000-0400-00005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02" authorId="0" shapeId="0" xr:uid="{00000000-0006-0000-0400-00005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02" authorId="0" shapeId="0" xr:uid="{00000000-0006-0000-0400-00005F000000}">
      <text>
        <r>
          <rPr>
            <b/>
            <sz val="9"/>
            <color indexed="81"/>
            <rFont val="Tahoma"/>
            <family val="2"/>
          </rPr>
          <t>YULIED.PENARANDA:</t>
        </r>
        <r>
          <rPr>
            <sz val="9"/>
            <color indexed="81"/>
            <rFont val="Tahoma"/>
            <family val="2"/>
          </rPr>
          <t xml:space="preserve">
Descripción concreta del avance, máximo de caracteres 200</t>
        </r>
      </text>
    </comment>
    <comment ref="A216" authorId="0" shapeId="0" xr:uid="{00000000-0006-0000-0400-000060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17" authorId="0" shapeId="0" xr:uid="{00000000-0006-0000-0400-000061000000}">
      <text>
        <r>
          <rPr>
            <b/>
            <sz val="9"/>
            <color indexed="81"/>
            <rFont val="Tahoma"/>
            <family val="2"/>
          </rPr>
          <t>YULIED.PENARANDA:</t>
        </r>
        <r>
          <rPr>
            <sz val="9"/>
            <color indexed="81"/>
            <rFont val="Tahoma"/>
            <family val="2"/>
          </rPr>
          <t xml:space="preserve">
Vigencia a reportar</t>
        </r>
      </text>
    </comment>
    <comment ref="B217" authorId="0" shapeId="0" xr:uid="{00000000-0006-0000-0400-000062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17" authorId="0" shapeId="0" xr:uid="{00000000-0006-0000-0400-000063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17" authorId="0" shapeId="0" xr:uid="{00000000-0006-0000-0400-000064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17" authorId="0" shapeId="0" xr:uid="{00000000-0006-0000-0400-000065000000}">
      <text>
        <r>
          <rPr>
            <b/>
            <sz val="9"/>
            <color indexed="81"/>
            <rFont val="Tahoma"/>
            <family val="2"/>
          </rPr>
          <t>YULIED.PENARANDA:</t>
        </r>
        <r>
          <rPr>
            <sz val="9"/>
            <color indexed="81"/>
            <rFont val="Tahoma"/>
            <family val="2"/>
          </rPr>
          <t xml:space="preserve">
Descripción concreta del avance, máximo de caracteres 200</t>
        </r>
      </text>
    </comment>
    <comment ref="A231" authorId="0" shapeId="0" xr:uid="{00000000-0006-0000-0400-000066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32" authorId="0" shapeId="0" xr:uid="{00000000-0006-0000-0400-000067000000}">
      <text>
        <r>
          <rPr>
            <b/>
            <sz val="9"/>
            <color indexed="81"/>
            <rFont val="Tahoma"/>
            <family val="2"/>
          </rPr>
          <t>YULIED.PENARANDA:</t>
        </r>
        <r>
          <rPr>
            <sz val="9"/>
            <color indexed="81"/>
            <rFont val="Tahoma"/>
            <family val="2"/>
          </rPr>
          <t xml:space="preserve">
Vigencia a reportar</t>
        </r>
      </text>
    </comment>
    <comment ref="B232" authorId="0" shapeId="0" xr:uid="{00000000-0006-0000-0400-000068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32" authorId="0" shapeId="0" xr:uid="{00000000-0006-0000-0400-000069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32" authorId="0" shapeId="0" xr:uid="{00000000-0006-0000-0400-00006A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32" authorId="0" shapeId="0" xr:uid="{00000000-0006-0000-0400-00006B000000}">
      <text>
        <r>
          <rPr>
            <b/>
            <sz val="9"/>
            <color indexed="81"/>
            <rFont val="Tahoma"/>
            <family val="2"/>
          </rPr>
          <t>YULIED.PENARANDA:</t>
        </r>
        <r>
          <rPr>
            <sz val="9"/>
            <color indexed="81"/>
            <rFont val="Tahoma"/>
            <family val="2"/>
          </rPr>
          <t xml:space="preserve">
Descripción concreta del avance, máximo de caracteres 200</t>
        </r>
      </text>
    </comment>
    <comment ref="A244" authorId="0" shapeId="0" xr:uid="{00000000-0006-0000-0400-00006C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45" authorId="0" shapeId="0" xr:uid="{00000000-0006-0000-0400-00006D000000}">
      <text>
        <r>
          <rPr>
            <b/>
            <sz val="9"/>
            <color indexed="81"/>
            <rFont val="Tahoma"/>
            <family val="2"/>
          </rPr>
          <t>YULIED.PENARANDA:</t>
        </r>
        <r>
          <rPr>
            <sz val="9"/>
            <color indexed="81"/>
            <rFont val="Tahoma"/>
            <family val="2"/>
          </rPr>
          <t xml:space="preserve">
Vigencia a reportar</t>
        </r>
      </text>
    </comment>
    <comment ref="B245" authorId="0" shapeId="0" xr:uid="{00000000-0006-0000-0400-00006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45" authorId="0" shapeId="0" xr:uid="{00000000-0006-0000-0400-00006F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45" authorId="0" shapeId="0" xr:uid="{00000000-0006-0000-0400-000070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45" authorId="0" shapeId="0" xr:uid="{00000000-0006-0000-0400-000071000000}">
      <text>
        <r>
          <rPr>
            <b/>
            <sz val="9"/>
            <color indexed="81"/>
            <rFont val="Tahoma"/>
            <family val="2"/>
          </rPr>
          <t>YULIED.PENARANDA:</t>
        </r>
        <r>
          <rPr>
            <sz val="9"/>
            <color indexed="81"/>
            <rFont val="Tahoma"/>
            <family val="2"/>
          </rPr>
          <t xml:space="preserve">
Descripción concreta del avance, máximo de caracteres 200</t>
        </r>
      </text>
    </comment>
    <comment ref="A259" authorId="0" shapeId="0" xr:uid="{00000000-0006-0000-0400-000072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60" authorId="0" shapeId="0" xr:uid="{00000000-0006-0000-0400-000073000000}">
      <text>
        <r>
          <rPr>
            <b/>
            <sz val="9"/>
            <color indexed="81"/>
            <rFont val="Tahoma"/>
            <family val="2"/>
          </rPr>
          <t>YULIED.PENARANDA:</t>
        </r>
        <r>
          <rPr>
            <sz val="9"/>
            <color indexed="81"/>
            <rFont val="Tahoma"/>
            <family val="2"/>
          </rPr>
          <t xml:space="preserve">
Vigencia a reportar</t>
        </r>
      </text>
    </comment>
    <comment ref="B260" authorId="0" shapeId="0" xr:uid="{00000000-0006-0000-0400-000074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60" authorId="0" shapeId="0" xr:uid="{00000000-0006-0000-0400-000075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60" authorId="0" shapeId="0" xr:uid="{00000000-0006-0000-0400-000076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60" authorId="0" shapeId="0" xr:uid="{00000000-0006-0000-0400-000077000000}">
      <text>
        <r>
          <rPr>
            <b/>
            <sz val="9"/>
            <color indexed="81"/>
            <rFont val="Tahoma"/>
            <family val="2"/>
          </rPr>
          <t>YULIED.PENARANDA:</t>
        </r>
        <r>
          <rPr>
            <sz val="9"/>
            <color indexed="81"/>
            <rFont val="Tahoma"/>
            <family val="2"/>
          </rPr>
          <t xml:space="preserve">
Descripción concreta del avance, máximo de caracteres 200</t>
        </r>
      </text>
    </comment>
    <comment ref="A274" authorId="0" shapeId="0" xr:uid="{00000000-0006-0000-0400-000078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5" authorId="0" shapeId="0" xr:uid="{00000000-0006-0000-0400-000079000000}">
      <text>
        <r>
          <rPr>
            <b/>
            <sz val="9"/>
            <color indexed="81"/>
            <rFont val="Tahoma"/>
            <family val="2"/>
          </rPr>
          <t>YULIED.PENARANDA:</t>
        </r>
        <r>
          <rPr>
            <sz val="9"/>
            <color indexed="81"/>
            <rFont val="Tahoma"/>
            <family val="2"/>
          </rPr>
          <t xml:space="preserve">
Vigencia a reportar</t>
        </r>
      </text>
    </comment>
    <comment ref="B275" authorId="0" shapeId="0" xr:uid="{00000000-0006-0000-0400-00007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5" authorId="0" shapeId="0" xr:uid="{00000000-0006-0000-0400-00007B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5" authorId="0" shapeId="0" xr:uid="{00000000-0006-0000-0400-00007C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5" authorId="0" shapeId="0" xr:uid="{00000000-0006-0000-0400-00007D000000}">
      <text>
        <r>
          <rPr>
            <b/>
            <sz val="9"/>
            <color indexed="81"/>
            <rFont val="Tahoma"/>
            <family val="2"/>
          </rPr>
          <t>YULIED.PENARANDA:</t>
        </r>
        <r>
          <rPr>
            <sz val="9"/>
            <color indexed="81"/>
            <rFont val="Tahoma"/>
            <family val="2"/>
          </rPr>
          <t xml:space="preserve">
Descripción concreta del avance, máximo de caracteres 200</t>
        </r>
      </text>
    </comment>
    <comment ref="A289" authorId="0" shapeId="0" xr:uid="{00000000-0006-0000-0400-00007E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90" authorId="0" shapeId="0" xr:uid="{00000000-0006-0000-0400-00007F000000}">
      <text>
        <r>
          <rPr>
            <b/>
            <sz val="9"/>
            <color indexed="81"/>
            <rFont val="Tahoma"/>
            <family val="2"/>
          </rPr>
          <t>YULIED.PENARANDA:</t>
        </r>
        <r>
          <rPr>
            <sz val="9"/>
            <color indexed="81"/>
            <rFont val="Tahoma"/>
            <family val="2"/>
          </rPr>
          <t xml:space="preserve">
Vigencia a reportar</t>
        </r>
      </text>
    </comment>
    <comment ref="B290" authorId="0" shapeId="0" xr:uid="{00000000-0006-0000-0400-000080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90" authorId="0" shapeId="0" xr:uid="{00000000-0006-0000-0400-000081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90" authorId="0" shapeId="0" xr:uid="{00000000-0006-0000-0400-000082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90" authorId="0" shapeId="0" xr:uid="{00000000-0006-0000-0400-000083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<sst xmlns="http://schemas.openxmlformats.org/spreadsheetml/2006/main" count="9536" uniqueCount="1640">
  <si>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</si>
  <si>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</si>
  <si>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</si>
  <si>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</si>
  <si>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</si>
  <si>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</si>
  <si>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</si>
  <si>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</si>
  <si>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</si>
  <si>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</si>
  <si>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</si>
  <si>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</si>
  <si>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</si>
  <si>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</si>
  <si>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</si>
  <si>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</si>
  <si>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</si>
  <si>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</si>
  <si>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</si>
  <si>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</si>
  <si>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</si>
  <si>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PERIODO:</t>
  </si>
  <si>
    <t>TOTALES - PROYECTO</t>
  </si>
  <si>
    <t>1, COD. META</t>
  </si>
  <si>
    <t>2, Meta Proyecto</t>
  </si>
  <si>
    <t>4, Variable</t>
  </si>
  <si>
    <t>8, LOCALIZACIÓN GEOGRÁFICA</t>
  </si>
  <si>
    <t>1, LÍNEA DE ACCIÓN</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</si>
  <si>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</si>
  <si>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</si>
  <si>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</si>
  <si>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</si>
  <si>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</si>
  <si>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</si>
  <si>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</si>
  <si>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</si>
  <si>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</si>
  <si>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</si>
  <si>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</si>
  <si>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</si>
  <si>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</si>
  <si>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</si>
  <si>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</si>
  <si>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</si>
  <si>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</si>
  <si>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</si>
  <si>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</si>
  <si>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</si>
  <si>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</si>
  <si>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</si>
  <si>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</si>
  <si>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</si>
  <si>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</si>
  <si>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</si>
  <si>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</si>
  <si>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</si>
  <si>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</si>
  <si>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</si>
  <si>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</si>
  <si>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</si>
  <si>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Se modifica el código, se incluye encabezado y control de cambios</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</si>
  <si>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</si>
  <si>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</si>
  <si>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</si>
  <si>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</si>
  <si>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</si>
  <si>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</si>
  <si>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</si>
  <si>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</si>
  <si>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</si>
  <si>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</si>
  <si>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</si>
  <si>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</si>
  <si>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</si>
  <si>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</si>
  <si>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</si>
  <si>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</si>
  <si>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</si>
  <si>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</si>
  <si>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</si>
  <si>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</si>
  <si>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</si>
  <si>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</si>
  <si>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</si>
  <si>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</si>
  <si>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</si>
  <si>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</si>
  <si>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</si>
  <si>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</si>
  <si>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</si>
  <si>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</si>
  <si>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</si>
  <si>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</si>
  <si>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</si>
  <si>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</si>
  <si>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</si>
  <si>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</si>
  <si>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</si>
  <si>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</si>
  <si>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</si>
  <si>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</si>
  <si>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</si>
  <si>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</si>
  <si>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</si>
  <si>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</si>
  <si>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</si>
  <si>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</si>
  <si>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</si>
  <si>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</si>
  <si>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</si>
  <si>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</si>
  <si>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</si>
  <si>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</si>
  <si>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</si>
  <si>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</si>
  <si>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</si>
  <si>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</si>
  <si>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</si>
  <si>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</si>
  <si>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</si>
  <si>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</si>
  <si>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</si>
  <si>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</si>
  <si>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</si>
  <si>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</si>
  <si>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</si>
  <si>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</si>
  <si>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</si>
  <si>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</si>
  <si>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</si>
  <si>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</si>
  <si>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</si>
  <si>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</si>
  <si>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</si>
  <si>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</si>
  <si>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</si>
  <si>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</si>
  <si>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</si>
  <si>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</si>
  <si>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</si>
  <si>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</si>
  <si>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r>
      <t xml:space="preserve">EJECUTADO ACUMUALDO </t>
    </r>
    <r>
      <rPr>
        <b/>
        <sz val="12"/>
        <rFont val="Arial"/>
        <family val="2"/>
      </rPr>
      <t>AÑO 202</t>
    </r>
    <r>
      <rPr>
        <sz val="12"/>
        <rFont val="Arial"/>
        <family val="2"/>
      </rPr>
      <t>2</t>
    </r>
  </si>
  <si>
    <t>7,EJECUTADO</t>
  </si>
  <si>
    <t>Observaciones</t>
  </si>
  <si>
    <t>Observaciones y/o descripcion de acciones en el punto de inversión</t>
  </si>
  <si>
    <t>8,1 LOCALIDAD(ES)</t>
  </si>
  <si>
    <t>8.2 UPZ(S)</t>
  </si>
  <si>
    <t>8,3 BARRIO(S)</t>
  </si>
  <si>
    <t>9, ORIENTACIÓN</t>
  </si>
  <si>
    <t>10. POBLACIÓN</t>
  </si>
  <si>
    <t>8,4 GEORREFERENCIACIÓN</t>
  </si>
  <si>
    <t>11, LECCIONES APRENDIDAS - OBSERVACIONES</t>
  </si>
  <si>
    <t>PROGRAMACIÓN INICIAL AÑO 2020</t>
  </si>
  <si>
    <t>3. Identificación del punto de invesión</t>
  </si>
  <si>
    <t>9,1 POLÍGONO DE MEJORAMIENTO INTEGRAL</t>
  </si>
  <si>
    <t>9,2 POLÍTICA</t>
  </si>
  <si>
    <t>5, VALOR   CUATRIENIO</t>
  </si>
  <si>
    <t>Versión: 12</t>
  </si>
  <si>
    <t>ESTRUCTURA DEL PLAN DE DESARROLLO</t>
  </si>
  <si>
    <t>1.1 Propósito</t>
  </si>
  <si>
    <t>1.2 Programa</t>
  </si>
  <si>
    <t>PROGRAMACIÓN VIGENCIA</t>
  </si>
  <si>
    <t>Radicado 2019IE63564 de marzo 19 de 2019</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</si>
  <si>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</si>
  <si>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</si>
  <si>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8,5 ÁREA DE INFLUENCIA E INCIDENCIA</t>
  </si>
  <si>
    <t>10.1 POBLACIÓN RELACIONADA A LA LOCALIZACIÓN</t>
  </si>
  <si>
    <t>10.2 NÚMERO DE HOMBRES</t>
  </si>
  <si>
    <t>10.3 NÚMERO DE MUJERES</t>
  </si>
  <si>
    <t xml:space="preserve">10.4 NÚMERO INTERSEXUAL </t>
  </si>
  <si>
    <t>10.5  GRUPO ETARIO</t>
  </si>
  <si>
    <t>10.6  NÚMERO PERSONAS POR GRUPO ETARIO</t>
  </si>
  <si>
    <t>10.7  CONDICION POBLACIONAL</t>
  </si>
  <si>
    <t>10.8 NUMERO PERSONAS POR CONDICIÓN POBLACIONAL</t>
  </si>
  <si>
    <t>10.9  GRUPOS ETNICOS</t>
  </si>
  <si>
    <t>10.10 NÚMERO DE PERSONAS POR GRUPOS ETNICOS</t>
  </si>
  <si>
    <t>10.11  SEGUIMIENTO A LA POBLACIÓN
PERSONAS/CANTIDAD</t>
  </si>
  <si>
    <t>Se modifica el código, se ajustan encabezados, incluyen campos para el registro de observaciones, justifiación, poligono MMI y política.</t>
  </si>
  <si>
    <t>5. PROGRAMACIÓN INICIAL AÑO ___</t>
  </si>
  <si>
    <t>Radicado 2020IE152434 de septiembre 08 de 2020</t>
  </si>
  <si>
    <t>Articular e implementar el Plan de Acción Climática Bogotá D.C. 2020-2050 incluyendo la gestión necesaria para lograr una reducción de por lo menos 15% en la emisión de gases de efecto invernadero de Bogotá para 2024, incluyendo herramientas como la participación de la ciudad en los mercados de carbono.</t>
  </si>
  <si>
    <t>Número de estrategias consolidadas e implementadas</t>
  </si>
  <si>
    <t>Número</t>
  </si>
  <si>
    <t>SUMA</t>
  </si>
  <si>
    <t>N/A</t>
  </si>
  <si>
    <t>La ciudad cuenta con acciones para adaptarse al cambio climático, a fin de enfrentar de la mejor manera sus efectos y favorecer la resiliencia.</t>
  </si>
  <si>
    <t>Informes de convenios y contratos, reportes de emergencias respondidas por la entidad, informes de seguimiento y de evaluación del PACA, actas de reunión y ayudas de memoria, informes de gestión, reportes de seguimiento.</t>
  </si>
  <si>
    <t>Implementar una (1) Estrategia Distrital de Crecimiento Verde con enfoque de sostenibilidad ambiental e innovación que impulse la eficiencia energética, las fuentes no convencionales de energías renovables y la economía circular de manera articulada con los grandes y pequeños generadores y consumidores y que incorpore un sistema de
monitoreo para medir la transición hacia un crecimiento verde y el cumplimiento de los ODS</t>
  </si>
  <si>
    <t>Numero de estrategias distritales de crecimiento verde implementadas</t>
  </si>
  <si>
    <t>La implementación de una Estrategia Distrital de Crecimiento Verde permitirá realizar acciones que incentiven la competitividad en el sector empresarial con la sostenibilidad en el uso de los recursos, menor generación en impactos ambientales y con la promoción de nuevas oportunidades de negocios basados en el aprovechamiento sostenible del capital natural.</t>
  </si>
  <si>
    <t>Archivo de gestión SEGAE.</t>
  </si>
  <si>
    <t>Realizar la gestión y seguimiento a la aplicación de los  determinantes ambientales en 1.000 proyectos de ciudad tomando en cuenta medidas de adaptación y mitigación a la crisis climática.</t>
  </si>
  <si>
    <t>Número de proyectos de ciudad con gestión para la incorporación de determinantes ambientales con medidas de mitigación y adaptación al cambio climático.</t>
  </si>
  <si>
    <t>Numero</t>
  </si>
  <si>
    <t>La aplicación y seguimiento de determinantes ambientales en proyectos urbanos y arquitectónicos de diferentes escalas, así como a instrumentos de planeamiento urbano, promueve la construcción sostenible y el ecourbanismo en la ciudad, mediante la armonización de los proyectos urbanos y el modelo de ocupación del territorio con la Estructura ecológica Principal, garantizando mejores espacios para la habitabilidad urbana y mayor equidad e igualdad en la población capitalina.</t>
  </si>
  <si>
    <t>Oficios FOREST, Actas, Archivo de Gestión SEGAE.</t>
  </si>
  <si>
    <t>Numero de proyectos de ciudad con seguimiento de la aplicación de los determinantes ambientales</t>
  </si>
  <si>
    <t>La Secretaría Distrital de Ambiente ha realizado importantes esfuerzos incorporando criterios de ecourbanismo y construcción sostenible en proyectos urbanos y arquitectónicos en la Ciudad, por lo cual es necesario realizar la verificación en la incorporación de los lineamientos y determinantes ambientales de ecourbanismo y construcción sostenible a proyectos de infraestructura que actualmente están en operación, evaluando su aporte a las políticas nacionales y distritales que rigen en esta materia y su aporte a la gestión de la crisis climática; así mismo, esta verificación permitirá conocer las dificultades por parte del sector construcción en la incorporación de estos criterios, permitiendo que desde la administración distrital genere estrategias para promover y fortalecer la construcción sostenible en la Ciudad.</t>
  </si>
  <si>
    <t>Reverdecer 20.000 m2 en la ciudad a través del fortalecimiento de la infraestructura vegetada</t>
  </si>
  <si>
    <t>M2 reverdecidos en la ciudad a través del fortalecimiento de la infraestructura vegetada (techos verdes y jardines verticales con acompañamiento técnico)</t>
  </si>
  <si>
    <t>M2</t>
  </si>
  <si>
    <t>El acompañamiento técnico a techos verdes y jardines verticales, promueve la conservación y mejoramiento de estas estructuras, las cuales ofrecen múltiples beneficios ambientales (Eje. Retienen el agua lluvia, mitigan el efecto isla de calor, absorben el ruido), sociales (Eje. Mejoran el paisaje urbano, aumentan el área verde de la ciudad, mejoran la calidad de vida) y económicos (Eje. Mantienen la comodidad térmica al interior de las edificaciones, evitando el uso de calefactores, valorizan el predio, permiten integrarse con sistemas de aprovechamiento de agua lluvia, ahorrando consumo de agua), para la ciudad y sus habitantes.</t>
  </si>
  <si>
    <t>Matriz de reporte, archivo de gestión SEGAE.</t>
  </si>
  <si>
    <t>Ecourbanismo y construcción sostenible</t>
  </si>
  <si>
    <t>Realizar a 600 proyectos de infraestructura, la gestión para la aplicación de determinantes ambientales.</t>
  </si>
  <si>
    <t>La aplicación de determinantes ambientales en proyectos urbanos y arquitectónicos de diferentes escalas, así como a instrumentos de planeamiento urbano, promueve la construcción sostenible y el ecourbanismo en la ciudad, mediante la armonización de los proyectos urbanos y el modelo de ocupación del territorio con la Estructura ecológica Principal, garantizando mejores espacios para la habitabilidad urbana y mayor equidad e igualdad en la población capitalina.</t>
  </si>
  <si>
    <t>Realizar a 400 proyectos de infraestructura en etapa de operación, el seguimiento a la incorporación de determinantes ambientales.</t>
  </si>
  <si>
    <t>Archivo de Gestión SEGAE.</t>
  </si>
  <si>
    <t>Realizar a 20000 m2 de techos verdes y jardines verticales, el acompañamiento técnico</t>
  </si>
  <si>
    <t>Gestión Ambiental Empresarial</t>
  </si>
  <si>
    <t>Diseñar y hacer seguimiento a  1 estrategia de crecimiento verde con enfoque de sostenibilidad, economía circular  e innovación</t>
  </si>
  <si>
    <t>CRECIENTE</t>
  </si>
  <si>
    <t>Asistir a 800 proyectos participantes de programas voluntarios ofrecidos por la SEGAE, para el mejoramiento del desempeño ambiental.</t>
  </si>
  <si>
    <t xml:space="preserve">El logro del mejoramiento ambiental de las organizaciones a partir de estrategias de prevención, que permitan minimizar el impacto ambiental generado en la ciudad. </t>
  </si>
  <si>
    <t>Acompañar y promover a 100 empresas en el proceso de verificación de los criterios de Negocios verdes.</t>
  </si>
  <si>
    <t>Permite promover el fortalecimiento de actividades económicas que ofrecen bienes o servicios que generan impactos ambientales positivos y que, además, incorpora buenas prácticas ambientales, sociales, económicas, con enfoque de ciclo de vida, contribuyendo al consumo sostenible y a la conservación del ambiente como capital natural que soporta el desarrollo de la región y la estrategia de crecimiento verde.</t>
  </si>
  <si>
    <t>Listado de negocios verdes.</t>
  </si>
  <si>
    <t>Desarrollar 6 proyectos pilotos de economía circular en sectores productivos priorizados</t>
  </si>
  <si>
    <t>Avanza en la transición de una economía lineal hacía una economía circular en sectores económicos priorizados, a través de la reincorporación y valorización de materiales y residuos, así como en la incorporación de energías renovables y el uso eficiente de la energía eléctrica.</t>
  </si>
  <si>
    <t>Informes de avance</t>
  </si>
  <si>
    <t>Desarrollar 9 proyectos de producción más limpia en los sectores priorizados</t>
  </si>
  <si>
    <t>Archivos de gestión SEGAE</t>
  </si>
  <si>
    <t xml:space="preserve">Plan de Acción Climática para Bogotá D.C. 2020 - 2050. </t>
  </si>
  <si>
    <t>Articular y consolidar 1 Plan de Acción Climática para Bogotá D.C. 2020 - 2050.</t>
  </si>
  <si>
    <t>Los cambios que se presentan en el clima son tanto naturales como resultado de actividades humanas, pero últimamente son estos últimos los que más aceleran el proceso, conscientes de la situación y el escenario que ello genera, el Plan de Desarrollo Distrital determina avanzar en la estructuración de un plan de acción climática para Bogotá D.C., con un horizonte a 2050, que contribuya con lineamientos y acciones concretas de adaptación y mitigación, para hacer frente a los efectos del calentamiento global. Para ello, se tendrá como uno de los referentes principales el Plan Distrital de Gestión del Riesgo de Desastres y del Cambio Climático para Bogotá D.C., 2018-2030</t>
  </si>
  <si>
    <t>Implementar al 100% de las acciones priorizadas del Plan de Acción Climática para Bogotá D.C. 2020 - 2050.</t>
  </si>
  <si>
    <t>DISTRITAL</t>
  </si>
  <si>
    <t>Varias 
 (Remitirse a Generación de Shape)</t>
  </si>
  <si>
    <t>DISTRITO CAPITAL</t>
  </si>
  <si>
    <t>1. Politica Pública de Ecourbanismo y Construcción Sostenible, Politica Distrtial del Agua, Plan Distrital de Gestión del Riesgo de Desastres y del Cambio Climático – PDGRDCC.</t>
  </si>
  <si>
    <t>SIN DEFINIR</t>
  </si>
  <si>
    <t>USAQUEN</t>
  </si>
  <si>
    <t>CHAPINERO</t>
  </si>
  <si>
    <t>SANTA FE</t>
  </si>
  <si>
    <t>SANTA FÉ</t>
  </si>
  <si>
    <t>SAN CRISTOBAL</t>
  </si>
  <si>
    <t>USME</t>
  </si>
  <si>
    <t>TUNJUELITO</t>
  </si>
  <si>
    <t>BOSA</t>
  </si>
  <si>
    <t>KENNEDY</t>
  </si>
  <si>
    <t>FONTIBÓN</t>
  </si>
  <si>
    <t>FONTIBON</t>
  </si>
  <si>
    <t>ENGATIVÁ</t>
  </si>
  <si>
    <t>ENGATIVA</t>
  </si>
  <si>
    <t>SUBA</t>
  </si>
  <si>
    <t>BARRIOS UNIDOS</t>
  </si>
  <si>
    <t>TEUSAQUILLO</t>
  </si>
  <si>
    <t>LOS MARTIRES</t>
  </si>
  <si>
    <t>ANTONIO NARIÑO</t>
  </si>
  <si>
    <t>PUENTE ARANDA</t>
  </si>
  <si>
    <t>PUNETE ARANDA</t>
  </si>
  <si>
    <t>LA CANDELARIA</t>
  </si>
  <si>
    <t>RAFAEL URIBE URIBE</t>
  </si>
  <si>
    <t>CIUDAD BOLIVAR</t>
  </si>
  <si>
    <t>DISTRITAL (Por Ejecutar)</t>
  </si>
  <si>
    <t>CHAPINERO, BOSA, USME, PUENTE ARANDA, CIUDAD BOLIVAR, ENGATIVA, FONTIBÓN, KENNEDY, MARTIRES, RAFAEL URIBE URIBE, SAN CRISTOBAL, SUBA, TUNJUELITO, USAQUEN Y ESPECIAL</t>
  </si>
  <si>
    <t>TOTAL LOCALIZACIONES META</t>
  </si>
  <si>
    <t>1. Politica Pública de Ecourbanismo y Construcción Sostenible, Politica de Biodiversidad</t>
  </si>
  <si>
    <t>1. Politica Distrital de Producción y Consumo Sostenible</t>
  </si>
  <si>
    <t>LOS MÁRTIRES</t>
  </si>
  <si>
    <t>Se cumplió conforme a lo programado</t>
  </si>
  <si>
    <t>NA</t>
  </si>
  <si>
    <t>CANDELARIA</t>
  </si>
  <si>
    <t>UPZ94</t>
  </si>
  <si>
    <t>CENTRO ADMINISTRATIVO</t>
  </si>
  <si>
    <t>UPZ19</t>
  </si>
  <si>
    <t>PRADO VERANIEGO SUR</t>
  </si>
  <si>
    <t>Articular y consolidar un (1) Plan de Acción Climática para Bogotá D.C. 2020 - 2050.</t>
  </si>
  <si>
    <t>TPI GRAN YOMASA (Zonas de cesión del proyecto URBANIZACION VILLA CLAUDIA)</t>
  </si>
  <si>
    <t>TPI LA GLORIA (Plan Director Parque Zonal La Victoria)</t>
  </si>
  <si>
    <t>Meta cumplida deacuerdo con lo programado</t>
  </si>
  <si>
    <t>La magnitud de la meta en la vigencia 2020 es de 20 proyectos, fue proyectada para que fuera cumplida progresivamente durante el II Semestre de 2020 así: agosto (o proyectos), septiembre (2 proyectos), octubre (4 proyectos), noviembre (6 proyectos) y diciembre (8 proyectos).  Es importante indicar que la programación fue planeada de esta forma, dado que realizar la verificación a la incorporación a las determinantes ambientales emitidas por la SEGAE, requiere de la realización de visitas técnicas en campo (y en los meses de agosto y septiembre se tenía restricciones en el libre tránsito y pico de pandemia) y por corresponder a una nueva acción realizada por la SDA, era necesario adelantar actividades previas en oficina como son la contratación del personal requerido, elaborar el procedimiento para el Sistema Integrado de Gestión, denominado “Seguimiento a la incorporación de determinantes ambientales a proyectos de infraestructura en etapa de operación”, así como los formatos y modelos  para la presentación de informes para el seguimiento a los proyectos en operación, la consolidación de la información de los proyectos en una matriz de seguimiento, la cual sirve como base para facilitar la verificación en la inclusión de los determinantes ambientales en los proyectos de Infraestructura y ser asignados los proyectos al nuevo equipo profesional contratado para tal fin, así como requerir información a los proyectos respecto a la implementación de los criterios ambientales, necesaria para la verificación en campo.</t>
  </si>
  <si>
    <t>La empresa se inscribió y cumplió los requisitos de verificación</t>
  </si>
  <si>
    <t>UPZ 90</t>
  </si>
  <si>
    <t>BOSQUE CALDERON</t>
  </si>
  <si>
    <t>Teniendo en cuenta que son negocios nuestra población objeto no se limita a algún grupo etario o con condición poblacional específica el alcance sino a toda la población de la localidad y/o el distrito capital</t>
  </si>
  <si>
    <t>7794 - Fortalecimiento de la gestión ambiental sectorial, el ecourbanismo y cambio climático en el D.C.Bogotá</t>
  </si>
  <si>
    <t>02. Cambiar nuestros hábitos de vida para reverdecer a Bogotá y adaptarnos y mitigar la crisis climática</t>
  </si>
  <si>
    <t>27. Cambio Cultural para la gestión de la crisis climática</t>
  </si>
  <si>
    <t>7794 - Fortalecimiento de la gestión ambiental sectorial, el ecourbanismo y cambio climático en el D.C. Bogotá.</t>
  </si>
  <si>
    <t>SUBDIRECCION DE ECOURBANISMO Y GESTIÓN AMBIENTAL EMPRESARIAL</t>
  </si>
  <si>
    <t xml:space="preserve">
El principal beneficio asociado al desarrollo de 9 proyectos de producción más limpia en los sectores priorizados se encuentra relacionado con el apoyo a la ordenación de la cuenca del Río Bogotá con el ánimo de solucionar su estado de contaminación.  Es así como, a partir de la aprobación del ajuste y actualización del Plan de Ordenación y Manejo de la Cuenca Hidrográfica del río Bogotá - POMCA, se busca la implementación de proyectos de producción mas limpia a través de la optimización y desarrollo de buenas prácticas ambientales de los procesos industriales en Pymes de metalurgia y curtiembres en Bogotá, al igual que, el apoyo técnico y seguimiento socioambiental de las actividades minero industriales; lo que a su vez contribuye con la descontaminación del río Bogotá.</t>
  </si>
  <si>
    <r>
      <t xml:space="preserve">Formato: Programación, actualización y seguimiento del plan de acción 
Actualización y seguimiento al </t>
    </r>
    <r>
      <rPr>
        <b/>
        <sz val="24"/>
        <rFont val="Arial"/>
        <family val="2"/>
      </rPr>
      <t>Componente de Inversión</t>
    </r>
  </si>
  <si>
    <r>
      <t>Formato: Programación, actualización y seguimiento del plan de acción 
Actualización y seguimiento al</t>
    </r>
    <r>
      <rPr>
        <b/>
        <sz val="24"/>
        <rFont val="Arial"/>
        <family val="2"/>
      </rPr>
      <t xml:space="preserve"> Componente de Gestión</t>
    </r>
  </si>
  <si>
    <t>1. USAQUÉN</t>
  </si>
  <si>
    <t>UPZ 12</t>
  </si>
  <si>
    <t>TOBERIN</t>
  </si>
  <si>
    <t>Punto (shapefile Asistencia en desempeño ambiental oct 2020)</t>
  </si>
  <si>
    <t>Formato: Programación, Atualización y Seguimiento  al Sistema de Información de Seguimiento a los Proyectos de Inversión Pública -SPI</t>
  </si>
  <si>
    <t>Versión: 13</t>
  </si>
  <si>
    <t>I PRESUPUESTAL VIGENCIA 2020</t>
  </si>
  <si>
    <t>FUENTE</t>
  </si>
  <si>
    <t>APROPIACION INICIAL</t>
  </si>
  <si>
    <t>APROPIACION VIGENTE</t>
  </si>
  <si>
    <t>COMPROMISOS</t>
  </si>
  <si>
    <t xml:space="preserve">OBLIGACIÓN </t>
  </si>
  <si>
    <t>PAGO</t>
  </si>
  <si>
    <t>%PAGO</t>
  </si>
  <si>
    <t>JULIO</t>
  </si>
  <si>
    <t>AGOSTO</t>
  </si>
  <si>
    <t>SEPTIEMBRE</t>
  </si>
  <si>
    <t>OCTUBRE</t>
  </si>
  <si>
    <t>12-OTROS DISTRITO</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</si>
  <si>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</si>
  <si>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</si>
  <si>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</si>
  <si>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</si>
  <si>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</si>
  <si>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</si>
  <si>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</si>
  <si>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</si>
  <si>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</si>
  <si>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</si>
  <si>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</si>
  <si>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</si>
  <si>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</si>
  <si>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</si>
  <si>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</si>
  <si>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</si>
  <si>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</si>
  <si>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</si>
  <si>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</si>
  <si>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</si>
  <si>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</si>
  <si>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</si>
  <si>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</si>
  <si>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</si>
  <si>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</si>
  <si>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</si>
  <si>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Promover el ecourbanismo y construcción sostenible</t>
  </si>
  <si>
    <t>Servicio de asistencia técnica para la incorporación de variables ambientales en la planificación sectorial</t>
  </si>
  <si>
    <t>Entidades y sectores asistidos técnicamente para la incorporación de variables ambientales en la planificación sectorial</t>
  </si>
  <si>
    <t>Durante el mes de octubre de 2020, se incorporó criterios de sostenibilidad ambiental a 11 proyectos, tanto en espacio público como en privado. Así mismo, se realizó la verificación a la incorporación de determinantes ambientales a 4 proyectos de infraestructura en el espacio público.</t>
  </si>
  <si>
    <t>Fortalecer las capacidades de las actividades económicas, hacia modelos con enfoque de sostenibilidad, economía circular  e innovación que permita la transición hacia un crecimiento verde</t>
  </si>
  <si>
    <t>Servicio de asistencia técnica para la consolidación de negocios verdes</t>
  </si>
  <si>
    <t xml:space="preserve">Negocios verdes consolidados </t>
  </si>
  <si>
    <t>Se reconoce a dos (2) negocios verdes en el mes de octubre que obtienen un puntaje mayor del 50% en los criterios evaluados, generando un acumulado de ocho (8) negocios verdes. Adicionalmente, 10 negocios verdes fueron aceptados en el marco de la convocatoria de Innpulsa -Cree.</t>
  </si>
  <si>
    <t>Intervenir  los sectores priorizados por el POMCA del Río Bogotá, a través de proyectos de producción más Limpia</t>
  </si>
  <si>
    <t>Servicio de divulgación de la incorporación de consideraciones ambientales en la planificación sectorial</t>
  </si>
  <si>
    <t>Campañas divulgadas</t>
  </si>
  <si>
    <t xml:space="preserve">Durante octubre se avanzó en la formulación del proyecto dirigido al sector de las curtiembres, se definieron los antecedentes, identificación de la problematica y una formulación preliminar de alternativas. Adicionalmente se avanzó en el inventario de curtiembres, se han identificado 309 usuarios. </t>
  </si>
  <si>
    <t>Articular, consolidar e iniciar la implementación de un plan de acción que oriente las acciones para afrontar los efectos del cambio climático en el Distrito Capital en el periodo 2020 - 2050</t>
  </si>
  <si>
    <t>Documentos de lineamientos técnicos para mejorar la calidad ambiental de las áreas urbanas</t>
  </si>
  <si>
    <t>Documentos de lineamientos técnicos para para mejorar la calidad ambiental de las áreas urbanas elaborados.</t>
  </si>
  <si>
    <t>Avance en la formulación del Plan de Acción Climática y en algunas acciones priorizadas, que contribuyen a mejorar la calidad ambiental y reducir los efectos del cambio climático, en especial, mediante medidas de adaptación.</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</si>
  <si>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</si>
  <si>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</si>
  <si>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</si>
  <si>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</si>
  <si>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</si>
  <si>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</si>
  <si>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</si>
  <si>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</si>
  <si>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</si>
  <si>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</si>
  <si>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</si>
  <si>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</si>
  <si>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</si>
  <si>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</si>
  <si>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</si>
  <si>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</si>
  <si>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</si>
  <si>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</si>
  <si>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</si>
  <si>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</si>
  <si>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</si>
  <si>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</si>
  <si>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</si>
  <si>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</si>
  <si>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</si>
  <si>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 xml:space="preserve"> Asistir a 800 proyectos participantes de programas voluntarios ofrecidos por la SEGAE, para el mejoramiento del desempeño ambiental.</t>
  </si>
  <si>
    <t xml:space="preserve">Acompañar y promover a 100 empresas en el proceso de verificación de los criterios de Negocios verdes.
</t>
  </si>
  <si>
    <t>Desarrollar 9 proyectos de producción más limpia en los sectores priorizados.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</si>
  <si>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</si>
  <si>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</si>
  <si>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</si>
  <si>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</si>
  <si>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</si>
  <si>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</si>
  <si>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</si>
  <si>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</si>
  <si>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</si>
  <si>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</si>
  <si>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</si>
  <si>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</si>
  <si>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</si>
  <si>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</si>
  <si>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</si>
  <si>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</si>
  <si>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</si>
  <si>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0900G149-conceptos técnicos emitidos frente a requerimientos de otras instituciones</t>
  </si>
  <si>
    <t>0900G107-Hectareas monitoreadas</t>
  </si>
  <si>
    <t>Ha</t>
  </si>
  <si>
    <t>0900G113-Planes De Acción O Gestión Con Seguimiento.</t>
  </si>
  <si>
    <t>0900G024- Seguimiento A La Formulación Del Proyecto De Procesos De Tecnologías Limpias</t>
  </si>
  <si>
    <t>0900G112- Planes De Acción O Gestión Formulados.</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</si>
  <si>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</si>
  <si>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</si>
  <si>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</si>
  <si>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</si>
  <si>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</si>
  <si>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</si>
  <si>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</si>
  <si>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</si>
  <si>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</si>
  <si>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</si>
  <si>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</si>
  <si>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</si>
  <si>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</si>
  <si>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</si>
  <si>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</si>
  <si>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</si>
  <si>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Se crea hoja de SPI</t>
  </si>
  <si>
    <t>Radicado 2020IE191541 del 29 de octubre de 2020</t>
  </si>
  <si>
    <t>DISTRITAL
La Estrategia Distrital de Crecimiento Verde permitirá dinamizar en el corto y mediano plazo, acciones fundamentales, en torno al uso sostenible del capital natural, bioeconomía, sostenibilidad energética y economía circular, entre otras; soportadas en la ciencia, tecnología e innovación y la gobernanza entre el sector público y privado, para impulsar el crecimiento económico integrado con sostenibilidad ambiental, de manera que incida en la generación del conocimiento, generación de empleos verdes y valor agregado en la cadena de producción y consumo, para lograr una ciudad sostenible, eficiente y baja en carbono, y por ende el mejoramiento de la calidad de vida en el Distrito Capital.</t>
  </si>
  <si>
    <t>En el marco del Programa Gestión Ambiental Empresarial y de acuerdo al cronograma de reporte para la vigencia 2020, producto de la asistencia técnica enmarcado en acompañamiento se reporta en esta localidad un (1) proyecto dirigido a la disminución de residuos como aporte a su desempeño ambiental.</t>
  </si>
  <si>
    <t>En el marco del Programa Gestión Ambiental Empresarial y de acuerdo al cronograma de reporte para la vigencia 2020, producto de la asistencia técnica enmarcado en acompañamiento se reporta en esta localidad un (1) proyecto dirigido al uso eficiente de la energía como aporte a su desempeño ambiental.</t>
  </si>
  <si>
    <t>En el marco del Programa Gestión Ambiental Empresarial y de acuerdo al cronograma de reporte para la vigencia 2020, producto de la asistencia técnica enmarcado en acompañamiento se reporta en esta localidad un (1) proyecto dirigido al uso eficiente del agua como aporte a su desempeño ambiental.</t>
  </si>
  <si>
    <t>En el marco del Programa Gestión Ambiental Empresarial y de acuerdo al cronograma de reporte para la vigencia 2020, producto de la asistencia técnica enmarcado en acompañamiento se reportan en esta localidad (3) proyectos dirigidos al uso eficiente de los recursos naturales (1 energía y 2 en agua).</t>
  </si>
  <si>
    <t>En el marco del Programa Gestión Ambiental Empresarial y de acuerdo al cronograma de reporte para la vigencia 2020, producto de la asistencia técnica enmarcado en acompañamiento se reportan en esta localidad (3) proyectos dirigidos al uso eficiente de los recursos naturales y materiales (2 en residuos y 1 en agua).</t>
  </si>
  <si>
    <t>En el marco del Programa Gestión Ambiental Empresarial y de acuerdo al cronograma de reporte para la vigencia 2020, producto de la asistencia técnica enmarcado en acompañamiento se reportan en esta localidad (13) proyectos dirigidos al uso eficiente de los recursos naturales y materiales (8 en residuos, 2 en agua y 3 en agua).</t>
  </si>
  <si>
    <t>En el marco del Programa Gestión Ambiental Empresarial y de acuerdo al cronograma de reporte para la vigencia 2020, producto de la asistencia técnica enmarcado en acompañamiento se reportan en esta localidad (8) proyectos dirigidos al uso eficiente de los recursos naturales y materiales (3 en residuos, 3 en agua y 2 en agua).</t>
  </si>
  <si>
    <t>UPZ 47</t>
  </si>
  <si>
    <t>COLON</t>
  </si>
  <si>
    <t>Suba (Diseño Paisajístico  zonas de cesión proyecto CAMINO VERDE)</t>
  </si>
  <si>
    <t>Bosa Central (PLAN DIRECTOR PARQUE TIBANICA, PLAN DIRECTOR  PARQUE LA ESPERANZA)</t>
  </si>
  <si>
    <t>MARCO FIDEL SUAREZ (PLAN DIRECTOR PARQUE SANTA LUCÍA)</t>
  </si>
  <si>
    <t>LUCERO (PLAN DIRECTOR PARQUE LAS QUINTAS)</t>
  </si>
  <si>
    <t>Durante el mes de noviembre de 2020, se incorporó criterios de sostenibilidad ambiental a 11 proyectos, tanto en espacio público como en privado. Así mismo, se realizó la verificación a la incorporación de determinantes ambientales a 6 proyectos de infraestructura en el espacio público - Parques Distritales.</t>
  </si>
  <si>
    <t>Se reconoce a UN (1) negocio verde en el mes de noviembre que obtienen un puntaje mayor del 53% en los criterios evaluados, generando un acumulado de nueve (9) negocios verdes. Adicionalmente, 10 negocios verdes fueron aceptados en el marco de la convocatoria de Innpulsa -Cree.</t>
  </si>
  <si>
    <t>Durante noviembre se avanzó en la formulación del proyecto dirigido al sector de las curtiembres, se definieron las alternativas de posibles proyectos, las cuales fueron priorizados a través de criterios, económicos, técnicos y legales. Esta priorización permitió establecer que la alternativa de mayor viabilidad es desarrollar un proyecto de  Fortalecimiento de la cadena de valor del cuero sostenible. Adicionalmente para avanzar en el censo de curtiembres, actualmente se esta procesando la base de datos recibida de la camara de comercio.</t>
  </si>
  <si>
    <t>Avance en la formulación del Plan de Acción Climática; el documento se encuentra al 80%. También, se han realizado acciones priorizadas, que contribuyen a mejorar la calidad ambiental y reducir los efectos del cambio climático, en especial, mediante medidas de adaptación.</t>
  </si>
  <si>
    <t>El acumulado ejecutado en la vigencia 2020, corresponde a 20 proyectos verificados en la incorporación de sus determinantes ambientales, correspondiente a trece (13) Planes Directores de Parques de la Ciudad y siete (07) Diseños paisajísticos de parques y zonas verdes.
Durante el mes de diciembre de 2020, se verifico la incorporación de determinantes ambientales a ocho (08) proyectos de infraestructura en el espacio público como son: (01) Plan Director para Parques, correspondiente al Parque Zonal Morato y siete (07) Diseños paisajísticos de parques y zonas verdes.
Estos proyectos verificados se encuentran localizados en las siguientes localidades: uno (01) Usaquén, uno (01) Suba, uno (01) Fontibón, uno (01) Barrios Unidos, tres (03) Kennedy y uno (01) Antonio Nariño.</t>
  </si>
  <si>
    <t>LOCALIDADES: Mediante esta meta se emitirán determinnates ambientales en proyectos urbanos y arquitectónicos de diferentes escalas, así como a instrumentos de planeamiento urbano, promoviendo la construcción sostenible y el ecourbanismo en la ciudad, mediante la armonización de los proyectos urbanos y el modelo de ocupación del territorio con la Estructura ecológica Principal, garantizando mejores espacios para la habitabilidad urbana y mayor equidad e igualdad en la población capitalina.</t>
  </si>
  <si>
    <t>LOCALIDADES:La Secretaría Distrital de Ambiente ha realizado importantes esfuerzos incorporando criterios de ecourbanismo y construcción sostenible en proyectos urbanos y arquitectónicos en la Ciudad, por lo cual mediante esta meta se realiza la verificación en la incorporación de los lineamientos y determinantes ambientales de ecourbanismo y construcción sostenible a proyectos de infraestructura que actualmente están en operación, evaluando su aporte a las políticas nacionales y distritales que rigen en esta materia y su aporte a la gestión de la crisis climática; así mismo, esta verificación permitirá conocer las dificultades por parte del sector construcción en la incorporación de estos criterios, permitiendo que desde la administración distrital genere estrategias para promover y fortalecer la construcción sostenible en la Ciudad.</t>
  </si>
  <si>
    <t>Durante el II semestre 2020, se verifico la incorporación de determinantes ambientales a veinte (20) proyectos de infraestructura en la incorporación de sus determinantes ambientales, correspondiente a trece (13) Planes Directores de Parques de la Ciudad y siete (07) Diseños paisajísticos de parques y zonas verdes.</t>
  </si>
  <si>
    <t>Durante el II Semestre 2020 se emitieron determinantes ambientales a sesenta y seis (66) proyectos de infraestructura, los cuales corresponden a proyectos urbanos y arquitectónicos de diferentes escalas, tanto en espacio público como en privado, promoviendo la construcción sostenible y el ecourbanismo en la ciudad. Los proyectos a los cuales se les incorporó criterios de sostenibilidad corresponden a: Tres (03) Plan Parcial de Desarrollo, dos (02) Plan Parcial de Renovación Urbana, tres (03) Proyectos de Legalización y Regularización de Barrios, seis (06) Planes de Implantación, un (01) Plan de Regularización y Manejo, cuatro (04) Planes Directores para parques, dos (02) Planes de Manejo de Humedales, treinta y cuatro (34) Diseños paisajísticos de parques y zonas verdes, cuatro (04) proyectos de compatibilidad de uso de vivienda en suelo restringido, un (01) Patio zonal para el Sistema Integrado de Transporte Publico - SITP y seis (06) proyectos de infraestructura especial como colegios, tramos viales en intervenciones en Zonas de Manejo y Preservación Ambiental.</t>
  </si>
  <si>
    <t>Esta meta no realiza la definición de la población, dado que los determinantes ambientales se emiten en una etapa previa de diseño y formulacion, por lo que no se tiene certeza de que el proyecto sea ejecutado, si sufrira modificaciones y la población que sera beneficiada finalmente,
 Esta meta es atendida por demanda, por lo que solo a finalizar cada mes se puede definir las zonas beneficiadas, la territorialización de la meta se realiza a escala de localidad, dado que que la incorporcion de criterios de ecourbanismo y sostenibilidad ambiental en proyecto de infraestructura genera beneficios intrinsecos y complejos de definir su impacto, dado que no todos los proyectos incorporan los mismo determintes y requeriria de estudios especializados por cada proyecto, para calcular los beneficios ambientales y la poblacion beneficiada, lo cual desborda lo programado en la meta.</t>
  </si>
  <si>
    <t>La territorialización de la meta se realiza a escala de localidad, dado que la incorporcion de criterios de ecourbanismo y sostenibilidad ambiental en proyecto de infraestructura genera beneficios intrinsecos y complejos de definir su impacto, dado que no todos los proyectos incorporan los mismo determintes y requeriria de estudios especializados por cada proyecto, para calcular los beneficios ambientales y la poblacion beneficiada, lo cual desborda lo programado en la meta.</t>
  </si>
  <si>
    <t>LOCALIDADES: Se realizará  acompañamiento técnico a techos verdes y jardines verticales, lo cual promueve la conservación y mejoramiento de estas estructuras que ofrecen múltiples beneficios ambientales (Eje. Retienen el agua lluvia, mitigan el efecto isla de calor, absorben el ruido), sociales (Eje. Mejoran el paisaje urbano, aumentan el área verde de la ciudad, mejoran la calidad de vida) y económicos (Eje. Mantienen la comodidad térmica al interior de las edificaciones, evitando el uso de calefactores, valorizan el predio, permiten integrarse con sistemas de aprovechamiento de agua lluvia, ahorrando consumo de agua), para la ciudad y sus habitantes.</t>
  </si>
  <si>
    <t>Durante el II Semestre de 2020 se ha realizado el acompañamiento técnico 2500 m2 de techos verdes y jardines verticales con acompañamiento técnico y promovidos en las siguientes localidades: San Cristóbal (5 m2), Barrios Unidos (15 m2), Engativá (17 m2), Puente Aranda (390 m2), Teusaquillo (93 m2), Santa Fe (26 m2), Chapinero (1421 m2), Usaquén (405 m2), Suba (30 m2) y Candelaria (98 m2).</t>
  </si>
  <si>
    <t>Usaquen, Usme, Candelaria, Chapinero, Santa Fé, San Cristobal, Tunjuelito, Bosa, Kennedy, Fontibón, Engativá, Suba, Barrios Unidos, Teusaquillo, Los Martires, Antonio Nariño, Puente Aranda, Rafal Uribe y Ciudad Bolivar.</t>
  </si>
  <si>
    <t>Chapinero, Usaquen, Santa Fé, San Cristobal, Engativá, Suba, Barrios Unidos, Teusaquillo, Puente Aranda, La Canderaria.</t>
  </si>
  <si>
    <t>Santa Fé, Bosa,  Kennedy, Fontibón, Engativá, Suba, Barrios Unidos, Antonio Nariño, Rafael Uribe, Ciudad Bolivar, Los Martires, Chapinero, San Cristobal y Usaquen.</t>
  </si>
  <si>
    <t>UPZ 54</t>
  </si>
  <si>
    <t>CERROS DE ORIENTE</t>
  </si>
  <si>
    <t>TPI MARRUECOS (PPD RAFAEL URIBE 70)</t>
  </si>
  <si>
    <t>TPI TUNJUELITO (Contrato de obra IDU 1639/2019)</t>
  </si>
  <si>
    <t xml:space="preserve">UPZ 42
UPZ 62
</t>
  </si>
  <si>
    <t>SAN CARLOS
PARQUE EL TUNAL</t>
  </si>
  <si>
    <t xml:space="preserve">San Blas (Diseño paisajístico de las zonas de cesión de la Urbanización Camino de Los Alpes y Diseño paisajístico Buenos Aires)
</t>
  </si>
  <si>
    <t>UPZ 108
UPZ 43
UPZ 40</t>
  </si>
  <si>
    <t>TPI Lucero(Desarrollo cordillera sur)</t>
  </si>
  <si>
    <t>UPZ 67</t>
  </si>
  <si>
    <t>UPZ 65
UPZ 67</t>
  </si>
  <si>
    <t>GUADALUPE
CORDILLERA DEL SUR</t>
  </si>
  <si>
    <t>TPI San Cristóbal Norte (Plan parcial dedarrollo IBIZA)</t>
  </si>
  <si>
    <t>UPZ 94</t>
  </si>
  <si>
    <t>LA CATEDRAL</t>
  </si>
  <si>
    <t>UPZ 49
UPZ 84
UPZ 86
UPZ 87</t>
  </si>
  <si>
    <t>VILLA DEL RIO
JORGE URIBE BOTERO
OSORIO XXIII
CAMPO VERDE</t>
  </si>
  <si>
    <t>UPZ 57</t>
  </si>
  <si>
    <t>EL MOCHUELO ORIENTAL</t>
  </si>
  <si>
    <t>UPZ 90
UPZ 97
UPZ 99</t>
  </si>
  <si>
    <t>UPZ 38</t>
  </si>
  <si>
    <t>RESTREPO OCCIDENTAL</t>
  </si>
  <si>
    <t>LA CATEDRAL
SANTA BARBARA</t>
  </si>
  <si>
    <t>CIUDADELA COLSUBSIDIO
EL MINUTO DE DIOS</t>
  </si>
  <si>
    <t xml:space="preserve">
UPZ 72
UPZ 29
</t>
  </si>
  <si>
    <t xml:space="preserve">UPZ 1
UPZ 12
UPZ 87
UPZ 10
UPZ 11
</t>
  </si>
  <si>
    <t>TIBABITA RURAL
LA LIBERIA
SAN BERNARDINO XVIII
LA GRANJA NORTE
BOSQUE DE PINOS</t>
  </si>
  <si>
    <t>UPZ 18
UPZ 2
UPZ 27</t>
  </si>
  <si>
    <t xml:space="preserve">Punto 
 (Remitirse a Generación de Shape,
Meta 1_Julio 2020),                                Meta 1_Agosto2020), 
Meta 1_Septiembre2020),
Meta 1_Octubre2020),
Meta 1_Noviembre2020),
Meta 1_Diciembre2020)
</t>
  </si>
  <si>
    <t>UPZ 101
UPZ 109</t>
  </si>
  <si>
    <t>LA SOLEDAD
CIUDAD SALITRE NOR-ORIENTAL</t>
  </si>
  <si>
    <t>TPI CORABASTOS (Plan de Regularización y manejo CORABASTOS)</t>
  </si>
  <si>
    <t>UPZ 75 
UPZ 77
UPZ 114
UPZ 110
UPZ 115</t>
  </si>
  <si>
    <t>BRITALIA
CANTAGALLO
PORTALES DEL NORTE
CASABLANCA SUBA URBANO
RINCON DE SANTA INES</t>
  </si>
  <si>
    <t>UPZ 80
UPZ 45
UPZ 46
UPZ 44</t>
  </si>
  <si>
    <t>Corabastos
ALQUERIA LA FRAGUA II
EL VERGEL ORIENTAL
HIPOTECHO SUR</t>
  </si>
  <si>
    <t>INDUSTRIAL CENTENARIO
SAN RAFAEL INDUSTRIAL
PROVIVIENDA NORTE
SAN EUSEBIO
PENSILVANIA</t>
  </si>
  <si>
    <t>UPZ 32
UPZ 33</t>
  </si>
  <si>
    <t>LOS ALPES
SANTA ANA SUR</t>
  </si>
  <si>
    <t xml:space="preserve">LA LAGUNA FONTIBON
BELEN FONTIBON
EL CHANCO I
CAPELLANIA
SALITRE OCCIDENTAL
PUERTA DE TEJA
EL TINTAL
</t>
  </si>
  <si>
    <t>SIBERIA CENTRAL
CHICO NORTE II SECTOR
PORCIUNCULA
CHAPINERO CENTRAL
EL CHICO</t>
  </si>
  <si>
    <t>UPZ 91</t>
  </si>
  <si>
    <t>LA MERCED</t>
  </si>
  <si>
    <t xml:space="preserve">TPI BOSA CENTRAL Y OCCIDENTAL (Proyecto especial de infraestructura ppd EDEN EL DESCANSO)
</t>
  </si>
  <si>
    <t>SIN TERRITORIALIZAR</t>
  </si>
  <si>
    <t xml:space="preserve">SIN TERRITORIALIZAR(pertenece a proyectos del la meta 1_Agosto 2020, sin territorializar)
</t>
  </si>
  <si>
    <t>total upz territorializadas (julio-diciembre 2020) = 42</t>
  </si>
  <si>
    <t>total barrios territorializados (julio-diciembre 2020)=51</t>
  </si>
  <si>
    <t>SAN DIEGO</t>
  </si>
  <si>
    <t>LA ESTANZUELA</t>
  </si>
  <si>
    <t>UPZ37</t>
  </si>
  <si>
    <t>LAS ACACIAS</t>
  </si>
  <si>
    <t>UPZ 50</t>
  </si>
  <si>
    <t>LAS GUACAMAYAS I</t>
  </si>
  <si>
    <t>UPZ 85</t>
  </si>
  <si>
    <t>QUINTAS DEL SUR</t>
  </si>
  <si>
    <t>SAN DIEGO-BOSA
VILLA ANNY I</t>
  </si>
  <si>
    <t>UPZ 30
UPZ 31</t>
  </si>
  <si>
    <t>TABORA
VILLA LUZ</t>
  </si>
  <si>
    <t>UPZ 53
UPZ 39</t>
  </si>
  <si>
    <t>SAN JORGE SUR
OLAYA</t>
  </si>
  <si>
    <t>RESTREPO</t>
  </si>
  <si>
    <t>UPZ 12
UPZ 16</t>
  </si>
  <si>
    <t>LA LIBERIA
SANTA BARBARA OCCIDENTAL</t>
  </si>
  <si>
    <t>UPZ 25</t>
  </si>
  <si>
    <t>SANTA ROSA</t>
  </si>
  <si>
    <t>UPZ 98</t>
  </si>
  <si>
    <t>JUAN XXIII</t>
  </si>
  <si>
    <t>UPZ 112
UPZ 115</t>
  </si>
  <si>
    <t>CIUDAD HAYUELOS
SANTA CECILIA</t>
  </si>
  <si>
    <t>UPZ 44
UPZ 45
UPZ 48
UPZ 46</t>
  </si>
  <si>
    <t>HIPOTECHO OCCIDENTAL
PROVIVIENDA
SANTA CATALINA
VALLADOLID</t>
  </si>
  <si>
    <t>total upz territorializadas (julio-diciembre 2020) = 21</t>
  </si>
  <si>
    <t>total BARRIOS territorializadas (julio-diciembre 2020) = 22</t>
  </si>
  <si>
    <t>polígono
 (Remitirse a Generación de Shape,
Meta 2_Septiembre2020),
Meta 2_Octubre2020),
Meta 2_Noviembre2020),
Meta 2_Diciembre2020)</t>
  </si>
  <si>
    <t xml:space="preserve">polígono
 (Remitirse a Generación de Shape,
Meta 1_Julio 2020),                                Meta 1_Agosto2020), 
Meta 1_Septiembre2020),
Meta 1_Octubre2020),
Meta 1_Noviembre2020),
Meta 1_Diciembre2020)
</t>
  </si>
  <si>
    <t xml:space="preserve">polígono 
 (Remitirse a Generación de Shape,
Meta 1_Julio 2020),                                Meta 1_Agosto2020), 
Meta 1_Septiembre2020),
Meta 1_Octubre2020),
Meta 1_Noviembre2020),
Meta 1_Diciembre2020)
</t>
  </si>
  <si>
    <t>punto
 (Remitirse a Generación de Shape,
Meta 3_Agosto2020,
Meta3_Septiembre2020,
Meta3_Octubre2020,
Meta3_Noviembre2020,
Meta3_Diciembre2020.</t>
  </si>
  <si>
    <t>SAMPER</t>
  </si>
  <si>
    <t>ANDES NORTE</t>
  </si>
  <si>
    <t>UPZ 97
UPZ 88</t>
  </si>
  <si>
    <t xml:space="preserve">UPZ 108
</t>
  </si>
  <si>
    <t>ESTACION CENTRAL</t>
  </si>
  <si>
    <t>UPZ104
UPZ106
UPZ109</t>
  </si>
  <si>
    <t>CENTRO ADMINISTRATIVO OCC.
CIUDAD UNIVERSITARIA
CIUDAD SALITRE SUR-ORIENTAL</t>
  </si>
  <si>
    <t>UPZ 16
UPZ14</t>
  </si>
  <si>
    <t>CHICO NORTE II SECTOR
EMAUS
CHICO NORTE
LAGO GAITAN
ESPARTILLAL
EL CHICO</t>
  </si>
  <si>
    <t>UPZ98</t>
  </si>
  <si>
    <t>CONCEPCION NORTE</t>
  </si>
  <si>
    <t>UPZ 73
UPZ 26</t>
  </si>
  <si>
    <t>SANTA MONICA
LAS FERIAS</t>
  </si>
  <si>
    <t xml:space="preserve">SANTA BARBARA OCCIDENTAL
SANTA BIBIANA
SAN PATRICIO
BELLA SUIZA
</t>
  </si>
  <si>
    <t>total upz territorializadas (julio-diciembre 2020) = 14</t>
  </si>
  <si>
    <t>total barrios territorializadas (julio-diciembre 2020) = 20</t>
  </si>
  <si>
    <t>El acumulado ejecutado en la vigencia 2020, corresponde a 0,05. 
El consolidado de acciones: se inició la construcción de la Estrategia Distrital de Crecimiento Verde (EDCV) con la búsqueda, obtención, selección y clasificación de información secundaria y en fuentes propias de la Secretaría Distrital de Ambiente, así como del aporte extraído de la reunión con diferentes actores pertenecientes de la academia y entidades del distrito de las cuales se identificaron roles y se vienen desarrollando articulaciones para la generación de nuevos programas y la integración en otros existentes.
Se construyó una matriz alimentada con información de fuentes secundarias y propias de la Secretaría Distrital de Ambiente y los encuentros con entidades externas, con esta información se estructuró la conceptualización gráfica de la EDCV en formato PPT, igualmente, la versión inicial de tabla de contenido del documento, con lo cual se comenzó la conformación de los capítulos 1 "Antecedes del CV", el numeral 2 “Justificación” y 3 “Estrategia Distrital de Crecimiento Verde”, que con modificaciones pasó a llamarse “Diagnóstico de los elementos fundamentales para la implementación de la EDCV” al igual que se incluyó en versión preliminar de glosario, abreviaturas y anexos.
Para el mes de diciembre, la versión inicial de los capítulos anteriormente mencionados fue enviada a revisión del doctor Oscar Vargas funcionario y experto en Gestión Ambiental Empresarial de la SDA. Paralelamente se realizó el mapeo de entidades de financiamiento de proyectos verdes para Bogotá y se inició la estructuración de cuestionario para aplicarlo en el sector empresarial participante en el programa GAE a fin de obtener precisiones en la modelación de los programas que integran la EDCV.
En la articulación de la SDA con la SDDE, que tiene gran participación en este proceso, se continuó concertación y articulación de estrategias conjuntas, es así que, con el fin de fortalecer competencias de acción de las dos entidades, la SDA con el apoyo y desarrollo voluntario del Dr Paulo Romero de la UNAL, lidero el montaje del curso “Ecodiseño en la economía Circular” realizado los días 10, 15 y 17 de diciembre de 8 a 10am a colaboradores de la SDDE y la SDA.</t>
  </si>
  <si>
    <t>El acumulado ejecutado en la vigencia 2020, corresponde a empresas participantes en el Programa de Gestión Ambiental Empresarial (Estrategia ACERCAR y Programa de Excelencia Ambiental Distrital (PREAD)), de acuerdo al reporte programado y cumpliendo con la meta, se presenta un avance consolidado de 50 proyectos dirigidos al uso eficiente al recursos naturales y materiales, (5 reportados en agosto, 10 en el mes de septiembre, 15 en el mes de octubre, 15 para el mes de noviembre y 5 para el mes de diciembre). Las empresas a las que se les brindó acompañamiento y presentaron sus proyectos fueron: 
C.I SIGRA S.A, PROASEPSIS S.A.S., CENTRO MAYOR CENTRO COMERCIAL P.H., DINATECH MOBILE S.A.S., GASEOSAS LUX S.A.S., AUTOMOTORES SAN JORGE S.A., PAVIMENTOS COLOMBIA S.A.S., PROLACTEOS JR S.A.S., LINCOLN SOLDADURAS DE COLOMBIA LTDA., JA BELTRAN RECICLAJE ECOLOGICO AMBIENTAL S EN C, DHL GLOBAL FORWARDING DEPOSITO ADUANERO COLOMBIA SA, COLTANQUES S.A.S., MINISTERIO DE MINAS Y ENERGIA, PROCABLES S.A.S., PIARO IMPRESORES SAS, CABLE MÓVIL, SOMOS BOGOTÁ USME S.A.S., CONALSEBOS S.A.S., GRUPO KOPELLE, ABC GOTUPLAS S.A.S, TITAN PLAZA CENTRO COMERCIAL Y EMPRESARIAL PH, INDES S.A.S - SEDE CALLE 65 A 93 – 28, FEPCO ZONA FRANCA S.A.S, FRIGORIFICO  GUADALUPE SAS, AVANT PLAST S.A. AVANCES TECNOLÓGICOS PLASTICOS S.A., FRIGORIFICO  GUADALUPE SAS, GASEOSAS COLOMBIANAS S.A.S. PLANTA CENTRO, GASEOSAS LUX S.A.S., MULTIDIMENSIONALES S.A.S, CENTRO COMERCIAL PLAZA DE LAS AMÉRICAS, DIJIN, FONDO DE FINANCIAMIENTO DEL SECTOR AGROPECUARIO, LILI-PLAST S.A.S, LIMPIEZA METROPOLITANA S.A. E.S.P., MARKETEANDO GRAFIPRINT S.A.S, XPRESS ESTUDIO GRÁFICO Y DIGITAL SAS, AVÍCOLA MILUC S. A. S., MULTICARGO LTDA., RANSA COLOMBIA S.A.S., RGD AIRE ACONDICIONADO S.A.S, AUTORIDAD NACIONAL DE LICENCIAS AMBIENTALES - ANLA, CAPITAL BUS S.A.S., AROMATHEKA S.A.S, ESPECTROFARMA S. A. S., TRASNPORTES ESPECIALES COLEGIOS Y TURISMO S. A., NACIONAL DE ELÉCTRICOS HH LTDA - CENTRO 1, NACIONAL DE ELÉCTRICOS HH LTDA - CENTRO 6, UNIVERSIDAD NACIONAL ABIERTA Y A DISTANCIA. CEAD JOSÉ ACEVEDO Y GÓMEZ, ALTEA FARMACÉUTICA S. A., COLOMPACK S. A.</t>
  </si>
  <si>
    <t>Se avanzo en la entrega de los capitulos 1, 2, y 3 en versión inicial de los capítulos anteriormente mencionados fue enviada a revisión del doctor Oscar Vargas funcionario y experto en Gestión Ambiental Empresarial de la SDA. Paralelamente se realizó el mapeo de entidades de financiamiento de proyectos verdes para Bogotá y se inició la estructuración de cuestionario para aplicarlo en el sector empresarial participante en el programa GAE a fin de obtener precisiones en la modelación de los programas que integran la EDCV.</t>
  </si>
  <si>
    <t>Producto de la asistencia técnica, para este periodo y de acuerdo a la programación de la meta, se reportan 5 proyectos presentados por las empresas participantes dirigidos al uso eficiente de los recursos naturales y materiales los cuales aportan al desempeño ambiental de las organizaciones, para un avance consolidado en la vigencia 2020 de 50 proyectos.</t>
  </si>
  <si>
    <t>En el marco del Programa Gestión Ambiental Empresarial y de acuerdo al cronograma de reporte para la vigencia 2020, producto de la asistencia técnica enmarcado en acompañamiento se reportan en esta localidad  (4) proyectos: (1) dirigido al uso eficiente de la energía y (3) al uso eficiente del agua como aporte a su desempeño ambiental.</t>
  </si>
  <si>
    <t>En el marco del Programa Gestión Ambiental Empresarial y de acuerdo al cronograma de reporte para la vigencia 2020, producto de la asistencia técnica enmarcado en acompañamiento se reporta en esta localidad de 2 proyectos, un (1) proyecto dirigido a la disminución de residuos y otro al uso eficiente de la energía como aporte a su desempeño ambiental.</t>
  </si>
  <si>
    <t>En el marco del Programa Gestión Ambiental Empresarial y de acuerdo al cronograma de reporte para la vigencia 2020, producto de la asistencia técnica enmarcado en acompañamiento se reportan en esta localidad (1) proyectos dirigidos al uso eficiente de los recursos naturales y materiales (2 en residuos, 5 en agua, 3 en agua y 1 en el mejoramiento del aire con la reducción del Huella de Carbono).</t>
  </si>
  <si>
    <t>Punto (Shapefile_Proy7794_meta5_DIC2020)</t>
  </si>
  <si>
    <t>Teniendo en cuenta que la población objeto corresponde al sector empresarial ubicado en el perímetro urbano de Bogotá, es dificil definir el area de influencia, por lo cual se incluye como area el distrito capital, ya que se presenta gran dificultad y escasa confiabilidad en la adquisición de información dado el universo de empresas participantes, respecto a ubicación de vivienda de colaboradores, así mismo, dada la naturaleza comercial de estas organizaciones es impreciso determinar el detalle en ubicación, población, genero, grupos, condiciones sociales de las personas con las que puedan desarrollar relaciones comerciales (clientes, proveedores, otros), de tipo social con organizaciones sin animo de lucro y la académia.
Por lo anterior, no se encuentran definidos los grupos etarios, de condición poblacional, etnicos y demas información solicitada en las columnas AQ a la AW.</t>
  </si>
  <si>
    <t>UPZ88</t>
  </si>
  <si>
    <t>EL RETIRO</t>
  </si>
  <si>
    <t>UPZ91
UPZ93</t>
  </si>
  <si>
    <t>SAGRADO CORAZON, SAMPER
LA CAPUCHINA</t>
  </si>
  <si>
    <t>UPZ56</t>
  </si>
  <si>
    <t>EL PORVENIR</t>
  </si>
  <si>
    <t>DANUBIO</t>
  </si>
  <si>
    <t>UPZ 42
UPZ62</t>
  </si>
  <si>
    <t>ISLA DEL SOL, TUNAL ORIENTAL
SAN BENITO</t>
  </si>
  <si>
    <t>UPZ44
UPZ45
UPZ81</t>
  </si>
  <si>
    <t>HIPOTECHO OCCIDENTAL
ALQUERIA LA FRAGUA
GRAN BRITALIA I</t>
  </si>
  <si>
    <t>GRAN BRITALIA</t>
  </si>
  <si>
    <t>UPZ112
UPZ115
UPZ75
UPZ76
UPZ77</t>
  </si>
  <si>
    <t>EL TINTAL CENTRAL, FRANCO, GRANJAS DE TECHO, INTERINDUSTRIAL, MONTEVIDEO
SANTA CECILIA
CENTRO FONTIBON, VERSALLES FONTIBON
EL REFUGIO, SAN PABLO JERICO
ZONA FRANCA</t>
  </si>
  <si>
    <t>UPZ116
UPZ26
UPZ31
UPZ74</t>
  </si>
  <si>
    <t>LOS ALAMOS
LA CABANA, LAS FERIAS, SANTA ROSA
EL ENCANTO
ENGATIVA ZONA URBANA</t>
  </si>
  <si>
    <t>UPZ104</t>
  </si>
  <si>
    <t>CENTRO ADMINISTRATIVO OCC.</t>
  </si>
  <si>
    <t>UPZ102</t>
  </si>
  <si>
    <t>EL LISTON</t>
  </si>
  <si>
    <t>UPZ38</t>
  </si>
  <si>
    <t>VILLA MAYOR ORIENTAL</t>
  </si>
  <si>
    <t>UPZ108
UPZ111
UPZ40
UPZ43</t>
  </si>
  <si>
    <t>EL EJIDO, LOS EJIDOS, PENSILVANIA
CENTRO INDUSTRIAL, ORTEZAL, PUENTE ARANDA, SALAZAR GOMEZ
SENA
SAN RAFAEL INDUSTRIAL</t>
  </si>
  <si>
    <t xml:space="preserve">EL MIRADOR, </t>
  </si>
  <si>
    <t xml:space="preserve">Durante el mes de diciembre, se genera un avance del 0,08, constituyendo un acumulado en la vigencia 2020 de 0,5, debido a que para el periodo en mención se generó el documento de formulación del proyecto de laboratorio de economía circular para las empresas, el cual será insumo para el desarrollo del primer proyecto piloto. Asimismo, se realizó el reconocimiento a las organizaciones que adelantan acciones en torno a la economía circular. </t>
  </si>
  <si>
    <t>DISTRITAL: acompañamiento y verificación de los Negocios Verdes que se encuentran en la ciudad, por la  oferta de bienes y servicios de impacto ambiental positivo.</t>
  </si>
  <si>
    <t>Para el mes de diciembre cumple 1 empresa en la localidad de Puente Aranda cumpliendo los 10 negocios verdes planeados.</t>
  </si>
  <si>
    <t xml:space="preserve">DISTRITAL
</t>
  </si>
  <si>
    <t>Punto.
Shapefile_Proy7794_meta6_DIC2020</t>
  </si>
  <si>
    <t>DISTRITAL: se realiza un análisis e identificación de oportunidades en economía circular, para posteriormente formular proyectos pilotos en diferentes sectores económicos.</t>
  </si>
  <si>
    <t>Debido a que las acciones desarrolladas en el mes de diciembre se basaron en la formulación del proyecto y éste aún no ha sido definido completamente en un territorio, no se tiene una territorización especifica.</t>
  </si>
  <si>
    <t>Para el acumulado de Jul a Dic  se han desarrollado diferentes acciones en torno a la formulación del proyecto piloto de economía circular, y aunque el insumo son los proyectos formulados por las empresas participantes de Pro-RedES no todas serán parte del primer proyecto que se está reportando y por ello no se puede generar una territorización especifica.</t>
  </si>
  <si>
    <t>Los sectores priorizados por el POMCA son el sector de galvanoplastia, minería y curtiembres. Específicamente para el presente año se inició con la formulación del primer proyecto a realizar con el sector de curtiembres.
Durante el mes de diciembre se avanzó en la formulación del proyecto dirigido al sector de las curtiembres. Se definieron objetivo general, específicos, metas e indicadores. Adicionalmente, se avanzó en el diagnóstico ambiental sectorial. Todo esto sumado a la operación de la mesa de curtiembres y las demás reuniones de gestión requeridas. Así mismo, se apoyo el proceso de votación en presupuestos participativos para el desarrollo del Centro de Innovación Ambiental y de calidad CINAC", de los cuales se esperará los resultados del proceso de votación.   
Paralelamente, para el sector galvanoplastia se realizó la segunda mesa distrital del sector galvánico con la participación de las 9 empresas inscritas al proyecto fortalecimiento del sector de recubrimientos electrolíticos con enfoque en cadena de valor. Así mismo, se avanzó en la elaboración del diagnóstico sectorial. Por otra parte, se realizó la verificación de 113 empresas de 252 identificadas preliminarmente como pertenecientes al sector a nivel distrital y, se participó de mesas interinstitucionales con la CAR, Gobernación de Cundinamarca, entre otras entidades, para definir el plan de capacitación del sector para el año 2021
Para el sector de minería se avanzó en la consolidación del diagnóstico sectorial, con el estado de la minería en la ciudad. El cual fue elaborado, y está en proceso de ajustes y retroalimentación por parte del experto en geología. Adicionalmente, se avanzó en la actualización del inventario minero de la ciudad insumo de la base cartográfica de caracterización en el distrito realizada.</t>
  </si>
  <si>
    <t xml:space="preserve">DISTRITAL
Formulación del primer proyecto a realizar con el sector de curtiembres siendo uno de los tres sectores priorizados por el POMCA (Curtiembres, galvanoplastia y minería); razón por la cual, durante el reporte aún no se presenta resultados de territorialización, considerando la fase de formulación en la que se encuentra. Una vez, inicie la implementación de los proyectos se realizará el respectivo alcance territorial. </t>
  </si>
  <si>
    <t>Los sectores priorizados para el desarrollo de proyectos por el POMCA son el sector de galvanoplastia, minería y curtiembres. Específicamente para el presente año se inició con la formulación del primer proyecto a realizar con el sector de curtiembres.
Durante el mes de diciembre se avanzó en la formulación del proyecto dirigido al sector de las curtiembres, como resultado de la formulación del proyecto, se definieron los objetivos general y específicos, las metas y los indicadores. Una vez se inicie el proceso de implementación se iniciará la respectiva territorialización</t>
  </si>
  <si>
    <t xml:space="preserve">Para el presente año se encuentra establecido la formulación del primer proyecto a realizar con el sector de curtiembres siendo uno de los tres sectores priorizados por el POMCA (Curtiembres, galvanoplastia y minería); razón por la cual, durante el reporte aún no se presenta resultados de territorialización, considerando la fase de formulación en la que se encuentra. Una vez, inicie la implementación de los proyectos se realizará el respectivo alcance territorial. </t>
  </si>
  <si>
    <t>En la vigencia 2020 se ejecutaron acciones de adaptación al cambio climático, con avance del indicador del 0,15 así:
-  Gestión del riesgo por incendio forestal: a) Conocimiento: campaña de prevención de incendios forestales "MenosIncendiosMásVida" (1 realizada e inicio de otra); aportes para elaborar el Plan de Contingencia de la 2a temporada de menos lluvias 2020 y la 1ra de 2021; elaboración y actualización de matrices de gran complejidad de incendios 2020; realización de capacitaciones; consecución e inicio de revisión de Planes de Manejo Humedales para verificar existencia de medidas de contingencia por incendio forestal; revisión de Zonas de Interfaz Urbano-Forestal - ZIUF, tipologías y acciones de prevención y mitigación de incendios para socializar en Comisión. b) Reducción: realización de labores de mitigación; realización de acciones de prevención. c) Manejo: proceso de restauración ecológica en 3 ha afectadas por fuego; culminación de valoración económica y ambiental de daños ocasionados por el incendio de Tibanica, Meandro del Say y Bosa; realización de visitas para georreferenciar eventos forestales ocurridos en 2020; georreferenciación de dichos eventos y generación de shapes y salidas gráficas. d) Presidencia de la Comisión Distrital para la Prevención y Mitigación de Incendios Forestales.
- Respuesta a emergencias: la entidad realizó la activación de 856 emergencias, a las cuales se dio respuesta.</t>
  </si>
  <si>
    <t>En 2020 se ejecutaron acciones de adaptación al cambio climático priorizadas. La meta ha avanzado en 12,50:
- Gestión del riesgo por incendio forestal: a) Conocimiento: campaña de prevención de incendios forestales "MenosIncendiosMásVida" (1 realizada e inicio de otra); aportes para elaborar el Plan de Contingencia de la 2a temporada de menos lluvias 2020 y la 1ra de 2021; elaboración y actualización de matrices de gran complejidad de incendios 2020; realización de capacitaciones; consecución e inicio de revisión de Planes de Manejo Humedales para verificar existencia de medidas de contingencia por incendio forestal; revisión de Zonas de Interfaz Urbano-Forestal - ZIUF, tipologías y acciones de prevención y mitigación de incendios para socializar en Comisión. b) Reducción: realización de labores de mitigación; realización de acciones de prevención. c) Manejo: proceso de restauración ecológica en 3 ha afectadas por fuego; culminación de valoración económica y ambiental de daños ocasionados por el incendio de Tibanica, Meandro del Say y Bosa; realización de visitas para georreferenciar eventos forestales ocurridos en 2020; georreferenciación de dichos eventos y generación de shapes y salidas gráficas. d) Presidencia de la Comisión Distrital para la Prevención y Mitigación de Incendios Forestales.
- Respuesta emergencias: la entidad hizo la activación de 856 emergencias, se dio respuesta.</t>
  </si>
  <si>
    <t>El acumulado ejecutado en la vigencia 2020 es de diez (10) negocios verdes, Durante el mes de diciembre se reconoce a un (1) negocio verde. Adicionalmente, se realizó el proceso de acompañamiento basado en la apertura de la convocatoria CREE de Impulsa y una campaña de anchetas navideñas de productos verdes.</t>
  </si>
  <si>
    <t xml:space="preserve">Durante periodo  se presentó retraso para completar en su totalidad algunas actividades relacionadas con la estimación de emisiones  de GEI 2018  y la retroalimentación de  las  acciones de mitigación y adaptación al cambio climático con los sectores  por limitaciones  de  disponibilidad de  información para los cálculos y de los sectores por fin de año.   </t>
  </si>
  <si>
    <t xml:space="preserve">Se  realizó un cronograma   para las actividades que presentan retraso para ser completadas durante los meses de enero y febrero de 2021 y relacionadas con actividades de coordinación interinstitucional para  consolidar las acciones de adaptación y mitigación de Bogotá D.C. al cambio climático y su ruta de implementación.    </t>
  </si>
  <si>
    <t>Durante la vigencia se han realizado sesiones de trabajo de coordinación interinstitucional con los diferentes sectores que tienen a su cargo proyectos potenciales de reducción de emisiones de GEi con el fin de identificar y validar las acciones de Mitigación.Adicionalmente,  se realizó la caracterización de la ciudad en la plantilla de Pathways para la generación del escenario BAU (Business As Usual) de emisiones de GEI.
Durante el mes de noviembre se caracterizaron en coordinación interinstitucional  las Acciones de Mitigación Existentes y Planeadas en el Distrito en la plantilla PATHWAYS  que permitirá establecer Escenario de reducción de emisiones de GEI  y se avanzó en la consolidación de las medidas de Mitgación para el PAC de Bogotá. Asimimo, se avanzó en la construcción de indicadores de exposición, sensibilidad  y capacidad adaptativa necesarios para el cálculo del índice de riesgo climatico. Se obtuvo la información necesaria para la definición de escenarios de T y P 2011 - 2014. Se evaluó la probabilidad y el impacto delas amenazas climáticas anaizadas en el CRA y se identificaron, de manera articulada con los sectores, acciones de adaptación que permitan reducir el riesgo climatico y aumentar la resisliencia de la ciudad. Adicionalmente se realizaron dos talleres uno el 10 de Noviembre con empresas lideres en materia ambiental y otro el 17 de noviembre conmiembros delConcejo consultivo de gestión de riesgos y Cambio climático. Durante el mes de diciembre se realizó un taller intersectorial para priorización de acciones de Mitigación y Adaptación al Cambio climático y se consolidó la  versión inicial del Plan de Acción Climática para Bogotá D.C. .</t>
  </si>
  <si>
    <t>Durante el mes de diciembre de 2020, se incorporó y verifico criterios de sostenibilidad ambiental a diecinueve (19) proyectos. Así mismo, se brindo acompañamiento tecnico a 290 m2 de techos verdes y jardines verticales en la ciudad.</t>
  </si>
  <si>
    <t xml:space="preserve">Se reconoce a un (1) negocio verde en el mes de diciembre que obtienen un puntaje mayor del 57% en los criterios evaluados, generando un acumulado de diez (10) negocios verdes que permiten el cumplimiento de la meta. </t>
  </si>
  <si>
    <t xml:space="preserve">Durante el mes de diciembre se avanzó en la formulación del proyecto dirigido al sector de las curtiembres. Se definieron objetivo general, específicos y se concluyo la fase de formulacion del proyecto. Adicionalmente, se avanzó en el diagnóstico ambiental sectorial. Todo esto sumado a la operación de la mesa de curtiembres y las demás reuniones de gestión requeridas. Así mismo, se apoyo el proceso de votación en presupuestos participativos para el desarrollo del Centro de Innovación Ambiental y de calidad CINAC".
</t>
  </si>
  <si>
    <t>Plan de Acción Climática (versión 1) formulado.
Ejecución de algunas acciones de adaptación al cambio climatico priorizadas, para mejorar la calidad ambiental y reducir los efectos del cambio climático.</t>
  </si>
  <si>
    <t>Durante el mes de diciembre de 2020, se incorporó criterios de sostenibilidad ambiental a 11 proyectos, tanto en espacio público como en privado. Así mismo, se realizó la verificación a la incorporación de determinantes ambientales a 8 proyectos de infraestructura en el espacio público</t>
  </si>
  <si>
    <t>Durante el mes de diciembre de 2020 se ha realizado el acompañamiento técnico a 290 m2 correspondientes a jardines verticales, en proyectos existentes en espacio público y privado de las localidades de San Cristobal, Chapinero, Engativá y Puente Aranda  de la Ciudad de Bogotá.</t>
  </si>
  <si>
    <t>En 2020 acorde a lo planeado se lleva un acumulado de 0,1. En diciembre, se envió a revisión para observaciones capítulos 1,2 y 3 del documento preliminar de la EDCV. Mapeo entidades de financiamiento a proyectos verdes. Se continuó articulación de agendas con la academia y con SDDE a quien se invitó a participar del curso Ecodiseño en la economía Circular.</t>
  </si>
  <si>
    <t>Se realiza seguimiento a la formulación de los proyectos de producción más limpia, encontrando que la formulación del primer proyecto a desarrollar esta enfocado a las curtiembres de San Benito y se realizó la definición de objetivos completando su fase de formulacion. De otra parte se formulo un proyecto presentado en diciembre a la convocatoria de Innovacluster. Así mismo, se dará continuidad al inventario de curtiembres.</t>
  </si>
  <si>
    <t>Culminó la formulación de la primera versión del Plan de Acción Climática. 
Ejecución de algunas acciones de adaptación priorizadas: proyectos de adaptación al cambio climático; Gestión del riesgo por incendio forestal; Respuesta a emergencias; Implementación de instrumentos (PIGA y PACA); Seguimiento para recuperar y manejar suelos de protección por riesgo no mitigable.</t>
  </si>
  <si>
    <t>No.</t>
  </si>
  <si>
    <t>ID_Proyecto</t>
  </si>
  <si>
    <t>No de Proyecto</t>
  </si>
  <si>
    <t>1.NoProceso</t>
  </si>
  <si>
    <t>2.RubroPresupuestal</t>
  </si>
  <si>
    <t>3. Objetivo General</t>
  </si>
  <si>
    <t>4.Meta Plan de Desarrollo Distrital</t>
  </si>
  <si>
    <t>5. Objetivos Específicos</t>
  </si>
  <si>
    <t>6. Producto</t>
  </si>
  <si>
    <t xml:space="preserve">7. Línea </t>
  </si>
  <si>
    <t xml:space="preserve">8. Meta Proyecto de Inversión / Actividades </t>
  </si>
  <si>
    <t>9. Fuente de los recursos</t>
  </si>
  <si>
    <t>10. Tipo de gasto</t>
  </si>
  <si>
    <t>11. Componente de gasto</t>
  </si>
  <si>
    <t>12. Concepto de gasto</t>
  </si>
  <si>
    <t>13.CódigoUNSPSC</t>
  </si>
  <si>
    <t>14. Descripción (Objeto Indicativo)</t>
  </si>
  <si>
    <t>15.Fechaestimadadepresentaciondeprocesodeselección(mes)</t>
  </si>
  <si>
    <t>16.Fechaestimadadeiniciodeprocesodeselección(mes)</t>
  </si>
  <si>
    <t>17.DuracionestimadodelContrato
(Numero)</t>
  </si>
  <si>
    <t>18.DuracionestimadodelContrato
(intervalo:días,meses,años)</t>
  </si>
  <si>
    <t>19.Modalidaddeselección</t>
  </si>
  <si>
    <t>20.Fuentedelosrecursos</t>
  </si>
  <si>
    <t>21.Valortotalestimado</t>
  </si>
  <si>
    <t>22.Valorestimadoenlavigenciaactual</t>
  </si>
  <si>
    <t>ProcesoSIPSE</t>
  </si>
  <si>
    <t>ValorenTrAmiteSIPSE</t>
  </si>
  <si>
    <t>MetaPAA</t>
  </si>
  <si>
    <t>MetaSIPSE</t>
  </si>
  <si>
    <t>ValidaMETA</t>
  </si>
  <si>
    <t># de Contrato SIPSE</t>
  </si>
  <si>
    <t>#Contrato PREDIS</t>
  </si>
  <si>
    <t>Valida CONTRATO</t>
  </si>
  <si>
    <t>Beneficiario SIPSE</t>
  </si>
  <si>
    <t>Beneficiario PREDIS</t>
  </si>
  <si>
    <t>Valida Beneficiario</t>
  </si>
  <si>
    <t>Objeto PAA</t>
  </si>
  <si>
    <t>Objeto SIPSE</t>
  </si>
  <si>
    <t>Objeto PREDIS</t>
  </si>
  <si>
    <t>Valida OBJETO</t>
  </si>
  <si>
    <t>ConceptodeGastoPAA</t>
  </si>
  <si>
    <t>Concepto de Gasto SIPSE</t>
  </si>
  <si>
    <t>Concepto de gasto PREDIS</t>
  </si>
  <si>
    <t>Valida CONCEPTO</t>
  </si>
  <si>
    <t>Fuente PAA</t>
  </si>
  <si>
    <t>Fuente SIPSE</t>
  </si>
  <si>
    <t>Fuente PREDIS</t>
  </si>
  <si>
    <t>Valida FUENTE</t>
  </si>
  <si>
    <t># de CDP SIPSE</t>
  </si>
  <si>
    <t># de CDP PREDIS</t>
  </si>
  <si>
    <t>Valida # de CDP</t>
  </si>
  <si>
    <t>Valor de CDP SIPSE</t>
  </si>
  <si>
    <t>Valor CDP PREDIS</t>
  </si>
  <si>
    <t>Valida valor CDP</t>
  </si>
  <si>
    <t># RP SIPSE</t>
  </si>
  <si>
    <t># de RP PREDIS</t>
  </si>
  <si>
    <t>Valida # de RP</t>
  </si>
  <si>
    <t>Valor RP SIPSE</t>
  </si>
  <si>
    <t>Valor RP PREDIS</t>
  </si>
  <si>
    <t>Valida Valor de RP</t>
  </si>
  <si>
    <t>Giros PREDIS</t>
  </si>
  <si>
    <t>Diferencia</t>
  </si>
  <si>
    <t>varios</t>
  </si>
  <si>
    <t>varios 3</t>
  </si>
  <si>
    <t>1_7794</t>
  </si>
  <si>
    <t>3-3-1-16-02-27-7794</t>
  </si>
  <si>
    <t>FORTALECER LA INCLUSIÓN DE DETERMINANTES O ACCIONES DE SOSTENIBILIDAD Y GESTIÓN DEL CAMBIO CLIMÁTICO EN LOS PROYECTOS SECTORIALES Y DE ECOURBANISMO EN BOGOTÁ D.C.</t>
  </si>
  <si>
    <t>200-REALIZAR LA GESTIÓN Y SEGUIMIENTO A LA APLICACIÓN DE LOS DETERMINANTES AMBIENTALES EN 1.000 PROYECTOS DE CIUDAD TOMANDO EN CUENTA MEDIDAS DE ADAPTACIÓN Y MITIGACIÓN A LA CRISIS CLIMÁTICA.</t>
  </si>
  <si>
    <t>PROMOVER EL ECOURBANISMO Y CONSTRUCCIÓN SOSTENIBLE</t>
  </si>
  <si>
    <t>SERVICIO DE ASISTENCIA TÉCNICA PARA LA INCORPORACIÓN DE VARIABLES AMBIENTALES EN LA PLANIFICACIÓN SECTORIAL</t>
  </si>
  <si>
    <t xml:space="preserve">ECOURBANISMO Y CONSTRUCCIÓN SOSTENIBLE </t>
  </si>
  <si>
    <t>REALIZAR A 600 PROYECTOS DE INFRAESTRUCTURA, LA GESTIÓN PARA LA APLICACIÓN DE DETERMINANTES AMBIENTALES.</t>
  </si>
  <si>
    <t>12 - OTROS DISTRITO</t>
  </si>
  <si>
    <t xml:space="preserve">03-RECURSO HUMANO </t>
  </si>
  <si>
    <t>04-GASTOS DE PERSONAL OPERATIVO</t>
  </si>
  <si>
    <t xml:space="preserve">0253-PERSONAL CONTRATADO PARA EJECUTAR LAS ACTUACIONES DE EVALUACIÓN CONTROL Y SEGUIMIENTO AMBIENTAL EN AMBIENTE URBANO </t>
  </si>
  <si>
    <t>REALIZAR LA GESTIÓN A LA APLICACIÓN DE DETERMINANTES AMBIENTALES A INSTRUMENTOS DE PLANEAMIENTO URBANO.</t>
  </si>
  <si>
    <t>CCE-05</t>
  </si>
  <si>
    <t>OK</t>
  </si>
  <si>
    <t>20201224</t>
  </si>
  <si>
    <t>Validar</t>
  </si>
  <si>
    <t>EDNA MARITZA BEDOYA GRISALES</t>
  </si>
  <si>
    <t>REALIZAR LA GESTION A LA APLICACION DE DETERMINANTES AMBIENTALES A INSTRUMENTOS DE PLANEAMIENTO URBANO</t>
  </si>
  <si>
    <t xml:space="preserve">REALIZAR LA GESTION A LA APLICACION DE DETERMINANTES AMBIENTALES A INSTRUMENTOS DE PLANEAMIENTO URBANO
</t>
  </si>
  <si>
    <t>OK-PAA-PREDIS-Validar SIPSE</t>
  </si>
  <si>
    <t>OKs</t>
  </si>
  <si>
    <t/>
  </si>
  <si>
    <t>2_7794</t>
  </si>
  <si>
    <t>GENERAR DETERMINANTES AMBIENTALES A PROYECTOS DE INFRAESTRUCTURA; ADEMAS DE REALIZAR LA GESTIÓN, SEGUIMIENTO Y REPORTE DEL AVANCE FISICO Y PRESUSPUESTAL EN EL MARCO DEL DESARROLLO DE ACCIONES PARA EL FORTALECIMIENTO DE LA GESTIÓN URBANA SECTORIAL, EL ECOURBANISMO Y EL CAMBIO CLIMÁTICO EN EL D.C.</t>
  </si>
  <si>
    <t>20201190</t>
  </si>
  <si>
    <t>ANGELA MARCELA MUÑOZ DIAZ</t>
  </si>
  <si>
    <t>GENERAR DETERMINANTES AMBIENTALES A PROYECTOS DE INFRAESTRUCTURA; ADEMAS DE REALIZAR LA GESTION, SEGUIMIENTO Y REPORTE DEL AVANCE FISICO Y PRESUSPUESTAL EN EL MARCO DEL DESARROLLO DE ACCIONES PARA EL FORTALECIMIENTO DE LA GESTION URBANA SECTORIAL, EL ECOURBANISMO Y EL CAMBIO CLIMATICO EN EL DC</t>
  </si>
  <si>
    <t xml:space="preserve">GENERAR DETERMINANTES AMBIENTALES A PROYECTOS DE INFRAESTRUCTURA; ADEMAS DE REALIZAR LA GESTION, SEGUIMIENTO Y REPORTE DEL AVANCE FISICO Y PRESUSPUESTAL EN EL MARCO DEL DESARROLLO DE ACCIONES PARA EL FORTALECIMIENTO DE LA GESTION URBANA SECTORIAL, EL ECOURBANISMO Y EL CAMBIO CLIMATICO EN EL DC
</t>
  </si>
  <si>
    <t>3_7794</t>
  </si>
  <si>
    <t>REALIZAR LA GESTION PARA LA INCORPORACIÓN DE DETERMINANTES AMBIENTALES EN INSTRUMENTOS DE PLANEACIÓN URBANA Y PROYECTOS DE INFRAESTRUCTURA BAJO EL ENFOQUE DE ECONOMIA CIRCULAR Y CRECIMIENTO VERDE.</t>
  </si>
  <si>
    <t>20201670</t>
  </si>
  <si>
    <t>MANUEL LEONARDO TELLEZ BELTRAN</t>
  </si>
  <si>
    <t>REALIZAR LA GESTION PARA LA INCORPORACION DE DETERMINANTES AMBIENTALES EN INSTRUMENTOS DE PLANEACION URBANA Y PROYECTOS DE INFRAESTRUCTURA BAJO EL ENFOQUE DE ECONOMIA CIRCULAR Y CRECIMIENTO VERDE</t>
  </si>
  <si>
    <t>4_7794</t>
  </si>
  <si>
    <t>LIDERAR LAS ACTIVIDADES RELACIONADAS CON LA GESTION Y SEGUIMIENTO A DETERMINANTES AMBIENTALES EN PROYECTOS DE INFRAESTRUCTURA, EN LA LINEA DE ECOURBANISMO, CONSTRUCCIÓN SOSTENIBLE Y CRECIMIENTO VERDE..</t>
  </si>
  <si>
    <t>20201212</t>
  </si>
  <si>
    <t>LILIAN ROCIO BERNAL GUERRA</t>
  </si>
  <si>
    <t>LIDERAR LAS ACTIVIDADES RELACIONADAS CON LA GESTION Y SEGUIMIENTO A DETERMINANTES AMBIENTALES EN PROYECTOS DE INFRAESTRUCTURA, EN LA LINEA DE ECOURBANISMO, CONSTRUCCION SOSTENIBLE Y CRECIMIENTO VERDE</t>
  </si>
  <si>
    <t>5_7794</t>
  </si>
  <si>
    <t>EVALUAR EL COMPONENTE FORESTAL Y PAISAJÍSTICO PARA LA APLICACIÓN DE DETERMINANTES AMBIENTALES EN PROYECTOS DE INFRAESTRUCTURA.</t>
  </si>
  <si>
    <t>20201286</t>
  </si>
  <si>
    <t>RICHARD MAURICIO CAPOTE MOSQUERA</t>
  </si>
  <si>
    <t>EVALUAR EL COMPONENTE FORESTAL Y PAISAJISTICO PARA LA APLICACION DE DETERMINANTES AMBIENTALES EN PROYECTOS DE INFRAESTRUCTURA</t>
  </si>
  <si>
    <t>6_7794</t>
  </si>
  <si>
    <t>REALIZAR LA GESTIÓN, MEDICIÓN Y VERIFICACION EN LA INCORPORACION DE DETERMINANTES AMBIENTALES A LOS PROYECTOS DE INFRAESTRUCTURA QUE HACEN PARTE DEL PROGRAMA BOGOTÁ CONSTRUCCIÓN SOSTENIBLE, COMO APORTE A LA ADAPTACION AL CAMBIO CLIMATICO.</t>
  </si>
  <si>
    <t>20201729</t>
  </si>
  <si>
    <t>MARIA ADELA DELGADO REYES</t>
  </si>
  <si>
    <t>REALIZAR LA GESTION, MEDICION Y VERIFICACION EN LA INCORPORACION DE DETERMINANTES AMBIENTALES A LOS PROYECTOS DE INFRAESTRUCTURA QUE HACEN PARTE DEL PROGRAMA BOGOTA CONSTRUCCION SOSTENIBLE, COMO APORTE A LA ADAPTACION AL CAMBIO CLIMATICO</t>
  </si>
  <si>
    <t>7_7794</t>
  </si>
  <si>
    <t>GENERAR ESTRATEGIAS PARA EL FORTALECIMIENTO DEL PROGRAMA BOGOTA CONSTRUCCION SOSTENIBLE, CON ENFOQUE DE CRECIMIENTO VERDE QUE PERMITA AL SECTOR CONSTRUCCIÓN APORTAR A LA GESTIÓN DE LA CRISIS CLIMATICA</t>
  </si>
  <si>
    <t>20202078</t>
  </si>
  <si>
    <t>SANDRO JAVIER MUÑOZ SANCHEZ</t>
  </si>
  <si>
    <t>GENERAR ESTRATEGIAS PARA EL FORTALECIMIENTO DEL PROGRAMA BOGOTA CONSTRUCCION SOSTENIBLE, CON ENFOQUE DE CRECIMIENTO VERDE QUE PERMITA AL SECTOR CONSTRUCCION APORTAR A LA GESTION DE LA CRISIS CLIMATICA</t>
  </si>
  <si>
    <t>8_7794</t>
  </si>
  <si>
    <t>GENERAR ESTRATEGIAS DE PROMOCIÓN EN DESARROLLO DEL PROGRAMA BOGOTÁ CONSTRUCCIÓN SOSTENIBLE, INCORPORANDO DETERMINANTES AMBIENTALES A LOS PROYECTOS INSCRITOS.</t>
  </si>
  <si>
    <t>20201840</t>
  </si>
  <si>
    <t>JUAN NICOLAS RINCON ARANGO</t>
  </si>
  <si>
    <t>GENERAR ESTRATEGIAS DE PROMOCION EN DESARROLLO DEL PROGRAMA BOGOTA CONSTRUCCION SOSTENIBLE, INCORPORANDO DETERMINANTES AMBIENTALES A LOS PROYECTOS INSCRITOS</t>
  </si>
  <si>
    <t>9_7794</t>
  </si>
  <si>
    <t>DESARROLLAR LA GESTIÓN Y SEGUIMIENTO A LOS PROCESOS CONTRACTUALES REQUERIDOS EN LOS PROCESOS PARA EL FORTALECIMIENTO DE LA GESTIÓN URBANA SECTORIAL , EL ECOURBANISMO Y EL CAMBIO CLIMATICO EN EL D.C.</t>
  </si>
  <si>
    <t>20201231</t>
  </si>
  <si>
    <t>ABEL JEAN PIER GONZALEZ CASTILLO</t>
  </si>
  <si>
    <t>DESARROLLAR LA GESTION Y SEGUIMIENTO A LOS PROCESOS CONTRACTUALES REQUERIDOS EN LOS PROCESOS PARA EL FORTALECIMIENTO DE LA GESTION URBANA SECTORIAL , EL ECOURBANISMO Y EL CAMBIO CLIMATICO EN EL DC</t>
  </si>
  <si>
    <t xml:space="preserve">DESARROLLAR LA GESTION Y SEGUIMIENTO A LOS PROCESOS CONTRACTUALES REQUERIDOS EN LOS PROCESOS PARA EL FORTALECIMIENTO DE LA GESTION URBANA SECTORIAL , EL ECOURBANISMO Y EL CAMBIO CLIMATICO EN EL DC
</t>
  </si>
  <si>
    <t>DESARROLLAR LA GESTION Y SEGUIMIENTO A LOS PROCESOS CONTRACTUALES REQUERIDOS EN LOS PROCESOS PARA EL FORTALECIMIENTO DE LA GESTION URBANA SECTORIAL, EL ECOURBANISMO Y EL CAMBIO CLIMATICO EN EL DC</t>
  </si>
  <si>
    <t>10_7794</t>
  </si>
  <si>
    <t>REALIZAR LA GESTION Y TRAMITES ADMINISTRATIVOS DERIVADOS DE LAS ACCIONES RELACIONADAS CON LA APLICACIÓN Y SEGUIMIENTO A DETERMINANTES AMBIENTALES EN PROYECTOS DE INFRAESTRUCTURA, PARA EL FORTALECIMIENTO DE LA GESTIÓN URBANA SECTORIAL , EL ECOURBANISMO Y EL CAMBIO CLIMATICO EN EL D.C.</t>
  </si>
  <si>
    <t>20201263</t>
  </si>
  <si>
    <t>LIZ CATHERINE MOLINA MARTINEZ</t>
  </si>
  <si>
    <t>REALIZAR LA GESTION Y TRAMITES ADMINISTRATIVOS DERIVADOS DE LAS ACCIONES RELACIONADAS CON LA APLICACION Y SEGUIMIENTO A DETERMINANTES AMBIENTALES EN PROYECTOS DE INFRAESTRUCTURA, PARA EL FORTALECIMIENTO DE LA GESTION URBANA SECTORIAL , EL ECOURBANISMO Y EL CAMBIO CLIMATICO EN EL DC</t>
  </si>
  <si>
    <t>REALIZAR LA GESTION Y TRAMITES ADMINISTRATIVOS DERIVADOS DE LAS ACCIONES RELACIONADAS CON LA APLICACION Y SEGUIMIENTO A DETERMINANTES AMBIENTALES EN PROYECTOS DE INFRAESTRUCTURA, PARA EL FORTALECIMIENTO DE LA GESTION URBANA SECTORIAL, EL ECOURBANISMO Y EL CAMBIO CLIMATICO EN EL DC</t>
  </si>
  <si>
    <t>OK-PAA-SIPSE-Validar PREDIS</t>
  </si>
  <si>
    <t>11_7794</t>
  </si>
  <si>
    <t xml:space="preserve">02-DOTACIÓN </t>
  </si>
  <si>
    <t>06-GASTOS OPERATIVOS</t>
  </si>
  <si>
    <t>0037-GASTOS DE TRANSPORTE</t>
  </si>
  <si>
    <t>78101800;78111800</t>
  </si>
  <si>
    <t>ADICIÓN CONTRATO 20191385 PARA PRESTAR EL SERVICIO DE TRANSPORTE PÚBLICO TERRESTRE AUTOMOTOR ESPECIAL DE PASAJEROS Y DE CARGA PARA EL DESARROLLO DE LAS ACTIVIDADES MISIONALES Y DE INVERSIÓN QUE ADELANTE LA SECRETARIA DISTRITAL DE AMBIENTE</t>
  </si>
  <si>
    <t>CCE-02</t>
  </si>
  <si>
    <t>20191385</t>
  </si>
  <si>
    <t>Por Cargar en SIPSE</t>
  </si>
  <si>
    <t>UNION TEMPORAL UNIDOS POR EL AMBIENTE 20 19</t>
  </si>
  <si>
    <t>ADICION CONTRATO 20191385 PARA PRESTAR EL SERVICIO DE TRANSPORTE PUBLICO TERRESTRE AUTOMOTOR ESPECIAL DE PASAJEROS Y DE CARGA PARA EL DESARROLLO DE LAS ACTIVIDADES MISIONALES Y DE INVERSION QUE ADELANTE LA SECRETARIA DISTRITAL DE AMBIENTE</t>
  </si>
  <si>
    <t>ADICION 0 Y PRORROGA 0 AL CONTRATO NoSDA-CPS-20191385 CUYO OBJETO ES: PRESTAR EL SERVICIO DE TRANSPORTE PUBLICO TERRESTRE AUTOMOTOR ESPECIAL DE PASAJEROS Y DE CARGA PARA EL DESARROLLO DE LAS ACTIVIDADES MISIONALES Y DE INVERSION QUE ADELANTE LA SECRETARIA DISTRITAL DE AMBIENTE</t>
  </si>
  <si>
    <t>ADICION CONTRATO 20191385 PARA PRESTAR EL SERVICIO DE TRANSPORTE PUBLICOTERRESTRE AUTOMOTOR ESPECIAL DE PASAJEROS Y DE CARGA PARA EL DESARROLLODE LAS ACTIVIDADES MISIONALES Y DE INVERSION QUE ADELANTE LA SECRETARIADISTRITAL DE AMBIENTE</t>
  </si>
  <si>
    <t>12_7794</t>
  </si>
  <si>
    <t>SALDO META</t>
  </si>
  <si>
    <t>13_7794</t>
  </si>
  <si>
    <t>REALIZAR A 400 PROYECTOS DE INFRAESTRUCTURA EN ETAPA DE OPERACIÓN, EL SEGUIMIENTO A LA INCORPORACIÓN DE DETERMINANTES AMBIENTALES.</t>
  </si>
  <si>
    <t>REALIZAR EL SEGUIMIENTO A LA INCORPORACIÓN DE DETERMINANTES AMBIENTALES EN PROYECTOS DE INFRAESTRUCTURA QUE SE ENCUENTREN EN ETAPA DE OPERACIÓN.</t>
  </si>
  <si>
    <t>REALIZAR A 400 PROYECTOS DE INFRAESTRUCTURA EN ETAPA DE OPERACIÓN, EL SEGUIMIENTO A LA INCORPORACIÓN DE DETERMINANTES AMBIENTALES</t>
  </si>
  <si>
    <t>20201846</t>
  </si>
  <si>
    <t>LILIANA MERCEDES BLANCO HUERTAS</t>
  </si>
  <si>
    <t>REALIZAR EL SEGUIMIENTO A LA INCORPORACION DE DETERMINANTES AMBIENTALES EN PROYECTOS DE INFRAESTRUCTURA QUE SE ENCUENTREN EN ETAPA DE OPERACION</t>
  </si>
  <si>
    <t>14_7794</t>
  </si>
  <si>
    <t>20201792</t>
  </si>
  <si>
    <t>VIVIANA ROZO GUERRA</t>
  </si>
  <si>
    <t xml:space="preserve">REALIZAR EL SEGUIMIENTO A LA INCORPORACION DE DETERMINANTES AMBIENTALES EN PROYECTOS DE INFRAESTRUCTURA QUE SE ENCUENTREN EN ETAPA DE OPERACION
</t>
  </si>
  <si>
    <t>15_7794</t>
  </si>
  <si>
    <t>20201651</t>
  </si>
  <si>
    <t>GINA ALEJANDRA TEJADA GUTIERREZ</t>
  </si>
  <si>
    <t>16_7794</t>
  </si>
  <si>
    <t>20201945</t>
  </si>
  <si>
    <t>OSCAR ARBEY ORTIZ DIAZ</t>
  </si>
  <si>
    <t>17_7794</t>
  </si>
  <si>
    <t>18_7794</t>
  </si>
  <si>
    <t>19_7794</t>
  </si>
  <si>
    <t>201-REVERDECER 20.000 M2 EN LA CIUDAD A TRAVÉS DEL FORTALECIMIENTO DE LA INFRAESTRUCTURA VEGETADA.</t>
  </si>
  <si>
    <t>REALIZAR A 20000 M2 DE TECHOS VERDES Y JARDINES VERTICALES, EL ACOMPAÑAMIENTO TÉCNICO</t>
  </si>
  <si>
    <t>REALIZAR EL ACOMPAÑAMIENTO TÉCNICO PARA LA IMPLEMENTACIÓN Y MANTENIMIENTO DE TECHOS VERDES Y JARDINES VERTICALES EN EL DISTRITO CAPITAL</t>
  </si>
  <si>
    <t>REALIZAR A 20.000 METROS CUADRADOS DE TECHOS VERDES Y JARDINES VERTICALES, EL ACOMPAÑAMIENTO TÉCNICO</t>
  </si>
  <si>
    <t>20201375</t>
  </si>
  <si>
    <t>BRYAM ALEXANDER OCHOA JIMENEZ</t>
  </si>
  <si>
    <t>REALIZAR EL ACOMPAÑAMIENTO TECNICO PARA LA IMPLEMENTACION Y MANTENIMIENTO DE TECHOS VERDES Y JARDINES VERTICALES EN EL DISTRITO CAPITAL</t>
  </si>
  <si>
    <t>20_7794</t>
  </si>
  <si>
    <t>21_7794</t>
  </si>
  <si>
    <t>22_7794</t>
  </si>
  <si>
    <t>199-IMPLEMENTAR UNA (1) ESTRATEGIA DISTRITAL DE CRECIMIENTO VERDE CON ENFOQUE DE SOSTENIBILIDAD AMBIENTAL, INNOVACIÓN Y ECONOMÍA CIRCULAR QUE INCORPORE UN SISTEMA DE MONITOREO PARA MEDIR LA TRANSICIÓN HACIA UN CRECIMIENTO VERDE Y EL CUMPLIMIENTO DE LOS ODS.</t>
  </si>
  <si>
    <t>FORTALECER LAS CAPACIDADES DE LAS ACTIVIDADES ECONÓMICAS, HACIA MODELOS CON ENFOQUE DE SOSTENIBILIDAD, ECONOMÍA CIRCULAR E INNOVACIÓN QUE PERMITA LA TRANSICIÓN HACIA UN CRECIMIENTO VERDE</t>
  </si>
  <si>
    <t>SERVICIO DE ASISTENCIA TÉCNICA PARA LA CONSOLIDACIÓN DE NEGOCIOS VERDES</t>
  </si>
  <si>
    <t>GESTIÓN AMBIENTAL EMPRESARIAL</t>
  </si>
  <si>
    <t>DISEÑAR Y HACER SEGUIMIENTO A 1 ESTRATEGIA DE CRECIMIENTO VERDE CON ENFOQUE DE SOSTENIBILIDAD, ECONOMÍA CIRCULAR E INNOVACIÓN</t>
  </si>
  <si>
    <t>APOYAR LAS ACTIVIDADES LOGÍSTICAS Y DE ATENCIÓN Y ADMINISTRACIÓN DE INFORMACIÓN AMBIENTAL QUE SE GENERA DEL PROGRAMA DE GESTIÓN AMBIENTAL EMPRESARIAL EN EL MARCO DE LA ESTRATEGIA DISTRITAL DE CRECIMIENTO VERDE.</t>
  </si>
  <si>
    <t>20201751</t>
  </si>
  <si>
    <t>ANDRES CAMILO RODRIGUEZ MILA</t>
  </si>
  <si>
    <t>Andres Camilo Rodriguez Mila</t>
  </si>
  <si>
    <t>APOYAR LAS ACTIVIDADES LOGISTICAS Y DE ATENCION Y ADMINISTRACION DE INFORMACION AMBIENTAL QUE SE GENERA DEL PROGRAMA DE GESTION AMBIENTAL EMPRESARIAL EN EL MARCO DE LA ESTRATEGIA DISTRITAL DE CRECIMIENTO VERDE</t>
  </si>
  <si>
    <t>23_7794</t>
  </si>
  <si>
    <t>PRESTAR SERVICIOS PROFESIONALES PARA LA MEJORA E IMPLEMENTACIÓN DE LOS PROCEDIMIENTOS Y LINEAMIENTOS QUE GARANTIZAN LA OPERACIÓN DE LA ESTRATEGIA DISTRITAL DE CRECIMIENTO VERDE</t>
  </si>
  <si>
    <t>20202235</t>
  </si>
  <si>
    <t>DANIELA ALEJANDRA RODRIGUEZ GORDILLO</t>
  </si>
  <si>
    <t>PRESTAR SERVICIOS PROFESIONALES PARA LA MEJORA E IMPLEMENTACION DE LOS PROCEDIMIENTOS Y LINEAMIENTOS QUE GARANTIZAN LA OPERACION DE LA ESTRATEGIA DISTRITAL DE CRECIMIENTO VERDE</t>
  </si>
  <si>
    <t xml:space="preserve">PRESTAR SERVICIOS PROFESIONALES PARA LA MEJORA E IMPLEMENTACION DE LOS PROCEDIMIENTOS Y LINEAMIENTOS QUE GARANTIZAN LA OPERACION DE LA ESTRATEGIA DISTRITAL DE CRECIMIENTO VERDE
</t>
  </si>
  <si>
    <t>24_7794</t>
  </si>
  <si>
    <t>APOYAR LAS ACTIVIDADES DE GESTION Y SEGUIMIENTO PRESUPUESTAL QUE SE REQUIERAN EN EL MARCO DE LA GESTIÓN AMBIENTAL EMPRESARIAL EN EL D.C.</t>
  </si>
  <si>
    <t>20201368</t>
  </si>
  <si>
    <t>ANA MILENA PACHECO RODRIGUEZ</t>
  </si>
  <si>
    <t>APOYAR LAS ACTIVIDADES DE GESTION Y SEGUIMIENTO PRESUPUESTAL QUE SE REQUIERAN EN EL MARCO DE LA GESTION AMBIENTAL EMPRESARIAL EN EL DC</t>
  </si>
  <si>
    <t>25_7794</t>
  </si>
  <si>
    <t>LIDERAR EL SEGUIMIENTO DE LA IMPLEMENTACIÓN DE LA ESTRATEGIA DISTRITAL DE CRECIMIENTO VERDE, QUE PROMUEVA EL USO EFICIENTE DE RECURSOS NATURALES Y MATERIALES EN EL SECTOR EMPRESARIAL DE BOGOTA.</t>
  </si>
  <si>
    <t>20201772</t>
  </si>
  <si>
    <t>MARISOL CACERES MIRANDA</t>
  </si>
  <si>
    <t>LIDERAR EL SEGUIMIENTO DE LA IMPLEMENTACION DE LA ESTRATEGIA DISTRITAL DE CRECIMIENTO VERDE, QUE PROMUEVA EL USO EFICIENTE DE RECURSOS NATURALES Y MATERIALES EN EL SECTOR EMPRESARIAL DE BOGOTA</t>
  </si>
  <si>
    <t>26_7794</t>
  </si>
  <si>
    <t>DESARROLLAR 6 PROYECTOS PILOTOS DE ECONOMÍA CIRCULAR EN SECTORES PRODUCTIVOS PRIORIZADOS</t>
  </si>
  <si>
    <t>IMPULSAR LA IMPLEMENTACIÓN DE LOS PRODUCTOS ASOCIADOS DE GESTIÓN AMBIENTAL EMPRESARIAL EN LA POLITICA DE PRODUCCIÓN Y CONSUMO SOSTENIBLE</t>
  </si>
  <si>
    <t>20201659</t>
  </si>
  <si>
    <t>RAUL MARIN RIVERA</t>
  </si>
  <si>
    <t>IMPULSAR LA IMPLEMENTACION DE LOS PRODUCTOS ASOCIADOS DE GESTION AMBIENTAL EMPRESARIAL EN LA POLITICA DE PRODUCCION Y CONSUMO SOSTENIBLE</t>
  </si>
  <si>
    <t>27_7794</t>
  </si>
  <si>
    <t>INTERVENIR LOS SECTORES PRIORIZADOS POR EL POMCA DEL RÍO BOGOTÁ, A TRAVÉS DE PROYECTOS DE PRODUCCIÓN MÁS LIMPIA</t>
  </si>
  <si>
    <t>SERVICIO DE DIVULGACIÓN DE LA INCORPORACIÓN DE CONSIDERACIONES AMBIENTALES EN LA PLANIFICACIÓN SECTORIAL</t>
  </si>
  <si>
    <t>DESARROLLAR 9 PROYECTOS DE PRODUCCIÓN MÁS LIMPIA EN LOS SECTORES PRIORIZADOS.</t>
  </si>
  <si>
    <t>APOYAR EL DESARROLLO DE LOS PROYECTOS DE PRODUCCIÓN MÁS LIMPIA EN LOS SECTORES INDUSTRIALES PRIORIZADOS EN EL POMCA DEL RÍO BOGOTÁ</t>
  </si>
  <si>
    <t>DESARROLLAR 9 PROYECTOS DE PRODUCCIÓN MÁS LIMPIA EN LOS SECTORES PRIORIZADOS</t>
  </si>
  <si>
    <t>20202183</t>
  </si>
  <si>
    <t>LEIDY VIVIANA MARTINEZ RAMIREZ</t>
  </si>
  <si>
    <t>APOYAR EL DESARROLLO DE LOS PROYECTOS DE PRODUCCION MAS LIMPIA EN LOS SECTORES INDUSTRIALES PRIORIZADOS EN EL POMCA DEL RIO BOGOTA</t>
  </si>
  <si>
    <t>28_7794</t>
  </si>
  <si>
    <t>ASISTIR A 800 PROYECTOS PARTICIPANTES DE PROGRAMAS VOLUNTARIOS OFRECIDOS POR LA SEGAE, PARA EL MEJORAMIENTO DEL DESEMPEÑO AMBIENTAL.</t>
  </si>
  <si>
    <t>REALIZAR LAS ACTIVIDADES DE ASISTENCIA TECNICA PARA EL MEJORAMIENTO DEL DESEMPEÑO AMBIENTAL EN LAS EMPRESAS PARTICIPANTES DE LA ESTRATEGIA ACERCAR DEL PROGRAMA GESTION AMBIENTAL EMPRESARIAL EN EL MARCO DE LA ESTRATEGIA DISTRITAL DE CRECIMIENTO VERDE.</t>
  </si>
  <si>
    <t>ASISTIR A 800 PROYECTOS PARTICIPANTES DE PROGRAMAS VOLUNTARIOS OFRECIDOS POR LA SEGAE, PARA EL MEJORAMIENTO DEL DESEMPEÑO AMBIENTAL</t>
  </si>
  <si>
    <t>20202212</t>
  </si>
  <si>
    <t>JOSE DAVID SANCHEZ VARGAS</t>
  </si>
  <si>
    <t>REALIZAR LAS ACTIVIDADES DE ASISTENCIA TECNICA PARA EL MEJORAMIENTO DEL DESEMPEÑO AMBIENTAL EN LAS EMPRESAS PARTICIPANTES DE LA ESTRATEGIA ACERCAR DEL PROGRAMA GESTION AMBIENTAL EMPRESARIAL EN EL MARCO DE LA ESTRATEGIA DISTRITAL DE CRECIMIENTO VERDE</t>
  </si>
  <si>
    <t>29_7794</t>
  </si>
  <si>
    <t>REALIZAR LAS ACTIVIDADES DE ASISTENCIA TECNICA, FORMACIÓN Y SEGUIMIENTO PARA EL DESEMPEÑO AMBIENTAL EN LAS EMPRESAS PARTICIPANTES DE LA ESTRATEGIA ACERCAR DEL PROGRAMA GESTION AMBIENTAL EMPRESARIAL EN EL MARCO DE LA ESTRATEGIA DISTRITAL DE CRECIMIENTO VERDE.</t>
  </si>
  <si>
    <t>20201485</t>
  </si>
  <si>
    <t>DIEGO ANDRES CADENA RODRIGUEZ</t>
  </si>
  <si>
    <t>REALIZAR LAS ACTIVIDADES DE ASISTENCIA TECNICA, FORMACION Y SEGUIMIENTO PARA EL DESEMPEÑO AMBIENTAL EN LAS EMPRESAS PARTICIPANTES DE LA ESTRATEGIA ACERCAR DEL PROGRAMA GESTION AMBIENTAL EMPRESARIAL EN EL MARCO DE LA ESTRATEGIA DISTRITAL DE CRECIMIENTO VERDE</t>
  </si>
  <si>
    <t>30_7794</t>
  </si>
  <si>
    <t>APOYAR LA MEDICIÓN DE LA ESTRATEGIA DE CRECIMIENTO VERDE Y DE LOS INDICADORES DEL INDICE DE DESEMPEÑO AMBIENTAL EMPRESARIAL.</t>
  </si>
  <si>
    <t>20201297</t>
  </si>
  <si>
    <t>DEISY CAROLINA MORENO MORENO</t>
  </si>
  <si>
    <t>APOYAR LA MEDICION DE LA ESTRATEGIA DE CRECIMIENTO VERDE Y DE LOS INDICADORES DEL INDICE DE DESEMPEÑO AMBIENTAL EMPRESARIAL</t>
  </si>
  <si>
    <t>31_7794</t>
  </si>
  <si>
    <t>20202047</t>
  </si>
  <si>
    <t>SANDRA MILENA SANCHEZ GAMBA</t>
  </si>
  <si>
    <t>32_7794</t>
  </si>
  <si>
    <t>20201935</t>
  </si>
  <si>
    <t>MARIA CRISTINA RODRIGUEZ ARIAS</t>
  </si>
  <si>
    <t>33_7794</t>
  </si>
  <si>
    <t>GESTIONAR LAS ACTIVIDADES REQUERIDAS EN LA OPERACIÓN DE LA LINEA USO EFICIENTE DE RECURSOS NATURALES Y MATERIALES PARA EL DESEMPEÑO AMBIENTAL DE LAS EMPRESAS PARTICIPANTES EN EL PROGRAMA DE GESTIÓN AMBIENTAL EMPRESARIAL EN EL MARCO DE LA ESTRATEGIA DISTRITAL DE CRECIMIENTO VERDE.</t>
  </si>
  <si>
    <t>20201939</t>
  </si>
  <si>
    <t>NELSON DAVID MONTEJO CAMARGO</t>
  </si>
  <si>
    <t>GESTIONAR LAS ACTIVIDADES REQUERIDAS EN LA OPERACION DE LA LINEA USO EFICIENTE DE RECURSOS NATURALES Y MATERIALES PARA EL DESEMPEÑO AMBIENTAL DE LAS EMPRESAS PARTICIPANTES EN EL PROGRAMA DE GESTION AMBIENTAL EMPRESARIAL EN EL MARCO DE LA ESTRATEGIA DISTRITAL DE CRECIMIENTO VERDE</t>
  </si>
  <si>
    <t>34_7794</t>
  </si>
  <si>
    <t>APOYAR LAS ACTIVIDADES REQUERIDAS DE FOMENTO EN LA PRODUCCIÓN MÁS LIMPIA EN LOS SECTORES INDUSTRIALES PRIORIZADOS EN EL POMCA DEL RÍO BOGOTÁ Y EL INDICE DE DESEMPEÑO AMBIENTAL EMPRESARIAL.</t>
  </si>
  <si>
    <t>20201595</t>
  </si>
  <si>
    <t>ALEJANDRA BELTRAN SARMIENTO</t>
  </si>
  <si>
    <t>APOYAR LAS ACTIVIDADES REQUERIDAS DE FOMENTO EN LA PRODUCCION MAS LIMPIA EN LOS SECTORES INDUSTRIALES PRIORIZADOS EN EL POMCA DEL RIO BOGOTA Y EL INDICE DE DESEMPEÑO AMBIENTAL EMPRESARIAL</t>
  </si>
  <si>
    <t>35_7794</t>
  </si>
  <si>
    <t>APOYAR LA MEDICIÓN Y ANALISIS DE LOS DATOS DE LA ESTRATEGIA DE CRECIMIENTO VERDE Y DEL INDICE DE DESEMPEÑO AMBIENTAL EMPRESARIAL.</t>
  </si>
  <si>
    <t>20201878</t>
  </si>
  <si>
    <t>EDWIN SEBASTIAN CORTES GONZALEZ</t>
  </si>
  <si>
    <t>Edwin Sebastian Cortes Gonzalez</t>
  </si>
  <si>
    <t>APOYAR LA MEDICION Y ANALISIS DE LOS DATOS DE LA ESTRATEGIA DE CRECIMIENTO VERDE Y DEL INDICE DE DESEMPEÑO AMBIENTAL EMPRESARIAL</t>
  </si>
  <si>
    <t>36_7794</t>
  </si>
  <si>
    <t>20201396</t>
  </si>
  <si>
    <t>LEISLY LULIETH RUBIANO MARTINEZ</t>
  </si>
  <si>
    <t xml:space="preserve">REALIZAR LAS ACTIVIDADES DE ASISTENCIA TECNICA PARA EL MEJORAMIENTO DEL DESEMPEÑO AMBIENTAL EN LAS EMPRESAS PARTICIPANTES DE LA ESTRATEGIA ACERCAR DEL PROGRAMA GESTION AMBIENTAL EMPRESARIAL EN EL MARCO DE LA ESTRATEGIA DISTRITAL DE CRECIMIENTO VERDE
</t>
  </si>
  <si>
    <t>37_7794</t>
  </si>
  <si>
    <t>20201984</t>
  </si>
  <si>
    <t>LUZ ADRIANA MORENO CELY</t>
  </si>
  <si>
    <t>38_7794</t>
  </si>
  <si>
    <t>39_7794</t>
  </si>
  <si>
    <t>PRESTAR EL SERVICIO DE TRANSPORTE PÚBLICO TERRESTRE AUTOMOTOR ESPECIAL DE PASAJEROS Y DE CARGA PARA EL DESARROLLO DE LAS ACTIVIDADES MISIONALES Y DE INVERSIÓN QUE ADELANTE LA SECRETARÍA DISTRITAL DE AMBIENTE</t>
  </si>
  <si>
    <t>PRESTAR EL SERVICIO DE TRANSPORTE PUBLICO TERRESTRE AUTOMOTOR ESPECIAL DE PASAJEROS Y DE CARGA PARA EL DESARROLLO DE LAS ACTIVIDADES MISIONALES Y DE INVERSION QUE ADELANTE LA SECRETARIA DISTRITAL DE AMBIENTE</t>
  </si>
  <si>
    <t>40_7794</t>
  </si>
  <si>
    <t>REALIZAR LAS ACTIVIDADES DE SEGUIMIENTO TECNICO Y EVALUACIÓN NORMATIVA A LAS EMPRESAS POSTULADAS AL PROGRAMA DE EXCELENCIA AMBIENTAL DISTRITAL-PREAD EN EL MARCO DEL CRECIMIENTO VERDE.</t>
  </si>
  <si>
    <t>20201356</t>
  </si>
  <si>
    <t>LAURA PATRICIA PERDOMO RIVAS</t>
  </si>
  <si>
    <t>REALIZAR LAS ACTIVIDADES DE SEGUIMIENTO TECNICO Y EVALUACION NORMATIVA A LAS EMPRESAS POSTULADAS AL PROGRAMA DE EXCELENCIA AMBIENTAL DISTRITAL-PREAD EN EL MARCO DEL CRECIMIENTO VERDE</t>
  </si>
  <si>
    <t>41_7794</t>
  </si>
  <si>
    <t>REALIZAR LAS ACTIVIDADES DE SOPORTE OPERATIVO, ANALISIS DE INDICADORES Y APOYO TECNICO PARA EL DESARROLLO DEL PROGRAMA DE EXCELENCIA AMBIENTAL DISTRITAL-PREAD DEL CRECIMIENTO VERDE.</t>
  </si>
  <si>
    <t>20201310</t>
  </si>
  <si>
    <t>SANDRA ESTEFANIA MURCIA RAMIREZ</t>
  </si>
  <si>
    <t>REALIZAR LAS ACTIVIDADES DE SOPORTE OPERATIVO, ANALISIS DE INDICADORES Y APOYO TECNICO PARA EL DESARROLLO DEL PROGRAMA DE EXCELENCIA AMBIENTAL DISTRITAL-PREAD DEL CRECIMIENTO VERDE</t>
  </si>
  <si>
    <t>42_7794</t>
  </si>
  <si>
    <t>20201787</t>
  </si>
  <si>
    <t>LISETH CASAS MATEUS</t>
  </si>
  <si>
    <t>43_7794</t>
  </si>
  <si>
    <t>01-ADQUISICIÓN Y/O PRODUCCIÓN DE EQUIPOS, MATERIALES, SUMINISTROS Y SERVICIOS PROPIOS DEL SECTOR</t>
  </si>
  <si>
    <t>0522-ADQUISICIÓN DE EQUIPOS, MATERIALES, SUMINISTROS, SERVICIOS Y/O PRODUCCIÓN DE MATERIAL TÉCNICO E INFORMACIÓN PARA LA GESTIÓN AMBIENTAL EN AMBIENTE URBANO</t>
  </si>
  <si>
    <t>82101800;82121505;80141600;82101600;82121500</t>
  </si>
  <si>
    <t>CONTRATAR LOS SERVICIOS DE OPERADOR LOGÍSTICO Y LA PRODUCCIÓN DE MATERIAL INSTITUCIONAL REQUERIDO PARA LA DIVULGACIÓN DE ACCIONES DE LA SECRETARIA DISTRITAL DE AMBIENTE.</t>
  </si>
  <si>
    <t>CCE-11||03</t>
  </si>
  <si>
    <t>20201075</t>
  </si>
  <si>
    <t>4E S.A.S</t>
  </si>
  <si>
    <t>4E S A S</t>
  </si>
  <si>
    <t>CONTRATAR LOS SERVICIOS DE OPERADOR LOGISTICO Y LA PRODUCCION DE MATERIAL INSTITUCIONAL REQUERIDO PARA LA DIVULGACION DE ACCIONES DE LA SECRETARIA DISTRITAL DE AMBIENTE</t>
  </si>
  <si>
    <t>PCC CUYO OBJETO ES:CONTRATAR LOS SERVICIOS DE OPERADOR LOGISTICO Y LA PRODUCCION DE MATERIAL INSTITUCIONAL REQUERIDO PARA LA DIVULGACION DE ACCIONES DE LA SECRETARIA DISTRITAL DE AMBIENTE</t>
  </si>
  <si>
    <t>44_7794</t>
  </si>
  <si>
    <t>ACOMPAÑAR Y PROMOVER A 100 EMPRESAS EN EL PROCESO DE VERIFICACIÓN DE LOS CRITERIOS DE NEGOCIOS VERDES.</t>
  </si>
  <si>
    <t>APOYAR LA GESTIÓN NECESARIA PARA EL DESARROLLO DE LOS INCENTIVOS TRIBUTARIOS, TRÁMITES MISIONALES, Y AQUELLOS QUE SE PUEDAN ARTICULAR PARA LA ESTRATEGIA DE CRECIMIENTO VERDE</t>
  </si>
  <si>
    <t>CCE-04</t>
  </si>
  <si>
    <t>20202010</t>
  </si>
  <si>
    <t>DANIEL FERNANDO RODRIGUEZ CEPEDA</t>
  </si>
  <si>
    <t>APOYAR LA GESTION NECESARIA PARA EL DESARROLLO DE LOS INCENTIVOS TRIBUTARIOS, TRAMITES MISIONALES, Y AQUELLOS QUE SE PUEDAN ARTICULAR PARA LA ESTRATEGIA DE CRECIMIENTO VERDE</t>
  </si>
  <si>
    <t>45_7794</t>
  </si>
  <si>
    <t>LIDERAR EL DESARROLLO DE LOS INCENTIVOS TRIBUTARIOS, TRÁMITES MISIONALES, Y AQUELLOS QUE SE PUEDAN ARTICULAR PARA LA ESTRATEGIA DE CRECIMIENTO VERDE</t>
  </si>
  <si>
    <t>20201434</t>
  </si>
  <si>
    <t>SONIA YANNETH CELY MENDEZ</t>
  </si>
  <si>
    <t>LIDERAR EL DESARROLLO DE LOS INCENTIVOS TRIBUTARIOS, TRAMITES MISIONALES, Y AQUELLOS QUE SE PUEDAN ARTICULAR PARA LA ESTRATEGIA DE CRECIMIENTO VERDE</t>
  </si>
  <si>
    <t>46_7794</t>
  </si>
  <si>
    <t>OPERAR LA VENTANILLA DE NEGOCIOS VERDES EN EL MARCO DE LA ESTRATEGIA DISTRITAL DE CRECIMIENTO VERDE</t>
  </si>
  <si>
    <t>20201692</t>
  </si>
  <si>
    <t>ANA MILENA VELEZ TRIVIÑO</t>
  </si>
  <si>
    <t xml:space="preserve">OPERAR LA VENTANILLA DE NEGOCIOS VERDES EN EL MARCO DE LA ESTRATEGIA DISTRITAL DE CRECIMIENTO VERDE
</t>
  </si>
  <si>
    <t>47_7794</t>
  </si>
  <si>
    <t>20201797</t>
  </si>
  <si>
    <t>SANDRA VIVIANA VANEGAS GARAVITO</t>
  </si>
  <si>
    <t>48_7794</t>
  </si>
  <si>
    <t>20202245</t>
  </si>
  <si>
    <t>CRISTIAN CAMILO MONROY ORTIZ</t>
  </si>
  <si>
    <t>49_7794</t>
  </si>
  <si>
    <t>20202075</t>
  </si>
  <si>
    <t>MARY ISABEL ALVIRA GOMEZ</t>
  </si>
  <si>
    <t>50_7794</t>
  </si>
  <si>
    <t>51_7794</t>
  </si>
  <si>
    <t>LIDERAR LAS LÍNEAS DE ACCIÓN DE ECONOMÍA CIRCULAR Y NEGOCIOS VERDES DE LA ESTRATEGIA DISTRITAL DE CRECIMIENTO VERDE</t>
  </si>
  <si>
    <t>20201845</t>
  </si>
  <si>
    <t>LUZ MIREYA ALARCON GUEVARA</t>
  </si>
  <si>
    <t>LIDERAR LAS LINEAS DE ACCION DE ECONOMIA CIRCULAR Y NEGOCIOS VERDES DE LA ESTRATEGIA DISTRITAL DE CRECIMIENTO VERDE</t>
  </si>
  <si>
    <t>52_7794</t>
  </si>
  <si>
    <t>APOYAR LA REALIZACIÓN DE LAS ACTIVIDADES REQUERIDAS PARA EL DESARROLLO DE PROYECTOS DE ECONOMÍA CIRCULAR CON ÉNFASIS EN EL SECTOR EMPRESARIAL</t>
  </si>
  <si>
    <t>20201861</t>
  </si>
  <si>
    <t>FABIAN LEONARDO TAMAYO BENAVIDES</t>
  </si>
  <si>
    <t>Fabian Leonardo Tamayo Benavides</t>
  </si>
  <si>
    <t>APOYAR LA REALIZACION DE LAS ACTIVIDADES REQUERIDAS PARA EL DESARROLLO DE PROYECTOS DE ECONOMIA CIRCULAR CON ENFASIS EN EL SECTOR EMPRESARIAL</t>
  </si>
  <si>
    <t>53_7794</t>
  </si>
  <si>
    <t>GESTIONAR EL DESARROLLO DE PROYECTOS EN EFICIENCIA ENERGÉTICA CON ÉNFASIS EN ENERGÍAS RENOVABLES ASOCIADO A LA ESTRATEGIA DISTRITAL DE CRECIMIENTO VERDE</t>
  </si>
  <si>
    <t>20201457</t>
  </si>
  <si>
    <t>RAFAEL ERNESTO VARON LOPEZ</t>
  </si>
  <si>
    <t>GESTIONAR EL DESARROLLO DE PROYECTOS EN EFICIENCIA ENERGETICA CON ENFASIS EN ENERGIAS RENOVABLES ASOCIADO A LA ESTRATEGIA DISTRITAL DE CRECIMIENTO VERDE</t>
  </si>
  <si>
    <t>54_7794</t>
  </si>
  <si>
    <t>GESTIONAR EL DESARROLLO DE PROYECTOS EN ECONOMÍA CIRCULAR CON ÉNFASIS EN EL SECTOR EMPRESARIAL, ASOCIADO A LA ESTRATEGIA DISTRITAL DE CRECIMIENTO VERDE</t>
  </si>
  <si>
    <t>20202029</t>
  </si>
  <si>
    <t>VIVIANA MARCELA JUNCA MEDINA</t>
  </si>
  <si>
    <t>GESTIONAR EL DESARROLLO DE PROYECTOS EN ECONOMIA CIRCULAR CON ENFASIS EN EL SECTOR EMPRESARIAL, ASOCIADO A LA ESTRATEGIA DISTRITAL DE CRECIMIENTO VERDE</t>
  </si>
  <si>
    <t xml:space="preserve">GESTIONAR EL DESARROLLO DE PROYECTOS EN ECONOMIA CIRCULAR CON ENFASIS EN EL SECTOR EMPRESARIAL, ASOCIADO A LA ESTRATEGIA DISTRITAL DE CRECIMIENTO VERDE
</t>
  </si>
  <si>
    <t>55_7794</t>
  </si>
  <si>
    <t>APOYAR LA REALIZACIÓN DE LAS ACTIVIDADES REQUERIDAS PARA EL DESARROLLO DE PROYECTOS EN EFICIENCIA ENERGÉTICA CON ÉNFASIS EN ENERÍAS RENOVABLES</t>
  </si>
  <si>
    <t>20201575</t>
  </si>
  <si>
    <t>JORGE LUIS MANRIQUE TORRES</t>
  </si>
  <si>
    <t>APOYAR LA REALIZACION DE LAS ACTIVIDADES REQUERIDAS PARA EL DESARROLLO DE PROYECTOS EN EFICIENCIA ENERGETICA CON ENFASIS EN ENERIAS RENOVABLES</t>
  </si>
  <si>
    <t xml:space="preserve">APOYAR LA REALIZACION DE LAS ACTIVIDADES REQUERIDAS PARA EL DESARROLLO DE PROYECTOS EN EFICIENCIA ENERGETICA CON ENFASIS EN ENERIAS RENOVABLES
</t>
  </si>
  <si>
    <t>APOYAR LA REALIZACION DE LAS ACTIVIDADES REQUERIDAS PARA EL DESARROLLO DE PROYECTOS EN EFICIENCIA ENERGETICA CON ENFASIS EN ENERGIAS RENOVABLES</t>
  </si>
  <si>
    <t>56_7794</t>
  </si>
  <si>
    <t>GESTIONAR LAS ACTIVIDADES REQUERIDAS PARA LA OPERACIÓN DE LAS LÍNEAS DE ACCIÓN DE ECONOMÍA CIRCULAR Y NEGOCIOS VERDES, EN EL MARCO DE LA ESTRATEGIA DISTRITAL DE CRECIMIENTO VERDE</t>
  </si>
  <si>
    <t>20201620</t>
  </si>
  <si>
    <t>PAULA VICTORIA BARACALDO CAMACHO</t>
  </si>
  <si>
    <t>GESTIONAR LAS ACTIVIDADES REQUERIDAS PARA LA OPERACION DE LAS LINEAS DE ACCION DE ECONOMIA CIRCULAR Y NEGOCIOS VERDES, EN EL MARCO DE LA ESTRATEGIA DISTRITAL DE CRECIMIENTO VERDE</t>
  </si>
  <si>
    <t xml:space="preserve">GESTIONAR LAS ACTIVIDADES REQUERIDAS PARA LA OPERACION DE LAS LINEAS DE ACCION DE ECONOMIA CIRCULAR Y NEGOCIOS VERDES, EN EL MARCO DE LA ESTRATEGIA DISTRITAL DE CRECIMIENTO VERDE
</t>
  </si>
  <si>
    <t>57_7794</t>
  </si>
  <si>
    <t>LIDERAR LA ARTICULACIÓN PÚBLICO PRIVADA PARA APOYAR EL CUMPLIMIENTO DE LAS ORDENES 4.63, 4.70 DE LA SENTENCIA DEL RÍO BOGOTÁ, LOS PROYECTOS DE PRODUCCIÓN MAS LIMPIA DEL POMCA, Y EL INDICE DE DESEMPEÑO AMBIENTAL EMPRESARIAL-IDAE EN EL DISTRITO</t>
  </si>
  <si>
    <t>20201753</t>
  </si>
  <si>
    <t>NADIA YADINE ROJAS JAIME</t>
  </si>
  <si>
    <t>LIDERAR LA ARTICULACION PUBLICO PRIVADA PARA APOYAR EL CUMPLIMIENTO DE LAS ORDENES 463, 470 DE LA SENTENCIA DEL RIO BOGOTA, LOS PROYECTOS DE PRODUCCION MAS LIMPIA DEL POMCA, Y EL INDICE DE DESEMPEÑO AMBIENTAL EMPRESARIAL-IDAE EN EL DISTRITO</t>
  </si>
  <si>
    <t xml:space="preserve">LIDERAR LA ARTICULACION PUBLICO PRIVADA PARA APOYAR EL CUMPLIMIENTO DE LAS ORDENES 463, 470 DE LA SENTENCIA DEL RIO BOGOTA, LOS PROYECTOS DE PRODUCCION MAS LIMPIA DEL POMCA, Y EL INDICE DE DESEMPEÑO AMBIENTAL EMPRESARIAL-IDAE EN EL DISTRITO
</t>
  </si>
  <si>
    <t>58_7794</t>
  </si>
  <si>
    <t>20201933</t>
  </si>
  <si>
    <t>CARLOS ALBERTO OTALORA LOPEZ</t>
  </si>
  <si>
    <t xml:space="preserve">APOYAR EL DESARROLLO DE LOS PROYECTOS DE PRODUCCION MAS LIMPIA EN LOS SECTORES INDUSTRIALES PRIORIZADOS EN EL POMCA DEL RIO BOGOTA
</t>
  </si>
  <si>
    <t>59_7794</t>
  </si>
  <si>
    <t>APOYAR EL CUMPLIMIENTO DE LAS ORDENES 4.63, 4.70 DE LA SENTENCIA DEL RÍO BOGOTÁ, LOS PROYECTOS DE PRODUCCIÓN MAS LIMPIA DEL POMCA, Y EL INDICE DE DESEMPEÑO AMBIENTAL EMPRESARIAL-IDAE EN EL DISTRITO</t>
  </si>
  <si>
    <t>20201865</t>
  </si>
  <si>
    <t>MARIA ALEJANDRA ERAZO ROMERO</t>
  </si>
  <si>
    <t>APOYAR EL CUMPLIMIENTO DE LAS ORDENES 463, 470 DE LA SENTENCIA DEL RIO BOGOTA, LOS PROYECTOS DE PRODUCCION MAS LIMPIA DEL POMCA, Y EL INDICE DE DESEMPEÑO AMBIENTAL EMPRESARIAL-IDAE EN EL DISTRITO</t>
  </si>
  <si>
    <t xml:space="preserve">APOYAR EL CUMPLIMIENTO DE LAS ORDENES 463, 470 DE LA SENTENCIA DEL RIO BOGOTA, LOS PROYECTOS DE PRODUCCION MAS LIMPIA DEL POMCA, Y EL INDICE DE DESEMPEÑO AMBIENTAL EMPRESARIAL-IDAE EN EL DISTRITO
</t>
  </si>
  <si>
    <t>60_7794</t>
  </si>
  <si>
    <t>APOYAR LAS ACTIVIDADES REQUERIDAS DE FOMENTO EN LA PRODUCCIÓN MÁS LIMPIA EN LOS SECTORES INDUSTRIALES PRIORIZADOS EN EL POMCA DEL RÍO BOGOTÁ</t>
  </si>
  <si>
    <t>20201646</t>
  </si>
  <si>
    <t>LAURA DANIELA ALMENDRALES FORERO</t>
  </si>
  <si>
    <t>APOYAR LAS ACTIVIDADES REQUERIDAS DE FOMENTO EN LA PRODUCCION MAS LIMPIA EN LOS SECTORES INDUSTRIALES PRIORIZADOS EN EL POMCA DEL RIO BOGOTA</t>
  </si>
  <si>
    <t xml:space="preserve">APOYAR LAS ACTIVIDADES REQUERIDAS DE FOMENTO EN LA PRODUCCION MAS LIMPIA EN LOS SECTORES INDUSTRIALES PRIORIZADOS EN EL POMCA DEL RIO BOGOTA
</t>
  </si>
  <si>
    <t>61_7794</t>
  </si>
  <si>
    <t>62_7794</t>
  </si>
  <si>
    <t>63_7794</t>
  </si>
  <si>
    <t>64_7794</t>
  </si>
  <si>
    <t>REALIZAR LAS AUDITORIAS AMBIENTALES A LAS EMPRESAS PARTICIPANTES DE LA XX CONVOCATORIA DEL PROGRAMA DE EXCELENCIA AMBIENTAL DISTRITAL (PREAD).</t>
  </si>
  <si>
    <t>20201078</t>
  </si>
  <si>
    <t>SGS COLOMBIA S.A.S</t>
  </si>
  <si>
    <t>REALIZAR LAS AUDITORIAS AMBIENTALES A LAS EMPRESAS PARTICIPANTES DE LA XX CONVOCATORIA DEL PROGRAMA DE EXCELENCIA AMBIENTAL DISTRITAL (PREAD)</t>
  </si>
  <si>
    <t xml:space="preserve">REALIZAR LAS AUDITORIAS AMBIENTALES A LAS EMPRESAS PARTICIPANTES DE LA XX CONVOCATORIA DEL PROGRAMA DE EXCELENCIA AMBIENTAL DISTRITAL (PREAD)
</t>
  </si>
  <si>
    <t>PCC - CUYO OBJETO ES: REALIZAR LAS AUDITORIAS AMBIENTALES A LAS EMPRESAS PARTICIPANTES DE LA XX CONVOCATORIA DEL PROGRAMA DE EXCELENCIA AMBIENTAL DISTRITAL (PREAD)</t>
  </si>
  <si>
    <t>Por Cargar</t>
  </si>
  <si>
    <t>65_7794</t>
  </si>
  <si>
    <t>53102710;53101800;73141700</t>
  </si>
  <si>
    <t>ADQUISICIÓN DE CHAQUETAS INSTITUCIONALES DE LA SECRETARIA DISTRITAL DE AMBIENTE</t>
  </si>
  <si>
    <t>CCE-07</t>
  </si>
  <si>
    <t>20202471</t>
  </si>
  <si>
    <t>LIMINA SOLUCIONES INTEGRALES S.A.S.</t>
  </si>
  <si>
    <t>ADQUISICION DE CHAQUETAS INSTITUCIONALES DE LA SECRETARIA DISTRITAL DE AMBIENTE</t>
  </si>
  <si>
    <t>ADQUISICION DE CHAQUETAS INSTITUCIONALES DE LA SECRETARIA DISTRITAL DEAMBIENTE</t>
  </si>
  <si>
    <t>66_7794</t>
  </si>
  <si>
    <t>82101501;82101502;82101506;82121505;82101802;80161507;80141902;80141607;90101603;93141701;82111904</t>
  </si>
  <si>
    <t>ADICIÓN CONTRATO 20201075 CUYO OBJETO ES CONTRATAR LOS SERVICIOS DE OPERADOR LOGÍSTICO Y LA PRODUCCIÓN DE MATERIAL INSTITUCIONAL REQUERIDO PARA LA DIVULGACIÓN DE ACCIONES DE LA SECRETARÍA DISTRITAL DE AMBIENTE</t>
  </si>
  <si>
    <t>ADICION CONTRATO 20201075 CUYO OBJETO ES CONTRATAR LOS SERVICIOS DE OPERADOR LOGISTICO Y LA PRODUCCION DE MATERIAL INSTITUCIONAL REQUERIDO PARA LA DIVULGACION DE ACCIONES DE LA SECRETARIA DISTRITAL DE AMBIENTE</t>
  </si>
  <si>
    <t>ADICION 0 Y PRORROGA 0 AL CONTRATO NoSDA-CPS-20201075 CUYO OBJETO ES: CONTRATAR LOS SERVICIOS DE OPERADOR LOGISTICO Y LA PRODUCCION DE MATERIAL INSTITUCIONAL REQUERIDO PARA LA DIVULGACION DE ACCIONES DE LA SECRETARIA DISTRITAL DE AMBIENTE</t>
  </si>
  <si>
    <t>ADICION CONTRATO 20201075 CUYO OBJETO ES CONTRATAR LOS SERVICIOS DEOPERADOR LOGISTICO Y LA PRODUCCION DE MATERIAL INSTITUCIONAL REQUERIDOPARA LA DIVULGACION DE ACCIONES DE LA SECRETARIA DISTRITAL DE AMBIENTE</t>
  </si>
  <si>
    <t>67_7794</t>
  </si>
  <si>
    <t>GESTIONAR EL DESARROLLO DE PROYECTOS EN EFICIENCIA ENERGÉTICA ASOCIADO A LA ESTRATEGIA DISTRITAL DE CRECIMIENTO VERDE</t>
  </si>
  <si>
    <t>20201426</t>
  </si>
  <si>
    <t>JORGE ANDRES DIAZ VELANDIA</t>
  </si>
  <si>
    <t>GESTIONAR EL DESARROLLO DE PROYECTOS EN EFICIENCIA ENERGETICA ASOCIADO A LA ESTRATEGIA DISTRITAL DE CRECIMIENTO VERDE</t>
  </si>
  <si>
    <t xml:space="preserve">GESTIONAR EL DESARROLLO DE PROYECTOS EN EFICIENCIA ENERGETICA ASOCIADO A LA ESTRATEGIA DISTRITAL DE CRECIMIENTO VERDE
</t>
  </si>
  <si>
    <t>68_7794</t>
  </si>
  <si>
    <t>69_7794</t>
  </si>
  <si>
    <t>REALIZAR ACTIVIDADES RELACIONADAS CON LA TERRITORIALIZACIÓN, GEORREFERENCIACIÓN Y CARTOGRAFÍA EN EL MARCO DE LA ESTRATEGIA DE CRECIMIENTO VERDE</t>
  </si>
  <si>
    <t>20201661</t>
  </si>
  <si>
    <t>JODIE MARION PINEDA PINILLA</t>
  </si>
  <si>
    <t>REALIZAR ACTIVIDADES RELACIONADAS CON LA TERRITORIALIZACION, GEORREFERENCIACION Y CARTOGRAFIA EN EL MARCO DE LA ESTRATEGIA DE CRECIMIENTO VERDE</t>
  </si>
  <si>
    <t xml:space="preserve">REALIZAR ACTIVIDADES RELACIONADAS CON LA TERRITORIALIZACION, GEORREFERENCIACION Y CARTOGRAFIA EN EL MARCO DE LA ESTRATEGIA DE CRECIMIENTO VERDE
</t>
  </si>
  <si>
    <t>70_7794</t>
  </si>
  <si>
    <t xml:space="preserve">198-ARTICULAR, CONSOLIDAR E IMPLEMENTAR EL PLAN DE ACCIÓN CLIMÁTICA BOGOTÁ D.C. 2020-2050 INCLUYENDO LA GESTIÓN NECESARIA PARA LOGRAR UNA REDUCCIÓN DE POR LO MENOS 15% EN LA EMISIÓN DE GASES DE EFECTO INVERNADERO DE BOGOTÁ PARA 2024, INCLUYENDO HERRAMIENTAS COMO LA PARTICIPACIÓN DE LA CIUDAD EN LOS MERCADOS DE CARBONO. </t>
  </si>
  <si>
    <t>ARTICULAR, CONSOLIDAR E INICIAR LA IMPLEMENTACIÓN DE UN PLAN DE ACCIÓN QUE ORIENTE LAS ACCIONES PARA AFRONTAR LOS EFECTOS DEL CAMBIO CLIMÁTICO EN EL DISTRITO CAPITAL EN EL PERIODO 2020 - 2050</t>
  </si>
  <si>
    <t>DOCUMENTOS DE LINEAMIENTOS TÉCNICOS PARA MEJORAR LA CALIDAD AMBIENTAL DE LAS ÁREAS URBANAS</t>
  </si>
  <si>
    <t>PLAN DE ACCIÓN CLIMÁTICA</t>
  </si>
  <si>
    <t>ARTICULAR Y CONSOLIDAR UN (1) PLAN DE ACCIÓN CLIMÁTICA PARA BOGOTÁ D.C. 2020 - 2050.</t>
  </si>
  <si>
    <t xml:space="preserve">ORIENTAR LAS ACCIONES DE MITIGACIÓN Y ADAPTACIÓN AL CAMBIO CLIMÁTICO QUE LIDERARÁ LA SDA EN LA CIUDAD, EN CONCORDANCIA CON EL PLAN DE DESARROLLO DISTRITAL Y LA REVISIÓN ORDINARIA DEL PLAN DE ORDENAMIENTO TERRITORIAL. </t>
  </si>
  <si>
    <t>ARTICULAR Y CONSOLIDAR 1 PLAN DE ACCIÓN CLIMÁTICO PARA BOGOTÁ D.C. 2020 - 2050.</t>
  </si>
  <si>
    <t>20201864</t>
  </si>
  <si>
    <t>SARAH ARBOLEDA OSORIO</t>
  </si>
  <si>
    <t>ORIENTAR LAS ACCIONES DE MITIGACION Y ADAPTACION AL CAMBIO CLIMATICO QUE LIDERARA LA SDA EN LA CIUDAD, EN CONCORDANCIA CON EL PLAN DE DESARROLLO DISTRITAL Y LA REVISION ORDINARIA DEL PLAN DE ORDENAMIENTO TERRITORIAL</t>
  </si>
  <si>
    <t>71_7794</t>
  </si>
  <si>
    <t>PRESTAR LOS SERVICIOS PROFESIONALES PARA REALIZAR LA DESAGREGACIÓN DEL MÓDULO DE ENERGÍA EN EL MARCO DE LA ACTUALIZACIÓN DEL INVENTARIO DE EMISIONES DE GEI DEL DISTRITO CAPITAL.</t>
  </si>
  <si>
    <t>20201930</t>
  </si>
  <si>
    <t>RICARDO DELGADO CADENA</t>
  </si>
  <si>
    <t>PRESTAR LOS SERVICIOS PROFESIONALES PARA REALIZAR LA DESAGREGACION DEL MODULO DE ENERGIA EN EL MARCO DE LA ACTUALIZACION DEL INVENTARIO DE EMISIONES DE GEI DEL DISTRITO CAPITAL</t>
  </si>
  <si>
    <t>72_7794</t>
  </si>
  <si>
    <t>PRESTAR LOS SERVICIOS PROFESIONALES PARA LIDERAR LA ACTUALIZACIÓN DEL INVENTARIO DE EMISIONES DE GEI EN EL DISTRITO CAPITAL</t>
  </si>
  <si>
    <t>20202068</t>
  </si>
  <si>
    <t>ANA DERLY PULIDO GUIO</t>
  </si>
  <si>
    <t>PRESTAR LOS SERVICIOS PROFESIONALES PARA LIDERAR LA ACTUALIZACION DEL INVENTARIO DE EMISIONES DE GEI EN EL DISTRITO CAPITAL</t>
  </si>
  <si>
    <t>73_7794</t>
  </si>
  <si>
    <t xml:space="preserve">PRESTAR LOS SERVICIOS PROFESIONALES PARA LA ACTUALIZACIÓN DEL INVENTARIO DE EMISIONES DE GEI, LA GESTIÓN DE LA INFORMACIÓN RELACIONADA Y SU ARTICULACIÓN CON LOS SISTEMAS DE INFORMACIÓN Y MODELAMIENTO AMBIENTAL DEL DISTRITO CAPITAL. </t>
  </si>
  <si>
    <t>20202172</t>
  </si>
  <si>
    <t>RODRIGO GONZALEZ FLORIAN</t>
  </si>
  <si>
    <t>PRESTAR LOS SERVICIOS PROFESIONALES PARA LA ACTUALIZACION DEL INVENTARIO DE EMISIONES DE GEI, LA GESTION DE LA INFORMACION RELACIONADA Y SU ARTICULACION CON LOS SISTEMAS DE INFORMACION Y MODELAMIENTO AMBIENTAL DEL DISTRITO CAPITAL</t>
  </si>
  <si>
    <t>74_7794</t>
  </si>
  <si>
    <t>PRESTAR LOS SERVICIOS PROFESIONALES PARA REALIZAR LA ACTUALIZACIÓN DEL INVENTARIO DE EMISIONES DE GEI, EL SEGUIMIENTO A PROYECTOS DE MITIGACIÓN DE CAMBIO CLIMÁTICO Y SU ARTICULACIÓN CON LOS SISTEMAS DE INFORMACIÓN Y MODELAMIENTO AMBIENTAL DEL DISTRITO CAPITAL.</t>
  </si>
  <si>
    <t>20202089</t>
  </si>
  <si>
    <t>CAROLINA MOSCOSO VILLA</t>
  </si>
  <si>
    <t>PRESTAR LOS SERVICIOS PROFESIONALES PARA REALIZAR LA ACTUALIZACION DEL INVENTARIO DE EMISIONES DE GEI, EL SEGUIMIENTO A PROYECTOS DE MITIGACION DE CAMBIO CLIMATICO Y SU ARTICULACION CON LOS SISTEMAS DE INFORMACION Y MODELAMIENTO AMBIENTAL DEL DISTRITO CAPITAL</t>
  </si>
  <si>
    <t>75_7794</t>
  </si>
  <si>
    <t>20202124</t>
  </si>
  <si>
    <t>ANGIE LORENA TELLEZ PEÑA</t>
  </si>
  <si>
    <t>76_7794</t>
  </si>
  <si>
    <t>PRESTAR SUS SERVICIOS PROFESIONALES PARA ORIENTAR LA CONSOLIDACIÓN DE INFORMACIÓN ECOLÓGICA REQUERIDA PARA LA IMPLEMENTACIÓN DE MEDIDAS DE ADAPTACIÓN AL CAMBIO CLIMÁTICO EN EL DISTRITO CAPITAL</t>
  </si>
  <si>
    <t>20202197</t>
  </si>
  <si>
    <t>JULIE ALEJANDRA CIFUENTES GUERRERO</t>
  </si>
  <si>
    <t>PRESTAR SUS SERVICIOS PROFESIONALES PARA ORIENTAR LA CONSOLIDACION DE INFORMACION ECOLOGICA REQUERIDA PARA LA IMPLEMENTACION DE MEDIDAS DE ADAPTACION AL CAMBIO CLIMATICO EN EL DISTRITO CAPITAL</t>
  </si>
  <si>
    <t>77_7794</t>
  </si>
  <si>
    <t>78_7794</t>
  </si>
  <si>
    <t>CONTRATAR LOS SERVICIOS DE OPERADOR LOGÍSTICO Y LA PRODUCCIÓN DE MATERIAL INSTITUCIONAL REQUERIDO PARA LA DIVULGACIÓN DE ACCIONES DE LA SECRETARÍA DISTRITAL DE AMBIENTE</t>
  </si>
  <si>
    <t>CCE-11</t>
  </si>
  <si>
    <t>79_7794</t>
  </si>
  <si>
    <t>IMPLEMENTAR AL 100% DE LAS ACCIONES PRIORIZADAS DEL PLAN DE ACCIÓN CLIMÁTICA PARA BOGOTÁ D.C. 2020 - 2050.</t>
  </si>
  <si>
    <t>PRESTAR LOS SERVICIOS PROFESIONALES PARA ORIENTAR LA ACTIVACIÓN DE LA SECRETARÍA DISTRITAL DE AMBIENTE PARA LA RESPUESTA A EMERGENCIAS.</t>
  </si>
  <si>
    <t>IMPLEMENTAR AL 100 % DE LAS ACCIONES PRIORIZADAS DEL PLAN DE ACCIÓN CLIMÁTICA PARA BOGOTÁ D.C. 2020 - 2050.</t>
  </si>
  <si>
    <t>20201262</t>
  </si>
  <si>
    <t>YOHANNA ALEXANDRA ACERO MEDINA</t>
  </si>
  <si>
    <t>YOHANA ALEXANDRA ACERO MEDINA</t>
  </si>
  <si>
    <t>PRESTAR LOS SERVICIOS PROFESIONALES PARA ORIENTAR LA ACTIVACION DE LA SECRETARIA DISTRITAL DE AMBIENTE PARA LA RESPUESTA A EMERGENCIAS</t>
  </si>
  <si>
    <t xml:space="preserve">PRESTAR LOS SERVICIOS PROFESIONALES PARA ORIENTAR LA ACTIVACION DE LA SECRETARIA DISTRITAL DE AMBIENTE PARA LA RESPUESTA A EMERGENCIAS </t>
  </si>
  <si>
    <t>80_7794</t>
  </si>
  <si>
    <t>PRESTAR LOS SERVICIOS PROFESIONALES PARA APOYAR LAS ACCIONES ENMARCADAS EN LA GESTIÓN DEL RIESGO DE DESASTRES Y LA RESPUESTA A EMERGENCIAS.</t>
  </si>
  <si>
    <t>20201658</t>
  </si>
  <si>
    <t>VICTOR DAVID SABOGAL GIRALDO</t>
  </si>
  <si>
    <t>PRESTAR LOS SERVICIOS PROFESIONALES PARA APOYAR LAS ACCIONES ENMARCADAS EN LA GESTION DEL RIESGO DE DESASTRES Y LA RESPUESTA A EMERGENCIAS</t>
  </si>
  <si>
    <t xml:space="preserve">PRESTAR LOS SERVICIOS PROFESIONALES PARA APOYAR LAS ACCIONES ENMARCADAS EN LA GESTION DEL RIESGO DE DESASTRES Y LA RESPUESTA A EMERGENCIAS </t>
  </si>
  <si>
    <t>81_7794</t>
  </si>
  <si>
    <t>PAGO DE ARL PARA PROFESIONALES DE RIESGO 5</t>
  </si>
  <si>
    <t>21672020</t>
  </si>
  <si>
    <t>SEGUROS DE VIDA SURAMERICANA S. A.</t>
  </si>
  <si>
    <t>ID 81-PAGO DE ARL PARA PROFESIONALES DE RIESGO 5</t>
  </si>
  <si>
    <t xml:space="preserve">ID 81-PAGO DE ARL PARA PROFESIONALES DE RIESGO 5 </t>
  </si>
  <si>
    <t>82_7794</t>
  </si>
  <si>
    <t>PRESTAR LOS SERVICIOS PARA LA ACTIVACIÓN DE LA SECRETARÍA DISTRITAL DE AMBIENTE PARA LA RESPUESTA A EMERGENCIAS.</t>
  </si>
  <si>
    <t>20201747</t>
  </si>
  <si>
    <t>DIANA ZORAYDA TORRES ACOSTA</t>
  </si>
  <si>
    <t>PRESTAR LOS SERVICIOS PARA LA ACTIVACION DE LA SECRETARIA DISTRITAL DE AMBIENTE PARA LA RESPUESTA A EMERGENCIAS</t>
  </si>
  <si>
    <t>83_7794</t>
  </si>
  <si>
    <t>20201748</t>
  </si>
  <si>
    <t>WILLIAM OVIRNE SALGUERO MATALLANA</t>
  </si>
  <si>
    <t xml:space="preserve">PRESTAR LOS SERVICIOS PARA LA ACTIVACION DE LA SECRETARIA DISTRITAL DE AMBIENTE PARA LA RESPUESTA A EMERGENCIAS </t>
  </si>
  <si>
    <t>84_7794</t>
  </si>
  <si>
    <t>CCE-06</t>
  </si>
  <si>
    <t>20202092</t>
  </si>
  <si>
    <t>MAURICIO CORTES</t>
  </si>
  <si>
    <t>85_7794</t>
  </si>
  <si>
    <t>SALDO DE TRANSPORTE</t>
  </si>
  <si>
    <t>86_7794</t>
  </si>
  <si>
    <t>ADQUIRIR ELEMENTOS DE PROTECCIÓN PERSONAL, SEGURIDAD INDUSTRIAL, ERGONÓMICOS DE OFICINA Y DE RESPUESTA EMERGENCIAS, PARA EL CUMPLIMIENTOS DE LAS ACCIONES DESARROLLADAS POR LA SECRETARÍA DISTRITAL DE AMBIENTE</t>
  </si>
  <si>
    <t>ADQUIRIR ELEMENTOS DE PROTECCION PERSONAL, SEGURIDAD INDUSTRIAL, ERGONOMICOS DE OFICINA Y DE RESPUESTA EMERGENCIAS, PARA EL CUMPLIMIENTOS DE LAS ACCIONES DESARROLLADAS POR LA SECRETARIA DISTRITAL DE AMBIENTE</t>
  </si>
  <si>
    <t>87_7794</t>
  </si>
  <si>
    <t>88_7794</t>
  </si>
  <si>
    <t>PAGO SERVICIO PUBLICO POR TELEFONIA MOVIL.</t>
  </si>
  <si>
    <t>COLOMBIA TELECOMUNICACIONES S A E S P</t>
  </si>
  <si>
    <t>PAGO SERVICIO PUBLICO POR TELEFONIA MOVIL</t>
  </si>
  <si>
    <t xml:space="preserve">ID 88 - PAGO SERVICIO PUBLICO POR TELEFONIA MOVIL
</t>
  </si>
  <si>
    <t>ID 88 - PAGO SERVICIO PUBLICO POR TELEFONIA MOVIL</t>
  </si>
  <si>
    <t>89_7794</t>
  </si>
  <si>
    <t>PRESTAR LOS SERVICIOS PROFESIONALES PARA EJECUTAR ACTIVIDADES DE GESTIÓN DEL RIESGO POR INCENDIO FORESTAL EN EL DISTRITO CAPITAL.</t>
  </si>
  <si>
    <t>20201298</t>
  </si>
  <si>
    <t>ADRIANA CONSTANZA VEGA ROMERO</t>
  </si>
  <si>
    <t>PRESTAR LOS SERVICIOS PROFESIONALES PARA EJECUTAR ACTIVIDADES DE GESTION DEL RIESGO POR INCENDIO FORESTAL EN EL DISTRITO CAPITAL</t>
  </si>
  <si>
    <t>90_7794</t>
  </si>
  <si>
    <t>19332020</t>
  </si>
  <si>
    <t>ID 90 - PAGO DE ARL PARA PROFESIONALES DE RIESGO 5</t>
  </si>
  <si>
    <t>ID 90 - PAGO DE ARL PARA PROFESIONALES DE RIESGO 5 - RESOLUCION SDA 1933 DEL 21-09-2020</t>
  </si>
  <si>
    <t>91_7794</t>
  </si>
  <si>
    <t>77101600;77101700;92101600</t>
  </si>
  <si>
    <t>AUNAR RECURSOS TÉCNICOS, FINANCIEROS Y ADMINISTRATIVOS PARA REALIZAR ACCIONES DEL PROCESO DE CONOCIMIENTO DE LA GESTIÓN DEL RIESGO POR INCENDIO FORESTAL.</t>
  </si>
  <si>
    <t>AUNAR RECURSOS TECNICOS, FINANCIEROS Y ADMINISTRATIVOS PARA REALIZAR ACCIONES DEL PROCESO DE CONOCIMIENTO DE LA GESTION DEL RIESGO POR INCENDIO FORESTAL</t>
  </si>
  <si>
    <t>92_7794</t>
  </si>
  <si>
    <t>PRESTAR LOS SERVICIOS PROFESIONALES PARA REALIZAR EL SEGUIMIENTO A LAS ACCIONES ORIENTADAS A RECUPERAR Y MANEJAR AMBIENTALMENTE ZONAS DEL SUELO DE PROTECCIÓN POR RIESGO,Y APOYAR LAS ACCIONES ENCAMINADAS A LA PROTECCIÓN DE LA ESTRUCTURA ECOLÓGICA PRINCIPAL DEL DISTRITO CAPITAL.</t>
  </si>
  <si>
    <t>20201598</t>
  </si>
  <si>
    <t>RAUL EDUARDO JACOME TORRADO</t>
  </si>
  <si>
    <t>PRESTAR LOS SERVICIOS PROFESIONALES PARA REALIZAR EL SEGUIMIENTO A LAS ACCIONES ORIENTADAS A RECUPERAR Y MANEJAR AMBIENTALMENTE ZONAS DEL SUELO DE PROTECCION POR RIESGO,Y APOYAR LAS ACCIONES ENCAMINADAS A LA PROTECCION DE LA ESTRUCTURA ECOLOGICA PRINCIPAL DEL DISTRITO CAPITAL</t>
  </si>
  <si>
    <t>PRESTAR LOS SERVICIOS PROFESIONALES PARA REALIZAR EL SEGUIMIENTO A LAS ACCIONES ORIENTADAS A RECUPERAR Y MANEJAR AMBIENTALMENTE ZONAS DEL SUELO DE PROTECCION POR RIESGO, Y APOYAR LAS ACCIONES ENCAMINADAS A LA PROTECCION DE LA ESTRUCTURA ECOLOGICA PRINCIPAL DEL DISTRITO CAPITAL</t>
  </si>
  <si>
    <t>OK-SIPSE-PREDIS-Validar PAA</t>
  </si>
  <si>
    <t>93_7794</t>
  </si>
  <si>
    <t>PRESTAR SERVICIOS PROFESIONALES EN EL DESARROLLO DE ACCIONES DE ACOMPAÑAMIENTO Y ORIENTACIÓN, CON EL FIN DE OPTIMIZAR EL DESEMPEÑO AMBIENTAL DE LAS ENTIDADES PÚBLICAS QUE OPERAN EN LA JURISDICCIÓN DEL DISTRITO CAPITAL</t>
  </si>
  <si>
    <t>20202274</t>
  </si>
  <si>
    <t>ERIKA PAOLA SANDOVAL LAMBRAÑO</t>
  </si>
  <si>
    <t>PRESTAR SERVICIOS PROFESIONALES EN EL DESARROLLO DE ACCIONES DE ACOMPAÑAMIENTO Y ORIENTACION, CON EL FIN DE OPTIMIZAR EL DESEMPEÑO AMBIENTAL DE LAS ENTIDADES PUBLICAS QUE OPERAN EN LA JURISDICCION DEL DISTRITO CAPITAL</t>
  </si>
  <si>
    <t>94_7794</t>
  </si>
  <si>
    <t>95_7794</t>
  </si>
  <si>
    <t>96_7794</t>
  </si>
  <si>
    <t>02-DOTACIÓN</t>
  </si>
  <si>
    <t>77101600;77101601;77101700</t>
  </si>
  <si>
    <t>PRESTAR SERVICIOS ESPECIALIZADOS PARA APOYAR A LA SECRETARÍA DISTRITAL DE AMBIENTE EN LA ARTICULACIÓN DEL PLAN DE ACCIÓN CLIMÁTICA DE BOGOTÁ</t>
  </si>
  <si>
    <t>20201941</t>
  </si>
  <si>
    <t>AECOM TECHNICAL SERVICES INC</t>
  </si>
  <si>
    <t>PRESTAR SERVICIOS ESPECIALIZADOS PARA APOYAR A LA SECRETARIA DISTRITAL DE AMBIENTE EN LA ARTICULACION DEL PLAN DE ACCION CLIMATICA DE BOGOTA</t>
  </si>
  <si>
    <t>97_7794</t>
  </si>
  <si>
    <t>INTERVENIR  LOS SECTORES PRIORIZADOS POR EL POMCA DEL RÍO BOGOTÁ, A TRAVÉS DE PROYECTOS DE PRODUCCIÓN MÁS LIMPIA</t>
  </si>
  <si>
    <t xml:space="preserve"> 04-GASTOS DE PERSONAL OPERATIVO </t>
  </si>
  <si>
    <t>DESARROLLAR ACCIONES PARA EL APOYO TÉCNICO Y SEGUIMIENTO A LA GESTIÓN SOCIOAMBIENTAL DE LAS ACTIVIDADES MINERO INDUSTRIALES DE ACUERDO A LO ESTABLECIDO EN EL POMCA DEL RÍO BOGOTÁ.</t>
  </si>
  <si>
    <t>20202290</t>
  </si>
  <si>
    <t>ELIAS PINTO MARTINEZ</t>
  </si>
  <si>
    <t>DESARROLLAR ACCIONES PARA EL APOYO TECNICO Y SEGUIMIENTO A LA GESTION SOCIOAMBIENTAL DE LAS ACTIVIDADES MINERO INDUSTRIALES DE ACUERDO A LO ESTABLECIDO EN EL POMCA DEL RIO BOGOTA</t>
  </si>
  <si>
    <t xml:space="preserve">DESARROLLAR ACCIONES PARA EL APOYO TECNICO Y SEGUIMIENTO A LA GESTION SOCIOAMBIENTAL DE LAS ACTIVIDADES MINERO INDUSTRIALES DE ACUERDO A LO ESTABLECIDO EN EL POMCA DEL RIO BOGOTA
</t>
  </si>
  <si>
    <t>98_7794</t>
  </si>
  <si>
    <t>FORMULAR E IMPLEMENTAR ESTRATEGIAS DE DIVULGACIÓN Y PROMOCIÓN DEL PROGRAMA DE GESTIÓN AMBIENTAL EMPRESARIAL DE LA SECRETARÍA DISTRITAL DE AMBIENTE</t>
  </si>
  <si>
    <t>20202339</t>
  </si>
  <si>
    <t>JOSE FEDERICO GOMEZ DE LOS RIOS</t>
  </si>
  <si>
    <t>FORMULAR E IMPLEMENTAR ESTRATEGIAS DE DIVULGACION Y PROMOCION DEL PROGRAMA DE GESTION AMBIENTAL EMPRESARIAL DE LA SECRETARIA DISTRITAL DE AMBIENTE</t>
  </si>
  <si>
    <t xml:space="preserve">FORMULAR E IMPLEMENTAR ESTRATEGIAS DE DIVULGACION Y PROMOCION DEL PROGRAMA DE GESTION AMBIENTAL EMPRESARIAL DE LA SECRETARIA DISTRITAL DE AMBIENTE
</t>
  </si>
  <si>
    <t>99_7794</t>
  </si>
  <si>
    <t>76A_7794</t>
  </si>
  <si>
    <t>76A</t>
  </si>
  <si>
    <t>ADICION AL CONTRATO 20202197, CUYO OBJETO ES: PRESTAR SUS SERVICIOS PROFESIONALES PARA ORIENTAR LA CONSOLIDACIÓN DE INFORMACIÓN ECOLÓGICA REQUERIDA PARA LA IMPLEMENTACIÓN DE MEDIDAS DE ADAPTACIÓN AL CAMBIO CLIMÁTICO EN EL DISTRITO CAPITAL</t>
  </si>
  <si>
    <t>ADICION AL CONTRATO 20202197, CUYO OBJETO ES: PRESTAR SUS SERVICIOS PROFESIONALES PARA ORIENTAR LA CONSOLIDACION DE INFORMACION ECOLOGICA REQUERIDA PARA LA IMPLEMENTACION DE MEDIDAS DE ADAPTACION AL CAMBIO CLIMATICO EN EL DISTRITO CAPITAL</t>
  </si>
  <si>
    <t>ADICION 0 Y PRORROGA 0 AL CONTRATO NoSDA-CPS-20202197 CUYO OBJETO ES: PRESTAR SUS SERVICIOS PROFESIONALES PARA ORIENTAR LA CONSOLIDACION DE INFORMACION ECOLOGICA REQUERIDA PARA LA IMPLEMENTACION DE MEDIDAS DE ADAPTACION AL CAMBIO CLIMATICO EN EL DISTRITO CAPITAL</t>
  </si>
  <si>
    <t>100_7794</t>
  </si>
  <si>
    <t>82101601;82101602;82101603</t>
  </si>
  <si>
    <t xml:space="preserve">ADICIÓN 1 DEL CONTRATO  SDA-20200963, CUYO OBJETO ES PRESTAR LOS SERVICIOS DE PLANEACIÓN, ORDENACIÓN Y COMPRA DE ESPACIOS EN MEDIOS DE COMUNICACIÓN MASIVOS, COMUNITARIOS Y DIGITALES Y EN REDES SOCIALES PARA DIVULGAR LAS CAMPAÑAS DE LA SECRETARÍA DISTRITAL DE AMBIENTE.
</t>
  </si>
  <si>
    <t xml:space="preserve">ADICION 1 DEL CONTRATO SDA-20200963, CUYO OBJETO ES PRESTAR LOS SERVICIOS DE PLANEACION, ORDENACION Y COMPRA DE ESPACIOS EN MEDIOS DE COMUNICACION MASIVOS, COMUNITARIOS Y DIGITALES Y EN REDES SOCIALES PARA DIVULGAR LAS CAMPAÑAS DE LA SECRETARIA DISTRITAL DE AMBIENTE
</t>
  </si>
  <si>
    <t>79A_7794</t>
  </si>
  <si>
    <t>79A</t>
  </si>
  <si>
    <t>ADICION AL CONTRATO 20201262 CUYO OBJETO ES: PRESTAR LOS SERVICIOS PROFESIONALES PARA ORIENTAR LA ACTIVACIÓN DE LA SECRETARÍA DISTRITAL DE AMBIENTE PARA LA RESPUESTA A EMERGENCIAS.</t>
  </si>
  <si>
    <t>ADICION AL CONTRATO 20201262 CUYO OBJETO ES: PRESTAR LOS SERVICIOS PROFESIONALES PARA ORIENTAR LA ACTIVACION DE LA SECRETARIA DISTRITAL DE AMBIENTE PARA LA RESPUESTA A EMERGENCIAS</t>
  </si>
  <si>
    <t>ADICION 0 Y PRORROGA 0 AL CONTRATO NoSDA-CPS-20201262 CUYO OBJETO ES: PRESTAR LOS SERVICIOS PROFESIONALES PARA ORIENTAR LA ACTIVACION DE LA SECRETARIA DISTRITAL DE AMBIENTE PARA LA RESPUESTA A EMERGENCIAS</t>
  </si>
  <si>
    <t>ADICION AL CONTRATO 20201262 CUYO OBJETO ES: PRESTAR LOS SERVICIOSPROFESIONALES PARA ORIENTAR LA ACTIVACION DE LA SECRETARIA DISTRITAL DEAMBIENTE PARA LA RESPUESTA A EMERGENCIAS</t>
  </si>
  <si>
    <t>80A_7794</t>
  </si>
  <si>
    <t>80A</t>
  </si>
  <si>
    <t>ADICION AL CONTRATO 20201658 CUYO OBJETO ES: PRESTAR LOS SERVICIOS PROFESIONALES PARA APOYAR LAS ACCIONES ENMARCADAS EN LA GESTIÓN DEL RIESGO DE DESASTRES Y LA RESPUESTA A EMERGENCIAS.</t>
  </si>
  <si>
    <t>ADICION AL CONTRATO 20201658 CUYO OBJETO ES: PRESTAR LOS SERVICIOS PROFESIONALES PARA APOYAR LAS ACCIONES ENMARCADAS EN LA GESTION DEL RIESGO DE DESASTRES Y LA RESPUESTA A EMERGENCIAS</t>
  </si>
  <si>
    <t>ADICION 0 Y PRORROGA 0 AL CONTRATO NoSDA-CPS-20201658 CUYO OBJETO ES: PRESTAR LOS SERVICIOS PROFESIONALES PARA APOYAR LAS ACCIONES ENMARCADAS EN LA GESTION DEL RIESGO DE DESASTRES Y LA RESPUESTA A EMERGENCIAS</t>
  </si>
  <si>
    <t>ADICION AL CONTRATO 20201658 CUYO OBJETO ES: PRESTAR LOS SERVICIOSPROFESIONALES PARA APOYAR LAS ACCIONES ENMARCADAS EN LA GESTION DELRIESGO DE DESASTRES Y LA RESPUESTA A EMERGENCIAS</t>
  </si>
  <si>
    <t>82A_7794</t>
  </si>
  <si>
    <t>82A</t>
  </si>
  <si>
    <t>ADICION AL CONTRATO  20201747 CUYO OBJETO ES: PRESTAR LOS SERVICIOS PARA LA ACTIVACIÓN DE LA SECRETARÍA DISTRITAL DE AMBIENTE PARA LA RESPUESTA A EMERGENCIAS.</t>
  </si>
  <si>
    <t>ADICION AL CONTRATO 20201747 CUYO OBJETO ES: PRESTAR LOS SERVICIOS PARA LA ACTIVACION DE LA SECRETARIA DISTRITAL DE AMBIENTE PARA LA RESPUESTA A EMERGENCIAS</t>
  </si>
  <si>
    <t>ADICION 0 Y PRORROGA 0 AL CONTRATO NoSDA-CPS-20201747 CUYO OBJETO ES: PRESTAR LOS SERVICIOS PARA LA ACTIVACION DE LA SECRETARIA DISTRITAL DE AMBIENTE PARA LA RESPUESTA A EMERGENCIAS</t>
  </si>
  <si>
    <t>ADICION AL CONTRATO 20201747 CUYO OBJETO ES: PRESTAR LOS SERVICIOS PARALA ACTIVACION DE LA SECRETARIA DISTRITAL DE AMBIENTE PARA LA RESPUESTA AEMERGENCIAS</t>
  </si>
  <si>
    <t>83A_7794</t>
  </si>
  <si>
    <t>83A</t>
  </si>
  <si>
    <t>ADICION AL CONTRATO 20201748 CUYO OBJETO ES: PRESTAR LOS SERVICIOS PARA LA ACTIVACIÓN DE LA SECRETARÍA DISTRITAL DE AMBIENTE PARA LA RESPUESTA A EMERGENCIAS.</t>
  </si>
  <si>
    <t>ADICION AL CONTRATO 20201748 CUYO OBJETO ES: PRESTAR LOS SERVICIOS PARA LA ACTIVACION DE LA SECRETARIA DISTRITAL DE AMBIENTE PARA LA RESPUESTA A EMERGENCIAS</t>
  </si>
  <si>
    <t>ADICION 0 Y PRORROGA 0 AL CONTRATO NoSDA-CPS-20201748 CUYO OBJETO ES: PRESTAR LOS SERVICIOS PARA LA ACTIVACION DE LA SECRETARIA DISTRITAL DE AMBIENTE PARA LA RESPUESTA A EMERGENCIAS</t>
  </si>
  <si>
    <t>ADICION AL CONTRATO 20201748 CUYO OBJETO ES PRESTAR LOS SERVICIOS PARALA ACTIVACION DE LA SECRETARIA DISTRITAL DE AMBIENTE PARA LA RESPUESTAA EMERGENCIAS</t>
  </si>
  <si>
    <t>84A_7794</t>
  </si>
  <si>
    <t>84A</t>
  </si>
  <si>
    <t>ADICION AL CONTRATO 20202092 CUYO OBJETO ES PRESTAR LOS SERVICIOS PARA LA ACTIVACIÓN DE LA SECRETARÍA DISTRITAL DE AMBIENTE PARA LA RESPUESTA A EMERGENCIAS.</t>
  </si>
  <si>
    <t>ADICION AL CONTRATO 20202092 CUYO OBJETO ES PRESTAR LOS SERVICIOS PARA LA ACTIVACION DE LA SECRETARIA DISTRITAL DE AMBIENTE PARA LA RESPUESTA A EMERGENCIAS</t>
  </si>
  <si>
    <t>ADICION 0 Y PRORROGA 0 AL CONTRATO NoSDA-CPS-20202092 CUYO OBJETO ES: PRESTAR LOS SERVICIOS PARA LA ACTIVACION DE LA SECRETARIA DISTRITAL DE AMBIENTE PARA LA RESPUESTA A EMERGENCIAS</t>
  </si>
  <si>
    <t>89A_7794</t>
  </si>
  <si>
    <t>89A</t>
  </si>
  <si>
    <t>ADICION AL CONTRATO 20201298 CUYO OBJETO ES PRESTAR LOS SERVICIOS PROFESIONALES PARA EJECUTAR ACTIVIDADES DE GESTIÓN DEL RIESGO POR INCENDIO FORESTAL EN EL DISTRITO CAPITAL.</t>
  </si>
  <si>
    <t>ADICION AL CONTRATO 20201298 CUYO OBJETO ES PRESTAR LOS SERVICIOS PROFESIONALES PARA EJECUTAR ACTIVIDADES DE GESTION DEL RIESGO POR INCENDIO FORESTAL EN EL DISTRITO CAPITAL</t>
  </si>
  <si>
    <t>ADICION 0 Y PRORROGA 0 AL CONTRATO NoSDA-CPS-20201298 CUYO OBJETO ES: PRESTAR LOS SERVICIOS PROFESIONALES PARA EJECUTAR ACTIVIDADES DE GESTION DEL RIESGO POR INCENDIO FORESTAL EN EL DISTRITO CAPITAL</t>
  </si>
  <si>
    <t>92A_7794</t>
  </si>
  <si>
    <t>92A</t>
  </si>
  <si>
    <t>ADICION AL CONTRATO 20201598 CUYO OBJETO ES PRESTAR LOS SERVICIOS PROFESIONALES PARA REALIZAR EL SEGUIMIENTO A LAS ACCIONES ORIENTADAS A RECUPERAR Y MANEJAR AMBIENTALMENTE ZONAS DEL SUELO DE PROTECCIÓN POR RIESGO,Y APOYAR LAS ACCIONES ENCAMINADAS A LA PROTECCIÓN DE LA ESTRUCTURA ECOLÓGICA PRINCIPAL DEL DISTRITO CAPITAL.</t>
  </si>
  <si>
    <t>ADICION AL CONTRATO 20201598 CUYO OBJETO ES PRESTAR LOS SERVICIOS PROFESIONALES PARA REALIZAR EL SEGUIMIENTO A LAS ACCIONES ORIENTADAS A RECUPERAR Y MANEJAR AMBIENTALMENTE ZONAS DEL SUELO DE PROTECCION POR RIESGO,Y APOYAR LAS ACCIONES ENCAMINADAS A LA PROTECCION DE LA ESTRUCTURA ECOLOGICA PRINCIPAL DEL DISTRITO CAPITAL</t>
  </si>
  <si>
    <t>ADICION 0 Y PRORROGA 0 AL CONTRATO NoSDA-CPS-20201598 CUYO OBJETO ES: PRESTAR LOS SERVICIOS PROFESIONALES PARA REALIZAR EL SEGUIMIENTO A LAS ACCIONES ORIENTADAS A RECUPERAR Y MANEJAR AMBIENTALMENTE ZONAS DEL SUELO DE PROTECCION POR RIESGO, Y APOYAR LAS ACCIONES ENCAMINADAS A LA PROTECCION DE LA ESTRUCTURA ECOLOGICA PRINCIPAL DEL DISTRITO CAPITAL</t>
  </si>
  <si>
    <t>ADICION AL CONTRATO 20201598 CUYO OBJETO ES PRESTAR LOS SERVICIOSPROFESIONALES PARA REALIZAR EL SEGUIMIENTO A LAS ACCIONES ORIENTADAS ARECUPERAR Y MANEJAR AMBIENTALMENTE ZONAS DEL SUELO DE PROTECCION PORRIESGO,Y APOYAR LAS ACCIONES ENCAMINADAS A LA PROTECCION DE LAESTRUCTURA ECOLOGICA PRINCIPAL DEL DISTRITO CAPITAL</t>
  </si>
  <si>
    <t>93A_7794</t>
  </si>
  <si>
    <t>93A</t>
  </si>
  <si>
    <t>ADICION AL CONTRATO 20202274, CUYO OBJETO ES "PRESTAR SERVICIOS PROFESIONALES EN EL DESARROLLO DE ACCIONES DE ACOMPAÑAMIENTO Y ORIENTACIÓN, CON EL FIN DE OPTIMIZAR EL DESEMPEÑO AMBIENTAL DE LAS ENTIDADES PÚBLICAS QUE OPERAN EN LA JURISDICCIÓN DEL DISTRITO CAPITAL"</t>
  </si>
  <si>
    <t>ADICION AL CONTRATO 20202274, CUYO OBJETO ES "PRESTAR SERVICIOS PROFESIONALES EN EL DESARROLLO DE ACCIONES DE ACOMPAÑAMIENTO Y ORIENTACION, CON EL FIN DE OPTIMIZAR EL DESEMPEÑO AMBIENTAL DE LAS ENTIDADES PUBLICAS QUE OPERAN EN LA JURISDICCION DEL DISTRITO CAPITAL"</t>
  </si>
  <si>
    <t>ADICION 0 Y PRORROGA 0 AL CONTRATO NoSDA-CPS-20202274 CUYO OBJETO ES: PRESTAR SERVICIOS PROFESIONALES EN EL DESARROLLO DE ACCIONES DE ACOMPAÑAMIENTO Y ORIENTACION, CON EL FIN DE OPTIMIZAR EL DESEMPEÑO AMBIENTAL DE LAS ENTIDADES PUBLICAS QUE OPERAN EN LA JURISDICCION DEL DISTRITO CAPITAL</t>
  </si>
  <si>
    <t>ADICION AL CONTRATO 20202274, CUYO OBJETO ES PRESTAR SERVICIOSPROFESIONALES EN EL DESARROLLO DE ACCIONES DE ACOMPAÑAMIENTO YORIENTACION, CON EL FIN DE OPTIMIZAR EL DESEMPEÑO AMBIENTAL DE LASENTIDADES PUBLICAS QUE OPERAN EN LA JURISDICCION DEL DISTRITO CAPITAL</t>
  </si>
  <si>
    <t>1A1_7794</t>
  </si>
  <si>
    <t>1A1</t>
  </si>
  <si>
    <t>ADICIÓN AL CONTRATO SDA-CPS-20201224 CUYO OBJETO ES: REALIZAR LA GESTIÓN A LA APLICACIÓN DE DETERMINANTES AMBIENTALES A INSTRUMENTOS DE PLANEAMIENTO URBANO.</t>
  </si>
  <si>
    <t>ADICION AL CONTRATO SDA-CPS-20201224 CUYO OBJETO ES: REALIZAR LA GESTION A LA APLICACION DE DETERMINANTES AMBIENTALES A INSTRUMENTOS DE PLANEAMIENTO URBANO</t>
  </si>
  <si>
    <t xml:space="preserve">ADICION 0 Y PRORROGA 0 AL CONTRATO NoSDA-CPS-20201224 CUYO OBJETO ES: REALIZAR LA GESTION A LA APLICACION DE DETERMINANTES AMBIENTALES A INSTRUMENTOS DE PLANEAMIENTO URBANO
</t>
  </si>
  <si>
    <t>ADICION AL CONTRATO SDA-CPS-20201224 CUYO OBJETO ES: REALIZAR LA GESTIONA LA APLICACION DE DETERMINANTES AMBIENTALES A INSTRUMENTOS DEPLANEAMIENTO URBANO</t>
  </si>
  <si>
    <t>2A1_7794</t>
  </si>
  <si>
    <t>2A1</t>
  </si>
  <si>
    <t>ADICIÓN AL CONTRATO SDA-CPS-20201190 CUYO OBJETO ES: GENERAR DETERMINANTES AMBIENTALES A PROYECTOS DE INFRAESTRUCTURA; ADEMAS DE REALIZAR LA GESTIÓN, SEGUIMIENTO Y REPORTE DEL AVANCE FISICO Y PRESUSPUESTAL EN EL MARCO DEL DESARROLLO DE ACCIONES PARA EL FORTALECIMIENTO DE LA GESTIÓN URBANA SECTORIAL, EL ECOURBANISMO Y EL CAMBIO CLIMÁTICO EN EL D.C.</t>
  </si>
  <si>
    <t>ADICION AL CONTRATO SDA-CPS-20201190 CUYO OBJETO ES: GENERAR DETERMINANTES AMBIENTALES A PROYECTOS DE INFRAESTRUCTURA; ADEMAS DE REALIZAR LA GESTION, SEGUIMIENTO Y REPORTE DEL AVANCE FISICO Y PRESUSPUESTAL EN EL MARCO DEL DESARROLLO DE ACCIONES PARA EL FORTALECIMIENTO DE LA GESTION URBANA SECTORIAL, EL ECOURBANISMO Y EL CAMBIO CLIMATICO EN EL DC</t>
  </si>
  <si>
    <t xml:space="preserve">ADICION 0 Y PRORROGA 0 AL CONTRATO NoSDA-CPS-20201190 CUYO OBJETO ES: GENERAR DETERMINANTES AMBIENTALES A PROYECTOS DE INFRAESTRUCTURA; ADEMAS DE REALIZAR LA GESTION, SEGUIMIENTO Y REPORTE DEL AVANCE FISICO Y PRESUSPUESTAL EN EL MARCO DEL DESARROLLO DE ACCIONES PARA EL FORTALECIMIENTO DE LA GESTION URBANA SECTORIAL, EL ECOURBANISMO Y EL CAMBIO CLIMATICO EN EL DC
</t>
  </si>
  <si>
    <t>ADICION AL CONTRATO SDA-CPS-20201190 CUYO OBJETO ES: GENERARDETERMINANTES AMBIENTALES A PROYECTOS DE INFRAESTRUCTURA; ADEMAS DEREALIZAR LA GESTION, SEGUIMIENTO Y REPORTE DEL AVANCE FISICO YPRESUSPUESTAL EN EL MARCO DEL DESARROLLO DE ACCIONES PARA ELFORTALECIMIENTO DE LA GESTION URBANA SECTORIAL, EL ECOURBANISMO Y ELCAMBIO CLIMATICO EN EL DC</t>
  </si>
  <si>
    <t>4A1_7794</t>
  </si>
  <si>
    <t>4A1</t>
  </si>
  <si>
    <t>ADICIÓN AL CONTRATO SDA-CPS-20201212 CUYO OBJETO ES: LIDERAR LAS ACTIVIDADES RELACIONADAS CON LA GESTION Y SEGUIMIENTO A DETERMINANTES AMBIENTALES EN PROYECTOS DE INFRAESTRUCTURA, EN LA LINEA DE ECOURBANISMO, CONSTRUCCIÓN SOSTENIBLE Y CRECIMIENTO VERDE..</t>
  </si>
  <si>
    <t>ADICION AL CONTRATO SDA-CPS-20201212 CUYO OBJETO ES: LIDERAR LAS ACTIVIDADES RELACIONADAS CON LA GESTION Y SEGUIMIENTO A DETERMINANTES AMBIENTALES EN PROYECTOS DE INFRAESTRUCTURA, EN LA LINEA DE ECOURBANISMO, CONSTRUCCION SOSTENIBLE Y CRECIMIENTO VERDE</t>
  </si>
  <si>
    <t>ADICION 0 Y PRORROGA 0 AL CONTRATO NoSDA-CPS-20201212 CUYO OBJETO ES: LIDERAR LAS ACTIVIDADES RELACIONADAS CON LA GESTION Y SEGUIMIENTO A DETERMINANTES AMBIENTALES EN PROYECTOS DE INFRAESTRUCTURA, EN LA LINEA DE ECOURBANISMO, CONSTRUCCION SOSTENIBLE Y CRECIMIENTO VERDE</t>
  </si>
  <si>
    <t>ADICION AL CONTRATO SDA-CPS-20201212 CUYO OBJETO ES: LIDERAR LASACTIVIDADES RELACIONADAS CON LA GESTION Y SEGUIMIENTO A DETERMINANTESAMBIENTALES EN PROYECTOS DE INFRAESTRUCTURA, EN LA LINEA DEECOURBANISMO, CONSTRUCCION SOSTENIBLE Y CRECIMIENTO VERDE</t>
  </si>
  <si>
    <t>5A1_7794</t>
  </si>
  <si>
    <t>5A1</t>
  </si>
  <si>
    <t>ADICIÓN AL CONTRATO SDA-CPS-20201286 CUYO OBJETO ES: EVALUAR EL COMPONENTE FORESTAL Y PAISAJÍSTICO PARA LA APLICACIÓN DE DETERMINANTES AMBIENTALES EN PROYECTOS DE INFRAESTRUCTURA.</t>
  </si>
  <si>
    <t>ADICION AL CONTRATO SDA-CPS-20201286 CUYO OBJETO ES: EVALUAR EL COMPONENTE FORESTAL Y PAISAJISTICO PARA LA APLICACION DE DETERMINANTES AMBIENTALES EN PROYECTOS DE INFRAESTRUCTURA</t>
  </si>
  <si>
    <t>ADICION 0 Y PRORROGA 0 AL CONTRATO NoSDA-CPS-20201286 CUYO OBJETO ES: EVALUAR EL COMPONENTE FORESTAL Y PAISAJISTICO PARA LA APLICACION DE DETERMINANTES AMBIENTALES EN PROYECTOS DE INFRAESTRUCTURA</t>
  </si>
  <si>
    <t>ADICION AL CONTRATO SDA-CPS-20201286 CUYO OBJETO ES: EVALUAR ELCOMPONENTE FORESTAL Y PAISAJISTICO PARA LA APLICACION DEDETERMINANTES AMBIENTALES EN PROYECTOS DE INFRAESTRUCTURA</t>
  </si>
  <si>
    <t>6A1_7794</t>
  </si>
  <si>
    <t>6A1</t>
  </si>
  <si>
    <t>ADICIÓN AL CONTRATO SDA-CPS-20201729 CUYO OBJETO ES: REALIZAR LA GESTIÓN, MEDICIÓN Y VERIFICACION EN LA INCORPORACION DE DETERMINANTES AMBIENTALES A LOS PROYECTOS DE INFRAESTRUCTURA QUE HACEN PARTE DEL PROGRAMA BOGOTÁ CONSTRUCCIÓN SOSTENIBLE, COMO APORTE A LA ADAPTACION AL CAMBIO CLIMATICO.</t>
  </si>
  <si>
    <t>ADICION AL CONTRATO SDA-CPS-20201729 CUYO OBJETO ES: REALIZAR LA GESTION, MEDICION Y VERIFICACION EN LA INCORPORACION DE DETERMINANTES AMBIENTALES A LOS PROYECTOS DE INFRAESTRUCTURA QUE HACEN PARTE DEL PROGRAMA BOGOTA CONSTRUCCION SOSTENIBLE, COMO APORTE A LA ADAPTACION AL CAMBIO CLIMATICO</t>
  </si>
  <si>
    <t>ADICION 0 Y PRORROGA 0 AL CONTRATO NoSDA-CPS-20201729 CUYO OBJETO ES: REALIZAR LA GESTION, MEDICION Y VERIFICACION EN LA INCORPORACION DE DETERMINANTES AMBIENTALES A LOS PROYECTOS DE INFRAESTRUCTURA QUE HACEN PARTE DEL PROGRAMA BOGOTA CONSTRUCCION SOSTENIBLE, COMO APORTE A LA ADAPTACION AL CAMBIO CLIMATICO</t>
  </si>
  <si>
    <t>ADICION AL CONTRATO SDA-CPS-20201729 CUYO OBJETO ES: REALIZAR LAGESTION, MEDICION Y VERIFICACION EN LA INCORPORACION DE DETERMINANTESAMBIENTALES A LOS PROYECTOS DE INFRAESTRUCTURA QUE HACEN PARTE DELPROGRAMA BOGOTA CONSTRUCCION SOSTENIBLE, COMO APORTE A LA ADAPTACION ALCAMBIO CLIMATICO</t>
  </si>
  <si>
    <t>7A1_7794</t>
  </si>
  <si>
    <t>7A1</t>
  </si>
  <si>
    <t>ADICIÓN AL CONTRATO SDA-CPS-20202078 CUYO OBJETO ES: GENERAR ESTRATEGIAS PARA EL FORTALECIMIENTO DEL PROGRAMA BOGOTA CONSTRUCCION SOSTENIBLE, CON ENFOQUE DE CRECIMIENTO VERDE QUE PERMITA AL SECTOR CONSTRUCCIÓN APORTAR A LA GESTIÓN DE LA CRISIS CLIMATICA</t>
  </si>
  <si>
    <t>ADICION AL CONTRATO SDA-CPS-20202078 CUYO OBJETO ES: GENERAR ESTRATEGIAS PARA EL FORTALECIMIENTO DEL PROGRAMA BOGOTA CONSTRUCCION SOSTENIBLE, CON ENFOQUE DE CRECIMIENTO VERDE QUE PERMITA AL SECTOR CONSTRUCCION APORTAR A LA GESTION DE LA CRISIS CLIMATICA</t>
  </si>
  <si>
    <t>ADICION 0 Y PRORROGA 0 AL CONTRATO NoSDA-CPS-20202078 CUYO OBJETO ES: GENERAR ESTRATEGIAS PARA EL FORTALECIMIENTO DEL PROGRAMA BOGOTA CONSTRUCCION SOSTENIBLE, CON ENFOQUE DE CRECIMIENTO VERDE QUE PERMITA AL SECTOR CONSTRUCCION APORTAR A LA GESTION DE LA CRISIS CLIMATICA</t>
  </si>
  <si>
    <t>ADICION AL CONTRATO SDA-CPS-20202078 CUYO OBJETO ES: GENERAR ESTRATEGIASPARA EL FORTALECIMIENTO DEL PROGRAMA BOGOTA CONSTRUCCION SOSTENIBLE, CONENFOQUE DE CRECIMIENTO VERDE QUE PERMITA AL SECTOR CONSTRUCCION APORTARA LA GESTION DE LA CRISIS CLIMATICA</t>
  </si>
  <si>
    <t>8A1_7794</t>
  </si>
  <si>
    <t>8A1</t>
  </si>
  <si>
    <t>ADICIÓN AL CONTRATO SDA-CPS-20201840 CUYO OBJETO ES: GENERAR ESTRATEGIAS DE PROMOCIÓN EN DESARROLLO DEL PROGRAMA BOGOTÁ CONSTRUCCIÓN SOSTENIBLE, INCORPORANDO DETERMINANTES AMBIENTALES A LOS PROYECTOS INSCRITOS.</t>
  </si>
  <si>
    <t>ADICION AL CONTRATO SDA-CPS-20201840 CUYO OBJETO ES: GENERAR ESTRATEGIAS DE PROMOCION EN DESARROLLO DEL PROGRAMA BOGOTA CONSTRUCCION SOSTENIBLE, INCORPORANDO DETERMINANTES AMBIENTALES A LOS PROYECTOS INSCRITOS</t>
  </si>
  <si>
    <t>ADICION 0 Y PRORROGA 0 AL CONTRATO NoSDA-CPS-20201840 CUYO OBJETO ES: GENERAR ESTRATEGIAS DE PROMOCION EN DESARROLLO DEL PROGRAMA BOGOTA CONSTRUCCION SOSTENIBLE, INCORPORANDO DETERMINANTES AMBIENTALES A LOS PROYECTOS INSCRITOS</t>
  </si>
  <si>
    <t>ADICION AL CONTRATO SDA-CPS-20201840 CUYO OBJETO ES: GENERAR ESTRATEGIASDE PROMOCION EN DESARROLLO DEL PROGRAMA BOGOTA CONSTRUCCION SOSTENIBLE,INCORPORANDO DETERMINANTES AMBIENTALES A LOS PROYECTOS INSCRITOS</t>
  </si>
  <si>
    <t>9A1_7794</t>
  </si>
  <si>
    <t>9A1</t>
  </si>
  <si>
    <t>ADICIÓN AL CONTRATO SDA-CPS-20201231 CUYO OBJETO ES: DESARROLLAR LA GESTIÓN Y SEGUIMIENTO A LOS PROCESOS CONTRACTUALES REQUERIDOS EN LOS PROCESOS PARA EL FORTALECIMIENTO DE LA GESTIÓN URBANA SECTORIAL , EL ECOURBANISMO Y EL CAMBIO CLIMATICO EN EL D.C.</t>
  </si>
  <si>
    <t>ADICION AL CONTRATO SDA-CPS-20201231 CUYO OBJETO ES: DESARROLLAR LA GESTION Y SEGUIMIENTO A LOS PROCESOS CONTRACTUALES REQUERIDOS EN LOS PROCESOS PARA EL FORTALECIMIENTO DE LA GESTION URBANA SECTORIAL , EL ECOURBANISMO Y EL CAMBIO CLIMATICO EN EL DC</t>
  </si>
  <si>
    <t xml:space="preserve">ADICION 0 Y PRORROGA 0 AL CONTRATO NoSDA-CPS-20201231 CUYO OBJETO ES: DESARROLLAR LA GESTION Y SEGUIMIENTO A LOS PROCESOS CONTRACTUALES REQUERIDOS EN LOS PROCESOS PARA EL FORTALECIMIENTO DE LA GESTION URBANA SECTORIAL , EL ECOURBANISMO Y EL CAMBIO CLIMATICO EN EL DC
</t>
  </si>
  <si>
    <t>ADICION AL CONTRATO SDA-CPS-20201231 CUYO OBJETO ES: DESARROLLAR LAGESTION Y SEGUIMIENTO A LOS PROCESOS CONTRACTUALES REQUERIDOS EN LOSPROCESOS PARA EL FORTALECIMIENTO DE LA GESTION URBANA SECTORIAL , ELECOURBANISMO Y EL CAMBIO CLIMATICO EN EL DC</t>
  </si>
  <si>
    <t>10A1_7794</t>
  </si>
  <si>
    <t>10A1</t>
  </si>
  <si>
    <t>ADICIÓN AL CONTRATO SDA-CPS-20201263 CUYO OBJETO ES: REALIZAR LA GESTION Y TRAMITES ADMINISTRATIVOS DERIVADOS DE LAS ACCIONES RELACIONADAS CON LA APLICACIÓN Y SEGUIMIENTO A DETERMINANTES AMBIENTALES EN PROYECTOS DE INFRAESTRUCTURA, PARA EL FORTALECIMIENTO DE LA GESTIÓN URBANA SECTORIAL , EL ECOURBANISMO Y EL CAMBIO CLIMATICO EN EL D.C.</t>
  </si>
  <si>
    <t>ADICION AL CONTRATO SDA-CPS-20201263 CUYO OBJETO ES: REALIZAR LA GESTION Y TRAMITES ADMINISTRATIVOS DERIVADOS DE LAS ACCIONES RELACIONADAS CON LA APLICACION Y SEGUIMIENTO A DETERMINANTES AMBIENTALES EN PROYECTOS DE INFRAESTRUCTURA, PARA EL FORTALECIMIENTO DE LA GESTION URBANA SECTORIAL , EL ECOURBANISMO Y EL CAMBIO CLIMATICO EN EL DC</t>
  </si>
  <si>
    <t>ADICION 0 Y PRORROGA 0 AL CONTRATO NoSDA-CPS-20201263 CUYO OBJETO ES: REALIZAR LA GESTION Y TRAMITES ADMINISTRATIVOS DERIVADOS DE LAS ACCIONES RELACIONADAS CON LA APLICACION Y SEGUIMIENTO A DETERMINANTES AMBIENTALES EN PROYECTOS DE INFRAESTRUCTURA, PARA EL FORTALECIMIENTO DE LA GESTION URBANA SECTORIAL , EL ECOURBANISMO Y EL CAMBIO CLIMATICO EN EL DC</t>
  </si>
  <si>
    <t>ADICION AL CONTRATO SDA-CPS-20201263 CUYO OBJETO ES: REALIZAR LA GESTIONY TRAMITES ADMINISTRATIVOS DERIVADOS DE LAS ACCIONES RELACIONADAS CON LAAPLICACION Y SEGUIMIENTO A DETERMINANTES AMBIENTALES EN PROYECTOS DEINFRAESTRUCTURA, PARA EL FORTALECIMIENTO DE LA GESTION URBANA SECTORIAL, EL ECOURBANISMO Y EL CAMBIO CLIMATICO EN EL DC</t>
  </si>
  <si>
    <t>13A1_7794</t>
  </si>
  <si>
    <t>13A1</t>
  </si>
  <si>
    <t>ADICIÓN AL CONTRATO SDA-CPS-20201846 CUYO OBJETO ES: REALIZAR EL SEGUIMIENTO A LA INCORPORACIÓN DE DETERMINANTES AMBIENTALES EN PROYECTOS DE INFRAESTRUCTURA QUE SE ENCUENTREN EN ETAPA DE OPERACIÓN.</t>
  </si>
  <si>
    <t>ADICION AL CONTRATO SDA-CPS-20201846 CUYO OBJETO ES: REALIZAR EL SEGUIMIENTO A LA INCORPORACION DE DETERMINANTES AMBIENTALES EN PROYECTOS DE INFRAESTRUCTURA QUE SE ENCUENTREN EN ETAPA DE OPERACION</t>
  </si>
  <si>
    <t>ADICION 0 Y PRORROGA 0 AL CONTRATO NoSDA-CPS-20201846 CUYO OBJETO ES: REALIZAR EL SEGUIMIENTO A LA INCORPORACION DE DETERMINANTES AMBIENTALES EN PROYECTOS DE INFRAESTRUCTURA QUE SE ENCUENTREN EN ETAPA DE OPERACION</t>
  </si>
  <si>
    <t>ADICION AL CONTRATO SDA-CPS-20201846 CUYO OBJETO ES: REALIZAR ELSEGUIMIENTO A LA INCORPORACION DE DETERMINANTES AMBIENTALES EN PROYECTOSDE INFRAESTRUCTURA QUE SE ENCUENTREN EN ETAPA DE OPERACION</t>
  </si>
  <si>
    <t>14A1_7794</t>
  </si>
  <si>
    <t>14A1</t>
  </si>
  <si>
    <t>ADICIÓN AL CONTRATO SDA-CPS-20201792 CUYO OBJETO ES: REALIZAR EL SEGUIMIENTO A LA INCORPORACIÓN DE DETERMINANTES AMBIENTALES EN PROYECTOS DE INFRAESTRUCTURA QUE SE ENCUENTREN EN ETAPA DE OPERACIÓN.</t>
  </si>
  <si>
    <t>ADICION AL CONTRATO SDA-CPS-20201792 CUYO OBJETO ES: REALIZAR EL SEGUIMIENTO A LA INCORPORACION DE DETERMINANTES AMBIENTALES EN PROYECTOS DE INFRAESTRUCTURA QUE SE ENCUENTREN EN ETAPA DE OPERACION</t>
  </si>
  <si>
    <t xml:space="preserve">ADICION 0 Y PRORROGA 0 AL CONTRATO NoSDA-CPS-20201792 CUYO OBJETO ES: REALIZAR EL SEGUIMIENTO A LA INCORPORACION DE DETERMINANTES AMBIENTALES EN PROYECTOS DE INFRAESTRUCTURA QUE SE ENCUENTREN EN ETAPA DE OPERACION
</t>
  </si>
  <si>
    <t>ADICION AL CONTRATO SDA-CPS-20201792 CUYO OBJETO ES: REALIZAR ELSEGUIMIENTO A LA INCORPORACION DE DETERMINANTES AMBIENTALES EN PROYECTOSDE INFRAESTRUCTURA QUE SE ENCUENTREN EN ETAPA DE OPERACION</t>
  </si>
  <si>
    <t>15A1_7794</t>
  </si>
  <si>
    <t>15A1</t>
  </si>
  <si>
    <t>ADICIÓN AL CONTRATO SDA-CPS-20201651 CUYO OBJETO ES: REALIZAR EL SEGUIMIENTO A LA INCORPORACIÓN DE DETERMINANTES AMBIENTALES EN PROYECTOS DE INFRAESTRUCTURA QUE SE ENCUENTREN EN ETAPA DE OPERACIÓN.</t>
  </si>
  <si>
    <t>ADICION AL CONTRATO SDA-CPS-20201651 CUYO OBJETO ES: REALIZAR EL SEGUIMIENTO A LA INCORPORACION DE DETERMINANTES AMBIENTALES EN PROYECTOS DE INFRAESTRUCTURA QUE SE ENCUENTREN EN ETAPA DE OPERACION</t>
  </si>
  <si>
    <t>ADICION 0 Y PRORROGA 0 AL CONTRATO NoSDA-CPS-20201651 CUYO OBJETO ES: REALIZAR EL SEGUIMIENTO A LA INCORPORACION DE DETERMINANTES AMBIENTALES EN PROYECTOS DE INFRAESTRUCTURA QUE SE ENCUENTREN EN ETAPA DE OPERACION</t>
  </si>
  <si>
    <t>ADICION AL CONTRATO SDA-CPS-20201651 CUYO OBJETO ES: REALIZAR ELSEGUIMIENTO A LA INCORPORACION DE DETERMINANTES AMBIENTALES EN PROYECTOSDE INFRAESTRUCTURA QUE SE ENCUENTREN EN ETAPA DE OPERACION</t>
  </si>
  <si>
    <t>16A1_7794</t>
  </si>
  <si>
    <t>16A1</t>
  </si>
  <si>
    <t>ADICIÓN AL CONTRATO SDA-CPS-20201945 CUYO OBJETO ES: REALIZAR EL SEGUIMIENTO A LA INCORPORACIÓN DE DETERMINANTES AMBIENTALES EN PROYECTOS DE INFRAESTRUCTURA QUE SE ENCUENTREN EN ETAPA DE OPERACIÓN.</t>
  </si>
  <si>
    <t>ADICION AL CONTRATO SDA-CPS-20201945 CUYO OBJETO ES: REALIZAR EL SEGUIMIENTO A LA INCORPORACION DE DETERMINANTES AMBIENTALES EN PROYECTOS DE INFRAESTRUCTURA QUE SE ENCUENTREN EN ETAPA DE OPERACION</t>
  </si>
  <si>
    <t>ADICION 0 Y PRORROGA 0 AL CONTRATO NoSDA-CPS-20201945 CUYO OBJETO ES: REALIZAR EL SEGUIMIENTO A LA INCORPORACION DE DETERMINANTES AMBIENTALES EN PROYECTOS DE INFRAESTRUCTURA QUE SE ENCUENTREN EN ETAPA DE OPERACION</t>
  </si>
  <si>
    <t>ADICION AL CONTRATO SDA-CPS-20201945 CUYO OBJETO ES: REALIZAR ELSEGUIMIENTO A LA INCORPORACION DE DETERMINANTES AMBIENTALES EN PROYECTOS DE INFRAESTRUCTURA QUE SE ENCUENTREN EN ETAPA DE OPERACION</t>
  </si>
  <si>
    <t>19A1_7794</t>
  </si>
  <si>
    <t>19A1</t>
  </si>
  <si>
    <t>ADICIÓN AL CONTRATO SDA-CPS-20201375 CUYO OBJETO ES: REALIZAR EL ACOMPAÑAMIENTO TÉCNICO PARA LA IMPLEMENTACIÓN Y MANTENIMIENTO DE TECHOS VERDES Y JARDINES VERTICALES EN EL DISTRITO CAPITAL</t>
  </si>
  <si>
    <t>ADICION AL CONTRATO SDA-CPS-20201375 CUYO OBJETO ES: REALIZAR EL ACOMPAÑAMIENTO TECNICO PARA LA IMPLEMENTACION Y MANTENIMIENTO DE TECHOS VERDES Y JARDINES VERTICALES EN EL DISTRITO CAPITAL</t>
  </si>
  <si>
    <t>ADICION 0 Y PRORROGA 0 AL CONTRATO NoSDA-CPS-20201375 CUYO OBJETO ES: REALIZAR EL ACOMPAÑAMIENTO TECNICO PARA LA IMPLEMENTACION Y MANTENIMIENTO DE TECHOS VERDES Y JARDINES VERTICALES EN EL DISTRITO CAPITAL</t>
  </si>
  <si>
    <t>ADICION AL CONTRATO SDA-CPS-20201375 CUYO OBJETO ES: REALIZAR ELACOMPAÑAMIENTO TECNICO PARA LA IMPLEMENTACION Y MANTENIMIENTO DE TECHOSVERDES Y JARDINES VERTICALES EN EL DISTRITO CAPITAL</t>
  </si>
  <si>
    <t>24A1_7794</t>
  </si>
  <si>
    <t>24A1</t>
  </si>
  <si>
    <t>ADICIÓN AL CONTRATO SDA-CPS-20201368 CUYO OBJETO ES: APOYAR LAS ACTIVIDADES DE GESTION Y SEGUIMIENTO PRESUPUESTAL QUE SE REQUIERAN EN EL MARCO DE LA GESTIÓN AMBIENTAL EMPRESARIAL EN EL D.C.</t>
  </si>
  <si>
    <t>ADICION AL CONTRATO SDA-CPS-20201368 CUYO OBJETO ES: APOYAR LAS ACTIVIDADES DE GESTION Y SEGUIMIENTO PRESUPUESTAL QUE SE REQUIERAN EN EL MARCO DE LA GESTION AMBIENTAL EMPRESARIAL EN EL DC</t>
  </si>
  <si>
    <t>ADICION 0 Y PRORROGA 0 AL CONTRATO NoSDA-CPS-20201368 CUYO OBJETO ES: APOYAR LAS ACTIVIDADES DE GESTION Y SEGUIMIENTO PRESUPUESTAL QUE SE REQUIERAN EN EL MARCO DE LA GESTION AMBIENTAL EMPRESARIAL EN EL DC</t>
  </si>
  <si>
    <t>ADICION AL CONTRATO SDA-CPS-20201368 CUYO OBJETO ES: APOYAR LASACTIVIDADES DE GESTION Y SEGUIMIENTO PRESUPUESTAL QUE SE REQUIERAN ENEL MARCO DE LA GESTION AMBIENTAL EMPRESARIAL EN EL DC</t>
  </si>
  <si>
    <t>25A1_7794</t>
  </si>
  <si>
    <t>25A1</t>
  </si>
  <si>
    <t>ADICIÓN AL CONTRATO SDA-CPS-20201772 CUYO OBJETO ES: LIDERAR EL SEGUIMIENTO DE LA IMPLEMENTACIÓN DE LA ESTRATEGIA DISTRITAL DE CRECIMIENTO VERDE, QUE PROMUEVA EL USO EFICIENTE DE RECURSOS NATURALES Y MATERIALES EN EL SECTOR EMPRESARIAL DE BOGOTA.</t>
  </si>
  <si>
    <t>ADICION AL CONTRATO SDA-CPS-20201772 CUYO OBJETO ES: LIDERAR EL SEGUIMIENTO DE LA IMPLEMENTACION DE LA ESTRATEGIA DISTRITAL DE CRECIMIENTO VERDE, QUE PROMUEVA EL USO EFICIENTE DE RECURSOS NATURALES Y MATERIALES EN EL SECTOR EMPRESARIAL DE BOGOTA</t>
  </si>
  <si>
    <t>ADICION 0 Y PRORROGA 0 AL CONTRATO NoSDA-CPS-20201772 CUYO OBJETO ES: LIDERAR EL SEGUIMIENTO DE LA IMPLEMENTACION DE LA ESTRATEGIA DISTRITAL DE CRECIMIENTO VERDE, QUE PROMUEVA EL USO EFICIENTE DE RECURSOS NATURALES Y MATERIALES EN EL SECTOR EMPRESARIAL DE BOGOTA</t>
  </si>
  <si>
    <t>ADICION AL CONTRATO SDA-CPS-20201772 CUYO OBJETO ES: LIDERAR EL SEGUIMIENTO DE LA IMPLEMENTACION DE LA ESTRATEGIA DISTRITAL DECRECIMIENTO VERDE, QUE PROMUEVA EL USO EFICIENTE DE RECURSOS NATURALES Y MATERIALES EN EL SECTOR EMPRESARIAL DE BOGOTA</t>
  </si>
  <si>
    <t>27A1_7794</t>
  </si>
  <si>
    <t>27A1</t>
  </si>
  <si>
    <t>ADICIÓN AL CONTRATO SDA-CPS-20202183 CUYO OBJETO ES: APOYAR EL DESARROLLO DE LOS PROYECTOS DE PRODUCCIÓN MÁS LIMPIA EN LOS SECTORES INDUSTRIALES PRIORIZADOS EN EL POMCA DEL RÍO BOGOTÁ</t>
  </si>
  <si>
    <t>ADICION AL CONTRATO SDA-CPS-20202183 CUYO OBJETO ES: APOYAR EL DESARROLLO DE LOS PROYECTOS DE PRODUCCION MAS LIMPIA EN LOS SECTORES INDUSTRIALES PRIORIZADOS EN EL POMCA DEL RIO BOGOTA</t>
  </si>
  <si>
    <t>ADICION 0 Y PRORROGA 0 AL 20202183 CUYO OBJETO ES: APOYAR EL DESARROLLO DE LOS PROYECTOS DE PRODUCCION MAS LIMPIA EN LOS SECTORES INDUSTRIALES PRIORIZADOS EN EL POMCA DEL RIO BOGOTA</t>
  </si>
  <si>
    <t>ADICION AL CONTRATO SDA-CPS-20202183 CUYO OBJETO ES: APOYAR ELDESARROLLO DE LOS PROYECTOS DE PRODUCCION MAS LIMPIA EN LOS SECTORESINDUSTRIALES PRIORIZADOS EN EL POMCA DEL RIO BOGOTA</t>
  </si>
  <si>
    <t>28A1_7794</t>
  </si>
  <si>
    <t>28A1</t>
  </si>
  <si>
    <t>ADICIÓN AL CONTRATO SDA-CPS-20202212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</si>
  <si>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SDA-CPS-20202212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</si>
  <si>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0 Y PRORROGA 0 AL CONTRATO NoSDA-CPS-20202212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</si>
  <si>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SDA-CPS-20202212 CUYO OBJETO ES: REALIZAR LASACTIVIDADES DE ASISTENCIA TECNICA PARA EL MEJORAMIENTO DEL DESEMPEÑOAMBIENTAL EN LAS EMPRESAS PARTICIPANTES DE LA ESTRATEGIA ACERCAR DELPROGRAMA GESTION AMBIENTAL EMPRESARIAL EN EL MARCO DE LA ESTRATEGIADISTRITAL DE CRECIMIENTO VERDE</t>
  </si>
  <si>
    <t>29A1_7794</t>
  </si>
  <si>
    <t>29A1</t>
  </si>
  <si>
    <t>ADICIÓN AL CONTRATO SDA-CPS-20201485 CUYO OBJETO ES: REALIZAR LAS ACTIVIDADES DE ASISTENCIA TECNICA, FORMACIÓN Y SEGUIMIENTO PARA EL DESEMPEÑO AMBIENTAL EN LAS EMPRESAS PARTICIPANTES DE LA ESTRATEGIA ACERCAR DEL PROGRAMA GESTION AMBIENTAL EMPRESARIAL EN EL MARCO DE LA ESTRATEGIA DISTRITAL DE CRECIMIENTO VERDE.</t>
  </si>
  <si>
    <t>ADICION AL CONTRATO SDA-CPS-20201485 CUYO OBJETO ES: REALIZAR LAS ACTIVIDADES DE ASISTENCIA TECNICA, FORMACION Y SEGUIMIENTO PARA EL DESEMPEÑO AMBIENTAL EN LAS EMPRESAS PARTICIPANTES DE LA ESTRATEGIA ACERCAR DEL PROGRAMA GESTION AMBIENTAL EMPRESARIAL EN EL MARCO DE LA ESTRATEGIA DISTRITAL DE CRECIMIENTO VERDE</t>
  </si>
  <si>
    <t>ADICION 0 Y PRORROGA 0 AL CONTRATO NoSDA-CPS-20201485 CUYO OBJETO ES: REALIZAR LAS ACTIVIDADES DE ASISTENCIA TECNICA, FORMACION Y SEGUIMIENTO PARA EL DESEMPEÑO AMBIENTAL EN LAS EMPRESAS PARTICIPANTES DE LA ESTRATEGIA ACERCAR DEL PROGRAMA GESTION AMBIENTAL EMPRESARIAL EN EL MARCO DE LA ESTRATEGIA DISTRITAL DE CRECIMIENTO VERDE</t>
  </si>
  <si>
    <t>ADICION AL CONTRATO SDA-CPS-20201485 CUYO OBJETO ES: REALIZAR LASACTIVIDADES DE ASISTENCIA TECNICA, FORMACION Y SEGUIMIENTO PARA ELDESEMPEÑO AMBIENTAL EN LAS EMPRESAS PARTICIPANTES DE LA ESTRATEGIAACERCAR DEL PROGRAMA GESTION AMBIENTAL EMPRESARIAL EN EL MARCO DE LAESTRATEGIA DISTRITAL DE CRECIMIENTO VERDE</t>
  </si>
  <si>
    <t>30A1_7794</t>
  </si>
  <si>
    <t>30A1</t>
  </si>
  <si>
    <t>ADICIÓN AL CONTRATO SDA-CPS-20201297 CUYO OBJETO ES: APOYAR LA MEDICIÓN DE LA ESTRATEGIA DE CRECIMIENTO VERDE Y DE LOS INDICADORES DEL INDICE DE DESEMPEÑO AMBIENTAL EMPRESARIAL.</t>
  </si>
  <si>
    <t>ADICION AL CONTRATO SDA-CPS-20201297 CUYO OBJETO ES: APOYAR LA MEDICION DE LA ESTRATEGIA DE CRECIMIENTO VERDE Y DE LOS INDICADORES DEL INDICE DE DESEMPEÑO AMBIENTAL EMPRESARIAL</t>
  </si>
  <si>
    <t>ADICION 0 Y PRORROGA 0 AL CONTRATO NoSDA-CPS-20201297 CUYO OBJETO ES: APOYAR LA MEDICION DE LA ESTRATEGIA DE CRECIMIENTO VERDE Y DE LOS INDICADORES DEL INDICE DE DESEMPEÑO AMBIENTAL EMPRESARIAL</t>
  </si>
  <si>
    <t>ADICION AL CONTRATO SDA-CPS-20201297 CUYO OBJETO ES: APOYAR LA MEDICIONDE LA ESTRATEGIA DE CRECIMIENTO VERDE Y DE LOS INDICADORES DEL INDICE DE DESEMPEÑO AMBIENTAL EMPRESARIAL</t>
  </si>
  <si>
    <t>31A1_7794</t>
  </si>
  <si>
    <t>31A1</t>
  </si>
  <si>
    <t>ADICIÓN AL CONTRATO SDA-CPS-20202047 CUYO OBJETO ES: REALIZAR LAS ACTIVIDADES DE ASISTENCIA TECNICA, FORMACIÓN Y SEGUIMIENTO PARA EL DESEMPEÑO AMBIENTAL EN LAS EMPRESAS PARTICIPANTES DE LA ESTRATEGIA ACERCAR DEL PROGRAMA GESTION AMBIENTAL EMPRESARIAL EN EL MARCO DE LA ESTRATEGIA DISTRITAL DE CRECIMIENTO VERDE.</t>
  </si>
  <si>
    <t>ADICION AL CONTRATO SDA-CPS-20202047 CUYO OBJETO ES: REALIZAR LAS ACTIVIDADES DE ASISTENCIA TECNICA, FORMACION Y SEGUIMIENTO PARA EL DESEMPEÑO AMBIENTAL EN LAS EMPRESAS PARTICIPANTES DE LA ESTRATEGIA ACERCAR DEL PROGRAMA GESTION AMBIENTAL EMPRESARIAL EN EL MARCO DE LA ESTRATEGIA DISTRITAL DE CRECIMIENTO VERDE</t>
  </si>
  <si>
    <t>ADICION 0 Y PRORROGA 0 AL 20202047 CUYO OBJETO ES: REALIZAR LAS ACTIVIDADES DE ASISTENCIA TECNICA, FORMACION Y SEGUIMIENTO PARA EL DESEMPEÑO AMBIENTAL EN LAS EMPRESAS PARTICIPANTES DE LA ESTRATEGIA ACERCAR DEL PROGRAMA GESTION AMBIENTAL EMPRESARIAL EN EL MARCO DE LA ESTRATEGIA DISTRITAL DE CRECIMIENTO VERDE</t>
  </si>
  <si>
    <t>ADICION AL CONTRATO SDA-CPS-20202047 CUYO OBJETO ES: REALIZAR LASACTIVIDADES DE ASISTENCIA TECNICA, FORMACION Y SEGUIMIENTO PARA ELDESEMPEÑO AMBIENTAL EN LAS EMPRESAS PARTICIPANTES DE LA ESTRATEGIAACERCAR DEL PROGRAMA GESTION AMBIENTAL EMPRESARIAL EN EL MARCO DE LAESTRATEGIA DISTRITAL DE CRECIMIENTO VERDE</t>
  </si>
  <si>
    <t>32A1_7794</t>
  </si>
  <si>
    <t>32A1</t>
  </si>
  <si>
    <t>ADICIÓN AL CONTRATO SDA-CPS-20201935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</si>
  <si>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SDA-CPS-20201935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</si>
  <si>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0 Y PRORROGA 0 AL CONTRATO NoSDA-CPS-20201935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</si>
  <si>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SDA-CPS-20201935 CUYO OBJETO ES: REALIZAR LASACTIVIDADES DE ASISTENCIA TECNICA PARA EL MEJORAMIENTO DEL DESEMPEÑOAMBIENTAL EN LAS EMPRESAS PARTICIPANTES DE LA ESTRATEGIA ACERCAR DELPROGRAMA GESTION AMBIENTAL EMPRESARIAL EN EL MARCO DE LA ESTRATEGIADISTRITAL DE CRECIMIENTO VERDE</t>
  </si>
  <si>
    <t>33A1_7794</t>
  </si>
  <si>
    <t>33A1</t>
  </si>
  <si>
    <t>ADICIÓN AL CONTRATO SDA-CPS-20201939 CUYO OBJETO ES: GESTIONAR LAS ACTIVIDADES REQUERIDAS EN LA OPERACIÓN DE LA LINEA USO EFICIENTE DE RECURSOS NATURALES Y MATERIALES PARA EL DESEMPEÑO AMBIENTAL DE LAS EMPRESAS PARTICIPANTES EN EL PROGRAMA DE GESTIÓN AMBIENTAL EMPRESARIAL EN EL MARCO DE LA ESTRATEGIA DISTRITAL DE CRECIMIENTO VERDE.</t>
  </si>
  <si>
    <t>ADICION AL CONTRATO SDA-CPS-20201939 CUYO OBJETO ES: GESTIONAR LAS ACTIVIDADES REQUERIDAS EN LA OPERACION DE LA LINEA USO EFICIENTE DE RECURSOS NATURALES Y MATERIALES PARA EL DESEMPEÑO AMBIENTAL DE LAS EMPRESAS PARTICIPANTES EN EL PROGRAMA DE GESTION AMBIENTAL EMPRESARIAL EN EL MARCO DE LA ESTRATEGIA DISTRITAL DE CRECIMIENTO VERDE</t>
  </si>
  <si>
    <t>ADICION 0 Y PRORROGA 0 AL CONTRATO NoSDA-CPS-20201939 CUYO OBJETO ES: GESTIONAR LAS ACTIVIDADES REQUERIDAS EN LA OPERACION DE LA LINEA USO EFICIENTE DE RECURSOS NATURALES Y MATERIALES PARA EL DESEMPEÑO AMBIENTAL DE LAS EMPRESAS PARTICIPANTES EN EL PROGRAMA DE GESTION AMBIENTAL EMPRESARIAL EN EL MARCO DE LA ESTRATEGIA DISTRITAL DE CRECIMIENTO VERDE</t>
  </si>
  <si>
    <t>35A1_7794</t>
  </si>
  <si>
    <t>35A1</t>
  </si>
  <si>
    <t>ADICIÓN AL CONTRATO SDA-CPS-20201878 CUYO OBJETO ES: APOYAR LA MEDICIÓN Y ANALISIS DE LOS DATOS DE LA ESTRATEGIA DE CRECIMIENTO VERDE Y DEL INDICE DE DESEMPEÑO AMBIENTAL EMPRESARIAL.</t>
  </si>
  <si>
    <t>ADICION AL CONTRATO SDA-CPS-20201878 CUYO OBJETO ES: APOYAR LA MEDICION Y ANALISIS DE LOS DATOS DE LA ESTRATEGIA DE CRECIMIENTO VERDE Y DEL INDICE DE DESEMPEÑO AMBIENTAL EMPRESARIAL</t>
  </si>
  <si>
    <t>ADICION 0 Y PRORROGA 0 AL CONTRATO NoSDA-CPS-20201878 CUYO OBJETO ES: APOYAR LA MEDICION Y ANALISIS DE LOS DATOS DE LA ESTRATEGIA DE CRECIMIENTO VERDE Y DEL INDICE DE DESEMPEÑO AMBIENTAL EMPRESARIAL</t>
  </si>
  <si>
    <t>ADICION AL CONTRATO SDA-CPS-20201878 CUYO OBJETO ES: APOYAR LA MEDICIONY ANALISIS DE LOS DATOS DE LA ESTRATEGIA DE CRECIMIENTO VERDE Y DELINDICE DE DESEMPEÑO AMBIENTAL EMPRESARIAL</t>
  </si>
  <si>
    <t>36A1_7794</t>
  </si>
  <si>
    <t>36A1</t>
  </si>
  <si>
    <t>ADICIÓN AL CONTRATO SDA-CPS-20201396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</si>
  <si>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SDA-CPS-20201396 CUYO OBJETO ES: REALIZAR LAS ACTIVIDADES DE ASISTENCIA TECNICA PARA EL MEJORAMIENTO DEL DESEMPEÑO AMBIENTAL EN LAS EMPRESAS PARTICIPANTES DE LA ESTRATEGIA ACERCAR DEL PROGRAMA GESTION AMBIENTAL EMPRESARIAL EN EL MARCO DE LA ESTRATEGIA DISTRITAL DE CRECIMIENTO VERDE</t>
  </si>
  <si>
    <t xml:space="preserve">ADICION 0 Y PRORROGA 0 AL CONTRATO NoSDA-CPS-20201396 CUYO OBJETO ES: REALIZAR LAS ACTIVIDADES DE ASISTENCIA TECNICA PARA EL MEJORAMIENTO DEL DESEMPEÑO AMBIENTAL EN LAS EMPRESAS PARTICIPANTES DE LA ESTRATEGIA ACERCAR DEL PROGRAMA GESTION AMBIENTAL EMPRESARIAL EN EL MARCO DE LA ESTRATEGIA DISTRITAL DE CRECIMIENTO VERDE
</t>
  </si>
  <si>
    <t>ADICION AL CONTRATO SDA-CPS-20201396 CUYO OBJETO ES: REALIZAR LASACTIVIDADES DE ASISTENCIA TECNICA PARA EL MEJORAMIENTO DEL DESEMPEÑOAMBIENTAL EN LAS EMPRESAS PARTICIPANTES DE LA ESTRATEGIA ACERCAR DELPROGRAMA GESTION AMBIENTAL EMPRESARIAL EN EL MARCO DE LA ESTRATEGIADISTRITAL DE CRECIMIENTO VERDE</t>
  </si>
  <si>
    <t>37A1_7794</t>
  </si>
  <si>
    <t>37A1</t>
  </si>
  <si>
    <t>ADICIÓN AL CONTRATO SDA-CPS-20201984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</si>
  <si>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SDA-CPS-20201984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</si>
  <si>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0 Y PRORROGA 0 AL 20201984 CUYO OBJETO ES: REALIZAR LAS ACTIVIDADES DE ASISTENCIA TECNICA PARA EL MEJORAMIENTO DEL DESEMPEÑO AMBIENTAL EN LAS EMPRESAS PARTICIPANTES DE LA ESTRATEGIA ACERCAR DEL PROGRAMA GESTION AMBIENTAL EMPRESARIAL EN EL MARCO DE LA ESTRATEGIA DISTRITAL DE CRECIMIENTO VERDE</t>
  </si>
  <si>
    <t>ADICION AL CONTRATO SDA-CPS-20201984 CUYO OBJETO ES: REALIZAR LASACTIVIDADES DE ASISTENCIA TECNICA PARA EL MEJORAMIENTO DEL DESEMPEÑOAMBIENTAL EN LAS EMPRESAS PARTICIPANTES DE LA ESTRATEGIA ACERCAR DELPROGRAMA GESTION AMBIENTAL EMPRESARIAL EN EL MARCO DE LA ESTRATEGIA DISTRITAL DE CRECIMIENTO VERDE</t>
  </si>
  <si>
    <t>40A1_7794</t>
  </si>
  <si>
    <t>40A1</t>
  </si>
  <si>
    <t>ADICIÓN AL CONTRATO SDA-CPS-20201356 CUYO OBJETO ES: REALIZAR LAS ACTIVIDADES DE SEGUIMIENTO TECNICO Y EVALUACIÓN NORMATIVA A LAS EMPRESAS POSTULADAS AL PROGRAMA DE EXCELENCIA AMBIENTAL DISTRITAL-PREAD EN EL MARCO DEL CRECIMIENTO VERDE.</t>
  </si>
  <si>
    <t>ADICION AL CONTRATO SDA-CPS-20201356 CUYO OBJETO ES: REALIZAR LAS ACTIVIDADES DE SEGUIMIENTO TECNICO Y EVALUACION NORMATIVA A LAS EMPRESAS POSTULADAS AL PROGRAMA DE EXCELENCIA AMBIENTAL DISTRITAL-PREAD EN EL MARCO DEL CRECIMIENTO VERDE</t>
  </si>
  <si>
    <t>ADICION 0 Y PRORROGA 0 AL CONTRATO NoSDA-CPS-20201356 CUYO OBJETO ES: REALIZAR LAS ACTIVIDADES DE SEGUIMIENTO TECNICO Y EVALUACION NORMATIVA A LAS EMPRESAS POSTULADAS AL PROGRAMA DE EXCELENCIA AMBIENTAL DISTRITAL-PREAD EN EL MARCO DEL CRECIMIENTO VERDE</t>
  </si>
  <si>
    <t>ADICION AL CONTRATO SDA-CPS-20201356 CUYO OBJETO ES: REALIZAR LASACTIVIDADES DE SEGUIMIENTO TECNICO Y EVALUACION NORMATIVA A LAS EMPRESASPOSTULADAS AL PROGRAMA DE EXCELENCIA AMBIENTAL DISTRITAL - PREAD EN EL MARCO DEL CRECIMIENTO VERDE</t>
  </si>
  <si>
    <t>41A1_7794</t>
  </si>
  <si>
    <t>41A1</t>
  </si>
  <si>
    <t>ADICIÓN AL CONTRATO SDA-CPS-20201310 CUYO OBJETO ES: REALIZAR LAS ACTIVIDADES DE SOPORTE OPERATIVO, ANALISIS DE INDICADORES Y APOYO TECNICO PARA EL DESARROLLO DEL PROGRAMA DE EXCELENCIA AMBIENTAL DISTRITAL-PREAD DEL CRECIMIENTO VERDE.</t>
  </si>
  <si>
    <t>ADICION AL CONTRATO SDA-CPS-20201310 CUYO OBJETO ES: REALIZAR LAS ACTIVIDADES DE SOPORTE OPERATIVO, ANALISIS DE INDICADORES Y APOYO TECNICO PARA EL DESARROLLO DEL PROGRAMA DE EXCELENCIA AMBIENTAL DISTRITAL-PREAD DEL CRECIMIENTO VERDE</t>
  </si>
  <si>
    <t>ADICION 0 Y PRORROGA 0 AL CONTRATO NoSDA-CPS-20201310 CUYO OBJETO ES: REALIZAR LAS ACTIVIDADES DE SOPORTE OPERATIVO, ANALISIS DE INDICADORES Y APOYO TECNICO PARA EL DESARROLLO DEL PROGRAMA DE EXCELENCIA AMBIENTAL DISTRITAL-PREAD DEL CRECIMIENTO VERDE</t>
  </si>
  <si>
    <t>ADICION AL CONTRATO SDA-CPS-20201310 CUYO OBJETO ES: REALIZAR LAS ACTIVIDADES DE SOPORTE OPERATIVO, ANALISIS DE INDICADORES Y APOYOTECNICO PARA EL DESARROLLO DEL PROGRAMA DE EXCELENCIA AMBIENTALDISTRITAL-PREAD DEL CRECIMIENTO VERDE</t>
  </si>
  <si>
    <t>42A1_7794</t>
  </si>
  <si>
    <t>42A1</t>
  </si>
  <si>
    <t>ADICIÓN AL CONTRATO SDA-CPS-20201787 CUYO OBJETO ES: APOYAR LA MEDICIÓN Y ANALISIS DE LOS DATOS DE LA ESTRATEGIA DE CRECIMIENTO VERDE Y DEL INDICE DE DESEMPEÑO AMBIENTAL EMPRESARIAL.</t>
  </si>
  <si>
    <t>ADICION AL CONTRATO SDA-CPS-20201787 CUYO OBJETO ES: APOYAR LA MEDICION Y ANALISIS DE LOS DATOS DE LA ESTRATEGIA DE CRECIMIENTO VERDE Y DEL INDICE DE DESEMPEÑO AMBIENTAL EMPRESARIAL</t>
  </si>
  <si>
    <t>ADICION 0 Y PRORROGA 0 AL CONTRATO NoSDA-CPS-20201787 CUYO OBJETO ES: APOYAR LA MEDICION Y ANALISIS DE LOS DATOS DE LA ESTRATEGIA DE CRECIMIENTO VERDE Y DEL INDICE DE DESEMPEÑO AMBIENTAL EMPRESARIAL</t>
  </si>
  <si>
    <t>ADICION AL CONTRATO SDA-CPS-20201787 CUYO OBJETO ES: APOYAR LA MEDICIONY ANALISIS DE LOS DATOS DE LA ESTRATEGIA DE CRECIMIENTO VERDE Y DELINDICE DE DESEMPEÑO AMBIENTAL EMPRESARIAL</t>
  </si>
  <si>
    <t>45A1_7794</t>
  </si>
  <si>
    <t>45A1</t>
  </si>
  <si>
    <t>ADICIÓN AL CONTRATO SDA-CPS-20201434 CUYO OBJETO ES: LIDERAR EL DESARROLLO DE LOS INCENTIVOS TRIBUTARIOS, TRÁMITES MISIONALES, Y AQUELLOS QUE SE PUEDAN ARTICULAR PARA LA ESTRATEGIA DE CRECIMIENTO VERDE</t>
  </si>
  <si>
    <t>ADICION AL CONTRATO SDA-CPS-20201434 CUYO OBJETO ES: LIDERAR EL DESARROLLO DE LOS INCENTIVOS TRIBUTARIOS, TRAMITES MISIONALES, Y AQUELLOS QUE SE PUEDAN ARTICULAR PARA LA ESTRATEGIA DE CRECIMIENTO VERDE</t>
  </si>
  <si>
    <t>ADICION 0 Y PRORROGA 0 AL CONTRATO NoSDA-CPS-20201434 CUYO OBJETO ES: LIDERAR EL DESARROLLO DE LOS INCENTIVOS TRIBUTARIOS, TRAMITES MISIONALES, Y AQUELLOS QUE SE PUEDAN ARTICULAR PARA LA ESTRATEGIA DE CRECIMIENTO VERDE</t>
  </si>
  <si>
    <t>ADICION AL CONTRATO SDA-CPS-20201434 CUYO OBJETO ES: LIDERAR ELDESARROLLO DE LOS INCENTIVOS TRIBUTARIOS, TRAMITES MISIONALES, YAQUELLOS QUE SE PUEDAN ARTICULAR PARA LA ESTRATEGIA DE CRECIMIENTOVERDE</t>
  </si>
  <si>
    <t>48A1_7794</t>
  </si>
  <si>
    <t>48A1</t>
  </si>
  <si>
    <t>ADICIÓN AL CONTRATO SDA-CPS-20202245 CUYO OBJETO ES: OPERAR LA VENTANILLA DE NEGOCIOS VERDES EN EL MARCO DE LA ESTRATEGIA DISTRITAL DE CRECIMIENTO VERDE</t>
  </si>
  <si>
    <t>ADICION AL CONTRATO SDA-CPS-20202245 CUYO OBJETO ES: OPERAR LA VENTANILLA DE NEGOCIOS VERDES EN EL MARCO DE LA ESTRATEGIA DISTRITAL DE CRECIMIENTO VERDE</t>
  </si>
  <si>
    <t>ADICION 0 Y PRORROGA 0 AL CONTRATO NoSDA-CPS-20202245 CUYO OBJETO ES: OPERAR LA VENTANILLA DE NEGOCIOS VERDES EN EL MARCO DE LA ESTRATEGIA DISTRITAL DE CRECIMIENTO VERDE</t>
  </si>
  <si>
    <t>ADICION AL CONTRATO SDA-CPS-20202245 CUYO OBJETO ES: OPERAR LAVENTANILLA DE NEGOCIOS VERDES EN EL MARCO DE LA ESTRATEGIA DISTRITAL DECRECIMIENTO VERDE</t>
  </si>
  <si>
    <t>49A1_7794</t>
  </si>
  <si>
    <t>49A1</t>
  </si>
  <si>
    <t>ADICIÓN AL CONTRATO SDA-CPS-20202075 CUYO OBJETO ES: OPERAR LA VENTANILLA DE NEGOCIOS VERDES EN EL MARCO DE LA ESTRATEGIA DISTRITAL DE CRECIMIENTO VERDE</t>
  </si>
  <si>
    <t>ADICION AL CONTRATO SDA-CPS-20202075 CUYO OBJETO ES: OPERAR LA VENTANILLA DE NEGOCIOS VERDES EN EL MARCO DE LA ESTRATEGIA DISTRITAL DE CRECIMIENTO VERDE</t>
  </si>
  <si>
    <t>ADICION 0 Y PRORROGA 0 AL CONTRATO NoSDA-CPS-20202075 CUYO OBJETO ES: OPERAR LA VENTANILLA DE NEGOCIOS VERDES EN EL MARCO DE LA ESTRATEGIA DISTRITAL DE CRECIMIENTO VERDE</t>
  </si>
  <si>
    <t>ADICION AL CONTRATO SDA-CPS-20202075 CUYO OBJETO ES: OPERAR LAVENTANILLA DE NEGOCIOS VERDES EN EL MARCO DE LA ESTRATEGIA DISTRITAL DECRECIMIENTO VERDE</t>
  </si>
  <si>
    <t>51A1_7794</t>
  </si>
  <si>
    <t>51A1</t>
  </si>
  <si>
    <t>ADICIÓN AL CONTRATO SDA-CPS-20201845 CUYO OBJETO ES: LIDERAR LAS LÍNEAS DE ACCIÓN DE ECONOMÍA CIRCULAR Y NEGOCIOS VERDES DE LA ESTRATEGIA DISTRITAL DE CRECIMIENTO VERDE</t>
  </si>
  <si>
    <t>ADICION AL CONTRATO SDA-CPS-20201845 CUYO OBJETO ES: LIDERAR LAS LINEAS DE ACCION DE ECONOMIA CIRCULAR Y NEGOCIOS VERDES DE LA ESTRATEGIA DISTRITAL DE CRECIMIENTO VERDE</t>
  </si>
  <si>
    <t>ADICION 0 Y PRORROGA 0 AL CONTRATO NoSDA-CPS-20201845 CUYO OBJETO ES: LIDERAR LAS LINEAS DE ACCION DE ECONOMIA CIRCULAR Y NEGOCIOS VERDES DE LA ESTRATEGIA DISTRITAL DE CRECIMIENTO VERDE</t>
  </si>
  <si>
    <t>54A1_7794</t>
  </si>
  <si>
    <t>54A1</t>
  </si>
  <si>
    <t>ADICIÓN AL CONTRATO SDA-CPS-20202029 CUYO OBJETO ES: GESTIONAR EL DESARROLLO DE PROYECTOS EN ECONOMÍA CIRCULAR CON ÉNFASIS EN EL SECTOR EMPRESARIAL, ASOCIADO A LA ESTRATEGIA DISTRITAL DE CRECIMIENTO VERDE</t>
  </si>
  <si>
    <t>ADICION AL CONTRATO SDA-CPS-20202029 CUYO OBJETO ES: GESTIONAR EL DESARROLLO DE PROYECTOS EN ECONOMIA CIRCULAR CON ENFASIS EN EL SECTOR EMPRESARIAL, ASOCIADO A LA ESTRATEGIA DISTRITAL DE CRECIMIENTO VERDE</t>
  </si>
  <si>
    <t xml:space="preserve">ADICION 0 Y PRORROGA 0 AL 20202029 CUYO OBJETO ES: GESTIONAR EL DESARROLLO DE PROYECTOS EN ECONOMIA CIRCULAR CON ENFASIS EN EL SECTOR EMPRESARIAL, ASOCIADO A LA ESTRATEGIA DISTRITAL DE CRECIMIENTO VERDE
</t>
  </si>
  <si>
    <t>ADICION AL CONTRATO SDA-CPS-20202029 CUYO OBJETO ES: GESTIONAR ELDESARROLLO DE PROYECTOS EN ECONOMIA CIRCULAR CON ENFASIS EN EL SECTOREMPRESARIAL, ASOCIADO A LA ESTRATEGIA DISTRITAL DE CRECIMIENTO VERDE</t>
  </si>
  <si>
    <t>55A1_7794</t>
  </si>
  <si>
    <t>55A1</t>
  </si>
  <si>
    <t>ADICIÓN AL CONTRATO SDA-CPS-20201575 CUYO OBJETO ES: APOYAR LA REALIZACIÓN DE LAS ACTIVIDADES REQUERIDAS PARA EL DESARROLLO DE PROYECTOS EN EFICIENCIA ENERGÉTICA CON ÉNFASIS EN ENERÍAS RENOVABLES</t>
  </si>
  <si>
    <t>ADICION AL CONTRATO SDA-CPS-20201575 CUYO OBJETO ES: APOYAR LA REALIZACION DE LAS ACTIVIDADES REQUERIDAS PARA EL DESARROLLO DE PROYECTOS EN EFICIENCIA ENERGETICA CON ENFASIS EN ENERIAS RENOVABLES</t>
  </si>
  <si>
    <t xml:space="preserve">ADICION 0 Y PRORROGA 0 AL CONTRATO NoSDA-CPS-20201575 CUYO OBJETO ES: APOYAR LA REALIZACION DE LAS ACTIVIDADES REQUERIDAS PARA EL DESARROLLO DE PROYECTOS EN EFICIENCIA ENERGETICA CON ENFASIS EN ENERIAS RENOVABLES
</t>
  </si>
  <si>
    <t>56A1_7794</t>
  </si>
  <si>
    <t>56A1</t>
  </si>
  <si>
    <t>ADICIÓN AL CONTRATO SDA-CPS-20201620 CUYO OBJETO ES: GESTIONAR LAS ACTIVIDADES REQUERIDAS PARA LA OPERACIÓN DE LAS LÍNEAS DE ACCIÓN DE ECONOMÍA CIRCULAR Y NEGOCIOS VERDES, EN EL MARCO DE LA ESTRATEGIA DISTRITAL DE CRECIMIENTO VERDE</t>
  </si>
  <si>
    <t>ADICION AL CONTRATO SDA-CPS-20201620 CUYO OBJETO ES: GESTIONAR LAS ACTIVIDADES REQUERIDAS PARA LA OPERACION DE LAS LINEAS DE ACCION DE ECONOMIA CIRCULAR Y NEGOCIOS VERDES, EN EL MARCO DE LA ESTRATEGIA DISTRITAL DE CRECIMIENTO VERDE</t>
  </si>
  <si>
    <t xml:space="preserve">ADICION 0 Y PRORROGA 0 AL CONTRATO NoSDA-CPS-20201620 CUYO OBJETO ES: GESTIONAR LAS ACTIVIDADES REQUERIDAS PARA LA OPERACION DE LAS LINEAS DE ACCION DE ECONOMIA CIRCULAR Y NEGOCIOS VERDES, EN EL MARCO DE LA ESTRATEGIA DISTRITAL DE CRECIMIENTO VERDE
</t>
  </si>
  <si>
    <t>ADICION AL CONTRATO SDA-CPS-20201620 CUYO OBJETO ES: GESTIONAR LASACTIVIDADES REQUERIDAS PARA LA OPERACION DE LAS LINEAS DE ACCION DEECONOMIA CIRCULAR Y NEGOCIOS VERDES, EN EL MARCO DE LA ESTRATEGIADISTRITAL DE CRECIMIENTO VERDE</t>
  </si>
  <si>
    <t>57A1_7794</t>
  </si>
  <si>
    <t>57A1</t>
  </si>
  <si>
    <t>ADICIÓN AL CONTRATO SDA-CPS-20201753 CUYO OBJETO ES: LIDERAR LA ARTICULACIÓN PÚBLICO PRIVADA PARA APOYAR EL CUMPLIMIENTO DE LAS ORDENES 4.63, 4.70 DE LA SENTENCIA DEL RÍO BOGOTÁ, LOS PROYECTOS DE PRODUCCIÓN MAS LIMPIA DEL POMCA, Y EL INDICE DE DESEMPEÑO AMBIENTAL EMPRESARIAL-IDAE EN EL DISTRITO</t>
  </si>
  <si>
    <t>ADICION AL CONTRATO SDA-CPS-20201753 CUYO OBJETO ES: LIDERAR LA ARTICULACION PUBLICO PRIVADA PARA APOYAR EL CUMPLIMIENTO DE LAS ORDENES 463, 470 DE LA SENTENCIA DEL RIO BOGOTA, LOS PROYECTOS DE PRODUCCION MAS LIMPIA DEL POMCA, Y EL INDICE DE DESEMPEÑO AMBIENTAL EMPRESARIAL-IDAE EN EL DISTRITO</t>
  </si>
  <si>
    <t xml:space="preserve">ADICION 0 Y PRORROGA 0 AL CONTRATO NoSDA-CPS-20201753 CUYO OBJETO ES: LIDERAR LA ARTICULACION PUBLICO PRIVADA PARA APOYAR EL CUMPLIMIENTO DE LAS ORDENES 463, 470 DE LA SENTENCIA DEL RIO BOGOTA, LOS PROYECTOS DE PRODUCCION MAS LIMPIA DEL POMCA, Y EL INDICE DE DESEMPEÑO AMBIENTAL EMPRESARIAL-IDAE EN EL DISTRITO
</t>
  </si>
  <si>
    <t>ADICION AL CONTRATO SDA-CPS-20201753 CUYO OBJETO ES: LIDERAR LAARTICULACION PUBLICO PRIVADA PARA APOYAR EL CUMPLIMIENTO DE LAS ORDENES463, 470 DE LA SENTENCIA DEL RIO BOGOTA, LOS PROYECTOS DE PRODUCCIONMAS LIMPIA DEL POMCA, Y EL INDICE DE DESEMPEÑO AMBIENTALEMPRESARIAL-IDAE EN EL DISTRITO</t>
  </si>
  <si>
    <t>59A1_7794</t>
  </si>
  <si>
    <t>59A1</t>
  </si>
  <si>
    <t>ADICIÓN AL CONTRATO SDA-CPS-20201865 CUYO OBJETO ES: APOYAR EL CUMPLIMIENTO DE LAS ORDENES 4.63, 4.70 DE LA SENTENCIA DEL RÍO BOGOTÁ, LOS PROYECTOS DE PRODUCCIÓN MAS LIMPIA DEL POMCA, Y EL INDICE DE DESEMPEÑO AMBIENTAL EMPRESARIAL-IDAE EN EL DISTRITO</t>
  </si>
  <si>
    <t>ADICION AL CONTRATO SDA-CPS-20201865 CUYO OBJETO ES: APOYAR EL CUMPLIMIENTO DE LAS ORDENES 463, 470 DE LA SENTENCIA DEL RIO BOGOTA, LOS PROYECTOS DE PRODUCCION MAS LIMPIA DEL POMCA, Y EL INDICE DE DESEMPEÑO AMBIENTAL EMPRESARIAL-IDAE EN EL DISTRITO</t>
  </si>
  <si>
    <t xml:space="preserve">ADICION 0 Y PRORROGA 0 AL CONTRATO NoSDA-CPS-20201865 CUYO OBJETO ES: APOYAR EL CUMPLIMIENTO DE LAS ORDENES 463, 470 DE LA SENTENCIA DEL RIO BOGOTA, LOS PROYECTOS DE PRODUCCION MAS LIMPIA DEL POMCA, Y EL INDICE DE DESEMPEÑO AMBIENTAL EMPRESARIAL-IDAE EN EL DISTRITO
</t>
  </si>
  <si>
    <t>ADICION AL CONTRATO SDA-CPS-20201865 CUYO OBJETO ES: APOYAR ELCUMPLIMIENTO DE LAS ORDENES 463, 470 DE LA SENTENCIA DEL RIO BOGOTA,LOS PROYECTOS DE PRODUCCION MAS LIMPIA DEL POMCA, Y EL INDICE DEDESEMPEÑO AMBIENTAL EMPRESARIAL-IDAE EN EL DISTRITO</t>
  </si>
  <si>
    <t>70A1_7794</t>
  </si>
  <si>
    <t>70A1</t>
  </si>
  <si>
    <t xml:space="preserve">ADICION AL CONTRATO SDA-CPS-20201864 CUYO OBJETO ES:ORIENTAR LAS ACCIONES DE MITIGACIÓN Y ADAPTACIÓN AL CAMBIO CLIMÁTICO QUE LIDERARÁ LA SDA EN LA CIUDAD, EN CONCORDANCIA CON EL PLAN DE DESARROLLO DISTRITAL Y LA REVISIÓN ORDINARIA DEL PLAN DE ORDENAMIENTO TERRITORIAL. </t>
  </si>
  <si>
    <t>ADICION AL CONTRATO SDA-CPS-20201864 CUYO OBJETO ES:ORIENTAR LAS ACCIONES DE MITIGACION Y ADAPTACION AL CAMBIO CLIMATICO QUE LIDERARA LA SDA EN LA CIUDAD, EN CONCORDANCIA CON EL PLAN DE DESARROLLO DISTRITAL Y LA REVISION ORDINARIA DEL PLAN DE ORDENAMIENTO TERRITORIAL</t>
  </si>
  <si>
    <t>ADICION 0 Y PRORROGA 0 AL CONTRATO NoSDA-CPS-20201864 CUYO OBJETO ES: ORIENTAR LAS ACCIONES DE MITIGACION Y ADAPTACION AL CAMBIO CLIMATICO QUE LIDERARA LA SDA EN LA CIUDAD, EN CONCORDANCIA CON EL PLAN DE DESARROLLO DISTRITAL Y LA REVISION ORDINARIA DEL PLAN DE ORDENAMIENTO TERRITORIAL</t>
  </si>
  <si>
    <t>ADICION AL CONTRATO SDA-CPS-20201864 CUYO OBJETO ES: ORIENTAR LASACCIONES DE MITIGACION Y ADAPTACION AL CAMBIO CLIMATICO QUE LIDERARA LASDA EN LA CIUDAD, EN CONCORDANCIA CON EL PLAN DE DESARROLLLO DISTRITAL YLA REVISION ORDINARIA DEL PLAN DE ORDENAMIENTO TERRITORIAL</t>
  </si>
  <si>
    <t>71A1_7794</t>
  </si>
  <si>
    <t>71A1</t>
  </si>
  <si>
    <t>ADICION AL CONTRATO SDA-CPS-20201930 CUYO OBJETO ES: PRESTAR LOS SERVICIOS PROFESIONALES PARA REALIZAR LA DESAGREGACIÓN DEL MÓDULO DE ENERGÍA EN EL MARCO DE LA ACTUALIZACIÓN DEL INVENTARIO DE EMISIONES DE GEI DEL DISTRITO CAPITAL.</t>
  </si>
  <si>
    <t>ADICION AL CONTRATO SDA-CPS-20201930 CUYO OBJETO ES: PRESTAR LOS SERVICIOS PROFESIONALES PARA REALIZAR LA DESAGREGACION DEL MODULO DE ENERGIA EN EL MARCO DE LA ACTUALIZACION DEL INVENTARIO DE EMISIONES DE GEI DEL DISTRITO CAPITAL</t>
  </si>
  <si>
    <t>ADICION 0 Y PRORROGA 0 AL CONTRATO NoSDA-CPS-20201930 CUYO OBJETO ES: PRESTAR LOS SERVICIOS PROFESIONALES PARA REALIZAR LA DESAGREGACION DEL MODULO DE ENERGIA EN EL MARCO DE LA ACTUALIZACION DEL INVENTARIO DE EMISIONES DE GEI DEL DISTRITO CAPITAL</t>
  </si>
  <si>
    <t>ADICION AL CONTRATO SDA-CPS-20201930 CUYO OBJETO ES PRESTAR LOSSERVICIOS PROFESIONALES PARA REALIZAR LA DESAGREGACION DEL MODULO DEENERGIA EN EL MARCO DE LA ACTUALIZACION DEL INVENTARIO DE EMISIONES DEGEI DEL DISTRITO CAPITAL</t>
  </si>
  <si>
    <t>72A1_7794</t>
  </si>
  <si>
    <t>72A1</t>
  </si>
  <si>
    <t>ADICION AL CONTRATO SDA-CPS-20202068 CUYO OBJETO ES: PRESTAR LOS SERVICIOS PROFESIONALES PARA LIDERAR LA ACTUALIZACIÓN DEL INVENTARIO DE EMISIONES DE GEI EN EL DISTRITO CAPITAL</t>
  </si>
  <si>
    <t>ADICION AL CONTRATO SDA-CPS-20202068 CUYO OBJETO ES: PRESTAR LOS SERVICIOS PROFESIONALES PARA LIDERAR LA ACTUALIZACION DEL INVENTARIO DE EMISIONES DE GEI EN EL DISTRITO CAPITAL</t>
  </si>
  <si>
    <t>ADICION 0 Y PRORROGA 0 AL CONTRATO NoSDA-CPS-20202068 CUYO OBJETO ES: PRESTAR LOS SERVICIOS PROFESIONALES PARA LIDERAR LA ACTUALIZACION DEL INVENTARIO DE EMISIONES DE GEI EN EL DISTRITO CAPITAL</t>
  </si>
  <si>
    <t>ADICION AL CONTRATO SDA-CPS-20202068 CUYO OBJETO ES: PRESTAR LOSSERVICIOS PROFESIONALES PARA LIDERAR LA ACTUALIZACION DEL INVENTARIO DEEMISIONES DE GEI EN EL DISTRITO CAPITAL</t>
  </si>
  <si>
    <t>73A1_7794</t>
  </si>
  <si>
    <t>73A1</t>
  </si>
  <si>
    <t xml:space="preserve">ADICION AL CONTRATO SDA-CPS-20202172 CUYO OBJETO ES:  PRESTAR LOS SERVICIOS PROFESIONALES PARA LA ACTUALIZACIÓN DEL INVENTARIO DE EMISIONES DE GEI, LA GESTIÓN DE LA INFORMACIÓN RELACIONADA Y SU ARTICULACIÓN CON LOS SISTEMAS DE INFORMACIÓN Y MODELAMIENTO AMBIENTAL DEL DISTRITO CAPITAL. </t>
  </si>
  <si>
    <t>ADICION AL CONTRATO SDA-CPS-20202172 CUYO OBJETO ES: PRESTAR LOS SERVICIOS PROFESIONALES PARA LA ACTUALIZACION DEL INVENTARIO DE EMISIONES DE GEI, LA GESTION DE LA INFORMACION RELACIONADA Y SU ARTICULACION CON LOS SISTEMAS DE INFORMACION Y MODELAMIENTO AMBIENTAL DEL DISTRITO CAPITAL</t>
  </si>
  <si>
    <t>ADICION 0 Y PRORROGA 0 AL CONTRATO NoSDA-CPS-20202172 CUYO OBJETO ES: PRESTAR LOS SERVICIOS PROFESIONALES PARA LA ACTUALIZACION DEL INVENTARIO DE EMISIONES DE GEI, LA GESTION DE LA INFORMACION RELACIONADA Y SU ARTICULACION CON LOS SISTEMAS DE INFORMACION Y MODELAMIENTO AMBIENTAL DEL DISTRITO CAPITAL</t>
  </si>
  <si>
    <t>ADICION AL CONTRATO SDA-CPS-20202172 CUYO OBJETO ES: PRESTAR LOSSERVICIOS PROFESIONALES PARA LA ACTUALIZACION DEL INVENTARIO DEEMISIONES DE GEI, LA GESTION DE LA INFORMACION RELACIONADA Y SUARTICULACION CON LOS SISTEMAS DE INFORMACION Y MODELAMIENTO AMBIENTALDEL DISTRITO CAPITAL</t>
  </si>
  <si>
    <t>74A1_7794</t>
  </si>
  <si>
    <t>74A1</t>
  </si>
  <si>
    <t>ADICION AL CONTRATO SDA-CPS-20202089 CUYO OBJETO ES:  PRESTAR LOS SERVICIOS PROFESIONALES PARA REALIZAR LA ACTUALIZACIÓN DEL INVENTARIO DE EMISIONES DE GEI, EL SEGUIMIENTO A PROYECTOS DE MITIGACIÓN DE CAMBIO CLIMÁTICO Y SU ARTICULACIÓN CON LOS SISTEMAS DE INFORMACIÓN Y MODELAMIENTO AMBIENTAL DEL DISTRITO CAPITAL.</t>
  </si>
  <si>
    <t>ADICION AL CONTRATO SDA-CPS-20202089 CUYO OBJETO ES: PRESTAR LOS SERVICIOS PROFESIONALES PARA REALIZAR LA ACTUALIZACION DEL INVENTARIO DE EMISIONES DE GEI, EL SEGUIMIENTO A PROYECTOS DE MITIGACION DE CAMBIO CLIMATICO Y SU ARTICULACION CON LOS SISTEMAS DE INFORMACION Y MODELAMIENTO AMBIENTAL DEL DISTRITO CAPITAL</t>
  </si>
  <si>
    <t>ADICION 0 Y PRORROGA 0 AL CONTRATO NoSDA-CPS-20202089 CUYO OBJETO ES: PRESTAR LOS SERVICIOS PROFESIONALES PARA REALIZAR LA ACTUALIZACION DEL INVENTARIO DE EMISIONES DE GEI, EL SEGUIMIENTO A PROYECTOS DE MITIGACION DE CAMBIO CLIMATICO Y SU ARTICULACION CON LOS SISTEMAS DE INFORMACION Y MODELAMIENTO AMBIENTAL DEL DISTRITO CAPITAL</t>
  </si>
  <si>
    <t>ADICION AL CONTRATO SDA-CPS-20202089 CUYO OBJETO ES: PRESTAR LOSSERVICIOS PROFESIONALES PARA REALIZAR LA ACTUALIZACION DEL INVENTARIO DE EMISIONES DE GEI, EL SEGUIMIENTO A PROYECTOS DE MITIGACION DE CAMBIO CLIMATICO Y SU ARTICULACION CON LOS SISTEMAS DE INFORMACION Y MODELAMIENTO AMBIENTAL DEL DISTRITO CAPITAL</t>
  </si>
  <si>
    <t>75A1_7794</t>
  </si>
  <si>
    <t>75A1</t>
  </si>
  <si>
    <t>ADICION AL CONTRATO SDA-CPS-20202124 CUYO OBJETO ES: PRESTAR LOS SERVICIOS PROFESIONALES PARA REALIZAR LA ACTUALIZACIÓN DEL INVENTARIO DE EMISIONES DE GEI, EL SEGUIMIENTO A PROYECTOS DE MITIGACIÓN DE CAMBIO CLIMÁTICO Y SU ARTICULACIÓN CON LOS SISTEMAS DE INFORMACIÓN Y MODELAMIENTO AMBIENTAL DEL DISTRITO CAPITAL.</t>
  </si>
  <si>
    <t>ADICION AL CONTRATO SDA-CPS-20202124 CUYO OBJETO ES: PRESTAR LOS SERVICIOS PROFESIONALES PARA REALIZAR LA ACTUALIZACION DEL INVENTARIO DE EMISIONES DE GEI, EL SEGUIMIENTO A PROYECTOS DE MITIGACION DE CAMBIO CLIMATICO Y SU ARTICULACION CON LOS SISTEMAS DE INFORMACION Y MODELAMIENTO AMBIENTAL DEL DISTRITO CAPITAL</t>
  </si>
  <si>
    <t>ADICION 0 Y PRORROGA 0 AL CONTRATO NoSDA-CPS-20202124 CUYO OBJETO ES: PRESTAR LOS SERVICIOS PROFESIONALES PARA REALIZAR LA ACTUALIZACION DEL INVENTARIO DE EMISIONES DE GEI, EL SEGUIMIENTO A PROYECTOS DE MITIGACION DE CAMBIO CLIMATICO Y SU ARTICULACION CON LOS SISTEMAS DE INFORMACION Y MODELAMIENTO AMBIENTAL DEL DISTRITO CAPITAL</t>
  </si>
  <si>
    <t>ADICION AL CONTRATO SDA-CPS-20202124 CUYO OBJETO ES: PRESTAR LOSSERVICIOS PROFESIONALES PARA REALIZAR LA ACTUALIZACION DEL INVENTARIO DEEMISIONES DE GEI, EL SEGUIMIENTO A PROYECTOS DE MITIGACION DE CAMBIOCLIMATICO Y SU ARTICULACION CON LOS SISTEMAS DE INFORMACION YMODELAMIENTO AMBIENTAL DEL DISTRITO CAPITAL</t>
  </si>
  <si>
    <t>98A1_7794</t>
  </si>
  <si>
    <t>98A1</t>
  </si>
  <si>
    <t>ADICIÓN AL CONTRATO SDA-CPS-20202339 CUYO OBJETO ES: FORMULAR E IMPLEMENTAR ESTRATEGIAS DE DIVULGACIÓN Y PROMOCIÓN DEL PROGRAMA DE GESTIÓN AMBIENTAL EMPRESARIAL DE LA SECRETARÍA DISTRITAL DE AMBIENTE</t>
  </si>
  <si>
    <t>ADICION AL CONTRATO SDA-CPS-20202339 CUYO OBJETO ES: FORMULAR E IMPLEMENTAR ESTRATEGIAS DE DIVULGACION Y PROMOCION DEL PROGRAMA DE GESTION AMBIENTAL EMPRESARIAL DE LA SECRETARIA DISTRITAL DE AMBIENTE</t>
  </si>
  <si>
    <t xml:space="preserve">ADICION 0 Y PRORROGA 0 AL CONTRATO NoSDA-CPS-20202339 CUYO OBJETO ES: FORMULAR E IMPLEMENTAR ESTRATEGIAS DE DIVULGACION Y PROMOCION DEL PROGRAMA DE GESTION AMBIENTAL EMPRESARIAL DE LA SECRETARIA DISTRITAL DE AMBIENTE
</t>
  </si>
  <si>
    <t>ADICION AL CONTRATO SDA-CPS-20202339 CUYO OBJETO ES: FORMULAR EIMPLEMENTAR ESTRATEGIAS DE DIVULGACION Y PROMOCION DEL PROGRAMA DEGESTION AMBIENTAL EMPRESARIAL DE LA SECRETARIA DISTRITAL DE AMBIENTE</t>
  </si>
  <si>
    <t>101_7794</t>
  </si>
  <si>
    <t>CCE-16</t>
  </si>
  <si>
    <t>22A1_7794</t>
  </si>
  <si>
    <t>22A1</t>
  </si>
  <si>
    <t>ADICIÓN AL CONTRATO SDA-CPS-20201751 CUYO OBJETO ES: APOYAR LAS ACTIVIDADES LOGÍSTICAS Y DE ATENCIÓN Y ADMINISTRACIÓN DE INFORMACIÓN AMBIENTAL QUE SE GENERA DEL PROGRAMA DE GESTIÓN AMBIENTAL EMPRESARIAL EN EL MARCO DE LA ESTRATEGIA DISTRITAL DE CRECIMIENTO VERDE.</t>
  </si>
  <si>
    <t>ADICION AL CONTRATO SDA-CPS-20201751 CUYO OBJETO ES: APOYAR LAS ACTIVIDADES LOGISTICAS Y DE ATENCION Y ADMINISTRACION DE INFORMACION AMBIENTAL QUE SE GENERA DEL PROGRAMA DE GESTION AMBIENTAL EMPRESARIAL EN EL MARCO DE LA ESTRATEGIA DISTRITAL DE CRECIMIENTO VERDE</t>
  </si>
  <si>
    <t>ADICION 0 Y PRORROGA 0 AL 20201751 CUYO OBJETO ES: APOYAR LAS ACTIVIDADES LOGISTICAS Y DE ATENCION Y ADMINISTRACION DE INFORMACION AMBIENTAL QUE SE GENERA DEL PROGRAMA DE GESTION AMBIENTAL EMPRESARIAL EN EL MARCO DE LA ESTRATEGIA DISTRITAL DE CRECIMIENTO VERDE</t>
  </si>
  <si>
    <t>ADICION AL CONTRATO SDA-CPS-20201751 CUYO OBJETO ES: APOYAR LASACTIVIDADES LOGISTICAS Y DE ATENCION Y ADMINISTRACION DE INFORMACIONAMBIENTAL QUE SE GENERA DEL PROGRAMA DE GESTION AMBIENTAL EMPRESARIAL ENEL MARCO DE LA ESTRATEGIA DISTRITAL DE CRECIMIENTO VERDE</t>
  </si>
  <si>
    <t>23A1_7794</t>
  </si>
  <si>
    <t>23A1</t>
  </si>
  <si>
    <t>ADICIÓN AL CONTRATO SDA-CPS-20202235 CUYO OBJETO ES: PRESTAR SERVICIOS PROFESIONALES PARA LA MEJORA E IMPLEMENTACIÓN DE LOS PROCEDIMIENTOS Y LINEAMIENTOS QUE GARANTIZAN LA OPERACIÓN DE LA ESTRATEGIA DISTRITAL DE CRECIMIENTO VERDE</t>
  </si>
  <si>
    <t>ADICION AL CONTRATO SDA-CPS-20202235 CUYO OBJETO ES: PRESTAR SERVICIOS PROFESIONALES PARA LA MEJORA E IMPLEMENTACION DE LOS PROCEDIMIENTOS Y LINEAMIENTOS QUE GARANTIZAN LA OPERACION DE LA ESTRATEGIA DISTRITAL DE CRECIMIENTO VERDE</t>
  </si>
  <si>
    <t xml:space="preserve">ADICION 0 Y PRORROGA 0 AL CONTRATO NoSDA-CPS-20202235 CUYO OBJETO ES: PRESTAR SERVICIOS PROFESIONALES PARA LA MEJORA E IMPLEMENTACION DE LOS PROCEDIMIENTOS Y LINEAMIENTOS QUE GARANTIZAN LA OPERACION DE LA ESTRATEGIA DISTRITAL DE CRECIMIENTO VERDE
</t>
  </si>
  <si>
    <t>ADICION AL CONTRATO SDA-CPS-20202235 CUYO OBJETO ES: PRESTAR SERVICIOSPROFESIONALES PARA LA MEJORA E IMPLEMENTACION DE LOS PROCEDIMIENTOS YLINEAMIENTOS QUE GRANTIZAN LA OPERACION DE LA ESTRATEGIA DISTRITAL DECRECIMIENTO VERDE</t>
  </si>
  <si>
    <t>34A1_7794</t>
  </si>
  <si>
    <t>34A1</t>
  </si>
  <si>
    <t>ADICIÓN AL CONTRATO SDA-CPS-20201595 CUYO OBJETO ES: APOYAR LAS ACTIVIDADES REQUERIDAS DE FOMENTO EN LA PRODUCCIÓN MÁS LIMPIA EN LOS SECTORES INDUSTRIALES PRIORIZADOS EN EL POMCA DEL RÍO BOGOTÁ Y EL INDICE DE DESEMPEÑO AMBIENTAL EMPRESARIAL.</t>
  </si>
  <si>
    <t>ADICION AL CONTRATO SDA-CPS-20201595 CUYO OBJETO ES: APOYAR LAS ACTIVIDADES REQUERIDAS DE FOMENTO EN LA PRODUCCION MAS LIMPIA EN LOS SECTORES INDUSTRIALES PRIORIZADOS EN EL POMCA DEL RIO BOGOTA Y EL INDICE DE DESEMPEÑO AMBIENTAL EMPRESARIAL</t>
  </si>
  <si>
    <t>ADICION 0 Y PRORROGA 0 AL CONTRATO NoSDA-CPS-20201595 CUYO OBJETO ES: APOYAR LAS ACTIVIDADES REQUERIDAS DE FOMENTO EN LA PRODUCCION MAS LIMPIA EN LOS SECTORES INDUSTRIALES PRIORIZADOS EN EL POMCA DEL RIO BOGOTA Y EL INDICE DE DESEMPEÑO AMBIENTAL EMPRESARIAL</t>
  </si>
  <si>
    <t>ADICION AL CONTRATO SDA-CPS-20201595 CUYO OBJETO ES: APOYAR LASACTIVIDADES REQUERIDAS DE FOMENTO EN LA PRODUCCION MAS LIMPIA EN LOSSECTORES INDUSTRIALES PRIORIZADOS EN EL POMCA DEL RIO BOGOTA Y EL INDICEDE DESEMPEÑO AMBIENTAL EMPRESARIAL</t>
  </si>
  <si>
    <t>46A1_7794</t>
  </si>
  <si>
    <t>46A1</t>
  </si>
  <si>
    <t>ADICIÓN AL CONTRATO SDA-CPS-20201692 CUYO OBJETO ES: OPERAR LA VENTANILLA DE NEGOCIOS VERDES EN EL MARCO DE LA ESTRATEGIA DISTRITAL DE CRECIMIENTO VERDE</t>
  </si>
  <si>
    <t>ADICION AL CONTRATO SDA-CPS-20201692 CUYO OBJETO ES: OPERAR LA VENTANILLA DE NEGOCIOS VERDES EN EL MARCO DE LA ESTRATEGIA DISTRITAL DE CRECIMIENTO VERDE</t>
  </si>
  <si>
    <t xml:space="preserve">ADICION 0 Y PRORROGA 0 AL CONTRATO NoSDA-CPS-20201692 CUYO OBJETO ES: OPERAR LA VENTANILLA DE NEGOCIOS VERDES EN EL MARCO DE LA ESTRATEGIA DISTRITAL DE CRECIMIENTO VERDE
</t>
  </si>
  <si>
    <t>ADICION AL CONTRATO SDA-CPS-20201692 CUYO OBJETO ES: OPERAR LAVENTANILLA DE NEGOCIOS VERDES EN EL MARCO DE LA ESTRATEGIA DISTRITAL DECRECIMIENTO VERDE</t>
  </si>
  <si>
    <t>47A1_7794</t>
  </si>
  <si>
    <t>47A1</t>
  </si>
  <si>
    <t>ADICIÓN AL CONTRATO SDA-CPS-20201797 CUYO OBJETO ES: OPERAR LA VENTANILLA DE NEGOCIOS VERDES EN EL MARCO DE LA ESTRATEGIA DISTRITAL DE CRECIMIENTO VERDE</t>
  </si>
  <si>
    <t>ADICION AL CONTRATO SDA-CPS-20201797 CUYO OBJETO ES: OPERAR LA VENTANILLA DE NEGOCIOS VERDES EN EL MARCO DE LA ESTRATEGIA DISTRITAL DE CRECIMIENTO VERDE</t>
  </si>
  <si>
    <t xml:space="preserve">ADICION 0 Y PRORROGA 0 AL CONTRATO NoSDA-CPS-20201797 CUYO OBJETO ES: OPERAR LA VENTANILLA DE NEGOCIOS VERDES EN EL MARCO DE LA ESTRATEGIA DISTRITAL DE CRECIMIENTO VERDE
</t>
  </si>
  <si>
    <t>52A1_7794</t>
  </si>
  <si>
    <t>52A1</t>
  </si>
  <si>
    <t>ADICIÓN AL CONTRATO SDA-CPS-20201861 CUYO OBJETO ES: APOYAR LA REALIZACIÓN DE LAS ACTIVIDADES REQUERIDAS PARA EL DESARROLLO DE PROYECTOS DE ECONOMÍA CIRCULAR CON ÉNFASIS EN EL SECTOR EMPRESARIAL</t>
  </si>
  <si>
    <t>ADICION AL CONTRATO SDA-CPS-20201861 CUYO OBJETO ES: APOYAR LA REALIZACION DE LAS ACTIVIDADES REQUERIDAS PARA EL DESARROLLO DE PROYECTOS DE ECONOMIA CIRCULAR CON ENFASIS EN EL SECTOR EMPRESARIAL</t>
  </si>
  <si>
    <t>ADICION 0 Y PRORROGA 0 AL CONTRATO NoSDA-CPS-20201861 CUYO OBJETO ES: APOYAR LA REALIZACION DE LAS ACTIVIDADES REQUERIDAS PARA EL DESARROLLO DE PROYECTOS DE ECONOMIA CIRCULAR CON ENFASIS EN EL SECTOR EMPRESARIAL</t>
  </si>
  <si>
    <t>ADICION AL CONTRATO SDA-CPS-20201861 CUYO OBJETO ES: APOYAR LAREALIZACION DE LAS ACTIVIDADES REQUERIDAS PARA EL DESARROLLO DEPROYECTOS DE ECONOMIA CIRCULAR CON ENFASIS EN EL SECTOR EMPRESARIAL</t>
  </si>
  <si>
    <t>58A1_7794</t>
  </si>
  <si>
    <t>58A1</t>
  </si>
  <si>
    <t>ADICIÓN AL CONTRATO SDA-CPS-20201933 CUYO OBJETO ES: APOYAR EL DESARROLLO DE LOS PROYECTOS DE PRODUCCIÓN MÁS LIMPIA EN LOS SECTORES INDUSTRIALES PRIORIZADOS EN EL POMCA DEL RÍO BOGOTÁ</t>
  </si>
  <si>
    <t>ADICION AL CONTRATO SDA-CPS-20201933 CUYO OBJETO ES: APOYAR EL DESARROLLO DE LOS PROYECTOS DE PRODUCCION MAS LIMPIA EN LOS SECTORES INDUSTRIALES PRIORIZADOS EN EL POMCA DEL RIO BOGOTA</t>
  </si>
  <si>
    <t xml:space="preserve">ADICION 0 Y PRORROGA 0 AL CONTRATO NoSDA-CPS-20201933 CUYO OBJETO ES: APOYAR EL DESARROLLO DE LOS PROYECTOS DE PRODUCCION MAS LIMPIA EN LOS SECTORES INDUSTRIALES PRIORIZADOS EN EL POMCA DEL RIO BOGOTA
</t>
  </si>
  <si>
    <t>ADICION AL CONTRATO SDA-CPS-20201933 CUYO OBJETO ES: APOYAR ELDESARROLLO DE LOS PROYECTOS DE PRODUCCION MAS LIMPIA EN LOS SECTORESINDUSTRIALES PRIORIZADOS EN EL POMCA DEL RIO BOGOTA</t>
  </si>
  <si>
    <t>67A1_7794</t>
  </si>
  <si>
    <t>67A1</t>
  </si>
  <si>
    <t>ADICION AL CONTRATO 20201426 CUYO OBJETO ES: GESTIONAR EL DESARROLLO DE PROYECTOS EN EFICIENCIA ENERGÉTICA ASOCIADO A LA ESTRATEGIA DISTRITAL DE CRECIMIENTO VERDE</t>
  </si>
  <si>
    <t>ADICION AL CONTRATO 20201426 CUYO OBJETO ES: GESTIONAR EL DESARROLLO DE PROYECTOS EN EFICIENCIA ENERGETICA ASOCIADO A LA ESTRATEGIA DISTRITAL DE CRECIMIENTO VERDE</t>
  </si>
  <si>
    <t xml:space="preserve">ADICION 0 Y PRORROGA 0 AL CONTRATO NoSDA-CPS-20201426 CUYO OBJETO ES: GESTIONAR EL DESARROLLO DE PROYECTOS EN EFICIENCIA ENERGETICA ASOCIADO A LA ESTRATEGIA DISTRITAL DE CRECIMIENTO VERDE
</t>
  </si>
  <si>
    <t>ADICION 1 DEL CONTRATO SDA-20201426 CUYO OBJETO ES: GESTIONAR ELDESARROLLO DE PROYECTOS EN EFICIENCIA ENERGETICA ASOCIADO A LAESTRATEGIA DISTRITAL DE CRECIMIENTO VERDE</t>
  </si>
  <si>
    <t>69A1_7794</t>
  </si>
  <si>
    <t>69A1</t>
  </si>
  <si>
    <t>ADICIÓN AL CONTRATO SDA-CPS-20201661 CUYO OBJETO ES: REALIZAR ACTIVIDADES RELACIONADAS CON LA TERRITORIALIZACIÓN, GEORREFERENCIACIÓN Y CARTOGRAFÍA EN EL MARCO DE LA ESTRATEGIA DE CRECIMIENTO VERDE</t>
  </si>
  <si>
    <t>ADICION AL CONTRATO SDA-CPS-20201661 CUYO OBJETO ES: REALIZAR ACTIVIDADES RELACIONADAS CON LA TERRITORIALIZACION, GEORREFERENCIACION Y CARTOGRAFIA EN EL MARCO DE LA ESTRATEGIA DE CRECIMIENTO VERDE</t>
  </si>
  <si>
    <t xml:space="preserve">ADICION 0 Y PRORROGA 0 AL CONTRATO NoSDA-CPS-20201661 CUYO OBJETO ES: REALIZAR ACTIVIDADES RELACIONADAS CON LA TERRITORIALIZACION, GEORREFERENCIACION Y CARTOGRAFIA EN EL MARCO DE LA ESTRATEGIA DE CRECIMIENTO VERDE
</t>
  </si>
  <si>
    <t>ADICION AL CONTRATO SDA-CPS-20201661 CUYO OBJETO ES: REALIZARACTIVIDADES RELACIONADAS CON LA TERRITORIALIZACION, GEORREFERENCIACION YCARTOGRAFIA EN EL MARCO DE LA ESTRATEGIA DE CRECIMIENTO VERDE</t>
  </si>
  <si>
    <t>97A1_7794</t>
  </si>
  <si>
    <t>97A1</t>
  </si>
  <si>
    <t>ADICION AL CONTRATO SDA-CPS-20202290 CUYO OBJETO ES: DESARROLLAR ACCIONES PARA EL APOYO TÉCNICO Y SEGUIMIENTO A LA GESTIÓN SOCIOAMBIENTAL DE LAS ACTIVIDADES MINERO INDUSTRIALES DE ACUERDO A LO ESTABLECIDO EN EL POMCA DEL RÍO BOGOTÁ.</t>
  </si>
  <si>
    <t>ADICION AL CONTRATO SDA-CPS-20202290 CUYO OBJETO ES: DESARROLLAR ACCIONES PARA EL APOYO TECNICO Y SEGUIMIENTO A LA GESTION SOCIOAMBIENTAL DE LAS ACTIVIDADES MINERO INDUSTRIALES DE ACUERDO A LO ESTABLECIDO EN EL POMCA DEL RIO BOGOTA</t>
  </si>
  <si>
    <t xml:space="preserve">ADICION 0 Y PRORROGA 0 AL CONTRATO NoSDA-CPS-20202290 CUYO OBJETO ES: DESARROLLAR ACCIONES PARA EL APOYO TECNICO Y SEGUIMIENTO A LA GESTION SOCIOAMBIENTAL DE LAS ACTIVIDADES MINERO INDUSTRIALES DE ACUERDO A LO ESTABLECIDO EN EL POMCA DEL RIO BOGOTA
</t>
  </si>
  <si>
    <t>ADICION AL CONTRATO SDA-CPS-20202290 CUYO OBJETO ES: DESARROLLARACCIONES PARA EL APOYO TECNICO Y SEGUIMIENTO A LA GESTION SOCIOAMBIENTALDE LAS ACTIVIDADES MINERO INDUSTRIALES DE ACUERDO A LO ESTABLECIDO EN ELPOMCA DEL RIO BOGOTA</t>
  </si>
  <si>
    <t>102_7794</t>
  </si>
  <si>
    <t>ID 102 - PAGO SERVICIO PUBLICO POR TELEFONIA MOVIL</t>
  </si>
  <si>
    <t>ID 87 - PAGO SERVICIO PUBLICO POR TELEFONIA MOVIL</t>
  </si>
  <si>
    <r>
      <t xml:space="preserve">Formato: Programación, actualización y seguimiento del plan de acción 
Actualización y seguimiento a </t>
    </r>
    <r>
      <rPr>
        <b/>
        <sz val="24"/>
        <rFont val="Arial"/>
        <family val="2"/>
      </rPr>
      <t>Actividades</t>
    </r>
  </si>
  <si>
    <r>
      <t>Versión:</t>
    </r>
    <r>
      <rPr>
        <b/>
        <sz val="20"/>
        <color rgb="FFFF0000"/>
        <rFont val="Arial"/>
        <family val="2"/>
      </rPr>
      <t xml:space="preserve"> </t>
    </r>
    <r>
      <rPr>
        <b/>
        <sz val="20"/>
        <rFont val="Arial"/>
        <family val="2"/>
      </rPr>
      <t>12</t>
    </r>
  </si>
  <si>
    <t>2, META DE PROYECTO</t>
  </si>
  <si>
    <t>3, CÓDIGO Y NOMBRE DE LA ACTIVIDAD</t>
  </si>
  <si>
    <t>4, SE EJECUTA CON RECURSOS DE:</t>
  </si>
  <si>
    <t>5, PONDERACIÓN HORIZONTAL AÑO: 2020</t>
  </si>
  <si>
    <t xml:space="preserve">6,PONDERACIÓN VERTICAL </t>
  </si>
  <si>
    <t>4,1 VIGENCIA</t>
  </si>
  <si>
    <t>4,2 RESERVA</t>
  </si>
  <si>
    <t>VARIABLES</t>
  </si>
  <si>
    <t>Ago.</t>
  </si>
  <si>
    <t>Sep.</t>
  </si>
  <si>
    <t>Total</t>
  </si>
  <si>
    <t>6,1 META</t>
  </si>
  <si>
    <t>6,2 ACTIVIDAD</t>
  </si>
  <si>
    <t>1. Realizar el acompañamiento para la incorporación de criterios y determinantes ambientales en proyectos de infraestructura.</t>
  </si>
  <si>
    <t>X</t>
  </si>
  <si>
    <t>Programado</t>
  </si>
  <si>
    <t>El acumulado ejecutado en la vigencia 2020, corresponde a 66 proyectos, los cuales se han avanzado en la vigencia 2020 y corresponden a proyectos urbanos y arquitectónicos de diferentes escalas, tanto en espacio público como en privado, promoviendo la construcción sostenible y el ecourbanismo en la ciudad. Los proyectos a los cuales se les incorporó criterios de sostenibilidad corresponden a: Tres (03) Plan Parcial de Desarrollo, dos (02) Plan Parcial de Renovación Urbana, tres (03) Proyectos de Legalización y Regularización de Barrios, seis (06) Planes de Implantación, un (01) Plan de Regularización y Manejo, cuatro (04) Planes Directores para parques, dos (02) Planes de Manejo de Humedales, treinta y cuatro (34) Diseños paisajísticos de parques y zonas verdes, cuatro (04) proyectos de compatibilidad de uso de vivienda en suelo restringido, un (01) Patio zonal para el Sistema Integrado de Transporte Publico - SITP y seis (06) proyectos de infraestructura especial como colegios, tramos viales en intervenciones en Zonas de Manejo y Preservación Ambiental.</t>
  </si>
  <si>
    <t>Ejecutado</t>
  </si>
  <si>
    <t>2. Verificar en proyectos de infraestructura  la incorporación de  criterios y determinantes ambientales en proyectos de infraestructura.</t>
  </si>
  <si>
    <t>3. Realizar el acompañamiento técnico a  techos verdes y jardines verticales en la Ciudad.</t>
  </si>
  <si>
    <t xml:space="preserve">El acumulado ejecutado en el segundo semestre del 2020 corresponde al 2500 m2 de techos verdes y jardines verticales con acompañamiento técnico y promovidos en las siguientes localidades: San Cristóbal (5 m2), Barrios Unidos (15 m2), Engativá (17 m2), Puente Aranda (390 m2), Teusaquillo (93 m2), Santa Fe (26 m2), Chapinero (1421 m2), Usaquén (405 m2), Suba (30 m2) y Candelaria (98 m2).
</t>
  </si>
  <si>
    <t>17.50%</t>
  </si>
  <si>
    <t>4. Prediseñar la estrategia de crecimiento verde para la ciudad.</t>
  </si>
  <si>
    <t>Se avanzó en el desarrollo del numeral 3 titulado “Estrategia Distrital de Crecimiento Verde” de la tabla de contenido en versión inicial, para lograrlo, se consultó información secundaria variada como cifras consultadas en diferentes observatorios, DANE, fuentes internas de la Secretaria Distrital de Ambiente, web de varias entidades, entre otras. Con esta consolidación se realizó análisis, observaciones, selección y consolidación de en los subtemas con los títulos que lo componen.
Por otra parte, se continuo con la articulación externa de la SDA específicamente con la Secretaría Distrital de Desarrollo Económico, con el trabajo de concertar, articular y modelar estrategias conjuntas de fortalecimiento y creación de líneas verdes para el financiamiento de proyectos en el año 2021 y programas de acompañamiento empresarial para la reactivación económica a través de estrategias sostenibles como la de economía circular en donde el componente ambiental se soporte en la eficiencia de procesos producción de bienes o servicios y de armonización y conservación de los recursos naturales y materiales.
Así mismo, producto de las sinergias desarrolladas se desarrolló el webinar Mecanismos de financiamiento hacia la transición para un crecimiento verde, cuyos panelistas invitados fueron la doctora Carolina Ávila Morales, Gerente del Fondo de Innovación Tecnología e Industrias Creativas – FITIC de la Secretaría Distrital de Desarrollo Económico, de la embajada Británica, el doctor Santiago Briceño, Director de Financiamiento Climático Internacional para los programas de crecimiento limpio del Reino Unido en Colombia y de la Secretaría Distrital de Ambiente el ingeniero Diego Francisco Rubio Goyes. Con este evento se generó el interés en el sector empresarial de participar en los diferentes mecanismos de acompañamiento y financiamiento empresarial que ofrece el gobierno.</t>
  </si>
  <si>
    <t>5. Desarrollar proyectos de asistencia técnica para el mejoramiento del desempeño ambiental en empresas participantes de programas voluntarios ofrecidos por la SEGAE.</t>
  </si>
  <si>
    <t>En el marco del programa Gestión Ambiental Empresarial integrado por la Estrategia ACERCAR y PREAD, se vienen acompañando a las empresas que voluntariamente se han vinculado. 
En la Estrategia ACERCAR para la presente vigencia 2020 se inició con la convocatoria, inscripción voluntaria de empresas, respuesta, acompañamiento - asistencia técnica y seguimiento a través de visitas virtuales o de campo  en donde se realizó la validación al cumplimiento en trámites y obligaciones ambientales, avance en el montaje o fortalecimiento del sistema de Gestión Ambiental, el reporte de datos para la evaluación del desempeño en uso eficiente de los recursos naturales y materiales y en el diseño, implementación y conclusiones de proyectos ambientales como aporte al mejoramiento al desempeño ambiental. 
Para el mes de diciembre se validaron las observaciones generadas a los pre informes, se continuo con la verificación de requisitos habilitantes como son cumplimiento en tramites ambientales y reporte de indicadores ambientales en el aplicativo web file de la SDA
De acuerdo a lo programado, resultado del acompañamiento empresarial generado por el PREAD y la Estrategia ACERCAR, se reporta un avance consolidado de 50 proyectos dirigidos al mejoramiento ambiental (27 proyectos desarrollados por las empresas participantes en la estrategia ACERCAR y 23 por las empresas postuladas y auditadas en el PREAD).</t>
  </si>
  <si>
    <t>6.Desarrollar las actividades programadas en cada convocatoria del Programa de Excelencia Ambiental Distrital - PREAD.</t>
  </si>
  <si>
    <t>El Programa de Excelencia Ambiental Distrital (PREAD) desarrolla la XX convocatoria del año 2020, compone su operación a través de varias etapas: postulación, verificación, notificación, planeación, ejecución, revisión, validación y final con la entrega de informes y reconocimiento. 
En el mes de diciembre se realizó la XX ceremonia de reconocimiento virtual, en la que se reconocieron a 206 empresas por su gestión y desempeño ambiental.
De acuerdo a lo programado, resultado del acompañamiento empresarial generado por el PREAD y la Estrategia ACERCAR, se reporta un avance consolidado de 50 proyectos dirigidos al mejoramiento ambiental (27 proyectos desarrollados por las empresas participantes en la estrategia ACERCAR y 23 por las empresas postuladas y auditadas en el PREAD).</t>
  </si>
  <si>
    <t>7. Diseño de estrategias para los negocios verdes.</t>
  </si>
  <si>
    <t>Se llevó a cabo la campaña de anchetas verdes con los productos de los negocios, para ello se gestionó el desarrollo de diferentes campañas en los medios de comunicación de la Secretaría Distrital de Ambiente.</t>
  </si>
  <si>
    <t xml:space="preserve">8. Realizar el acompañamiento en el proceso de fortalecimiento de negocios verdes </t>
  </si>
  <si>
    <t>Se realizó un proceso de acompañamiento, consistente en la charla introductoria de la convocatoria Impulsa para la generación de una solución innovadora que fortalezca el proceso empresarial de los NV participantes en ésta.</t>
  </si>
  <si>
    <t>9. Verificación y seguimiento a los criterios de negocios verdes.</t>
  </si>
  <si>
    <t>Se realizaron 6 seguimientos a los negocios verdes verificados, con el fin, de brindarles oportunidades de mejora en los diferentes criterios que componen el puntaje de negocio verde.</t>
  </si>
  <si>
    <t>10. Diseño de los proyectos de economía circular.</t>
  </si>
  <si>
    <t>Se genera el documento de formulación del proyecto de laboratorio de economía circular para las empresas.</t>
  </si>
  <si>
    <t xml:space="preserve"> 11. Realizar el acompañamiento de los procesos de promoción de los proyectos.</t>
  </si>
  <si>
    <t>Como parte del proceso de acompañamiento, se realizó el reconocimiento a las empresas que se destacaron por sus avances en los proyectos de economía circular y sostenibilidad energética en la ceremonia virtual del PREAD el 01 de diciembre de 2020.</t>
  </si>
  <si>
    <t>12. Presentación de informes de avance en los proyectos</t>
  </si>
  <si>
    <t>Se desarrollaron los informes de avance individuales para las empresas participantes en los proyectos de economía circular y sostenibilidad energética.</t>
  </si>
  <si>
    <t>13. Formulación e implementación de un plan anual para la implementación de producción más limpia en los sectores de curtiembres y metalurgia (galvanoplastia), que incluya programación de capacitaciones.</t>
  </si>
  <si>
    <t xml:space="preserve">Se avanzó en la formulación del proyecto dirigido al sector de las curtiembres. Se definieron objetivo general, específicos. Adicionalmente, se avanzó en el diagnóstico ambiental sectorial. Todo esto sumado a la operación de la mesa de curtiembres y las demás reuniones de gestión requeridas. Así mismo, se apoyo el proceso de votación en presupuestos participativos para el desarrollo del Centro de Innovación Ambiental y de calidad CINAC", de los cuales se esperará los resultados del proceso de votación.   </t>
  </si>
  <si>
    <t xml:space="preserve">14. Formulación e implementación del plan anual de apoyo técnico y buenas prácticas  a explotaciones mineras. </t>
  </si>
  <si>
    <t>Para el sector de minería se avanzó en la consolidación del diagnóstico sectorial, con el estado de la minería en la ciudad. El cual fue elaborado, y está en proceso de ajustes y retroalimentación por parte del experto en geología. Adicionalmente, se avanzó en la actualización del inventario minero de la ciudad insumo de la base cartográfica de caracterización en el distrito realizada</t>
  </si>
  <si>
    <t xml:space="preserve">15. Hacer un taller intersectorial de arranque con las diferentes entidades distrital para la revisión de medidas de mitigación y adaptación - Producto: Taller + Reporte del taller. </t>
  </si>
  <si>
    <t xml:space="preserve">Se hizo el taller "Retos y prioridades en mitigación y adaptación al cambio climático" el 22 de julio de 2020 al que asistieron 92 personas a través de la plataforma Zoom. </t>
  </si>
  <si>
    <t xml:space="preserve">16. Revisión y retroalimentación de la información actual y futura de riesgo climático y la evidencia de las acciones de adaptación, con el objetivo del cumplimiento del Framework de C40. </t>
  </si>
  <si>
    <t>Se apoyó la búsqueda y revisión de información sobre las amenazas climáticas analizadas dentro de la evaluación de riesgo climático.
Se llevaron a cabo sesiones con expertos para evaluar la probabilidad y el impacto de las amenazas climáticas que se presentan en el Distrito. 
Se apoyó la construcción metodológica de los escenarios de temperatura y precipitación a 2040 (RCP 8,5) como parte de la evaluación de tendencias futuras de las amenazas climáticas. 
Se desarrollaron múltiples sesiones de trabajo con el IDIGER para la discusión de los indicadores que alimentan el cálculo del riesgo climático.</t>
  </si>
  <si>
    <t xml:space="preserve">17. Construcción de acciones transformadoras de adaptación, ante los impactos del cambio climático de acuerdo con los objetivos del Acuerdo de Paris y de adaptación de la ciudad. </t>
  </si>
  <si>
    <t>Se identificaron medidas de adaptación y se dispusieron en fichas (título de la acción, descripción, subacciones, beneficios, amenazas climáticas que se reducen con su implementación y cobeneficios y factibilidad).
Se desarrollaron sesiones de trabajo con expertos del IDIGER, la SDS, la SDP, la SDH y la EAAB para la calificación de la cobertura y efectividad de las acciones propuestas.
Se llevaron a cabo talleres con las CAL, en los que se discutió la importancia de las acciones de adaptación identificadas para el contexto territorial y las necesidades comunitarias.
Se desarrolló un taller sectorial para la selección de criterios de con-beneficios y factibilidad necesarios para la evaluación de las acciones de adaptación y mitigación seleccionadas.
Se desarrolló un taller sectorial para la calificación de las acciones teniendo en cuenta los criterios de cobeneficios y factibilidad. 
Se aplicó la herramienta ASAP (Priorización de Acciones) para las 41 acciones identificadas, con lo cual se sistematizaron cobeneficios, factibilidad, amenazas climáticas que se reducen, etc.
Se documentó la metodología utilizada para la identificación de acciones, la cual se incluyó en el documento del Plan de Acción Climática presentado a C40. 
Socialización de las acciones a la Mesa de trabajo para la Mitigación y Adaptación al Cambio Climático de la Comisión Intersectorial de Gestión de Riesgos y Cambio Climático. 
Plan de trabajo 2021 para la concertación de las acciones con los sectores.</t>
  </si>
  <si>
    <t>18.Actualización de datos del INGEI para los 4 sectores a 2018, de acuerdo con Plan de trabajo definido por la DCA.</t>
  </si>
  <si>
    <t xml:space="preserve">19. Formulación de Plan de Gestión del INGEI </t>
  </si>
  <si>
    <t>Se solicita reprogramar para ejecutar la actividad durante los meses de enero y febrero de 2021</t>
  </si>
  <si>
    <t xml:space="preserve">20. Modelación de escenarios de mitigación </t>
  </si>
  <si>
    <t>Se realizó la gestión de información para la caracterización de Bogotá y el diligenciamiento de la herramienta “Pathways”. Durante el mes de octubre se realizó la caracterización de la ciudad en la plantilla de Pathways para la generación del escenario BAU (Business As Usual) de emisiones de GEI. Durante el mes de noviembre se consolidó las acciones de mitigación existentes y planeadas en la plantilla "Pathways" para la generación del correspondiente escenario de mitigación de GEI.</t>
  </si>
  <si>
    <t xml:space="preserve">21. Consolidación de banco de proyecto de mitigación y adaptación con información de emisiones de GEI </t>
  </si>
  <si>
    <t>Se realizó búsqueda y consolidación de los proyectos de mitigación planificados o en implementación por parte de las diferentes entidades en la ciudad. Fase de documentación. Durante el mes de octubre se realizaron sesiones de trabajo de coordinación interinstitucional con los diferentes sectores que tienen a su cargo proyectos potenciales de reducción de emisiones de GEI con el fin de identificar y validar las acciones de Mitigación. Se realizaron sesiones de trabajo de coordinación interinstitucional y se consolido durante el mes de noviembre una listado de acciones y proyectos orientados a la Mitigación de Cambio climático. Durante el mes de diciembre se consolidaron y priorización acciones de mitigación del cambio climático en el marco del Plan de Acción Climática para Bogotá D.C.. Se solicita reprogramar el 20 % restante para ejecutar en lo meses de enero y febrero de 2021.</t>
  </si>
  <si>
    <t xml:space="preserve">22. Desarrollo de Taller intersectorial de definición de criterios para la priorización de acciones de mitigación y adaptación . Producto: reporte del taller con resultados. </t>
  </si>
  <si>
    <t>Se realizó el taller intersectorial para la selección de criterios de priorización ponderación de acciones climáticas definición el 5 de noviembre.</t>
  </si>
  <si>
    <t xml:space="preserve">23. Desarrollo de un taller con la ciudad de capacitación para la priorización de acciones de acuerdo con la información recolectada y disponible. </t>
  </si>
  <si>
    <t>Se desarrolló un taller el 7 de diciembre para la priorización de acciones de mitigación del cambio climático, de acuerdo con la información recolectada y disponible para el Plan de Acción Climácica de Bogotá D.C.</t>
  </si>
  <si>
    <t xml:space="preserve">24. Documento con acciones priorizadas a implementar en 2020-2024 </t>
  </si>
  <si>
    <t>Se solicita reprogramar para ejecutar en los meses de Enero y Febrero de 2021</t>
  </si>
  <si>
    <t xml:space="preserve">25. Hoja de Ruta del Plan de Acción Climática con acciones priorizadas a 2024 + hitos 2030 y 2050. </t>
  </si>
  <si>
    <t xml:space="preserve">26. Formulación de propuestas a convocatorias de cooperación internacional para el financiamiento de medidas priorizadas a 2024 . </t>
  </si>
  <si>
    <t>Durante el periodo se enviaron los formularios por parte del BID, los cuales han sido estudiados con el equipo de la Subdirección de Proyectos y Cooperación Internacional (SPCI), adicionalmente, se conformó una mesa de trabajo con la Gobernación de Cundinamarca, La Subdirección de Ecosistemas y Ruralidad (SER), la Dirección de Gestión Ambiental (DGA) y el GGGI.</t>
  </si>
  <si>
    <t>27. Ejecutar acciones de gestión del riesgo por incendio forestal.</t>
  </si>
  <si>
    <t>Conocimiento: Campaña de prevención (1 realizada y 1 iniciada)
Aportes Plan Contingencia II temp. menos lluvias_20 y I_21
Elaboración y actual. de matrices de gran complejidad de incendios
2 capacitaciones a la Escuela Local de San Cristóbal y Usaquén
Revisión de Planes de Manejo de Humedales para verificar la existencia de medidas de contingencia por incendio forestal
Revisión identificación Zonas de Interfaz Urbano-Forestal, tipologías y acciones de prevención y mitigación para socializar en Comisión
Reducción: Labores mitigación: Control inicial retamo: vía Pasquilla-Mochuelo 0,49 ha, vía Choachí 0,63 ha y vía La Calera 0,14 ha. Mantenimiento de áreas en control de retamo: Parque Nal 20 ha, La Arboleda 8,71 ha y secc. viales 1,33 ha T. Bolivariana, 0,45 ha vía Pasquilla-Mochuelo, 0,63 vía Choachí, 0,13 ha Av. Circunvalar y 0,14 ha vía La Calera. Manejo adaptativo: 853 árboles plantados para recuperación invasión retamo (Col. Monseñor). Coord. despeje camino Cerro El Cable. Disp. final 2274 m3 residuos vegetales
Acciones prevención: Capacitación en incendios dirigida a servidores públicos
Manejo: Restauración ecológica 3 ha afectadas por fuego en La Cascada (S. Cristóbal); incluyó plantación de 2163 árboles
Georreferenciación incendios y conatos 2020, generación de shapes y salidas gráficas
Culminación valoración económica y ambiental de daños ocasionados por incendios de gran complejidad: Humedal Tibanica (feb), Humedal Meandro (mar) y Sector Isla Vuelta (ene)
Presidencia Comisión Incendios Forestales: Presidencia sesiones de jul a dic_20
Revisión y aprobación informe gestión I sem, IV trimes y anual
Elaboración reporte seguim/ Plan Acción: abr-may_20 y 19 de jun a 30 de sept.
Gestión para generar logo para la CDPMIF
Elaboración matriz resultado visitas de georreferenciación
Participación Mesa Trabajo términos "incendios forestales e incendios cobertura vegetal" y envío resultado a MinAmbiente
Cargue en el SNIF de 6 incendios ocurridos en 2020 en zona urbana</t>
  </si>
  <si>
    <t>28. Respuesta a las emergencias de los servicios básicos en los que la SDA actúa como responsable ejecutor.</t>
  </si>
  <si>
    <t xml:space="preserve">La entidad realizó la activación de 856 emergencias, a las cuales se dio respuesta y correspondieron con los siguientes servicios básicos:
- Manejo de materiales y/o residuos peligrosos: 4 emergencias por Residuos  Peligrosos (RESPEL) y 2 emergencias por Materiales peligrosos( MATPEL).
- Manejo de escombros y obras de emergencia: 250 emergencias por árboles caídos y 597  emergencias por árboles en riesgo de caída. 
-Saneamiento básico : 3 emergencias por vertimientos. 
La información de respuesta a emergencias se maneja en dos módulos de la plataforma Forest, del Sistema de Información Ambiental - SIA de la entidad. </t>
  </si>
  <si>
    <t>29. Adelantar la implementación de los instrumentos de planeación de gestión ambiental  PIGA-PACA.</t>
  </si>
  <si>
    <t>Implementación de instrumentos de planeación ambiental-PIGA: Ciclo de Formación en: EcoConducción y compras sostenible, Gestión Integral  de Residuos, programas pos-consumo, AVU y llantas, riesgos ambientales, entre otros (650) asistentes; Apoyo a la Dirección de Gestión Corporativa en implementación del PIGA. Respuesta a (49) requerimientos de diferentes entidades distritales y nacionales sobre: Eco conducción, Gestión Integral de residuos,  Compras sostenibles, Storm, entre otros. Observaciones y propuestas al proyecto y DTS  Decreto de “plásticos de un solo uso”; Premiación ganadores "Al Trabajo en Bici";   Premiación concurso “Buenas Prácticas Ambientales"  del PIGA; reconocimiento a  14 entidades que obtuvieron calificación de alto desempeño ambiental  vigencia 2019. PACA: informe Seguimiento PACA BMPT vigencia 2020,  Evaluación PACA BMPT; Cuenta Anual PACA vigencia 2019 Contraloría de Bogotá; formulación PACA 2020-2024, actualización procedimiento PACA y actualización módulo PACA Forest.</t>
  </si>
  <si>
    <t>30. Seguimiento a las acciones establecidas en los instrumentos de planeación existentes y orientados a recuperar y manejar ambientalmente los “Suelos de Protección por Riesgo no Mitigable”.</t>
  </si>
  <si>
    <t>Se realizó el proceso de articulación y planificación de acciones entre instituciones del Distrito y la comunidad de Altos de la Estancia, con el objetivo de formular y acordar un Pacto para mejorar las condiciones del sector; para ello, se continuó adelantando de forma conjunta el levantamiento de información por medio de entrevistas y cartografía social, realizados en los 32 barrios vinculados al polígono Altos de La Estancia, de manera presencial. Así mismo, se ha participado en reuniones entre instituciones para proceder con acciones que brinden soluciones al tensionante de pastoreo de ganado caprino y bovino que afecta las acciones de restauración que se adelanten en el polígono. 
Continúa el seguimiento a las acciones de recuperación ambiental en los polígonos de Nueva Esperanza y Altos de la Estancia, ubicados en las localidades de Rafael Uribe Uribe y Ciudad Bolívar respectivamente; esto se hace respecto a la implementación del Convenio 20191295. Las actividades responden al cumplimiento del Plan de Manejo de Altos de la Estancia y a los Planes de Acción planteados para ambos sectores. Se llevo a cabo reunión interinstitucional de seguimiento de acciones al Plan de Manejo Ambiental para el sector de Altos de La Estancia. Se realizo la actualización del procedimiento PM03-PR28 Manejo ambiental de suelos de protección por riesgo. Revisión de información de cartografía de reasentamientos en Riesgo no Mitigable para propuesta de modificación de la resolución 3168 de 2015. Se participo en los espacios de formulación y concertación de la actualización del plan de acción para el polígono Altos de la Estancia y los barrios circundantes. Seguimiento a acciones de recuperación ambiental en los polígonos de Nueva Esperanza y Altos de la Estancia</t>
  </si>
  <si>
    <t>TOTAL PONDERACIÓN</t>
  </si>
  <si>
    <t>En la vigencia 2020 se ejecutaron acciones para el Diseño e Implementación de la Estrategia Distrital de Crecimiento Verde (EDCV), con avance del indicador para el mes de diciembre en 0,009. De esta manera se logra cumplimiento de la meta anual de 0,05 según la programación.
El consolidado de acciones: se inició la construcción de la Estrategia Distrital de Crecimiento Verde (EDCV) con la búsqueda, obtención, selección y clasificación de información secundaria y en fuentes propias de la Secretaría Distrital de Ambiente (SDA), así como del aporte extraído de la reunión con diferentes actores pertenecientes de la academia y entidades del distrito de las cuales se identificaron roles y se vienen desarrollando articulaciones para la generación de nuevos programas y la integración en otros existentes.
Se construyó una matriz alimentada con información de fuentes secundarias y propias de la Secretaría Distrital de Ambiente y los encuentros con entidades externas, con esta información se estructuró la conceptualización gráfica de la EDCV en formato PPT, igualmente, la versión inicial de tabla de contenido del documento, con lo cual se comenzó la conformación de los capítulos 1 "Antecedes del CV", el numeral 2 “Justificación” y 3 “Estrategia Distrital de Crecimiento Verde”, que con modificaciones pasó a llamarse “Diagnóstico de los elementos fundamentales para la implementación de la EDCV” al igual que se incluyó en versión preliminar de glosario, abreviaturas y anexos.
Para el mes de diciembre, la versión inicial de los capítulos anteriormente mencionados fue enviada a revisión del doctor Oscar Vargas funcionario y experto en Gestión Ambiental Empresarial de la SDA. Paralelamente se realizó el mapeo de entidades de financiamiento de proyectos verdes para Bogotá y se inició la estructuración de cuestionario para aplicarlo en el sector empresarial participante en el programa GAE a fin de obtener precisiones en la modelación de los programas que integran la EDCV.
En la articulación de la SDA con la Decretaría Distrital de Desarrollo Económico (SDDE), que tiene gran participación en este proceso, se continuó concertación y articulación de estrategias conjuntas, es así que, con el fin de fortalecer competencias de acción de las dos entidades, la SDA con el apoyo y desarrollo voluntario del Dr Paulo Romero de la UNAL, lidero el montaje del curso “Ecodiseño en la economía Circular” realizado los días 10, 15 y 17 de diciembre de 8 a 10am a colaboradores de la SDDE y la SDA.
Es importante tener en cuenta que los avances en las metas dirigidas al uso eficiente de los recursos con la asistencia a proyectos presentados por las empresas, acompañamiento y promoción a negocios verdes, economía circular y producción más limpia en sectores priorizados apuntan a la implementación de la EDCV las cuales hacen parte de los libros inversión y actividades del presente documento.</t>
  </si>
  <si>
    <t xml:space="preserve">El acumulado ejecutado en la vigencia 2020, corresponde a 20 proyectos verificados en la incorporación de sus determinantes ambientales, correspondiente a trece (13) Planes Directores de Parques de la Ciudad y siete (07) Diseños paisajísticos de parques y zonas verdes.
</t>
  </si>
  <si>
    <t xml:space="preserve">El acumulado ejecutado en el segundo semestre del 2020 corresponde al 2500 m2 de techos verdes y jardines verticales con acompañamiento técnico y promovidos en las siguientes localidades: San Cristóbal (5 m2), Barrios Unidos (15 m2), Engativá (17 m2), Puente Aranda (390 m2), Teusaquillo (93 m2), Santa Fe (26 m2), Chapinero (1421 m2), Usaquén (405 m2), Suba (30 m2) y Candelaria (98 m2).
</t>
  </si>
  <si>
    <t xml:space="preserve">El acumulado ejecutado en la vigencia 2020, corresponde a 66 proyectos, los cuales se han avanzado en la vigencia 2020 y corresponden a proyectos urbanos y arquitectónicos de diferentes escalas, tanto en espacio público como en privado, promoviendo la construcción sostenible y el ecourbanismo en la ciudad. Los proyectos a los cuales se les incorporó criterios de sostenibilidad corresponden a: Tres (03) Plan Parcial de Desarrollo, dos (02) Plan Parcial de Renovación Urbana, tres (03) Proyectos de Legalización y Regularización de Barrios, seis (06) Planes de Implantación, un (01) Plan de Regularización y Manejo, cuatro (04) Planes Directores para parques, dos (02) Planes de Manejo de Humedales, treinta y cuatro (34) Diseños paisajísticos de parques y zonas verdes, cuatro (04) proyectos de compatibilidad de uso de vivienda en suelo restringido, un (01) Patio zonal para el Sistema Integrado de Transporte Publico - SITP y seis (06) proyectos de infraestructura especial como colegios, tramos viales en intervenciones en Zonas de Manejo y Preservación Ambiental.
</t>
  </si>
  <si>
    <t xml:space="preserve">El acumulado ejecutado en la vigencia 2020, corresponde a 66 proyectos y corresponden a proyectos urbanos y arquitectónicos de diferentes escalas, tanto en espacio público como en privado, promoviendo la construcción sostenible y el ecourbanismo en la ciudad. Los proyectos a los cuales se les incorporó criterios de sostenibilidad corresponden a: Tres (03) Plan Parcial de Desarrollo, dos (02) Plan Parcial de Renovación Urbana, tres (03) Proyectos de Legalización y Regularización de Barrios, seis (06) Planes de Implantación, un (01) Plan de Regularización y Manejo, cuatro (04) Planes Directores para parques, dos (02) Planes de Manejo de Humedales, treinta y cuatro (34) Diseños paisajísticos de parques y zonas verdes, cuatro (04) proyectos de compatibilidad de uso de vivienda en suelo restringido, un (01) Patio zonal para el Sistema Integrado de Transporte Publico - SITP y seis (06) proyectos de infraestructura especial como colegios, tramos viales en intervenciones en Zonas de Manejo y Preservación Ambiental.
</t>
  </si>
  <si>
    <t xml:space="preserve">El acumulado ejecutado en la vigencia 2020, corresponde a 20 proyectos verificados en la incorporación de sus determinantes ambientales, correspondiente a trece (13) Planes Directores de Parques de la Ciudad y siete (07) Diseños paisajísticos de parques y zonas verdes.
</t>
  </si>
  <si>
    <t>7, AVANCE CORTE A DICIEMBRE AÑO 2020</t>
  </si>
  <si>
    <t>Durante el periodo se realizó la gestión interinstitucional para definir acciones y criterios de priorización para las acciones de adaptación y mitigación al Cambio climático con los diferentes sectores distritales. Se avanzó en el establecimiento de medidas de Mitigación y Adaptación al Cambio Climático en el marco de formulación de Plan de Acción Climática 2020 - 2024; los cuales sirvieron de insumos para  realizar los ejercicios de definición de escenarios. Se realizó un proceso de priorización de las acciones de mitigación. Se solicita reprogramar el 20% restante para ejecutar durante los meses de enero y febrero de 2021.</t>
  </si>
  <si>
    <t>Se realizó revisión de la metodología del protocolo GPC y herramienta CIRIS (todos los sectores) y el  diligenciamiento de la información en CIRIS  para el año 2017 de los sectores energía estacionaria, transporte, residuos (información requerida para ingresar al modelo Pathways). Se realizó la entrega del INGEI 2017 para Pathways en CIRIS. Se realizaron sesiones de trabajo de todo el equipo técnico para identificar necesidades de actualización y mejoras metodológicas del INGEI (todos los sectores). Durante el mes de octubre se realizó sesiones de trabajo para consolidación de información disponible para las estimaciones de emisiones de GEI 2018 en todos los sectores y las necesidades para mejoras metodológicas. Durante el mes de noviembre se realizaron sesiones de trabajo para revisión metodológica y consolidación de datos de actividad (disponibilidad y calidad ) para el cálculo de emisiones y absorciones de GEI año 2018.Durante el mes de diciembre se realizaron las estimaciones de emisiones de GEi para el año 2018 de los módulos de Energía, RESIDUOS y AFOLU. Se solicita reprogramar el 10 % restante para consolidar estimaciones de emisiones de GEI año 2018 durante el  mes de enero de 2021.</t>
  </si>
  <si>
    <t>CHAPINERO:
10001 -  CALLE 70# 6-9 - JARDIN VERTICAL EN CAFE JUAN VALDEZ
10002 - CLL 69 A # 5-09 - TECHOS VERDES Y/O JARDINES VERTICALES EN RESTAURANRE BAR EL CORRAL GOURMET
10003 - CL 69A # 5 - 19 - JARDIN VERTICAL EN CASA ARRIENDO ANTIGUO RESTAURANTE COSINA GALLEGA
10004 - TECHOS VERDES Y/O JARDINES VERTICALES EN HOTEL CLICK CLACK
10008 - CLL 99 #10-57 - TECHOS VERDE Y JARDIN VERTICAL EN  ECOTEK 99 
10013 - CL 90 13 40 - JARDIN VERTICAL EDIFICIO TRENTO 90
10018 - KR 18 80 32 - JARDIN VERTICAL EN ALENTA MEDICAL CARE
10019 - CALLE 82 11 75 - JARDIN VERTICAL EN CENTRO COMERCIAL EL RETIRO</t>
  </si>
  <si>
    <t>USAQUEN (TECHOS VERDES Y JARDINES VERTICALES DE LA LOCALIDAD USAQUEN, EN LAS UPZ: SANTA BARBARA (BARRIOS: SANTA BIBIANA, SAN PATRICIO Y SANTA BARBARA OCCIDENTAL) Y  UPZ USAQUEN (BARRIO: BELLA SUIZA).)</t>
  </si>
  <si>
    <t>SANTA FE
10005 - CRA 13 # 33-35 - JARDIN VERTICAL EN EDIFICIO SAN MARTIN</t>
  </si>
  <si>
    <t>ENGATIVÁ
10010 - TV 99 BIS # 70A - 89 - JARDIN VERTICAL EN CENTRO COMERCIAL DIVERPLAZA
10011 - KR 69B 78A 36 - COLEGIO DISTRITAL MAGDALENA ORTEGA</t>
  </si>
  <si>
    <t>SUBA
10006 - TV 60 # 104-09 -  TECHOS VERDES Y/O JARDINES VERTICALES EN EDS PRIMAX  AVENIDA SUBA</t>
  </si>
  <si>
    <t>BARRIOS UNIDOS
10020 - CLL 69 14A 57 - JARDIN VERTICAL CASA DURANIA</t>
  </si>
  <si>
    <t>TEUSAQUILLO
10014 - AV CARRERA 30 45 03 - JARDIN VERTICAL EN INSTITUTO GEOGRAFICO AGUSTIN CODAZZI
10015 - CRA 50 26 51 - JARDIN VERTICAL EN BIENESTAR FAMILIAR REGIONAL BOGOTA
10016 -AV ESPERANZA 54 28 -TRIBUNALES DE CUNDINAMARCA
10017 - CRA 57 56 36 - CASA DE LA CULTURA PABLO VI</t>
  </si>
  <si>
    <t>PUENTE ARANDA
10012  - CRA 32 19A 39 - JARDIN VERTICAL EN PROYECTO PLAZA DE LA HOJA</t>
  </si>
  <si>
    <t>LA CANDELARIA
10007 - CLL 12C # 5-39 - JARDIN VERTICAL EN UNIVERSIDAD GRAN COLOMBIA
10009 - CRA 5 # 12C - 40 - TECHOS VERDES Y/O JARDINES VERTICALES EN ALCALDIA LOCAL CANDELARIA</t>
  </si>
  <si>
    <t xml:space="preserve"> MPI3. TECHOS VERDES Y JARDINES VERTICALES, CON ACOMPANIAMIENTO TÉCNICO EN LOCALIDADES.</t>
  </si>
  <si>
    <t>507,116.00</t>
  </si>
  <si>
    <t>CORTE A DICIEMBRE AÑO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</si>
</sst>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_);_(&quot;$&quot;\ * \(#,##0\);_(&quot;$&quot;\ * &quot;-&quot;_);_(@_)"/>
    <numFmt numFmtId="167" formatCode="_(&quot;$&quot;\ * #,##0.00_);_(&quot;$&quot;\ * \(#,##0.00\);_(&quot;$&quot;\ * &quot;-&quot;??_);_(@_)"/>
    <numFmt numFmtId="168" formatCode="_(* #,##0.00_);_(* \(#,##0.00\);_(*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_([$$-240A]\ * #,##0_);_([$$-240A]\ * \(#,##0\);_([$$-240A]\ * &quot;-&quot;??_);_(@_)"/>
    <numFmt numFmtId="174" formatCode="_ * #,##0_ ;_ * \-#,##0_ ;_ * &quot;-&quot;??_ ;_ @_ "/>
    <numFmt numFmtId="175" formatCode="_(&quot;$&quot;* #,##0.00_);_(&quot;$&quot;* \(#,##0.00\);_(&quot;$&quot;* &quot;-&quot;??_);_(@_)"/>
    <numFmt numFmtId="176" formatCode="_-* #,##0\ _€_-;\-* #,##0\ _€_-;_-* &quot;-&quot;??\ _€_-;_-@_-"/>
    <numFmt numFmtId="177" formatCode="#,##0.00\ \€"/>
    <numFmt numFmtId="178" formatCode="_-&quot;$&quot;\ * #,##0_-;\-&quot;$&quot;\ * #,##0_-;_-&quot;$&quot;\ * &quot;-&quot;??_-;_-@_-"/>
    <numFmt numFmtId="179" formatCode="#,##0.00_ ;\-#,##0.00\ "/>
    <numFmt numFmtId="180" formatCode="#,##0.000"/>
    <numFmt numFmtId="181" formatCode="#,##0.0"/>
    <numFmt numFmtId="182" formatCode="_(* #,##0_);_(* \(#,##0\);_(* &quot;-&quot;_);_(@_)"/>
    <numFmt numFmtId="183" formatCode="_(&quot;$&quot;* #,##0_);_(&quot;$&quot;* \(#,##0\);_(&quot;$&quot;* &quot;-&quot;_);_(@_)"/>
    <numFmt numFmtId="184" formatCode="_(&quot;$&quot;\ * #,##0_);_(&quot;$&quot;\ * \(#,##0\);_(&quot;$&quot;\ * &quot;-&quot;??_);_(@_)"/>
    <numFmt numFmtId="185" formatCode="_-* #,##0.0\ _€_-;\-* #,##0.0\ _€_-;_-* &quot;-&quot;??\ _€_-;_-@_-"/>
    <numFmt numFmtId="186" formatCode="0.0%"/>
  </numFmts>
  <fonts count="76">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11"/>
      <name val="Arial"/>
      <family val="2"/>
    </font>
    <font>
      <sz val="9"/>
      <name val="Calibri"/>
      <family val="2"/>
      <scheme val="minor"/>
    </font>
    <font>
      <sz val="10"/>
      <name val="Calibri"/>
      <family val="2"/>
      <scheme val="minor"/>
    </font>
    <font>
      <sz val="11"/>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b/>
      <sz val="10"/>
      <color theme="1"/>
      <name val="Arial"/>
      <family val="2"/>
    </font>
    <font>
      <b/>
      <sz val="9"/>
      <name val="Calibri "/>
    </font>
    <font>
      <sz val="11"/>
      <name val="Calibri"/>
      <family val="2"/>
      <scheme val="minor"/>
    </font>
    <font>
      <b/>
      <sz val="8"/>
      <color rgb="FFFF0000"/>
      <name val="Arial Nova Light"/>
      <family val="2"/>
    </font>
    <font>
      <b/>
      <sz val="8"/>
      <color theme="0"/>
      <name val="Arial Nova Light"/>
      <family val="2"/>
    </font>
    <font>
      <b/>
      <u/>
      <sz val="8"/>
      <color theme="0"/>
      <name val="Arial Nova Light"/>
      <family val="2"/>
    </font>
    <font>
      <sz val="8"/>
      <color theme="1"/>
      <name val="Arial Nova Light"/>
      <family val="2"/>
    </font>
    <font>
      <u/>
      <sz val="8"/>
      <color theme="1"/>
      <name val="Arial Nova Light"/>
      <family val="2"/>
    </font>
    <font>
      <b/>
      <sz val="20"/>
      <color rgb="FFFF0000"/>
      <name val="Arial"/>
      <family val="2"/>
    </font>
    <font>
      <sz val="9"/>
      <color theme="1"/>
      <name val="Arial"/>
      <family val="2"/>
    </font>
    <font>
      <sz val="9"/>
      <color theme="0" tint="-4.9989318521683403E-2"/>
      <name val="Arial"/>
      <family val="2"/>
    </font>
    <font>
      <sz val="9"/>
      <color rgb="FFFF0000"/>
      <name val="Arial"/>
      <family val="2"/>
    </font>
    <font>
      <sz val="8"/>
      <color theme="1"/>
      <name val="Arial"/>
      <family val="2"/>
    </font>
    <font>
      <sz val="10"/>
      <color theme="1"/>
      <name val="Calibri (Cuerpo)"/>
    </font>
    <font>
      <sz val="10"/>
      <color theme="1"/>
      <name val="Calibri"/>
      <family val="2"/>
    </font>
  </fonts>
  <fills count="3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rgb="FFFFFF00"/>
        <bgColor indexed="64"/>
      </patternFill>
    </fill>
    <fill>
      <patternFill patternType="solid">
        <fgColor theme="9" tint="-0.249977111117893"/>
        <bgColor theme="1"/>
      </patternFill>
    </fill>
    <fill>
      <patternFill patternType="solid">
        <fgColor rgb="FF00B050"/>
        <bgColor theme="1"/>
      </patternFill>
    </fill>
    <fill>
      <patternFill patternType="solid">
        <fgColor theme="9" tint="-0.249977111117893"/>
        <bgColor indexed="64"/>
      </patternFill>
    </fill>
    <fill>
      <patternFill patternType="solid">
        <fgColor rgb="FF4000C0"/>
        <bgColor theme="1"/>
      </patternFill>
    </fill>
    <fill>
      <patternFill patternType="solid">
        <fgColor theme="1"/>
        <bgColor theme="1"/>
      </patternFill>
    </fill>
    <fill>
      <patternFill patternType="solid">
        <fgColor rgb="FF00B0F0"/>
        <bgColor theme="1"/>
      </patternFill>
    </fill>
    <fill>
      <patternFill patternType="solid">
        <fgColor theme="5" tint="-0.249977111117893"/>
        <bgColor theme="1"/>
      </patternFill>
    </fill>
    <fill>
      <patternFill patternType="solid">
        <fgColor theme="5" tint="-0.249977111117893"/>
        <bgColor indexed="64"/>
      </patternFill>
    </fill>
    <fill>
      <patternFill patternType="solid">
        <fgColor rgb="FFFF0000"/>
        <bgColor indexed="64"/>
      </patternFill>
    </fill>
    <fill>
      <patternFill patternType="solid">
        <fgColor rgb="FFFFC000"/>
        <bgColor indexed="64"/>
      </patternFill>
    </fill>
  </fills>
  <borders count="9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medium">
        <color rgb="FF000000"/>
      </right>
      <top style="medium">
        <color rgb="FF000000"/>
      </top>
      <bottom/>
      <diagonal/>
    </border>
    <border>
      <left style="thin">
        <color rgb="FF000000"/>
      </left>
      <right style="medium">
        <color rgb="FF000000"/>
      </right>
      <top/>
      <bottom style="thin">
        <color rgb="FF000000"/>
      </bottom>
      <diagonal/>
    </border>
    <border>
      <left style="thin">
        <color indexed="64"/>
      </left>
      <right style="medium">
        <color rgb="FF000000"/>
      </right>
      <top style="thin">
        <color rgb="FF000000"/>
      </top>
      <bottom/>
      <diagonal/>
    </border>
    <border>
      <left style="thin">
        <color indexed="64"/>
      </left>
      <right style="medium">
        <color rgb="FF000000"/>
      </right>
      <top/>
      <bottom style="thin">
        <color rgb="FF000000"/>
      </bottom>
      <diagonal/>
    </border>
    <border>
      <left style="thin">
        <color rgb="FF000000"/>
      </left>
      <right style="medium">
        <color rgb="FF000000"/>
      </right>
      <top style="thin">
        <color rgb="FF000000"/>
      </top>
      <bottom/>
      <diagonal/>
    </border>
    <border>
      <left style="thin">
        <color theme="1" tint="0.499984740745262"/>
      </left>
      <right/>
      <top/>
      <bottom/>
      <diagonal/>
    </border>
    <border>
      <left/>
      <right style="thin">
        <color theme="1" tint="0.499984740745262"/>
      </right>
      <top/>
      <bottom/>
      <diagonal/>
    </border>
    <border>
      <left style="thin">
        <color theme="1" tint="0.499984740745262"/>
      </left>
      <right/>
      <top/>
      <bottom style="thin">
        <color theme="1" tint="0.499984740745262"/>
      </bottom>
      <diagonal/>
    </border>
    <border>
      <left/>
      <right/>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style="thin">
        <color theme="1" tint="0.499984740745262"/>
      </bottom>
      <diagonal/>
    </border>
    <border>
      <left style="medium">
        <color indexed="64"/>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thin">
        <color theme="1" tint="0.499984740745262"/>
      </left>
      <right style="medium">
        <color indexed="64"/>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medium">
        <color indexed="64"/>
      </right>
      <top style="thin">
        <color theme="1" tint="0.499984740745262"/>
      </top>
      <bottom style="thin">
        <color theme="1" tint="0.499984740745262"/>
      </bottom>
      <diagonal/>
    </border>
    <border>
      <left style="medium">
        <color indexed="64"/>
      </left>
      <right style="thin">
        <color theme="1" tint="0.499984740745262"/>
      </right>
      <top style="thin">
        <color theme="1" tint="0.499984740745262"/>
      </top>
      <bottom style="medium">
        <color indexed="64"/>
      </bottom>
      <diagonal/>
    </border>
    <border>
      <left style="thin">
        <color theme="1" tint="0.499984740745262"/>
      </left>
      <right style="thin">
        <color theme="1" tint="0.499984740745262"/>
      </right>
      <top style="thin">
        <color theme="1" tint="0.499984740745262"/>
      </top>
      <bottom style="medium">
        <color indexed="64"/>
      </bottom>
      <diagonal/>
    </border>
    <border>
      <left style="thin">
        <color theme="1" tint="0.499984740745262"/>
      </left>
      <right style="medium">
        <color indexed="64"/>
      </right>
      <top style="thin">
        <color theme="1" tint="0.499984740745262"/>
      </top>
      <bottom style="medium">
        <color indexed="64"/>
      </bottom>
      <diagonal/>
    </border>
    <border>
      <left style="medium">
        <color indexed="64"/>
      </left>
      <right style="thin">
        <color theme="1" tint="0.499984740745262"/>
      </right>
      <top style="thin">
        <color theme="1" tint="0.499984740745262"/>
      </top>
      <bottom/>
      <diagonal/>
    </border>
    <border>
      <left style="thin">
        <color theme="1" tint="0.499984740745262"/>
      </left>
      <right style="medium">
        <color indexed="64"/>
      </right>
      <top style="thin">
        <color theme="1" tint="0.499984740745262"/>
      </top>
      <bottom/>
      <diagonal/>
    </border>
    <border>
      <left style="medium">
        <color indexed="64"/>
      </left>
      <right style="thin">
        <color theme="1" tint="0.499984740745262"/>
      </right>
      <top/>
      <bottom style="thin">
        <color theme="1" tint="0.499984740745262"/>
      </bottom>
      <diagonal/>
    </border>
    <border>
      <left style="thin">
        <color theme="1" tint="0.499984740745262"/>
      </left>
      <right style="medium">
        <color indexed="64"/>
      </right>
      <top/>
      <bottom style="thin">
        <color theme="1" tint="0.499984740745262"/>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s>
  <cellStyleXfs count="2865">
    <xf numFmtId="0" fontId="0" fillId="0" borderId="0"/>
    <xf numFmtId="172" fontId="8" fillId="0" borderId="0" applyFont="0" applyFill="0" applyBorder="0" applyAlignment="0" applyProtection="0"/>
    <xf numFmtId="172" fontId="4" fillId="0" borderId="0" applyFont="0" applyFill="0" applyBorder="0" applyAlignment="0" applyProtection="0"/>
    <xf numFmtId="168" fontId="2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4" fontId="4" fillId="0" borderId="0" applyFont="0" applyFill="0" applyBorder="0" applyAlignment="0" applyProtection="0"/>
    <xf numFmtId="167" fontId="21" fillId="0" borderId="0" applyFont="0" applyFill="0" applyBorder="0" applyAlignment="0" applyProtection="0"/>
    <xf numFmtId="175" fontId="12"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2" fillId="0" borderId="0"/>
    <xf numFmtId="0" fontId="4" fillId="0" borderId="0"/>
    <xf numFmtId="0" fontId="4" fillId="0" borderId="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0" fontId="4" fillId="0" borderId="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11" borderId="0" applyNumberFormat="0" applyBorder="0" applyAlignment="0" applyProtection="0"/>
    <xf numFmtId="49" fontId="41" fillId="0" borderId="0" applyFill="0" applyBorder="0" applyProtection="0">
      <alignment horizontal="left" vertical="center"/>
    </xf>
    <xf numFmtId="0" fontId="42" fillId="0" borderId="0" applyNumberFormat="0" applyFill="0" applyBorder="0" applyProtection="0">
      <alignment horizontal="left" vertical="center"/>
    </xf>
    <xf numFmtId="0" fontId="42" fillId="0" borderId="0" applyNumberFormat="0" applyFill="0" applyBorder="0" applyProtection="0">
      <alignment horizontal="righ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0" fontId="30" fillId="0" borderId="1" applyNumberFormat="0" applyFont="0" applyFill="0" applyAlignment="0" applyProtection="0"/>
    <xf numFmtId="43"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7"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6"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67" fontId="30" fillId="0" borderId="0" applyFont="0" applyFill="0" applyBorder="0" applyAlignment="0" applyProtection="0"/>
    <xf numFmtId="14" fontId="41" fillId="0" borderId="0" applyFill="0" applyBorder="0" applyProtection="0">
      <alignment horizontal="right" vertical="center"/>
    </xf>
    <xf numFmtId="22" fontId="41" fillId="0" borderId="0" applyFill="0" applyBorder="0" applyProtection="0">
      <alignment horizontal="right" vertical="center"/>
    </xf>
    <xf numFmtId="4" fontId="41" fillId="0" borderId="0" applyFill="0" applyBorder="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0" fontId="40" fillId="5" borderId="0" applyNumberFormat="0" applyBorder="0" applyAlignment="0" applyProtection="0"/>
    <xf numFmtId="0" fontId="43" fillId="5" borderId="0" applyNumberFormat="0" applyBorder="0" applyAlignment="0" applyProtection="0"/>
    <xf numFmtId="177" fontId="41" fillId="0" borderId="0" applyFill="0" applyBorder="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177" fontId="41" fillId="0" borderId="1" applyFill="0" applyProtection="0">
      <alignment horizontal="right" vertical="center"/>
    </xf>
    <xf numFmtId="0" fontId="42" fillId="2" borderId="0" applyNumberFormat="0" applyBorder="0" applyProtection="0">
      <alignment horizontal="center" vertical="center"/>
    </xf>
    <xf numFmtId="0" fontId="42" fillId="12" borderId="0" applyNumberFormat="0" applyBorder="0" applyProtection="0">
      <alignment horizontal="center" vertical="center" wrapText="1"/>
    </xf>
    <xf numFmtId="0" fontId="41" fillId="12" borderId="0" applyNumberFormat="0" applyBorder="0" applyProtection="0">
      <alignment horizontal="right" vertical="center" wrapText="1"/>
    </xf>
    <xf numFmtId="0" fontId="42" fillId="13" borderId="0" applyNumberFormat="0" applyBorder="0" applyProtection="0">
      <alignment horizontal="center" vertical="center"/>
    </xf>
    <xf numFmtId="0" fontId="42" fillId="14" borderId="0" applyNumberFormat="0" applyBorder="0" applyProtection="0">
      <alignment horizontal="center" vertical="center" wrapText="1"/>
    </xf>
    <xf numFmtId="0" fontId="42" fillId="14" borderId="0" applyNumberFormat="0" applyBorder="0" applyProtection="0">
      <alignment horizontal="righ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44" fillId="0" borderId="0" applyFont="0" applyFill="0" applyBorder="0" applyAlignment="0" applyProtection="0"/>
    <xf numFmtId="169"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21" fillId="0" borderId="0" applyFont="0" applyFill="0" applyBorder="0" applyAlignment="0" applyProtection="0"/>
    <xf numFmtId="167" fontId="4" fillId="0" borderId="0" applyFont="0" applyFill="0" applyBorder="0" applyAlignment="0" applyProtection="0"/>
    <xf numFmtId="165"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9" fontId="2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6" fillId="9" borderId="0" applyNumberFormat="0" applyBorder="0" applyAlignment="0" applyProtection="0"/>
    <xf numFmtId="0" fontId="21" fillId="0" borderId="0"/>
    <xf numFmtId="0" fontId="4" fillId="0" borderId="0"/>
    <xf numFmtId="0" fontId="44" fillId="0" borderId="0"/>
    <xf numFmtId="0" fontId="38" fillId="0" borderId="0"/>
    <xf numFmtId="0" fontId="38" fillId="0" borderId="0"/>
    <xf numFmtId="0" fontId="44" fillId="0" borderId="0"/>
    <xf numFmtId="0" fontId="4" fillId="0" borderId="0"/>
    <xf numFmtId="0" fontId="21" fillId="0" borderId="0"/>
    <xf numFmtId="0" fontId="4" fillId="0" borderId="0"/>
    <xf numFmtId="0" fontId="44" fillId="0" borderId="0"/>
    <xf numFmtId="0" fontId="44" fillId="0" borderId="0"/>
    <xf numFmtId="0" fontId="39" fillId="0" borderId="0"/>
    <xf numFmtId="0" fontId="47" fillId="0" borderId="0"/>
    <xf numFmtId="0" fontId="4" fillId="0" borderId="0"/>
    <xf numFmtId="3" fontId="41" fillId="0" borderId="0" applyFill="0" applyBorder="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9" fillId="0" borderId="0"/>
    <xf numFmtId="41" fontId="21" fillId="0" borderId="0" applyFont="0" applyFill="0" applyBorder="0" applyAlignment="0" applyProtection="0"/>
  </cellStyleXfs>
  <cellXfs count="887">
    <xf numFmtId="0" fontId="0" fillId="0" borderId="0" xfId="0"/>
    <xf numFmtId="0" fontId="0" fillId="0" borderId="0" xfId="0" applyFill="1"/>
    <xf numFmtId="0" fontId="5" fillId="0" borderId="0" xfId="14" applyFont="1" applyBorder="1" applyAlignment="1">
      <alignment vertical="center"/>
    </xf>
    <xf numFmtId="0" fontId="6"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0" fillId="3" borderId="0" xfId="0" applyFill="1" applyAlignment="1">
      <alignment horizontal="center"/>
    </xf>
    <xf numFmtId="0" fontId="0" fillId="0" borderId="0" xfId="0" applyFill="1" applyAlignment="1">
      <alignment horizontal="center"/>
    </xf>
    <xf numFmtId="0" fontId="11" fillId="0" borderId="0" xfId="0" applyFont="1" applyFill="1"/>
    <xf numFmtId="0" fontId="0" fillId="0" borderId="0" xfId="0" applyFill="1" applyAlignment="1">
      <alignment horizontal="center"/>
    </xf>
    <xf numFmtId="0" fontId="0" fillId="0" borderId="0" xfId="0" applyFill="1" applyAlignment="1">
      <alignment horizontal="center"/>
    </xf>
    <xf numFmtId="0" fontId="25" fillId="0" borderId="0" xfId="0" applyFont="1" applyFill="1" applyAlignment="1">
      <alignment horizontal="center" vertical="center"/>
    </xf>
    <xf numFmtId="0" fontId="5" fillId="3" borderId="0" xfId="0" applyFont="1" applyFill="1" applyBorder="1" applyAlignment="1">
      <alignment horizontal="center" vertical="center" wrapText="1"/>
    </xf>
    <xf numFmtId="0" fontId="26" fillId="3" borderId="0" xfId="0" applyFont="1" applyFill="1" applyBorder="1"/>
    <xf numFmtId="0" fontId="26" fillId="3" borderId="29" xfId="0" applyFont="1" applyFill="1" applyBorder="1"/>
    <xf numFmtId="0" fontId="31" fillId="0" borderId="0" xfId="0" applyFont="1" applyFill="1"/>
    <xf numFmtId="0" fontId="33" fillId="0" borderId="0" xfId="0" applyFont="1" applyFill="1"/>
    <xf numFmtId="0" fontId="27" fillId="0" borderId="0" xfId="0" applyFont="1" applyFill="1"/>
    <xf numFmtId="0" fontId="0" fillId="0" borderId="1" xfId="0" applyFill="1" applyBorder="1" applyAlignment="1">
      <alignment horizontal="center" vertical="center"/>
    </xf>
    <xf numFmtId="0" fontId="27" fillId="3" borderId="0" xfId="0" applyFont="1" applyFill="1"/>
    <xf numFmtId="0" fontId="4" fillId="3" borderId="0" xfId="0" applyFont="1" applyFill="1"/>
    <xf numFmtId="0" fontId="11" fillId="3" borderId="0" xfId="0" applyFont="1" applyFill="1"/>
    <xf numFmtId="0" fontId="5" fillId="3" borderId="0" xfId="0" applyFont="1" applyFill="1" applyAlignment="1">
      <alignment horizontal="center"/>
    </xf>
    <xf numFmtId="0" fontId="22" fillId="0" borderId="0" xfId="0" applyFont="1"/>
    <xf numFmtId="0" fontId="48" fillId="15" borderId="0" xfId="0" applyFont="1" applyFill="1"/>
    <xf numFmtId="4" fontId="48" fillId="15" borderId="0" xfId="0" applyNumberFormat="1" applyFont="1" applyFill="1"/>
    <xf numFmtId="0" fontId="49" fillId="15" borderId="0" xfId="0" applyFont="1" applyFill="1"/>
    <xf numFmtId="0" fontId="28" fillId="15" borderId="0" xfId="0" applyFont="1" applyFill="1" applyProtection="1">
      <protection locked="0"/>
    </xf>
    <xf numFmtId="0" fontId="29" fillId="15" borderId="0" xfId="0" applyFont="1" applyFill="1" applyAlignment="1" applyProtection="1">
      <alignment horizontal="center"/>
      <protection locked="0"/>
    </xf>
    <xf numFmtId="0" fontId="48" fillId="0" borderId="0" xfId="0" applyFont="1"/>
    <xf numFmtId="4" fontId="48" fillId="0" borderId="0" xfId="0" applyNumberFormat="1" applyFont="1"/>
    <xf numFmtId="0" fontId="0" fillId="0" borderId="30" xfId="0" applyFill="1" applyBorder="1" applyAlignment="1"/>
    <xf numFmtId="0" fontId="0" fillId="0" borderId="31" xfId="0" applyFill="1" applyBorder="1" applyAlignment="1"/>
    <xf numFmtId="0" fontId="16" fillId="16" borderId="50" xfId="0" applyFont="1" applyFill="1" applyBorder="1" applyAlignment="1" applyProtection="1">
      <alignment horizontal="left" vertical="center" wrapText="1"/>
      <protection locked="0"/>
    </xf>
    <xf numFmtId="0" fontId="16" fillId="17" borderId="51" xfId="0" applyFont="1" applyFill="1" applyBorder="1" applyAlignment="1" applyProtection="1">
      <alignment horizontal="left" vertical="center" wrapText="1"/>
      <protection locked="0"/>
    </xf>
    <xf numFmtId="0" fontId="16" fillId="17" borderId="52" xfId="0" applyFont="1" applyFill="1" applyBorder="1" applyAlignment="1" applyProtection="1">
      <alignment horizontal="left" vertical="center" wrapText="1"/>
      <protection locked="0"/>
    </xf>
    <xf numFmtId="0" fontId="16" fillId="16" borderId="51" xfId="0" applyFont="1" applyFill="1" applyBorder="1" applyAlignment="1" applyProtection="1">
      <alignment horizontal="left" vertical="center" wrapText="1"/>
      <protection locked="0"/>
    </xf>
    <xf numFmtId="0" fontId="19" fillId="16" borderId="8" xfId="0" applyFont="1" applyFill="1" applyBorder="1" applyAlignment="1">
      <alignment horizontal="left" vertical="center" wrapText="1"/>
    </xf>
    <xf numFmtId="42" fontId="19" fillId="16" borderId="17" xfId="0" applyNumberFormat="1" applyFont="1" applyFill="1" applyBorder="1" applyAlignment="1">
      <alignment horizontal="center" vertical="center" wrapText="1"/>
    </xf>
    <xf numFmtId="42" fontId="19" fillId="16" borderId="1" xfId="0" applyNumberFormat="1" applyFont="1" applyFill="1" applyBorder="1" applyAlignment="1">
      <alignment horizontal="center" vertical="center" wrapText="1"/>
    </xf>
    <xf numFmtId="0" fontId="19" fillId="16" borderId="43" xfId="0" applyFont="1" applyFill="1" applyBorder="1" applyAlignment="1">
      <alignment horizontal="left" vertical="center" wrapText="1"/>
    </xf>
    <xf numFmtId="0" fontId="2" fillId="16" borderId="20" xfId="0" applyFont="1" applyFill="1" applyBorder="1" applyAlignment="1">
      <alignment horizontal="center" vertical="center" wrapText="1"/>
    </xf>
    <xf numFmtId="10" fontId="4" fillId="16" borderId="2" xfId="14" applyNumberFormat="1" applyFill="1" applyBorder="1" applyAlignment="1">
      <alignment horizontal="center" vertical="center" wrapText="1"/>
    </xf>
    <xf numFmtId="0" fontId="5" fillId="16" borderId="15" xfId="0" applyFont="1" applyFill="1" applyBorder="1" applyAlignment="1">
      <alignment horizontal="center" vertical="center" wrapText="1"/>
    </xf>
    <xf numFmtId="0" fontId="5" fillId="17" borderId="30" xfId="0" applyFont="1" applyFill="1" applyBorder="1" applyAlignment="1">
      <alignment horizontal="center" vertical="center" wrapText="1"/>
    </xf>
    <xf numFmtId="0" fontId="5" fillId="17" borderId="37"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5" fillId="17" borderId="39" xfId="0" applyFont="1" applyFill="1" applyBorder="1" applyAlignment="1">
      <alignment horizontal="center" vertical="center" wrapText="1"/>
    </xf>
    <xf numFmtId="0" fontId="5" fillId="17" borderId="49" xfId="0" applyFont="1" applyFill="1" applyBorder="1" applyAlignment="1">
      <alignment horizontal="center" vertical="center" wrapText="1"/>
    </xf>
    <xf numFmtId="0" fontId="5" fillId="17" borderId="15" xfId="0" applyFont="1" applyFill="1" applyBorder="1" applyAlignment="1">
      <alignment horizontal="center" vertical="center" wrapText="1"/>
    </xf>
    <xf numFmtId="0" fontId="27" fillId="4" borderId="1" xfId="0" applyFont="1" applyFill="1" applyBorder="1" applyAlignment="1">
      <alignment horizontal="center" vertical="center"/>
    </xf>
    <xf numFmtId="0" fontId="2" fillId="16" borderId="25" xfId="0" applyFont="1" applyFill="1" applyBorder="1" applyAlignment="1">
      <alignment horizontal="center" vertical="center" wrapText="1"/>
    </xf>
    <xf numFmtId="0" fontId="48" fillId="15" borderId="0" xfId="0" applyFont="1" applyFill="1" applyAlignment="1">
      <alignment horizontal="center"/>
    </xf>
    <xf numFmtId="0" fontId="28" fillId="15" borderId="0" xfId="0" applyFont="1" applyFill="1" applyAlignment="1" applyProtection="1">
      <alignment horizontal="center"/>
      <protection locked="0"/>
    </xf>
    <xf numFmtId="0" fontId="49" fillId="18" borderId="1" xfId="0" applyFont="1" applyFill="1" applyBorder="1" applyAlignment="1">
      <alignment horizontal="center" vertical="center"/>
    </xf>
    <xf numFmtId="0" fontId="48" fillId="0" borderId="1" xfId="0" applyFont="1" applyBorder="1" applyAlignment="1">
      <alignment horizontal="center" vertical="center"/>
    </xf>
    <xf numFmtId="179" fontId="5" fillId="0" borderId="0" xfId="0" applyNumberFormat="1" applyFont="1" applyAlignment="1">
      <alignment horizontal="center"/>
    </xf>
    <xf numFmtId="3" fontId="17" fillId="3" borderId="1" xfId="0" applyNumberFormat="1" applyFont="1" applyFill="1" applyBorder="1" applyAlignment="1">
      <alignment horizontal="center" vertical="center" wrapText="1"/>
    </xf>
    <xf numFmtId="0" fontId="27" fillId="0" borderId="0" xfId="0" applyFont="1" applyFill="1" applyAlignment="1">
      <alignment horizontal="center" vertical="center"/>
    </xf>
    <xf numFmtId="4" fontId="17" fillId="3" borderId="1" xfId="0" applyNumberFormat="1" applyFont="1" applyFill="1" applyBorder="1" applyAlignment="1">
      <alignment horizontal="center" vertical="center" wrapText="1"/>
    </xf>
    <xf numFmtId="181" fontId="17" fillId="3" borderId="1" xfId="0" applyNumberFormat="1" applyFont="1" applyFill="1" applyBorder="1" applyAlignment="1">
      <alignment horizontal="center" vertical="center" wrapText="1"/>
    </xf>
    <xf numFmtId="3" fontId="4" fillId="3" borderId="17" xfId="0" applyNumberFormat="1" applyFont="1" applyFill="1" applyBorder="1" applyAlignment="1">
      <alignment horizontal="center" vertical="center"/>
    </xf>
    <xf numFmtId="3" fontId="4" fillId="0" borderId="46" xfId="0" applyNumberFormat="1" applyFont="1" applyBorder="1" applyAlignment="1">
      <alignment horizontal="center" vertical="center"/>
    </xf>
    <xf numFmtId="3" fontId="4" fillId="3" borderId="46" xfId="0" applyNumberFormat="1" applyFont="1" applyFill="1" applyBorder="1" applyAlignment="1">
      <alignment horizontal="center" vertical="center"/>
    </xf>
    <xf numFmtId="3" fontId="2" fillId="3" borderId="46" xfId="0" applyNumberFormat="1" applyFont="1" applyFill="1" applyBorder="1" applyAlignment="1">
      <alignment horizontal="center" vertical="center"/>
    </xf>
    <xf numFmtId="3" fontId="2" fillId="3" borderId="5" xfId="0" applyNumberFormat="1" applyFont="1" applyFill="1" applyBorder="1" applyAlignment="1">
      <alignment horizontal="center" vertical="center" wrapText="1"/>
    </xf>
    <xf numFmtId="3" fontId="4" fillId="3" borderId="5" xfId="0" applyNumberFormat="1" applyFont="1" applyFill="1" applyBorder="1" applyAlignment="1">
      <alignment horizontal="center" vertical="center" wrapText="1"/>
    </xf>
    <xf numFmtId="3" fontId="4" fillId="0" borderId="7" xfId="0" applyNumberFormat="1" applyFont="1" applyBorder="1" applyAlignment="1">
      <alignment horizontal="center" vertical="center"/>
    </xf>
    <xf numFmtId="3" fontId="4" fillId="3" borderId="1" xfId="0" applyNumberFormat="1" applyFont="1" applyFill="1" applyBorder="1" applyAlignment="1">
      <alignment horizontal="center" vertical="center"/>
    </xf>
    <xf numFmtId="178" fontId="4" fillId="3" borderId="1" xfId="243" applyNumberFormat="1" applyFont="1" applyFill="1" applyBorder="1" applyAlignment="1">
      <alignment horizontal="center" vertical="center"/>
    </xf>
    <xf numFmtId="4" fontId="2" fillId="0" borderId="7" xfId="0" applyNumberFormat="1" applyFont="1" applyBorder="1" applyAlignment="1">
      <alignment horizontal="center" vertical="center"/>
    </xf>
    <xf numFmtId="4" fontId="2" fillId="3" borderId="7" xfId="0" applyNumberFormat="1" applyFont="1" applyFill="1" applyBorder="1" applyAlignment="1">
      <alignment horizontal="center" vertical="center"/>
    </xf>
    <xf numFmtId="4" fontId="2"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4" fontId="2" fillId="0" borderId="17" xfId="0" applyNumberFormat="1" applyFont="1" applyBorder="1" applyAlignment="1">
      <alignment horizontal="center" vertical="center"/>
    </xf>
    <xf numFmtId="0" fontId="3" fillId="3" borderId="1" xfId="0" applyFont="1" applyFill="1" applyBorder="1" applyAlignment="1">
      <alignment horizontal="center" vertical="center"/>
    </xf>
    <xf numFmtId="169" fontId="4" fillId="3" borderId="1" xfId="8" applyFont="1" applyFill="1" applyBorder="1" applyAlignment="1">
      <alignment horizontal="center" vertical="center"/>
    </xf>
    <xf numFmtId="169" fontId="2" fillId="3" borderId="1" xfId="8" applyFont="1" applyFill="1" applyBorder="1" applyAlignment="1">
      <alignment horizontal="center" vertical="center"/>
    </xf>
    <xf numFmtId="0" fontId="2" fillId="3" borderId="1" xfId="0" applyFont="1" applyFill="1" applyBorder="1" applyAlignment="1">
      <alignment horizontal="center" vertical="center"/>
    </xf>
    <xf numFmtId="39" fontId="4" fillId="0" borderId="17" xfId="0" applyNumberFormat="1" applyFont="1" applyBorder="1" applyAlignment="1">
      <alignment horizontal="center" vertical="center" wrapText="1"/>
    </xf>
    <xf numFmtId="39" fontId="4" fillId="0" borderId="7" xfId="0" applyNumberFormat="1" applyFont="1" applyBorder="1" applyAlignment="1">
      <alignment horizontal="center" vertical="center" wrapText="1"/>
    </xf>
    <xf numFmtId="39" fontId="4" fillId="3" borderId="7" xfId="0" applyNumberFormat="1" applyFont="1" applyFill="1" applyBorder="1" applyAlignment="1">
      <alignment horizontal="center" vertical="center" wrapText="1"/>
    </xf>
    <xf numFmtId="39" fontId="2" fillId="3" borderId="7" xfId="0" applyNumberFormat="1" applyFont="1" applyFill="1" applyBorder="1" applyAlignment="1">
      <alignment horizontal="center" vertical="center" wrapText="1"/>
    </xf>
    <xf numFmtId="4" fontId="4" fillId="3" borderId="1"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39" fontId="3" fillId="3" borderId="7" xfId="0" applyNumberFormat="1" applyFont="1" applyFill="1" applyBorder="1" applyAlignment="1">
      <alignment horizontal="center" vertical="center" wrapText="1"/>
    </xf>
    <xf numFmtId="3" fontId="4" fillId="0" borderId="7" xfId="0" applyNumberFormat="1" applyFont="1" applyBorder="1" applyAlignment="1">
      <alignment horizontal="center" vertical="center" wrapText="1"/>
    </xf>
    <xf numFmtId="3" fontId="4" fillId="3" borderId="7" xfId="0" applyNumberFormat="1"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39" fontId="4" fillId="0" borderId="7" xfId="0" applyNumberFormat="1" applyFont="1" applyBorder="1" applyAlignment="1">
      <alignment horizontal="center" vertical="center"/>
    </xf>
    <xf numFmtId="39" fontId="4" fillId="3" borderId="7" xfId="0" applyNumberFormat="1" applyFont="1" applyFill="1" applyBorder="1" applyAlignment="1">
      <alignment horizontal="center" vertical="center"/>
    </xf>
    <xf numFmtId="4" fontId="52" fillId="3" borderId="7" xfId="0" applyNumberFormat="1" applyFont="1" applyFill="1" applyBorder="1" applyAlignment="1">
      <alignment horizontal="center" vertical="center"/>
    </xf>
    <xf numFmtId="3" fontId="4" fillId="3" borderId="65" xfId="0" applyNumberFormat="1" applyFont="1" applyFill="1" applyBorder="1" applyAlignment="1">
      <alignment horizontal="center" vertical="center"/>
    </xf>
    <xf numFmtId="3" fontId="3" fillId="3" borderId="46" xfId="0" applyNumberFormat="1" applyFont="1" applyFill="1" applyBorder="1" applyAlignment="1">
      <alignment horizontal="center" vertical="center"/>
    </xf>
    <xf numFmtId="3" fontId="2" fillId="3" borderId="7" xfId="0" applyNumberFormat="1" applyFont="1" applyFill="1" applyBorder="1" applyAlignment="1">
      <alignment horizontal="center" vertical="center"/>
    </xf>
    <xf numFmtId="3" fontId="52" fillId="3" borderId="7" xfId="0" applyNumberFormat="1" applyFont="1" applyFill="1" applyBorder="1" applyAlignment="1">
      <alignment horizontal="center" vertical="center"/>
    </xf>
    <xf numFmtId="4" fontId="4" fillId="3" borderId="1" xfId="0" applyNumberFormat="1" applyFont="1" applyFill="1" applyBorder="1" applyAlignment="1">
      <alignment horizontal="center" vertical="center"/>
    </xf>
    <xf numFmtId="4" fontId="4" fillId="0" borderId="65" xfId="0" applyNumberFormat="1" applyFont="1" applyBorder="1" applyAlignment="1">
      <alignment horizontal="center" vertical="center"/>
    </xf>
    <xf numFmtId="4" fontId="2" fillId="0" borderId="1" xfId="0" applyNumberFormat="1" applyFont="1" applyBorder="1" applyAlignment="1">
      <alignment horizontal="center" vertical="center"/>
    </xf>
    <xf numFmtId="4" fontId="4" fillId="0" borderId="1" xfId="0" applyNumberFormat="1" applyFont="1" applyBorder="1" applyAlignment="1">
      <alignment horizontal="center" vertical="center"/>
    </xf>
    <xf numFmtId="4" fontId="4" fillId="3" borderId="7" xfId="0" applyNumberFormat="1" applyFont="1" applyFill="1" applyBorder="1" applyAlignment="1">
      <alignment horizontal="center" vertical="center"/>
    </xf>
    <xf numFmtId="4" fontId="3" fillId="3" borderId="1" xfId="0" applyNumberFormat="1" applyFont="1" applyFill="1" applyBorder="1" applyAlignment="1">
      <alignment horizontal="center" vertical="center" wrapText="1"/>
    </xf>
    <xf numFmtId="4" fontId="4" fillId="0" borderId="7" xfId="0" applyNumberFormat="1" applyFont="1" applyBorder="1" applyAlignment="1">
      <alignment horizontal="center" vertical="center"/>
    </xf>
    <xf numFmtId="4" fontId="3" fillId="3" borderId="1" xfId="0" applyNumberFormat="1" applyFont="1" applyFill="1" applyBorder="1" applyAlignment="1">
      <alignment horizontal="center" vertical="center"/>
    </xf>
    <xf numFmtId="39" fontId="4" fillId="0" borderId="65" xfId="0" applyNumberFormat="1" applyFont="1" applyBorder="1" applyAlignment="1">
      <alignment horizontal="center" vertical="center" wrapText="1"/>
    </xf>
    <xf numFmtId="39" fontId="4" fillId="0" borderId="1" xfId="0" applyNumberFormat="1" applyFont="1" applyBorder="1" applyAlignment="1">
      <alignment horizontal="center" vertical="center" wrapText="1"/>
    </xf>
    <xf numFmtId="3" fontId="4" fillId="0" borderId="17" xfId="0" applyNumberFormat="1" applyFont="1" applyBorder="1" applyAlignment="1">
      <alignment horizontal="center" vertical="center" wrapText="1"/>
    </xf>
    <xf numFmtId="3" fontId="2" fillId="3" borderId="7" xfId="0" applyNumberFormat="1" applyFont="1" applyFill="1" applyBorder="1" applyAlignment="1">
      <alignment horizontal="center" vertical="center" wrapText="1"/>
    </xf>
    <xf numFmtId="3" fontId="2" fillId="3" borderId="1" xfId="0" applyNumberFormat="1" applyFont="1" applyFill="1" applyBorder="1" applyAlignment="1">
      <alignment horizontal="center" vertical="center"/>
    </xf>
    <xf numFmtId="3" fontId="3" fillId="3" borderId="1" xfId="0" applyNumberFormat="1" applyFont="1" applyFill="1" applyBorder="1" applyAlignment="1">
      <alignment horizontal="center" vertical="center"/>
    </xf>
    <xf numFmtId="4" fontId="52" fillId="3" borderId="1" xfId="0" applyNumberFormat="1" applyFont="1" applyFill="1" applyBorder="1" applyAlignment="1">
      <alignment horizontal="center" vertical="center"/>
    </xf>
    <xf numFmtId="39" fontId="4" fillId="0" borderId="17" xfId="0" applyNumberFormat="1" applyFont="1" applyBorder="1" applyAlignment="1">
      <alignment horizontal="center" vertical="center"/>
    </xf>
    <xf numFmtId="39" fontId="2" fillId="3" borderId="7" xfId="0" applyNumberFormat="1" applyFont="1" applyFill="1" applyBorder="1" applyAlignment="1">
      <alignment horizontal="center" vertical="center"/>
    </xf>
    <xf numFmtId="4" fontId="4" fillId="0" borderId="17" xfId="0" applyNumberFormat="1" applyFont="1" applyBorder="1" applyAlignment="1">
      <alignment horizontal="center" vertical="center"/>
    </xf>
    <xf numFmtId="42" fontId="2" fillId="16" borderId="17" xfId="0" applyNumberFormat="1" applyFont="1" applyFill="1" applyBorder="1" applyAlignment="1">
      <alignment horizontal="center" vertical="center" wrapText="1"/>
    </xf>
    <xf numFmtId="0" fontId="0" fillId="3" borderId="31" xfId="0" applyFill="1" applyBorder="1" applyAlignment="1"/>
    <xf numFmtId="4" fontId="19" fillId="3" borderId="1" xfId="0" applyNumberFormat="1" applyFont="1" applyFill="1" applyBorder="1" applyAlignment="1">
      <alignment horizontal="center" vertical="center"/>
    </xf>
    <xf numFmtId="4" fontId="4" fillId="3" borderId="17" xfId="0" applyNumberFormat="1" applyFont="1" applyFill="1" applyBorder="1" applyAlignment="1">
      <alignment horizontal="center" vertical="center"/>
    </xf>
    <xf numFmtId="3" fontId="17" fillId="3" borderId="1" xfId="0" applyNumberFormat="1" applyFont="1" applyFill="1" applyBorder="1" applyAlignment="1">
      <alignment horizontal="center" vertical="center"/>
    </xf>
    <xf numFmtId="4" fontId="48" fillId="3" borderId="0" xfId="0" applyNumberFormat="1" applyFont="1" applyFill="1"/>
    <xf numFmtId="0" fontId="48" fillId="3" borderId="0" xfId="0" applyFont="1" applyFill="1"/>
    <xf numFmtId="179" fontId="5" fillId="3" borderId="0" xfId="0" applyNumberFormat="1" applyFont="1" applyFill="1" applyAlignment="1">
      <alignment horizontal="center"/>
    </xf>
    <xf numFmtId="0" fontId="0" fillId="0" borderId="0" xfId="0" applyAlignment="1">
      <alignment wrapText="1"/>
    </xf>
    <xf numFmtId="9" fontId="0" fillId="0" borderId="0" xfId="21" applyFont="1"/>
    <xf numFmtId="0" fontId="61" fillId="17" borderId="17" xfId="0" applyFont="1" applyFill="1" applyBorder="1" applyAlignment="1">
      <alignment horizontal="center" vertical="center"/>
    </xf>
    <xf numFmtId="0" fontId="61" fillId="19" borderId="1" xfId="2863" applyFont="1" applyFill="1" applyBorder="1" applyAlignment="1">
      <alignment horizontal="center" vertical="center" wrapText="1"/>
    </xf>
    <xf numFmtId="0" fontId="61" fillId="19" borderId="11" xfId="2863" applyFont="1" applyFill="1" applyBorder="1" applyAlignment="1">
      <alignment horizontal="center" vertical="center" wrapText="1"/>
    </xf>
    <xf numFmtId="0" fontId="55" fillId="0" borderId="17" xfId="0" applyFont="1" applyBorder="1"/>
    <xf numFmtId="0" fontId="0" fillId="0" borderId="1" xfId="0" applyBorder="1" applyAlignment="1">
      <alignment wrapText="1"/>
    </xf>
    <xf numFmtId="0" fontId="0" fillId="0" borderId="1" xfId="0" applyBorder="1"/>
    <xf numFmtId="0" fontId="0" fillId="0" borderId="11" xfId="0" applyBorder="1"/>
    <xf numFmtId="169" fontId="0" fillId="0" borderId="1" xfId="8" applyFont="1" applyBorder="1" applyAlignment="1">
      <alignment wrapText="1"/>
    </xf>
    <xf numFmtId="169" fontId="0" fillId="0" borderId="1" xfId="8" applyFont="1" applyBorder="1"/>
    <xf numFmtId="9" fontId="0" fillId="0" borderId="11" xfId="21" applyFont="1" applyBorder="1" applyAlignment="1">
      <alignment horizontal="center"/>
    </xf>
    <xf numFmtId="0" fontId="55" fillId="0" borderId="18" xfId="0" applyFont="1" applyBorder="1"/>
    <xf numFmtId="0" fontId="0" fillId="0" borderId="4" xfId="0" applyBorder="1" applyAlignment="1">
      <alignment wrapText="1"/>
    </xf>
    <xf numFmtId="0" fontId="0" fillId="0" borderId="4" xfId="0" applyBorder="1"/>
    <xf numFmtId="0" fontId="0" fillId="0" borderId="17" xfId="0" applyBorder="1"/>
    <xf numFmtId="0" fontId="0" fillId="0" borderId="18" xfId="0" applyBorder="1"/>
    <xf numFmtId="9" fontId="61" fillId="19" borderId="1" xfId="21" applyFont="1" applyFill="1" applyBorder="1" applyAlignment="1">
      <alignment horizontal="center" vertical="top" wrapText="1"/>
    </xf>
    <xf numFmtId="9" fontId="0" fillId="0" borderId="1" xfId="21" applyFont="1" applyBorder="1"/>
    <xf numFmtId="0" fontId="0" fillId="0" borderId="11" xfId="0" applyBorder="1" applyAlignment="1">
      <alignment wrapText="1"/>
    </xf>
    <xf numFmtId="0" fontId="0" fillId="0" borderId="1" xfId="0" applyBorder="1" applyAlignment="1">
      <alignment vertical="center" wrapText="1"/>
    </xf>
    <xf numFmtId="0" fontId="0" fillId="0" borderId="1" xfId="0" applyBorder="1" applyAlignment="1">
      <alignment vertical="center"/>
    </xf>
    <xf numFmtId="9" fontId="0" fillId="0" borderId="1" xfId="21" applyFont="1" applyBorder="1" applyAlignment="1">
      <alignment vertical="center"/>
    </xf>
    <xf numFmtId="0" fontId="0" fillId="0" borderId="11" xfId="0" applyBorder="1" applyAlignment="1">
      <alignment vertical="center" wrapText="1"/>
    </xf>
    <xf numFmtId="0" fontId="0" fillId="0" borderId="0" xfId="0" applyAlignment="1">
      <alignment vertical="center"/>
    </xf>
    <xf numFmtId="0" fontId="0" fillId="0" borderId="1" xfId="0" applyBorder="1" applyAlignment="1">
      <alignment horizontal="center" vertical="center" wrapText="1"/>
    </xf>
    <xf numFmtId="9" fontId="0" fillId="0" borderId="4" xfId="21" applyFont="1" applyBorder="1"/>
    <xf numFmtId="0" fontId="0" fillId="0" borderId="12" xfId="0" applyBorder="1" applyAlignment="1">
      <alignment wrapText="1"/>
    </xf>
    <xf numFmtId="0" fontId="61" fillId="19" borderId="4" xfId="2863" applyFont="1" applyFill="1" applyBorder="1" applyAlignment="1">
      <alignment horizontal="center" vertical="center" wrapText="1"/>
    </xf>
    <xf numFmtId="0" fontId="61" fillId="19" borderId="12" xfId="2863" applyFont="1" applyFill="1" applyBorder="1" applyAlignment="1">
      <alignment horizontal="center" vertical="center" wrapText="1"/>
    </xf>
    <xf numFmtId="0" fontId="55" fillId="0" borderId="5" xfId="0" applyFont="1" applyBorder="1" applyAlignment="1">
      <alignment wrapText="1"/>
    </xf>
    <xf numFmtId="169" fontId="55" fillId="0" borderId="5" xfId="8" applyFont="1" applyBorder="1" applyAlignment="1">
      <alignment horizontal="center" vertical="center"/>
    </xf>
    <xf numFmtId="0" fontId="55" fillId="0" borderId="21" xfId="0" applyFont="1" applyBorder="1"/>
    <xf numFmtId="0" fontId="55" fillId="0" borderId="1" xfId="0" applyFont="1" applyBorder="1" applyAlignment="1">
      <alignment wrapText="1"/>
    </xf>
    <xf numFmtId="169" fontId="55" fillId="0" borderId="1" xfId="8" applyFont="1" applyBorder="1" applyAlignment="1">
      <alignment horizontal="center" vertical="center"/>
    </xf>
    <xf numFmtId="0" fontId="55" fillId="0" borderId="11" xfId="0" applyFont="1" applyBorder="1"/>
    <xf numFmtId="0" fontId="55" fillId="0" borderId="4" xfId="0" applyFont="1" applyBorder="1" applyAlignment="1">
      <alignment wrapText="1"/>
    </xf>
    <xf numFmtId="0" fontId="55" fillId="0" borderId="4" xfId="0" applyFont="1" applyBorder="1"/>
    <xf numFmtId="0" fontId="55" fillId="0" borderId="12" xfId="0" applyFont="1" applyBorder="1"/>
    <xf numFmtId="0" fontId="0" fillId="0" borderId="42" xfId="0" applyBorder="1"/>
    <xf numFmtId="0" fontId="0" fillId="0" borderId="5" xfId="0" applyBorder="1" applyAlignment="1">
      <alignment wrapText="1"/>
    </xf>
    <xf numFmtId="0" fontId="0" fillId="0" borderId="5" xfId="0" applyBorder="1"/>
    <xf numFmtId="0" fontId="0" fillId="0" borderId="21" xfId="0" applyBorder="1"/>
    <xf numFmtId="0" fontId="0" fillId="0" borderId="12" xfId="0" applyBorder="1"/>
    <xf numFmtId="0" fontId="0" fillId="0" borderId="28" xfId="0" applyBorder="1"/>
    <xf numFmtId="0" fontId="0" fillId="0" borderId="29" xfId="0" applyBorder="1"/>
    <xf numFmtId="0" fontId="59" fillId="16" borderId="1" xfId="0" applyFont="1" applyFill="1" applyBorder="1" applyAlignment="1">
      <alignment horizontal="center" vertical="center" wrapText="1"/>
    </xf>
    <xf numFmtId="0" fontId="55" fillId="0" borderId="1" xfId="0" applyFont="1" applyBorder="1"/>
    <xf numFmtId="0" fontId="48" fillId="15" borderId="0" xfId="0" applyFont="1" applyFill="1" applyAlignment="1">
      <alignment wrapText="1"/>
    </xf>
    <xf numFmtId="9" fontId="48" fillId="15" borderId="0" xfId="21" applyFont="1" applyFill="1"/>
    <xf numFmtId="4" fontId="48" fillId="15" borderId="0" xfId="0" applyNumberFormat="1" applyFont="1" applyFill="1" applyAlignment="1">
      <alignment wrapText="1"/>
    </xf>
    <xf numFmtId="0" fontId="48" fillId="0" borderId="1" xfId="0" applyFont="1" applyFill="1" applyBorder="1" applyAlignment="1">
      <alignment horizontal="center" vertical="center"/>
    </xf>
    <xf numFmtId="0" fontId="55" fillId="0" borderId="20" xfId="0" applyFont="1" applyBorder="1"/>
    <xf numFmtId="0" fontId="0" fillId="0" borderId="2" xfId="0" applyBorder="1" applyAlignment="1">
      <alignment wrapText="1"/>
    </xf>
    <xf numFmtId="0" fontId="0" fillId="0" borderId="2" xfId="0" applyBorder="1"/>
    <xf numFmtId="9" fontId="0" fillId="0" borderId="2" xfId="21" applyFont="1" applyBorder="1"/>
    <xf numFmtId="0" fontId="0" fillId="0" borderId="19" xfId="0" applyBorder="1" applyAlignment="1">
      <alignment wrapText="1"/>
    </xf>
    <xf numFmtId="0" fontId="0" fillId="0" borderId="26" xfId="0" applyBorder="1" applyAlignment="1">
      <alignment vertical="center" wrapText="1"/>
    </xf>
    <xf numFmtId="0" fontId="0" fillId="0" borderId="3" xfId="0" applyBorder="1" applyAlignment="1">
      <alignment vertical="center" wrapText="1"/>
    </xf>
    <xf numFmtId="0" fontId="0" fillId="0" borderId="3" xfId="0" applyBorder="1" applyAlignment="1">
      <alignment vertical="center"/>
    </xf>
    <xf numFmtId="9" fontId="0" fillId="0" borderId="3" xfId="21" applyFont="1" applyBorder="1" applyAlignment="1">
      <alignment vertical="center"/>
    </xf>
    <xf numFmtId="0" fontId="0" fillId="0" borderId="10" xfId="0" applyBorder="1" applyAlignment="1">
      <alignment vertical="center" wrapText="1"/>
    </xf>
    <xf numFmtId="0" fontId="0" fillId="0" borderId="4" xfId="0" applyBorder="1" applyAlignment="1">
      <alignment horizontal="center" vertical="center" wrapText="1"/>
    </xf>
    <xf numFmtId="0" fontId="0" fillId="0" borderId="4" xfId="0" applyBorder="1" applyAlignment="1">
      <alignment vertical="center" wrapText="1"/>
    </xf>
    <xf numFmtId="0" fontId="0" fillId="0" borderId="4" xfId="0" applyBorder="1" applyAlignment="1">
      <alignment vertical="center"/>
    </xf>
    <xf numFmtId="9" fontId="0" fillId="0" borderId="4" xfId="21" applyFont="1" applyBorder="1" applyAlignment="1">
      <alignment vertical="center"/>
    </xf>
    <xf numFmtId="0" fontId="0" fillId="0" borderId="12" xfId="0" applyBorder="1" applyAlignment="1">
      <alignment vertical="center" wrapText="1"/>
    </xf>
    <xf numFmtId="0" fontId="55" fillId="3" borderId="1" xfId="0" applyFont="1" applyFill="1" applyBorder="1"/>
    <xf numFmtId="0" fontId="55" fillId="3" borderId="11" xfId="0" applyFont="1" applyFill="1" applyBorder="1"/>
    <xf numFmtId="9" fontId="55" fillId="3" borderId="1" xfId="21" applyFont="1" applyFill="1" applyBorder="1"/>
    <xf numFmtId="0" fontId="55" fillId="3" borderId="11" xfId="0" applyFont="1" applyFill="1" applyBorder="1" applyAlignment="1">
      <alignment wrapText="1"/>
    </xf>
    <xf numFmtId="0" fontId="0" fillId="3" borderId="3" xfId="0" applyFill="1" applyBorder="1" applyAlignment="1">
      <alignment vertical="center"/>
    </xf>
    <xf numFmtId="9" fontId="0" fillId="3" borderId="3" xfId="21" applyFont="1" applyFill="1" applyBorder="1" applyAlignment="1">
      <alignment vertical="center"/>
    </xf>
    <xf numFmtId="0" fontId="0" fillId="3" borderId="10" xfId="0" applyFill="1" applyBorder="1" applyAlignment="1">
      <alignment vertical="center" wrapText="1"/>
    </xf>
    <xf numFmtId="0" fontId="0" fillId="3" borderId="1" xfId="0" applyFill="1" applyBorder="1" applyAlignment="1">
      <alignment vertical="center"/>
    </xf>
    <xf numFmtId="9" fontId="0" fillId="3" borderId="1" xfId="21" applyFont="1" applyFill="1" applyBorder="1" applyAlignment="1">
      <alignment vertical="center"/>
    </xf>
    <xf numFmtId="0" fontId="0" fillId="3" borderId="11" xfId="0" applyFill="1" applyBorder="1" applyAlignment="1">
      <alignment vertical="center" wrapText="1"/>
    </xf>
    <xf numFmtId="0" fontId="0" fillId="3" borderId="4" xfId="0" applyFill="1" applyBorder="1" applyAlignment="1">
      <alignment vertical="center"/>
    </xf>
    <xf numFmtId="9" fontId="0" fillId="3" borderId="4" xfId="21" applyFont="1" applyFill="1" applyBorder="1" applyAlignment="1">
      <alignment vertical="center"/>
    </xf>
    <xf numFmtId="0" fontId="0" fillId="3" borderId="12" xfId="0" applyFill="1" applyBorder="1" applyAlignment="1">
      <alignment vertical="center" wrapText="1"/>
    </xf>
    <xf numFmtId="42" fontId="19" fillId="3" borderId="1" xfId="0" applyNumberFormat="1" applyFont="1" applyFill="1" applyBorder="1" applyAlignment="1">
      <alignment horizontal="center" vertical="center" wrapText="1"/>
    </xf>
    <xf numFmtId="4" fontId="17" fillId="3" borderId="1" xfId="0" applyNumberFormat="1" applyFont="1" applyFill="1" applyBorder="1" applyAlignment="1">
      <alignment horizontal="center" vertical="center"/>
    </xf>
    <xf numFmtId="42" fontId="19" fillId="3" borderId="0" xfId="0" applyNumberFormat="1" applyFont="1" applyFill="1" applyAlignment="1">
      <alignment horizontal="center" vertical="center" wrapText="1"/>
    </xf>
    <xf numFmtId="0" fontId="16" fillId="16" borderId="66" xfId="0" applyFont="1" applyFill="1" applyBorder="1" applyAlignment="1" applyProtection="1">
      <alignment horizontal="left" vertical="center" wrapText="1"/>
      <protection locked="0"/>
    </xf>
    <xf numFmtId="176" fontId="0" fillId="3" borderId="0" xfId="0" applyNumberFormat="1" applyFill="1" applyAlignment="1">
      <alignment horizontal="center" vertical="center"/>
    </xf>
    <xf numFmtId="4" fontId="19" fillId="3" borderId="1" xfId="0" applyNumberFormat="1" applyFont="1" applyFill="1" applyBorder="1" applyAlignment="1">
      <alignment horizontal="center" vertical="center" wrapText="1"/>
    </xf>
    <xf numFmtId="0" fontId="0" fillId="3" borderId="0" xfId="0" applyFill="1" applyAlignment="1">
      <alignment horizontal="center" vertical="center"/>
    </xf>
    <xf numFmtId="0" fontId="55" fillId="0" borderId="0" xfId="0" applyFont="1" applyBorder="1"/>
    <xf numFmtId="0" fontId="0" fillId="0" borderId="0" xfId="0" applyBorder="1" applyAlignment="1">
      <alignment wrapText="1"/>
    </xf>
    <xf numFmtId="0" fontId="0" fillId="0" borderId="0" xfId="0" applyBorder="1"/>
    <xf numFmtId="0" fontId="0" fillId="3" borderId="0" xfId="0" applyFill="1" applyBorder="1"/>
    <xf numFmtId="9" fontId="0" fillId="3" borderId="0" xfId="21" applyFont="1" applyFill="1" applyBorder="1"/>
    <xf numFmtId="0" fontId="0" fillId="3" borderId="0" xfId="0" applyFill="1" applyBorder="1" applyAlignment="1">
      <alignment wrapText="1"/>
    </xf>
    <xf numFmtId="39" fontId="2" fillId="3" borderId="1" xfId="0" applyNumberFormat="1" applyFont="1" applyFill="1" applyBorder="1" applyAlignment="1">
      <alignment horizontal="center" vertical="center" wrapText="1"/>
    </xf>
    <xf numFmtId="3" fontId="2" fillId="3" borderId="5" xfId="0" applyNumberFormat="1" applyFont="1" applyFill="1" applyBorder="1" applyAlignment="1">
      <alignment horizontal="center" vertical="center"/>
    </xf>
    <xf numFmtId="39" fontId="4" fillId="3" borderId="1" xfId="0" applyNumberFormat="1" applyFont="1" applyFill="1" applyBorder="1" applyAlignment="1">
      <alignment horizontal="center" vertical="center" wrapText="1"/>
    </xf>
    <xf numFmtId="3" fontId="2" fillId="3" borderId="1" xfId="0" applyNumberFormat="1" applyFont="1" applyFill="1" applyBorder="1" applyAlignment="1">
      <alignment horizontal="center" vertical="center" wrapText="1"/>
    </xf>
    <xf numFmtId="0" fontId="0" fillId="3" borderId="1" xfId="0" applyFill="1" applyBorder="1"/>
    <xf numFmtId="3" fontId="2" fillId="3" borderId="23" xfId="0" applyNumberFormat="1" applyFont="1" applyFill="1" applyBorder="1" applyAlignment="1">
      <alignment vertical="center" wrapText="1"/>
    </xf>
    <xf numFmtId="3" fontId="2" fillId="3" borderId="21" xfId="0" applyNumberFormat="1" applyFont="1" applyFill="1" applyBorder="1" applyAlignment="1">
      <alignment vertical="center" wrapText="1"/>
    </xf>
    <xf numFmtId="0" fontId="4" fillId="3" borderId="8" xfId="0" applyFont="1" applyFill="1" applyBorder="1" applyAlignment="1">
      <alignment horizontal="center" vertical="center"/>
    </xf>
    <xf numFmtId="3" fontId="17" fillId="3" borderId="8" xfId="0" applyNumberFormat="1" applyFont="1" applyFill="1" applyBorder="1" applyAlignment="1">
      <alignment horizontal="center" vertical="center"/>
    </xf>
    <xf numFmtId="4" fontId="19" fillId="3" borderId="8" xfId="0" applyNumberFormat="1" applyFont="1" applyFill="1" applyBorder="1" applyAlignment="1">
      <alignment horizontal="center" vertical="center"/>
    </xf>
    <xf numFmtId="4" fontId="17" fillId="3" borderId="8" xfId="0" applyNumberFormat="1" applyFont="1" applyFill="1" applyBorder="1" applyAlignment="1">
      <alignment horizontal="center" vertical="center" wrapText="1"/>
    </xf>
    <xf numFmtId="4" fontId="17" fillId="3" borderId="11" xfId="0" applyNumberFormat="1" applyFont="1" applyFill="1" applyBorder="1" applyAlignment="1">
      <alignment horizontal="center" vertical="center" wrapText="1"/>
    </xf>
    <xf numFmtId="3" fontId="17" fillId="3" borderId="11" xfId="0" applyNumberFormat="1" applyFont="1" applyFill="1" applyBorder="1" applyAlignment="1">
      <alignment horizontal="center" vertical="center"/>
    </xf>
    <xf numFmtId="4" fontId="19" fillId="3" borderId="11" xfId="0" applyNumberFormat="1" applyFont="1" applyFill="1" applyBorder="1" applyAlignment="1">
      <alignment horizontal="center" vertical="center"/>
    </xf>
    <xf numFmtId="0" fontId="4" fillId="3" borderId="11" xfId="0" applyFont="1" applyFill="1" applyBorder="1" applyAlignment="1">
      <alignment horizontal="center" vertical="center"/>
    </xf>
    <xf numFmtId="0" fontId="2" fillId="3" borderId="28" xfId="0" applyFont="1" applyFill="1" applyBorder="1" applyAlignment="1">
      <alignment vertical="center" wrapText="1"/>
    </xf>
    <xf numFmtId="0" fontId="2" fillId="3" borderId="0" xfId="0" applyFont="1" applyFill="1" applyAlignment="1">
      <alignment vertical="center" wrapText="1"/>
    </xf>
    <xf numFmtId="0" fontId="4" fillId="3" borderId="0" xfId="0" applyFont="1" applyFill="1" applyAlignment="1">
      <alignment horizontal="center" vertical="center" wrapText="1"/>
    </xf>
    <xf numFmtId="0" fontId="2" fillId="3" borderId="0" xfId="0" applyFont="1" applyFill="1" applyAlignment="1">
      <alignment horizontal="center" vertical="center" wrapText="1"/>
    </xf>
    <xf numFmtId="0" fontId="2" fillId="3" borderId="29" xfId="0" applyFont="1" applyFill="1" applyBorder="1" applyAlignment="1">
      <alignment vertical="center" wrapText="1"/>
    </xf>
    <xf numFmtId="0" fontId="2" fillId="3" borderId="30" xfId="0" applyFont="1" applyFill="1" applyBorder="1" applyAlignment="1">
      <alignment vertical="center" wrapText="1"/>
    </xf>
    <xf numFmtId="0" fontId="2" fillId="3" borderId="31" xfId="0" applyFont="1" applyFill="1" applyBorder="1" applyAlignment="1">
      <alignment vertical="center" wrapText="1"/>
    </xf>
    <xf numFmtId="0" fontId="4" fillId="3" borderId="31"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3" borderId="41" xfId="0" applyFont="1" applyFill="1" applyBorder="1" applyAlignment="1">
      <alignment vertical="center" wrapText="1"/>
    </xf>
    <xf numFmtId="0" fontId="48" fillId="3" borderId="0" xfId="0" applyFont="1" applyFill="1" applyAlignment="1">
      <alignment horizontal="center"/>
    </xf>
    <xf numFmtId="0" fontId="28" fillId="3" borderId="0" xfId="0" applyFont="1" applyFill="1" applyProtection="1">
      <protection locked="0"/>
    </xf>
    <xf numFmtId="0" fontId="28" fillId="3" borderId="0" xfId="0" applyFont="1" applyFill="1" applyAlignment="1" applyProtection="1">
      <alignment horizontal="center"/>
      <protection locked="0"/>
    </xf>
    <xf numFmtId="0" fontId="29" fillId="3" borderId="0" xfId="0" applyFont="1" applyFill="1" applyAlignment="1" applyProtection="1">
      <alignment horizontal="center"/>
      <protection locked="0"/>
    </xf>
    <xf numFmtId="0" fontId="0" fillId="0" borderId="0" xfId="0" applyAlignment="1">
      <alignment horizontal="center"/>
    </xf>
    <xf numFmtId="0" fontId="63" fillId="0" borderId="0" xfId="0" applyFont="1" applyFill="1"/>
    <xf numFmtId="0" fontId="16" fillId="16" borderId="67" xfId="0" applyFont="1" applyFill="1" applyBorder="1" applyAlignment="1" applyProtection="1">
      <alignment horizontal="left" vertical="top" wrapText="1"/>
      <protection locked="0"/>
    </xf>
    <xf numFmtId="3" fontId="17" fillId="0" borderId="67" xfId="0" applyNumberFormat="1" applyFont="1" applyFill="1" applyBorder="1" applyAlignment="1">
      <alignment horizontal="center" vertical="center" wrapText="1"/>
    </xf>
    <xf numFmtId="0" fontId="23" fillId="0" borderId="67" xfId="0" applyFont="1" applyFill="1" applyBorder="1" applyAlignment="1">
      <alignment horizontal="center" vertical="center"/>
    </xf>
    <xf numFmtId="0" fontId="16" fillId="17" borderId="67" xfId="0" applyFont="1" applyFill="1" applyBorder="1" applyAlignment="1" applyProtection="1">
      <alignment horizontal="left" vertical="top" wrapText="1"/>
      <protection locked="0"/>
    </xf>
    <xf numFmtId="37" fontId="18" fillId="0" borderId="67" xfId="8" applyNumberFormat="1" applyFont="1" applyFill="1" applyBorder="1" applyAlignment="1">
      <alignment horizontal="center" vertical="center"/>
    </xf>
    <xf numFmtId="0" fontId="18" fillId="0" borderId="67" xfId="0" applyFont="1" applyFill="1" applyBorder="1" applyAlignment="1">
      <alignment horizontal="right" vertical="center"/>
    </xf>
    <xf numFmtId="3" fontId="17" fillId="0" borderId="67" xfId="8" applyNumberFormat="1" applyFont="1" applyFill="1" applyBorder="1" applyAlignment="1">
      <alignment horizontal="center" vertical="center" wrapText="1"/>
    </xf>
    <xf numFmtId="173" fontId="18" fillId="0" borderId="67" xfId="0" applyNumberFormat="1" applyFont="1" applyFill="1" applyBorder="1" applyAlignment="1">
      <alignment horizontal="right" vertical="center"/>
    </xf>
    <xf numFmtId="4" fontId="17" fillId="0" borderId="67" xfId="0" applyNumberFormat="1" applyFont="1" applyFill="1" applyBorder="1" applyAlignment="1">
      <alignment horizontal="center" vertical="center" wrapText="1"/>
    </xf>
    <xf numFmtId="4" fontId="17" fillId="0" borderId="67" xfId="8" applyNumberFormat="1" applyFont="1" applyFill="1" applyBorder="1" applyAlignment="1">
      <alignment horizontal="center" vertical="center" wrapText="1"/>
    </xf>
    <xf numFmtId="181" fontId="17" fillId="0" borderId="67" xfId="0" applyNumberFormat="1" applyFont="1" applyFill="1" applyBorder="1" applyAlignment="1">
      <alignment horizontal="center" vertical="center" wrapText="1"/>
    </xf>
    <xf numFmtId="181" fontId="17" fillId="0" borderId="67" xfId="8" applyNumberFormat="1" applyFont="1" applyFill="1" applyBorder="1" applyAlignment="1">
      <alignment horizontal="center" vertical="center" wrapText="1"/>
    </xf>
    <xf numFmtId="0" fontId="16" fillId="16" borderId="67" xfId="0" applyFont="1" applyFill="1" applyBorder="1" applyAlignment="1" applyProtection="1">
      <alignment horizontal="left" vertical="center" wrapText="1"/>
      <protection locked="0"/>
    </xf>
    <xf numFmtId="0" fontId="16" fillId="17" borderId="67" xfId="0" applyFont="1" applyFill="1" applyBorder="1" applyAlignment="1" applyProtection="1">
      <alignment horizontal="left" vertical="center" wrapText="1"/>
      <protection locked="0"/>
    </xf>
    <xf numFmtId="0" fontId="63" fillId="16" borderId="0" xfId="0" applyFont="1" applyFill="1"/>
    <xf numFmtId="0" fontId="64" fillId="20" borderId="67" xfId="0" applyFont="1" applyFill="1" applyBorder="1" applyAlignment="1">
      <alignment horizontal="center"/>
    </xf>
    <xf numFmtId="0" fontId="65" fillId="17" borderId="67" xfId="0" applyFont="1" applyFill="1" applyBorder="1" applyAlignment="1">
      <alignment horizontal="left"/>
    </xf>
    <xf numFmtId="0" fontId="65" fillId="21" borderId="67" xfId="0" applyFont="1" applyFill="1" applyBorder="1" applyAlignment="1">
      <alignment horizontal="left"/>
    </xf>
    <xf numFmtId="0" fontId="65" fillId="22" borderId="67" xfId="0" applyFont="1" applyFill="1" applyBorder="1" applyAlignment="1">
      <alignment horizontal="left"/>
    </xf>
    <xf numFmtId="182" fontId="65" fillId="21" borderId="67" xfId="2864" applyNumberFormat="1" applyFont="1" applyFill="1" applyBorder="1" applyAlignment="1">
      <alignment horizontal="left"/>
    </xf>
    <xf numFmtId="182" fontId="65" fillId="23" borderId="67" xfId="2864" applyNumberFormat="1" applyFont="1" applyFill="1" applyBorder="1" applyAlignment="1">
      <alignment horizontal="left"/>
    </xf>
    <xf numFmtId="182" fontId="65" fillId="17" borderId="67" xfId="2864" applyNumberFormat="1" applyFont="1" applyFill="1" applyBorder="1" applyAlignment="1">
      <alignment horizontal="left"/>
    </xf>
    <xf numFmtId="182" fontId="65" fillId="24" borderId="67" xfId="2864" applyNumberFormat="1" applyFont="1" applyFill="1" applyBorder="1" applyAlignment="1">
      <alignment horizontal="left"/>
    </xf>
    <xf numFmtId="183" fontId="65" fillId="24" borderId="67" xfId="254" applyNumberFormat="1" applyFont="1" applyFill="1" applyBorder="1" applyAlignment="1">
      <alignment horizontal="left"/>
    </xf>
    <xf numFmtId="0" fontId="65" fillId="25" borderId="67" xfId="0" applyFont="1" applyFill="1" applyBorder="1" applyAlignment="1">
      <alignment horizontal="left"/>
    </xf>
    <xf numFmtId="0" fontId="65" fillId="26" borderId="67" xfId="2864" applyNumberFormat="1" applyFont="1" applyFill="1" applyBorder="1" applyAlignment="1">
      <alignment horizontal="left"/>
    </xf>
    <xf numFmtId="182" fontId="65" fillId="26" borderId="67" xfId="2864" applyNumberFormat="1" applyFont="1" applyFill="1" applyBorder="1" applyAlignment="1">
      <alignment horizontal="left"/>
    </xf>
    <xf numFmtId="183" fontId="65" fillId="26" borderId="67" xfId="254" applyNumberFormat="1" applyFont="1" applyFill="1" applyBorder="1" applyAlignment="1">
      <alignment horizontal="left"/>
    </xf>
    <xf numFmtId="0" fontId="65" fillId="24" borderId="67" xfId="2864" applyNumberFormat="1" applyFont="1" applyFill="1" applyBorder="1" applyAlignment="1">
      <alignment horizontal="left"/>
    </xf>
    <xf numFmtId="0" fontId="65" fillId="26" borderId="67" xfId="254" applyNumberFormat="1" applyFont="1" applyFill="1" applyBorder="1" applyAlignment="1">
      <alignment horizontal="left"/>
    </xf>
    <xf numFmtId="182" fontId="65" fillId="27" borderId="67" xfId="2864" applyNumberFormat="1" applyFont="1" applyFill="1" applyBorder="1" applyAlignment="1">
      <alignment horizontal="left"/>
    </xf>
    <xf numFmtId="182" fontId="66" fillId="28" borderId="67" xfId="2864" applyNumberFormat="1" applyFont="1" applyFill="1" applyBorder="1" applyAlignment="1">
      <alignment horizontal="left"/>
    </xf>
    <xf numFmtId="0" fontId="66" fillId="25" borderId="67" xfId="0" applyFont="1" applyFill="1" applyBorder="1" applyAlignment="1">
      <alignment horizontal="left"/>
    </xf>
    <xf numFmtId="0" fontId="67" fillId="0" borderId="67" xfId="0" applyFont="1" applyBorder="1" applyAlignment="1">
      <alignment horizontal="center"/>
    </xf>
    <xf numFmtId="0" fontId="67" fillId="0" borderId="67" xfId="0" applyFont="1" applyBorder="1"/>
    <xf numFmtId="0" fontId="67" fillId="0" borderId="67" xfId="0" applyFont="1" applyBorder="1" applyAlignment="1">
      <alignment horizontal="center" vertical="center"/>
    </xf>
    <xf numFmtId="184" fontId="67" fillId="0" borderId="67" xfId="621" applyNumberFormat="1" applyFont="1" applyBorder="1" applyAlignment="1"/>
    <xf numFmtId="182" fontId="67" fillId="0" borderId="67" xfId="2864" applyNumberFormat="1" applyFont="1" applyBorder="1" applyAlignment="1"/>
    <xf numFmtId="0" fontId="67" fillId="0" borderId="67" xfId="2864" applyNumberFormat="1" applyFont="1" applyBorder="1" applyAlignment="1"/>
    <xf numFmtId="182" fontId="68" fillId="0" borderId="67" xfId="2864" applyNumberFormat="1" applyFont="1" applyBorder="1" applyAlignment="1"/>
    <xf numFmtId="0" fontId="27" fillId="0" borderId="0" xfId="0" applyFont="1" applyAlignment="1">
      <alignment horizontal="center"/>
    </xf>
    <xf numFmtId="0" fontId="27" fillId="0" borderId="0" xfId="0" applyFont="1"/>
    <xf numFmtId="184" fontId="27" fillId="0" borderId="0" xfId="0" applyNumberFormat="1" applyFont="1"/>
    <xf numFmtId="0" fontId="27" fillId="4" borderId="1" xfId="0" applyFont="1" applyFill="1" applyBorder="1" applyAlignment="1">
      <alignment horizontal="center" vertical="center"/>
    </xf>
    <xf numFmtId="0" fontId="4" fillId="0" borderId="0" xfId="14" applyBorder="1" applyAlignment="1">
      <alignment vertical="center"/>
    </xf>
    <xf numFmtId="0" fontId="32" fillId="3" borderId="12" xfId="0" applyFont="1" applyFill="1" applyBorder="1" applyAlignment="1">
      <alignment horizontal="justify" vertical="center" wrapText="1"/>
    </xf>
    <xf numFmtId="0" fontId="4" fillId="2" borderId="0" xfId="14" applyFill="1" applyBorder="1" applyAlignment="1">
      <alignment vertical="center"/>
    </xf>
    <xf numFmtId="0" fontId="14" fillId="16" borderId="4" xfId="14" applyFont="1" applyFill="1" applyBorder="1" applyAlignment="1">
      <alignment horizontal="center" vertical="center" textRotation="90" wrapText="1"/>
    </xf>
    <xf numFmtId="10" fontId="4" fillId="16" borderId="4" xfId="14" applyNumberFormat="1" applyFont="1" applyFill="1" applyBorder="1" applyAlignment="1">
      <alignment horizontal="center" vertical="center" wrapText="1"/>
    </xf>
    <xf numFmtId="0" fontId="2" fillId="16" borderId="4" xfId="14" applyFont="1" applyFill="1" applyBorder="1" applyAlignment="1">
      <alignment horizontal="center" vertical="center" wrapText="1"/>
    </xf>
    <xf numFmtId="186" fontId="53" fillId="16" borderId="3" xfId="0" applyNumberFormat="1" applyFont="1" applyFill="1" applyBorder="1" applyAlignment="1">
      <alignment vertical="center"/>
    </xf>
    <xf numFmtId="10" fontId="70" fillId="3" borderId="3" xfId="14" applyNumberFormat="1" applyFont="1" applyFill="1" applyBorder="1" applyAlignment="1">
      <alignment horizontal="center" vertical="center" wrapText="1"/>
    </xf>
    <xf numFmtId="10" fontId="71" fillId="3" borderId="3" xfId="14" applyNumberFormat="1" applyFont="1" applyFill="1" applyBorder="1" applyAlignment="1">
      <alignment horizontal="center" vertical="center" wrapText="1"/>
    </xf>
    <xf numFmtId="0" fontId="17" fillId="2" borderId="0" xfId="14" applyFont="1" applyFill="1" applyAlignment="1">
      <alignment vertical="center"/>
    </xf>
    <xf numFmtId="186" fontId="53" fillId="17" borderId="1" xfId="0" applyNumberFormat="1" applyFont="1" applyFill="1" applyBorder="1" applyAlignment="1">
      <alignment vertical="center"/>
    </xf>
    <xf numFmtId="10" fontId="70" fillId="3" borderId="1" xfId="14" applyNumberFormat="1" applyFont="1" applyFill="1" applyBorder="1" applyAlignment="1">
      <alignment horizontal="center" vertical="center" wrapText="1"/>
    </xf>
    <xf numFmtId="10" fontId="70" fillId="3" borderId="5" xfId="14" applyNumberFormat="1" applyFont="1" applyFill="1" applyBorder="1" applyAlignment="1">
      <alignment horizontal="center" vertical="center" wrapText="1"/>
    </xf>
    <xf numFmtId="10" fontId="71" fillId="3" borderId="5" xfId="14" applyNumberFormat="1" applyFont="1" applyFill="1" applyBorder="1" applyAlignment="1">
      <alignment horizontal="center" vertical="center" wrapText="1"/>
    </xf>
    <xf numFmtId="9" fontId="53" fillId="16" borderId="3" xfId="0" applyNumberFormat="1" applyFont="1" applyFill="1" applyBorder="1" applyAlignment="1">
      <alignment vertical="center"/>
    </xf>
    <xf numFmtId="0" fontId="17" fillId="2" borderId="1" xfId="14" applyFont="1" applyFill="1" applyBorder="1" applyAlignment="1">
      <alignment vertical="center"/>
    </xf>
    <xf numFmtId="0" fontId="17" fillId="3" borderId="0" xfId="14" applyFont="1" applyFill="1" applyAlignment="1">
      <alignment vertical="center"/>
    </xf>
    <xf numFmtId="186" fontId="53" fillId="17" borderId="2" xfId="0" applyNumberFormat="1" applyFont="1" applyFill="1" applyBorder="1" applyAlignment="1">
      <alignment vertical="center"/>
    </xf>
    <xf numFmtId="186" fontId="17" fillId="0" borderId="2" xfId="0" applyNumberFormat="1" applyFont="1" applyFill="1" applyBorder="1" applyAlignment="1">
      <alignment horizontal="center" vertical="center"/>
    </xf>
    <xf numFmtId="186" fontId="17" fillId="3" borderId="2" xfId="0" applyNumberFormat="1" applyFont="1" applyFill="1" applyBorder="1" applyAlignment="1">
      <alignment horizontal="center" vertical="center"/>
    </xf>
    <xf numFmtId="186" fontId="53" fillId="16" borderId="1" xfId="0" applyNumberFormat="1" applyFont="1" applyFill="1" applyBorder="1" applyAlignment="1">
      <alignment vertical="center"/>
    </xf>
    <xf numFmtId="186" fontId="17" fillId="0" borderId="1" xfId="0" applyNumberFormat="1" applyFont="1" applyFill="1" applyBorder="1" applyAlignment="1">
      <alignment horizontal="center" vertical="center"/>
    </xf>
    <xf numFmtId="186" fontId="17" fillId="3" borderId="1" xfId="0" applyNumberFormat="1" applyFont="1" applyFill="1" applyBorder="1" applyAlignment="1">
      <alignment horizontal="center" vertical="center"/>
    </xf>
    <xf numFmtId="186" fontId="53" fillId="16" borderId="5" xfId="0" applyNumberFormat="1" applyFont="1" applyFill="1" applyBorder="1" applyAlignment="1">
      <alignment vertical="center"/>
    </xf>
    <xf numFmtId="186" fontId="17" fillId="0" borderId="4" xfId="0" applyNumberFormat="1" applyFont="1" applyFill="1" applyBorder="1" applyAlignment="1">
      <alignment horizontal="center" vertical="center"/>
    </xf>
    <xf numFmtId="186" fontId="17" fillId="3" borderId="4" xfId="0" applyNumberFormat="1" applyFont="1" applyFill="1" applyBorder="1" applyAlignment="1">
      <alignment horizontal="center" vertical="center"/>
    </xf>
    <xf numFmtId="0" fontId="17" fillId="2" borderId="0" xfId="14" applyFont="1" applyFill="1" applyBorder="1" applyAlignment="1">
      <alignment vertical="center"/>
    </xf>
    <xf numFmtId="0" fontId="17" fillId="0" borderId="0" xfId="14" applyFont="1" applyBorder="1" applyAlignment="1">
      <alignment vertical="center"/>
    </xf>
    <xf numFmtId="10" fontId="70" fillId="3" borderId="2" xfId="14" applyNumberFormat="1" applyFont="1" applyFill="1" applyBorder="1" applyAlignment="1">
      <alignment horizontal="center" vertical="center" wrapText="1"/>
    </xf>
    <xf numFmtId="10" fontId="71" fillId="3" borderId="1" xfId="14" applyNumberFormat="1" applyFont="1" applyFill="1" applyBorder="1" applyAlignment="1">
      <alignment horizontal="center" vertical="center" wrapText="1"/>
    </xf>
    <xf numFmtId="10" fontId="2" fillId="16" borderId="39" xfId="14" applyNumberFormat="1" applyFont="1" applyFill="1" applyBorder="1" applyAlignment="1">
      <alignment horizontal="center" vertical="center" wrapText="1"/>
    </xf>
    <xf numFmtId="0" fontId="11" fillId="2" borderId="0" xfId="14" applyFont="1" applyFill="1" applyAlignment="1">
      <alignment vertical="center"/>
    </xf>
    <xf numFmtId="0" fontId="11" fillId="0" borderId="0" xfId="14" applyFont="1" applyAlignment="1">
      <alignment vertical="center"/>
    </xf>
    <xf numFmtId="0" fontId="4" fillId="2" borderId="0" xfId="14" applyFill="1" applyAlignment="1">
      <alignment vertical="center"/>
    </xf>
    <xf numFmtId="0" fontId="4" fillId="2" borderId="0" xfId="14" applyFill="1" applyAlignment="1">
      <alignment horizontal="left" vertical="center"/>
    </xf>
    <xf numFmtId="10" fontId="4" fillId="2" borderId="0" xfId="14" applyNumberFormat="1" applyFill="1" applyAlignment="1">
      <alignment vertical="center"/>
    </xf>
    <xf numFmtId="10" fontId="4" fillId="3" borderId="0" xfId="14" applyNumberFormat="1" applyFill="1" applyAlignment="1">
      <alignment vertical="center"/>
    </xf>
    <xf numFmtId="0" fontId="4" fillId="3" borderId="0" xfId="14" applyFill="1" applyAlignment="1">
      <alignment horizontal="justify" vertical="center"/>
    </xf>
    <xf numFmtId="0" fontId="4" fillId="0" borderId="0" xfId="14" applyAlignment="1">
      <alignment vertical="center"/>
    </xf>
    <xf numFmtId="0" fontId="4" fillId="3" borderId="0" xfId="14" applyFill="1" applyAlignment="1">
      <alignment vertical="center"/>
    </xf>
    <xf numFmtId="0" fontId="4" fillId="0" borderId="0" xfId="14" applyAlignment="1">
      <alignment horizontal="left" vertical="center"/>
    </xf>
    <xf numFmtId="10" fontId="4" fillId="0" borderId="0" xfId="14" applyNumberFormat="1" applyAlignment="1">
      <alignment vertical="center"/>
    </xf>
    <xf numFmtId="0" fontId="55"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top" wrapText="1"/>
    </xf>
    <xf numFmtId="0" fontId="6" fillId="0" borderId="1" xfId="0" applyFont="1" applyFill="1" applyBorder="1" applyAlignment="1">
      <alignment vertical="top" wrapText="1"/>
    </xf>
    <xf numFmtId="176" fontId="6" fillId="0" borderId="1" xfId="4" applyNumberFormat="1" applyFont="1" applyFill="1" applyBorder="1" applyAlignment="1">
      <alignment horizontal="center" vertical="center"/>
    </xf>
    <xf numFmtId="170" fontId="6" fillId="0" borderId="1" xfId="4" applyNumberFormat="1" applyFont="1" applyFill="1" applyBorder="1" applyAlignment="1">
      <alignment horizontal="left" vertical="center"/>
    </xf>
    <xf numFmtId="170" fontId="6" fillId="0" borderId="1" xfId="4" applyNumberFormat="1" applyFont="1" applyFill="1" applyBorder="1" applyAlignment="1">
      <alignment vertical="center"/>
    </xf>
    <xf numFmtId="176" fontId="6" fillId="0" borderId="1" xfId="4" applyNumberFormat="1" applyFont="1" applyFill="1" applyBorder="1" applyAlignment="1">
      <alignment vertical="center"/>
    </xf>
    <xf numFmtId="176" fontId="6" fillId="0" borderId="1" xfId="4" applyNumberFormat="1" applyFont="1" applyFill="1" applyBorder="1" applyAlignment="1">
      <alignment horizontal="left" vertical="center"/>
    </xf>
    <xf numFmtId="170" fontId="6" fillId="0" borderId="1" xfId="4" applyNumberFormat="1" applyFont="1" applyFill="1" applyBorder="1" applyAlignment="1">
      <alignment horizontal="center" vertical="center"/>
    </xf>
    <xf numFmtId="10" fontId="6" fillId="0" borderId="1" xfId="21" applyNumberFormat="1" applyFont="1" applyFill="1" applyBorder="1" applyAlignment="1">
      <alignment horizontal="center" vertical="center"/>
    </xf>
    <xf numFmtId="9" fontId="22" fillId="0" borderId="67" xfId="21" applyFont="1" applyFill="1" applyBorder="1" applyAlignment="1">
      <alignment horizontal="center" vertical="center" wrapText="1"/>
    </xf>
    <xf numFmtId="10" fontId="22" fillId="0" borderId="67" xfId="21" applyNumberFormat="1" applyFont="1" applyFill="1" applyBorder="1" applyAlignment="1">
      <alignment horizontal="center" vertical="center" wrapText="1"/>
    </xf>
    <xf numFmtId="3" fontId="23" fillId="0" borderId="67" xfId="0" applyNumberFormat="1" applyFont="1" applyFill="1" applyBorder="1" applyAlignment="1">
      <alignment horizontal="center" vertical="center"/>
    </xf>
    <xf numFmtId="176" fontId="23" fillId="0" borderId="67" xfId="4" applyNumberFormat="1" applyFont="1" applyFill="1" applyBorder="1" applyAlignment="1">
      <alignment horizontal="center" vertical="center"/>
    </xf>
    <xf numFmtId="170" fontId="23" fillId="0" borderId="67" xfId="4" applyNumberFormat="1" applyFont="1" applyFill="1" applyBorder="1" applyAlignment="1">
      <alignment horizontal="center" vertical="center"/>
    </xf>
    <xf numFmtId="170" fontId="18" fillId="0" borderId="67" xfId="8" applyNumberFormat="1" applyFont="1" applyFill="1" applyBorder="1" applyAlignment="1">
      <alignment horizontal="center" vertical="center"/>
    </xf>
    <xf numFmtId="180" fontId="23" fillId="0" borderId="67" xfId="0" applyNumberFormat="1" applyFont="1" applyFill="1" applyBorder="1" applyAlignment="1">
      <alignment horizontal="center" vertical="center"/>
    </xf>
    <xf numFmtId="3" fontId="19" fillId="0" borderId="67" xfId="0" applyNumberFormat="1" applyFont="1" applyFill="1" applyBorder="1" applyAlignment="1">
      <alignment horizontal="center" vertical="center" wrapText="1"/>
    </xf>
    <xf numFmtId="4" fontId="18" fillId="0" borderId="67" xfId="0" applyNumberFormat="1" applyFont="1" applyFill="1" applyBorder="1" applyAlignment="1">
      <alignment horizontal="right" vertical="center"/>
    </xf>
    <xf numFmtId="180" fontId="17" fillId="0" borderId="67" xfId="8" applyNumberFormat="1" applyFont="1" applyFill="1" applyBorder="1" applyAlignment="1">
      <alignment horizontal="center" vertical="center" wrapText="1"/>
    </xf>
    <xf numFmtId="0" fontId="17" fillId="0" borderId="67" xfId="0" applyFont="1" applyFill="1" applyBorder="1" applyAlignment="1">
      <alignment horizontal="center" vertical="center"/>
    </xf>
    <xf numFmtId="0" fontId="17" fillId="0" borderId="67" xfId="0" applyFont="1" applyFill="1" applyBorder="1" applyAlignment="1">
      <alignment horizontal="right" vertical="center"/>
    </xf>
    <xf numFmtId="176" fontId="53" fillId="0" borderId="67" xfId="0" applyNumberFormat="1" applyFont="1" applyFill="1" applyBorder="1" applyAlignment="1">
      <alignment vertical="center"/>
    </xf>
    <xf numFmtId="176" fontId="53" fillId="0" borderId="67" xfId="0" applyNumberFormat="1" applyFont="1" applyFill="1" applyBorder="1" applyAlignment="1">
      <alignment horizontal="center"/>
    </xf>
    <xf numFmtId="176" fontId="53" fillId="0" borderId="67" xfId="0" applyNumberFormat="1" applyFont="1" applyFill="1" applyBorder="1" applyAlignment="1">
      <alignment horizontal="center" vertical="center"/>
    </xf>
    <xf numFmtId="0" fontId="54" fillId="0" borderId="67" xfId="0" applyFont="1" applyFill="1" applyBorder="1" applyAlignment="1">
      <alignment horizontal="center" vertical="center" wrapText="1"/>
    </xf>
    <xf numFmtId="0" fontId="54" fillId="0" borderId="67" xfId="0" applyFont="1" applyFill="1" applyBorder="1" applyAlignment="1">
      <alignment vertical="center"/>
    </xf>
    <xf numFmtId="0" fontId="5" fillId="16" borderId="81" xfId="0" applyFont="1" applyFill="1" applyBorder="1" applyAlignment="1">
      <alignment horizontal="center" vertical="center" wrapText="1"/>
    </xf>
    <xf numFmtId="0" fontId="5" fillId="17" borderId="81" xfId="0" applyFont="1" applyFill="1" applyBorder="1" applyAlignment="1">
      <alignment horizontal="center" vertical="center" wrapText="1"/>
    </xf>
    <xf numFmtId="0" fontId="5" fillId="3" borderId="81" xfId="0" applyFont="1" applyFill="1" applyBorder="1" applyAlignment="1">
      <alignment horizontal="center" vertical="center" wrapText="1"/>
    </xf>
    <xf numFmtId="0" fontId="16" fillId="16" borderId="82" xfId="0" applyFont="1" applyFill="1" applyBorder="1" applyAlignment="1" applyProtection="1">
      <alignment horizontal="left" vertical="top" wrapText="1"/>
      <protection locked="0"/>
    </xf>
    <xf numFmtId="3" fontId="17" fillId="0" borderId="82" xfId="0" applyNumberFormat="1" applyFont="1" applyFill="1" applyBorder="1" applyAlignment="1">
      <alignment horizontal="center" vertical="center" wrapText="1"/>
    </xf>
    <xf numFmtId="0" fontId="23" fillId="0" borderId="82" xfId="0" applyFont="1" applyFill="1" applyBorder="1" applyAlignment="1">
      <alignment horizontal="center" vertical="center"/>
    </xf>
    <xf numFmtId="9" fontId="22" fillId="0" borderId="82" xfId="21" applyFont="1" applyFill="1" applyBorder="1" applyAlignment="1">
      <alignment horizontal="center" vertical="center" wrapText="1"/>
    </xf>
    <xf numFmtId="10" fontId="22" fillId="0" borderId="82" xfId="21" applyNumberFormat="1" applyFont="1" applyFill="1" applyBorder="1" applyAlignment="1">
      <alignment horizontal="center" vertical="center" wrapText="1"/>
    </xf>
    <xf numFmtId="0" fontId="16" fillId="16" borderId="84" xfId="0" applyFont="1" applyFill="1" applyBorder="1" applyAlignment="1" applyProtection="1">
      <alignment horizontal="left" vertical="top" wrapText="1"/>
      <protection locked="0"/>
    </xf>
    <xf numFmtId="3" fontId="17" fillId="0" borderId="84" xfId="0" applyNumberFormat="1" applyFont="1" applyFill="1" applyBorder="1" applyAlignment="1">
      <alignment horizontal="center" vertical="center" wrapText="1"/>
    </xf>
    <xf numFmtId="0" fontId="23" fillId="0" borderId="84" xfId="0" applyFont="1" applyFill="1" applyBorder="1" applyAlignment="1">
      <alignment horizontal="center" vertical="center"/>
    </xf>
    <xf numFmtId="9" fontId="22" fillId="0" borderId="84" xfId="21" applyFont="1" applyFill="1" applyBorder="1" applyAlignment="1">
      <alignment horizontal="center" vertical="center" wrapText="1"/>
    </xf>
    <xf numFmtId="10" fontId="22" fillId="0" borderId="84" xfId="21" applyNumberFormat="1" applyFont="1" applyFill="1" applyBorder="1" applyAlignment="1">
      <alignment horizontal="center" vertical="center" wrapText="1"/>
    </xf>
    <xf numFmtId="0" fontId="15" fillId="17" borderId="89" xfId="0" applyFont="1" applyFill="1" applyBorder="1" applyAlignment="1" applyProtection="1">
      <alignment horizontal="left" vertical="top" wrapText="1"/>
      <protection locked="0"/>
    </xf>
    <xf numFmtId="37" fontId="20" fillId="0" borderId="89" xfId="8" applyNumberFormat="1" applyFont="1" applyFill="1" applyBorder="1" applyAlignment="1">
      <alignment horizontal="center" vertical="center"/>
    </xf>
    <xf numFmtId="3" fontId="17" fillId="0" borderId="89" xfId="8" applyNumberFormat="1" applyFont="1" applyFill="1" applyBorder="1" applyAlignment="1">
      <alignment horizontal="center" vertical="center" wrapText="1"/>
    </xf>
    <xf numFmtId="3" fontId="17" fillId="0" borderId="89" xfId="0" applyNumberFormat="1" applyFont="1" applyFill="1" applyBorder="1" applyAlignment="1">
      <alignment horizontal="center" vertical="center" wrapText="1"/>
    </xf>
    <xf numFmtId="9" fontId="22" fillId="0" borderId="89" xfId="21" applyFont="1" applyFill="1" applyBorder="1" applyAlignment="1">
      <alignment horizontal="center" vertical="center" wrapText="1"/>
    </xf>
    <xf numFmtId="10" fontId="22" fillId="0" borderId="89" xfId="21" applyNumberFormat="1" applyFont="1" applyFill="1" applyBorder="1" applyAlignment="1">
      <alignment horizontal="center" vertical="center" wrapText="1"/>
    </xf>
    <xf numFmtId="3" fontId="23" fillId="0" borderId="84" xfId="0" applyNumberFormat="1" applyFont="1" applyFill="1" applyBorder="1" applyAlignment="1">
      <alignment horizontal="center" vertical="center"/>
    </xf>
    <xf numFmtId="3" fontId="24" fillId="0" borderId="89" xfId="0" applyNumberFormat="1" applyFont="1" applyFill="1" applyBorder="1" applyAlignment="1">
      <alignment horizontal="center" vertical="center"/>
    </xf>
    <xf numFmtId="176" fontId="23" fillId="0" borderId="89" xfId="4" applyNumberFormat="1" applyFont="1" applyFill="1" applyBorder="1" applyAlignment="1">
      <alignment horizontal="center" vertical="center"/>
    </xf>
    <xf numFmtId="170" fontId="23" fillId="0" borderId="82" xfId="4" applyNumberFormat="1" applyFont="1" applyFill="1" applyBorder="1" applyAlignment="1">
      <alignment horizontal="center" vertical="center"/>
    </xf>
    <xf numFmtId="4" fontId="17" fillId="0" borderId="84" xfId="0" applyNumberFormat="1" applyFont="1" applyFill="1" applyBorder="1" applyAlignment="1">
      <alignment horizontal="center" vertical="center" wrapText="1"/>
    </xf>
    <xf numFmtId="180" fontId="17" fillId="0" borderId="84" xfId="0" applyNumberFormat="1" applyFont="1" applyFill="1" applyBorder="1" applyAlignment="1">
      <alignment horizontal="center" vertical="center" wrapText="1"/>
    </xf>
    <xf numFmtId="170" fontId="53" fillId="0" borderId="84" xfId="4" applyNumberFormat="1" applyFont="1" applyFill="1" applyBorder="1" applyAlignment="1">
      <alignment horizontal="center" vertical="center"/>
    </xf>
    <xf numFmtId="4" fontId="19" fillId="0" borderId="89" xfId="8" applyNumberFormat="1" applyFont="1" applyFill="1" applyBorder="1" applyAlignment="1">
      <alignment horizontal="center" vertical="center" wrapText="1"/>
    </xf>
    <xf numFmtId="180" fontId="24" fillId="0" borderId="89" xfId="0" applyNumberFormat="1" applyFont="1" applyFill="1" applyBorder="1" applyAlignment="1">
      <alignment horizontal="center" vertical="center"/>
    </xf>
    <xf numFmtId="170" fontId="24" fillId="0" borderId="89" xfId="4" applyNumberFormat="1" applyFont="1" applyFill="1" applyBorder="1" applyAlignment="1">
      <alignment horizontal="center" vertical="center"/>
    </xf>
    <xf numFmtId="170" fontId="23" fillId="0" borderId="84" xfId="4" applyNumberFormat="1" applyFont="1" applyFill="1" applyBorder="1" applyAlignment="1">
      <alignment horizontal="center" vertical="center"/>
    </xf>
    <xf numFmtId="176" fontId="24" fillId="0" borderId="89" xfId="4" applyNumberFormat="1" applyFont="1" applyFill="1" applyBorder="1" applyAlignment="1">
      <alignment horizontal="center" vertical="center"/>
    </xf>
    <xf numFmtId="181" fontId="17" fillId="0" borderId="82" xfId="0" applyNumberFormat="1" applyFont="1" applyFill="1" applyBorder="1" applyAlignment="1">
      <alignment horizontal="center" vertical="center" wrapText="1"/>
    </xf>
    <xf numFmtId="176" fontId="23" fillId="0" borderId="82" xfId="4" applyNumberFormat="1" applyFont="1" applyFill="1" applyBorder="1" applyAlignment="1">
      <alignment horizontal="center" vertical="center"/>
    </xf>
    <xf numFmtId="181" fontId="19" fillId="0" borderId="89" xfId="8" applyNumberFormat="1" applyFont="1" applyFill="1" applyBorder="1" applyAlignment="1">
      <alignment horizontal="center" vertical="center" wrapText="1"/>
    </xf>
    <xf numFmtId="0" fontId="15" fillId="17" borderId="81" xfId="0" applyFont="1" applyFill="1" applyBorder="1" applyAlignment="1" applyProtection="1">
      <alignment horizontal="left" vertical="top" wrapText="1"/>
      <protection locked="0"/>
    </xf>
    <xf numFmtId="37" fontId="20" fillId="0" borderId="81" xfId="8" applyNumberFormat="1" applyFont="1" applyFill="1" applyBorder="1" applyAlignment="1">
      <alignment horizontal="center" vertical="center"/>
    </xf>
    <xf numFmtId="3" fontId="19" fillId="0" borderId="81" xfId="8" applyNumberFormat="1" applyFont="1" applyFill="1" applyBorder="1" applyAlignment="1">
      <alignment horizontal="center" vertical="center" wrapText="1"/>
    </xf>
    <xf numFmtId="3" fontId="17" fillId="0" borderId="81" xfId="0" applyNumberFormat="1" applyFont="1" applyFill="1" applyBorder="1" applyAlignment="1">
      <alignment horizontal="center" vertical="center" wrapText="1"/>
    </xf>
    <xf numFmtId="9" fontId="22" fillId="0" borderId="81" xfId="21" applyFont="1" applyFill="1" applyBorder="1" applyAlignment="1">
      <alignment horizontal="center" vertical="center" wrapText="1"/>
    </xf>
    <xf numFmtId="10" fontId="22" fillId="0" borderId="81" xfId="21" applyNumberFormat="1" applyFont="1" applyFill="1" applyBorder="1" applyAlignment="1">
      <alignment horizontal="center" vertical="center" wrapText="1"/>
    </xf>
    <xf numFmtId="181" fontId="17" fillId="0" borderId="84" xfId="0" applyNumberFormat="1" applyFont="1" applyFill="1" applyBorder="1" applyAlignment="1">
      <alignment horizontal="center" vertical="center" wrapText="1"/>
    </xf>
    <xf numFmtId="4" fontId="23" fillId="0" borderId="84" xfId="0" applyNumberFormat="1" applyFont="1" applyFill="1" applyBorder="1" applyAlignment="1">
      <alignment horizontal="center" vertical="center"/>
    </xf>
    <xf numFmtId="176" fontId="23" fillId="0" borderId="84" xfId="4" applyNumberFormat="1" applyFont="1" applyFill="1" applyBorder="1" applyAlignment="1">
      <alignment horizontal="center" vertical="center"/>
    </xf>
    <xf numFmtId="185" fontId="23" fillId="0" borderId="84" xfId="4" applyNumberFormat="1" applyFont="1" applyFill="1" applyBorder="1" applyAlignment="1">
      <alignment horizontal="center" vertical="center"/>
    </xf>
    <xf numFmtId="3" fontId="19" fillId="0" borderId="89" xfId="8" applyNumberFormat="1" applyFont="1" applyFill="1" applyBorder="1" applyAlignment="1">
      <alignment horizontal="center" vertical="center" wrapText="1"/>
    </xf>
    <xf numFmtId="0" fontId="16" fillId="16" borderId="82" xfId="0" applyFont="1" applyFill="1" applyBorder="1" applyAlignment="1" applyProtection="1">
      <alignment horizontal="left" vertical="center" wrapText="1"/>
      <protection locked="0"/>
    </xf>
    <xf numFmtId="3" fontId="19" fillId="0" borderId="82" xfId="8" applyNumberFormat="1" applyFont="1" applyFill="1" applyBorder="1" applyAlignment="1">
      <alignment horizontal="center" vertical="center" wrapText="1"/>
    </xf>
    <xf numFmtId="3" fontId="19" fillId="0" borderId="89" xfId="0" applyNumberFormat="1" applyFont="1" applyFill="1" applyBorder="1" applyAlignment="1">
      <alignment horizontal="center" vertical="center" wrapText="1"/>
    </xf>
    <xf numFmtId="10" fontId="70" fillId="0" borderId="3" xfId="14" applyNumberFormat="1" applyFont="1" applyFill="1" applyBorder="1" applyAlignment="1">
      <alignment horizontal="center" vertical="center" wrapText="1"/>
    </xf>
    <xf numFmtId="10" fontId="70" fillId="0" borderId="1" xfId="14" applyNumberFormat="1" applyFont="1" applyFill="1" applyBorder="1" applyAlignment="1">
      <alignment horizontal="center" vertical="center" wrapText="1"/>
    </xf>
    <xf numFmtId="10" fontId="17" fillId="0" borderId="1" xfId="14" applyNumberFormat="1" applyFont="1" applyFill="1" applyBorder="1" applyAlignment="1">
      <alignment horizontal="center" vertical="center" wrapText="1"/>
    </xf>
    <xf numFmtId="10" fontId="70" fillId="0" borderId="5" xfId="14" applyNumberFormat="1" applyFont="1" applyFill="1" applyBorder="1" applyAlignment="1">
      <alignment horizontal="center" vertical="center" wrapText="1"/>
    </xf>
    <xf numFmtId="10" fontId="72" fillId="0" borderId="1" xfId="14" applyNumberFormat="1" applyFont="1" applyFill="1" applyBorder="1" applyAlignment="1">
      <alignment horizontal="center" vertical="center" wrapText="1"/>
    </xf>
    <xf numFmtId="10" fontId="70" fillId="0" borderId="2" xfId="14" applyNumberFormat="1" applyFont="1" applyFill="1" applyBorder="1" applyAlignment="1">
      <alignment horizontal="center" vertical="center" wrapText="1"/>
    </xf>
    <xf numFmtId="0" fontId="55" fillId="0" borderId="1" xfId="0" applyFont="1" applyFill="1" applyBorder="1" applyAlignment="1">
      <alignment vertical="top" wrapText="1"/>
    </xf>
    <xf numFmtId="0" fontId="55" fillId="0" borderId="1" xfId="0" applyFont="1" applyFill="1" applyBorder="1" applyAlignment="1">
      <alignment horizontal="center" vertical="center" wrapText="1"/>
    </xf>
    <xf numFmtId="0" fontId="2" fillId="16" borderId="49" xfId="14" applyFont="1" applyFill="1" applyBorder="1" applyAlignment="1">
      <alignment horizontal="justify" vertical="center" wrapText="1"/>
    </xf>
    <xf numFmtId="3" fontId="2" fillId="3" borderId="95" xfId="0" applyNumberFormat="1" applyFont="1" applyFill="1" applyBorder="1" applyAlignment="1">
      <alignment horizontal="center" vertical="center" wrapText="1"/>
    </xf>
    <xf numFmtId="4" fontId="2" fillId="3" borderId="95" xfId="0" applyNumberFormat="1" applyFont="1" applyFill="1" applyBorder="1" applyAlignment="1">
      <alignment horizontal="center" vertical="center"/>
    </xf>
    <xf numFmtId="4" fontId="2" fillId="3" borderId="0" xfId="0" applyNumberFormat="1" applyFont="1" applyFill="1" applyAlignment="1">
      <alignment horizontal="center" vertical="center"/>
    </xf>
    <xf numFmtId="4" fontId="2" fillId="3" borderId="45" xfId="0" applyNumberFormat="1" applyFont="1" applyFill="1" applyBorder="1" applyAlignment="1">
      <alignment horizontal="center" vertical="center"/>
    </xf>
    <xf numFmtId="39" fontId="2" fillId="3" borderId="96" xfId="0" applyNumberFormat="1" applyFont="1" applyFill="1" applyBorder="1" applyAlignment="1">
      <alignment horizontal="center" vertical="center" wrapText="1"/>
    </xf>
    <xf numFmtId="39" fontId="2" fillId="3" borderId="95" xfId="0" applyNumberFormat="1" applyFont="1" applyFill="1" applyBorder="1" applyAlignment="1">
      <alignment horizontal="center" vertical="center" wrapText="1"/>
    </xf>
    <xf numFmtId="4" fontId="2" fillId="29" borderId="7" xfId="0" applyNumberFormat="1" applyFont="1" applyFill="1" applyBorder="1" applyAlignment="1">
      <alignment horizontal="center" vertical="center"/>
    </xf>
    <xf numFmtId="4" fontId="2" fillId="29" borderId="0" xfId="0" applyNumberFormat="1" applyFont="1" applyFill="1" applyAlignment="1">
      <alignment horizontal="center" vertical="center"/>
    </xf>
    <xf numFmtId="3" fontId="2" fillId="3" borderId="95" xfId="0" applyNumberFormat="1" applyFont="1" applyFill="1" applyBorder="1" applyAlignment="1">
      <alignment horizontal="center" vertical="center"/>
    </xf>
    <xf numFmtId="4" fontId="2" fillId="3" borderId="8" xfId="0" applyNumberFormat="1" applyFont="1" applyFill="1" applyBorder="1" applyAlignment="1">
      <alignment horizontal="center" vertical="center"/>
    </xf>
    <xf numFmtId="4" fontId="2" fillId="3" borderId="6" xfId="0" applyNumberFormat="1" applyFont="1" applyFill="1" applyBorder="1" applyAlignment="1">
      <alignment horizontal="center" vertical="center"/>
    </xf>
    <xf numFmtId="4" fontId="4" fillId="3" borderId="8" xfId="0" applyNumberFormat="1" applyFont="1" applyFill="1" applyBorder="1" applyAlignment="1">
      <alignment horizontal="center" vertical="center"/>
    </xf>
    <xf numFmtId="4" fontId="19" fillId="3" borderId="8" xfId="0" applyNumberFormat="1" applyFont="1" applyFill="1" applyBorder="1" applyAlignment="1">
      <alignment horizontal="center" vertical="center" wrapText="1"/>
    </xf>
    <xf numFmtId="3" fontId="4" fillId="3" borderId="6" xfId="0" applyNumberFormat="1" applyFont="1" applyFill="1" applyBorder="1" applyAlignment="1">
      <alignment horizontal="center" vertical="center" wrapText="1"/>
    </xf>
    <xf numFmtId="3" fontId="2" fillId="3" borderId="8" xfId="0" applyNumberFormat="1" applyFont="1" applyFill="1" applyBorder="1" applyAlignment="1">
      <alignment horizontal="center" vertical="center"/>
    </xf>
    <xf numFmtId="0" fontId="2" fillId="3" borderId="8" xfId="0" applyFont="1" applyFill="1" applyBorder="1" applyAlignment="1">
      <alignment horizontal="center" vertical="center"/>
    </xf>
    <xf numFmtId="43" fontId="4" fillId="3" borderId="1" xfId="215" applyFont="1" applyFill="1" applyBorder="1" applyAlignment="1" applyProtection="1">
      <alignment horizontal="center" vertical="center"/>
    </xf>
    <xf numFmtId="39" fontId="4" fillId="3" borderId="6" xfId="0" applyNumberFormat="1" applyFont="1" applyFill="1" applyBorder="1" applyAlignment="1">
      <alignment horizontal="center" vertical="center"/>
    </xf>
    <xf numFmtId="4" fontId="17" fillId="3" borderId="96" xfId="0" applyNumberFormat="1" applyFont="1" applyFill="1" applyBorder="1" applyAlignment="1">
      <alignment horizontal="center" vertical="center" wrapText="1"/>
    </xf>
    <xf numFmtId="4" fontId="17" fillId="3" borderId="95" xfId="0" applyNumberFormat="1" applyFont="1" applyFill="1" applyBorder="1" applyAlignment="1">
      <alignment horizontal="center" vertical="center" wrapText="1"/>
    </xf>
    <xf numFmtId="4" fontId="4" fillId="3" borderId="95" xfId="0" applyNumberFormat="1" applyFont="1" applyFill="1" applyBorder="1" applyAlignment="1">
      <alignment horizontal="center" vertical="center"/>
    </xf>
    <xf numFmtId="4" fontId="4" fillId="3" borderId="97" xfId="0" applyNumberFormat="1" applyFont="1" applyFill="1" applyBorder="1" applyAlignment="1">
      <alignment horizontal="center" vertical="center"/>
    </xf>
    <xf numFmtId="3" fontId="4" fillId="3" borderId="19" xfId="0" applyNumberFormat="1" applyFont="1" applyFill="1" applyBorder="1" applyAlignment="1">
      <alignment vertical="center" wrapText="1"/>
    </xf>
    <xf numFmtId="3" fontId="4" fillId="3" borderId="23" xfId="0" applyNumberFormat="1" applyFont="1" applyFill="1" applyBorder="1" applyAlignment="1">
      <alignment vertical="center" wrapText="1"/>
    </xf>
    <xf numFmtId="3" fontId="4" fillId="3" borderId="21" xfId="0" applyNumberFormat="1" applyFont="1" applyFill="1" applyBorder="1" applyAlignment="1">
      <alignment vertical="center" wrapText="1"/>
    </xf>
    <xf numFmtId="39" fontId="4" fillId="0" borderId="65" xfId="0" applyNumberFormat="1" applyFont="1" applyFill="1" applyBorder="1" applyAlignment="1">
      <alignment horizontal="center" vertical="center" wrapText="1"/>
    </xf>
    <xf numFmtId="39" fontId="4" fillId="0" borderId="1" xfId="0" applyNumberFormat="1" applyFont="1" applyFill="1" applyBorder="1" applyAlignment="1">
      <alignment horizontal="center" vertical="center" wrapText="1"/>
    </xf>
    <xf numFmtId="4" fontId="2" fillId="0" borderId="7" xfId="0" applyNumberFormat="1" applyFont="1" applyFill="1" applyBorder="1" applyAlignment="1">
      <alignment horizontal="center" vertical="center"/>
    </xf>
    <xf numFmtId="39" fontId="4" fillId="0" borderId="7" xfId="0" applyNumberFormat="1" applyFont="1" applyFill="1" applyBorder="1" applyAlignment="1">
      <alignment horizontal="center" vertical="center" wrapText="1"/>
    </xf>
    <xf numFmtId="39" fontId="2" fillId="0" borderId="7"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xf>
    <xf numFmtId="4" fontId="4" fillId="0" borderId="1"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4" fontId="17" fillId="0" borderId="1" xfId="0" applyNumberFormat="1" applyFont="1" applyFill="1" applyBorder="1" applyAlignment="1">
      <alignment horizontal="center" vertical="center" wrapText="1"/>
    </xf>
    <xf numFmtId="39" fontId="4" fillId="0" borderId="7" xfId="0" applyNumberFormat="1" applyFont="1" applyFill="1" applyBorder="1" applyAlignment="1">
      <alignment horizontal="center" vertical="center"/>
    </xf>
    <xf numFmtId="4" fontId="2" fillId="0" borderId="65" xfId="0" applyNumberFormat="1" applyFont="1" applyFill="1" applyBorder="1" applyAlignment="1">
      <alignment horizontal="center" vertical="center"/>
    </xf>
    <xf numFmtId="0" fontId="38" fillId="0" borderId="1" xfId="0" applyFont="1" applyFill="1" applyBorder="1"/>
    <xf numFmtId="3" fontId="4" fillId="0" borderId="65" xfId="0" applyNumberFormat="1" applyFont="1" applyFill="1" applyBorder="1" applyAlignment="1">
      <alignment horizontal="center" vertical="center" wrapText="1"/>
    </xf>
    <xf numFmtId="3" fontId="4" fillId="0" borderId="7" xfId="0" applyNumberFormat="1" applyFont="1" applyFill="1" applyBorder="1" applyAlignment="1">
      <alignment horizontal="center" vertical="center" wrapText="1"/>
    </xf>
    <xf numFmtId="3" fontId="2" fillId="0" borderId="7"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xf>
    <xf numFmtId="3" fontId="2" fillId="0" borderId="1" xfId="0" applyNumberFormat="1" applyFont="1" applyFill="1" applyBorder="1" applyAlignment="1">
      <alignment horizontal="center" vertical="center"/>
    </xf>
    <xf numFmtId="3" fontId="4" fillId="0" borderId="1" xfId="0" applyNumberFormat="1" applyFont="1" applyFill="1" applyBorder="1" applyAlignment="1">
      <alignment horizontal="center" vertical="center" wrapText="1"/>
    </xf>
    <xf numFmtId="39" fontId="4" fillId="0" borderId="65" xfId="0" applyNumberFormat="1" applyFont="1" applyFill="1" applyBorder="1" applyAlignment="1">
      <alignment horizontal="center" vertical="center"/>
    </xf>
    <xf numFmtId="39" fontId="2" fillId="0" borderId="7" xfId="0" applyNumberFormat="1" applyFont="1" applyFill="1" applyBorder="1" applyAlignment="1">
      <alignment horizontal="center" vertical="center"/>
    </xf>
    <xf numFmtId="4" fontId="2" fillId="0" borderId="17" xfId="0" applyNumberFormat="1" applyFont="1" applyFill="1" applyBorder="1" applyAlignment="1">
      <alignment horizontal="center" vertical="center"/>
    </xf>
    <xf numFmtId="4" fontId="19" fillId="0" borderId="1"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xf>
    <xf numFmtId="3" fontId="17" fillId="0" borderId="1" xfId="0" applyNumberFormat="1" applyFont="1" applyFill="1" applyBorder="1" applyAlignment="1">
      <alignment horizontal="center" vertical="center" wrapText="1"/>
    </xf>
    <xf numFmtId="4" fontId="52" fillId="0" borderId="1" xfId="0" applyNumberFormat="1" applyFont="1" applyFill="1" applyBorder="1" applyAlignment="1">
      <alignment horizontal="center" vertical="center"/>
    </xf>
    <xf numFmtId="39" fontId="4" fillId="0" borderId="17" xfId="0" applyNumberFormat="1" applyFont="1" applyFill="1" applyBorder="1" applyAlignment="1">
      <alignment horizontal="center" vertical="center"/>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9" fillId="0" borderId="53" xfId="0" applyFont="1" applyFill="1" applyBorder="1" applyAlignment="1">
      <alignment horizontal="center" vertical="center" wrapText="1"/>
    </xf>
    <xf numFmtId="0" fontId="9" fillId="0" borderId="54" xfId="0" applyFont="1" applyFill="1" applyBorder="1" applyAlignment="1">
      <alignment horizontal="center" vertical="center" wrapText="1"/>
    </xf>
    <xf numFmtId="0" fontId="9" fillId="0" borderId="55"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15" xfId="0" applyFont="1" applyFill="1" applyBorder="1" applyAlignment="1">
      <alignment horizontal="center"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6" borderId="56" xfId="0" applyFont="1" applyFill="1" applyBorder="1" applyAlignment="1">
      <alignment horizontal="center" vertical="center" wrapText="1"/>
    </xf>
    <xf numFmtId="0" fontId="5" fillId="16" borderId="57"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9" fillId="16" borderId="44" xfId="0" applyFont="1" applyFill="1" applyBorder="1" applyAlignment="1">
      <alignment horizontal="left" vertical="center" wrapText="1"/>
    </xf>
    <xf numFmtId="0" fontId="9" fillId="16" borderId="34" xfId="0" applyFont="1" applyFill="1" applyBorder="1" applyAlignment="1">
      <alignment horizontal="left" vertical="center" wrapText="1"/>
    </xf>
    <xf numFmtId="0" fontId="5" fillId="16" borderId="16" xfId="0" applyFont="1" applyFill="1" applyBorder="1" applyAlignment="1">
      <alignment horizontal="center" vertical="center" wrapText="1"/>
    </xf>
    <xf numFmtId="0" fontId="5" fillId="16" borderId="17" xfId="0" applyFont="1" applyFill="1" applyBorder="1" applyAlignment="1">
      <alignment horizontal="center" vertical="center" wrapText="1"/>
    </xf>
    <xf numFmtId="0" fontId="5" fillId="16" borderId="18"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4" xfId="0" applyFont="1" applyFill="1" applyBorder="1" applyAlignment="1" applyProtection="1">
      <alignment horizontal="center" vertical="center" wrapText="1"/>
      <protection locked="0"/>
    </xf>
    <xf numFmtId="0" fontId="5" fillId="17" borderId="56" xfId="0" applyFont="1" applyFill="1" applyBorder="1" applyAlignment="1">
      <alignment horizontal="center" vertical="center" wrapText="1"/>
    </xf>
    <xf numFmtId="0" fontId="5" fillId="17" borderId="57" xfId="0" applyFont="1" applyFill="1" applyBorder="1" applyAlignment="1">
      <alignment horizontal="center" vertical="center" wrapText="1"/>
    </xf>
    <xf numFmtId="0" fontId="5" fillId="17" borderId="61" xfId="0" applyFont="1" applyFill="1" applyBorder="1" applyAlignment="1">
      <alignment horizontal="center" vertical="center"/>
    </xf>
    <xf numFmtId="0" fontId="5" fillId="17" borderId="2" xfId="0" applyFont="1" applyFill="1" applyBorder="1" applyAlignment="1">
      <alignment horizontal="center" vertical="center"/>
    </xf>
    <xf numFmtId="0" fontId="5" fillId="16" borderId="53" xfId="0" applyFont="1" applyFill="1" applyBorder="1" applyAlignment="1">
      <alignment horizontal="center" vertical="center"/>
    </xf>
    <xf numFmtId="0" fontId="5" fillId="16" borderId="54" xfId="0" applyFont="1" applyFill="1" applyBorder="1" applyAlignment="1">
      <alignment horizontal="center" vertical="center"/>
    </xf>
    <xf numFmtId="0" fontId="5" fillId="16" borderId="55" xfId="0" applyFont="1" applyFill="1" applyBorder="1" applyAlignment="1">
      <alignment horizontal="center" vertical="center"/>
    </xf>
    <xf numFmtId="0" fontId="34" fillId="16" borderId="44" xfId="0" applyFont="1" applyFill="1" applyBorder="1" applyAlignment="1">
      <alignment horizontal="center" vertical="center" wrapText="1"/>
    </xf>
    <xf numFmtId="0" fontId="34" fillId="16" borderId="34" xfId="0" applyFont="1" applyFill="1" applyBorder="1" applyAlignment="1">
      <alignment horizontal="center" vertical="center" wrapText="1"/>
    </xf>
    <xf numFmtId="0" fontId="34" fillId="16" borderId="35" xfId="0" applyFont="1" applyFill="1" applyBorder="1" applyAlignment="1">
      <alignment horizontal="center" vertical="center" wrapText="1"/>
    </xf>
    <xf numFmtId="0" fontId="32" fillId="3" borderId="53" xfId="0" applyFont="1" applyFill="1" applyBorder="1" applyAlignment="1">
      <alignment vertical="center" wrapText="1"/>
    </xf>
    <xf numFmtId="0" fontId="32" fillId="3" borderId="54" xfId="0" applyFont="1" applyFill="1" applyBorder="1" applyAlignment="1">
      <alignment vertical="center" wrapText="1"/>
    </xf>
    <xf numFmtId="0" fontId="32" fillId="3" borderId="55" xfId="0" applyFont="1" applyFill="1" applyBorder="1" applyAlignment="1">
      <alignment vertical="center" wrapText="1"/>
    </xf>
    <xf numFmtId="0" fontId="32" fillId="3" borderId="32" xfId="0" applyFont="1" applyFill="1" applyBorder="1" applyAlignment="1">
      <alignment horizontal="left" vertical="center" wrapText="1"/>
    </xf>
    <xf numFmtId="0" fontId="32" fillId="3" borderId="33" xfId="0" applyFont="1" applyFill="1" applyBorder="1" applyAlignment="1">
      <alignment horizontal="left" vertical="center" wrapText="1"/>
    </xf>
    <xf numFmtId="0" fontId="33" fillId="0" borderId="25" xfId="0" applyFont="1" applyFill="1" applyBorder="1" applyAlignment="1">
      <alignment horizontal="center"/>
    </xf>
    <xf numFmtId="0" fontId="33" fillId="0" borderId="26" xfId="0" applyFont="1" applyFill="1" applyBorder="1" applyAlignment="1">
      <alignment horizontal="center"/>
    </xf>
    <xf numFmtId="0" fontId="33" fillId="0" borderId="28" xfId="0" applyFont="1" applyFill="1" applyBorder="1" applyAlignment="1">
      <alignment horizontal="center"/>
    </xf>
    <xf numFmtId="0" fontId="33" fillId="0" borderId="0" xfId="0" applyFont="1" applyFill="1" applyBorder="1" applyAlignment="1">
      <alignment horizontal="center"/>
    </xf>
    <xf numFmtId="0" fontId="33" fillId="0" borderId="30" xfId="0" applyFont="1" applyFill="1" applyBorder="1" applyAlignment="1">
      <alignment horizontal="center"/>
    </xf>
    <xf numFmtId="0" fontId="33" fillId="0" borderId="31" xfId="0" applyFont="1" applyFill="1" applyBorder="1" applyAlignment="1">
      <alignment horizontal="center"/>
    </xf>
    <xf numFmtId="0" fontId="36" fillId="16" borderId="62" xfId="0" applyFont="1" applyFill="1" applyBorder="1" applyAlignment="1">
      <alignment horizontal="center" vertical="center" wrapText="1"/>
    </xf>
    <xf numFmtId="0" fontId="36" fillId="16" borderId="60" xfId="0" applyFont="1" applyFill="1" applyBorder="1" applyAlignment="1">
      <alignment horizontal="center" vertical="center" wrapText="1"/>
    </xf>
    <xf numFmtId="0" fontId="36" fillId="16" borderId="6" xfId="0" applyFont="1" applyFill="1" applyBorder="1" applyAlignment="1">
      <alignment horizontal="center" vertical="center" wrapText="1"/>
    </xf>
    <xf numFmtId="0" fontId="36" fillId="16" borderId="36"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top" wrapText="1"/>
    </xf>
    <xf numFmtId="0" fontId="27" fillId="4" borderId="1" xfId="0" applyFont="1" applyFill="1" applyBorder="1" applyAlignment="1">
      <alignment horizontal="center" vertical="center"/>
    </xf>
    <xf numFmtId="176" fontId="53" fillId="16" borderId="75" xfId="0" applyNumberFormat="1" applyFont="1" applyFill="1" applyBorder="1" applyAlignment="1">
      <alignment horizontal="center"/>
    </xf>
    <xf numFmtId="176" fontId="53" fillId="16" borderId="0" xfId="0" applyNumberFormat="1" applyFont="1" applyFill="1" applyBorder="1" applyAlignment="1">
      <alignment horizontal="center"/>
    </xf>
    <xf numFmtId="176" fontId="53" fillId="16" borderId="76" xfId="0" applyNumberFormat="1" applyFont="1" applyFill="1" applyBorder="1" applyAlignment="1">
      <alignment horizontal="center"/>
    </xf>
    <xf numFmtId="176" fontId="53" fillId="16" borderId="77" xfId="0" applyNumberFormat="1" applyFont="1" applyFill="1" applyBorder="1" applyAlignment="1">
      <alignment horizontal="center"/>
    </xf>
    <xf numFmtId="176" fontId="53" fillId="16" borderId="78" xfId="0" applyNumberFormat="1" applyFont="1" applyFill="1" applyBorder="1" applyAlignment="1">
      <alignment horizontal="center"/>
    </xf>
    <xf numFmtId="176" fontId="53" fillId="16" borderId="79" xfId="0" applyNumberFormat="1" applyFont="1" applyFill="1" applyBorder="1" applyAlignment="1">
      <alignment horizontal="center"/>
    </xf>
    <xf numFmtId="0" fontId="0" fillId="0" borderId="25" xfId="0" applyFill="1" applyBorder="1" applyAlignment="1">
      <alignment horizontal="center"/>
    </xf>
    <xf numFmtId="0" fontId="0" fillId="0" borderId="26" xfId="0" applyFill="1" applyBorder="1" applyAlignment="1">
      <alignment horizontal="center"/>
    </xf>
    <xf numFmtId="0" fontId="0" fillId="0" borderId="40"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29"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41" xfId="0" applyFill="1" applyBorder="1" applyAlignment="1">
      <alignment horizontal="center"/>
    </xf>
    <xf numFmtId="0" fontId="36" fillId="16" borderId="63" xfId="0" applyFont="1" applyFill="1" applyBorder="1" applyAlignment="1">
      <alignment horizontal="center" vertical="center" wrapText="1"/>
    </xf>
    <xf numFmtId="0" fontId="32" fillId="3" borderId="53" xfId="0" applyFont="1" applyFill="1" applyBorder="1" applyAlignment="1">
      <alignment horizontal="left" vertical="center"/>
    </xf>
    <xf numFmtId="0" fontId="32" fillId="3" borderId="54" xfId="0" applyFont="1" applyFill="1" applyBorder="1" applyAlignment="1">
      <alignment horizontal="left" vertical="center"/>
    </xf>
    <xf numFmtId="0" fontId="32" fillId="3" borderId="55" xfId="0" applyFont="1" applyFill="1" applyBorder="1" applyAlignment="1">
      <alignment horizontal="left" vertical="center"/>
    </xf>
    <xf numFmtId="0" fontId="27" fillId="3" borderId="0" xfId="0" applyFont="1" applyFill="1" applyBorder="1" applyAlignment="1">
      <alignment horizontal="center" vertical="center" wrapText="1"/>
    </xf>
    <xf numFmtId="0" fontId="0" fillId="3" borderId="0" xfId="0" applyFill="1" applyBorder="1" applyAlignment="1">
      <alignment horizontal="left" vertical="center"/>
    </xf>
    <xf numFmtId="0" fontId="5" fillId="16" borderId="67" xfId="0" applyFont="1" applyFill="1" applyBorder="1" applyAlignment="1">
      <alignment horizontal="center" vertical="center" wrapText="1"/>
    </xf>
    <xf numFmtId="0" fontId="5" fillId="16" borderId="81" xfId="0" applyFont="1" applyFill="1" applyBorder="1" applyAlignment="1">
      <alignment horizontal="center" vertical="center" wrapText="1"/>
    </xf>
    <xf numFmtId="0" fontId="5" fillId="16" borderId="81" xfId="0" applyFont="1" applyFill="1" applyBorder="1" applyAlignment="1">
      <alignment horizontal="center"/>
    </xf>
    <xf numFmtId="0" fontId="5" fillId="16" borderId="67" xfId="0" applyFont="1" applyFill="1" applyBorder="1" applyAlignment="1">
      <alignment horizontal="center" vertical="center"/>
    </xf>
    <xf numFmtId="0" fontId="3" fillId="16" borderId="67" xfId="0" applyFont="1" applyFill="1" applyBorder="1" applyAlignment="1" applyProtection="1">
      <alignment horizontal="center" vertical="center" wrapText="1"/>
      <protection locked="0"/>
    </xf>
    <xf numFmtId="0" fontId="3" fillId="16" borderId="82" xfId="0" applyFont="1" applyFill="1" applyBorder="1" applyAlignment="1" applyProtection="1">
      <alignment horizontal="center" vertical="center" wrapText="1"/>
      <protection locked="0"/>
    </xf>
    <xf numFmtId="0" fontId="9" fillId="0" borderId="53" xfId="0" applyFont="1" applyFill="1" applyBorder="1" applyAlignment="1">
      <alignment horizontal="left" vertical="center" wrapText="1"/>
    </xf>
    <xf numFmtId="0" fontId="9" fillId="0" borderId="54" xfId="0" applyFont="1" applyFill="1" applyBorder="1" applyAlignment="1">
      <alignment horizontal="left" vertical="center" wrapText="1"/>
    </xf>
    <xf numFmtId="0" fontId="9" fillId="0" borderId="55" xfId="0" applyFont="1" applyFill="1" applyBorder="1" applyAlignment="1">
      <alignment horizontal="left" vertical="center" wrapText="1"/>
    </xf>
    <xf numFmtId="0" fontId="5" fillId="17" borderId="67" xfId="0" applyFont="1" applyFill="1" applyBorder="1" applyAlignment="1">
      <alignment horizontal="center" vertical="center" wrapText="1"/>
    </xf>
    <xf numFmtId="0" fontId="9" fillId="16" borderId="53" xfId="0" applyFont="1" applyFill="1" applyBorder="1" applyAlignment="1">
      <alignment horizontal="center" vertical="center" wrapText="1"/>
    </xf>
    <xf numFmtId="0" fontId="9" fillId="16" borderId="54" xfId="0" applyFont="1" applyFill="1" applyBorder="1" applyAlignment="1">
      <alignment horizontal="center" vertical="center" wrapText="1"/>
    </xf>
    <xf numFmtId="0" fontId="9" fillId="16" borderId="55" xfId="0" applyFont="1" applyFill="1" applyBorder="1" applyAlignment="1">
      <alignment horizontal="center" vertical="center" wrapText="1"/>
    </xf>
    <xf numFmtId="0" fontId="22" fillId="0" borderId="84" xfId="0" applyFont="1" applyFill="1" applyBorder="1" applyAlignment="1">
      <alignment horizontal="justify" vertical="center" wrapText="1"/>
    </xf>
    <xf numFmtId="0" fontId="22" fillId="0" borderId="67" xfId="0" applyFont="1" applyFill="1" applyBorder="1" applyAlignment="1">
      <alignment horizontal="justify" vertical="center"/>
    </xf>
    <xf numFmtId="0" fontId="22" fillId="0" borderId="89" xfId="0" applyFont="1" applyFill="1" applyBorder="1" applyAlignment="1">
      <alignment horizontal="justify" vertical="center"/>
    </xf>
    <xf numFmtId="0" fontId="22" fillId="0" borderId="84" xfId="0" applyFont="1" applyFill="1" applyBorder="1" applyAlignment="1">
      <alignment horizontal="center" vertical="center" wrapText="1"/>
    </xf>
    <xf numFmtId="0" fontId="22" fillId="0" borderId="67" xfId="0" applyFont="1" applyFill="1" applyBorder="1" applyAlignment="1">
      <alignment horizontal="center" vertical="center" wrapText="1"/>
    </xf>
    <xf numFmtId="0" fontId="22" fillId="0" borderId="89" xfId="0" applyFont="1" applyFill="1" applyBorder="1" applyAlignment="1">
      <alignment horizontal="center" vertical="center" wrapText="1"/>
    </xf>
    <xf numFmtId="0" fontId="22" fillId="0" borderId="85" xfId="0" applyFont="1" applyFill="1" applyBorder="1" applyAlignment="1">
      <alignment horizontal="justify" vertical="center" wrapText="1"/>
    </xf>
    <xf numFmtId="0" fontId="22" fillId="0" borderId="87" xfId="0" applyFont="1" applyFill="1" applyBorder="1" applyAlignment="1">
      <alignment horizontal="justify" vertical="center" wrapText="1"/>
    </xf>
    <xf numFmtId="0" fontId="22" fillId="0" borderId="90" xfId="0" applyFont="1" applyFill="1" applyBorder="1" applyAlignment="1">
      <alignment horizontal="justify" vertical="center" wrapText="1"/>
    </xf>
    <xf numFmtId="0" fontId="5" fillId="0" borderId="80" xfId="0" applyFont="1" applyFill="1" applyBorder="1" applyAlignment="1">
      <alignment horizontal="center" vertical="center" wrapText="1"/>
    </xf>
    <xf numFmtId="0" fontId="5" fillId="0" borderId="83" xfId="0" applyFont="1" applyFill="1" applyBorder="1" applyAlignment="1">
      <alignment horizontal="center" vertical="center" wrapText="1"/>
    </xf>
    <xf numFmtId="0" fontId="5" fillId="0" borderId="86" xfId="0" applyFont="1" applyFill="1" applyBorder="1" applyAlignment="1">
      <alignment horizontal="center" vertical="center" wrapText="1"/>
    </xf>
    <xf numFmtId="0" fontId="5" fillId="0" borderId="88" xfId="0" applyFont="1" applyFill="1" applyBorder="1" applyAlignment="1">
      <alignment horizontal="center" vertical="center" wrapText="1"/>
    </xf>
    <xf numFmtId="0" fontId="4" fillId="0" borderId="84" xfId="0" applyFont="1" applyFill="1" applyBorder="1" applyAlignment="1">
      <alignment horizontal="justify" vertical="center" wrapText="1"/>
    </xf>
    <xf numFmtId="0" fontId="4" fillId="0" borderId="67" xfId="0" applyFont="1" applyFill="1" applyBorder="1" applyAlignment="1">
      <alignment horizontal="justify" vertical="center" wrapText="1"/>
    </xf>
    <xf numFmtId="0" fontId="4" fillId="0" borderId="89" xfId="0" applyFont="1" applyFill="1" applyBorder="1" applyAlignment="1">
      <alignment horizontal="justify" vertical="center" wrapText="1"/>
    </xf>
    <xf numFmtId="0" fontId="4" fillId="0" borderId="84" xfId="0" applyFont="1" applyFill="1" applyBorder="1" applyAlignment="1">
      <alignment horizontal="center" vertical="center" wrapText="1"/>
    </xf>
    <xf numFmtId="0" fontId="4" fillId="0" borderId="67"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22" fillId="0" borderId="3" xfId="0" applyFont="1" applyFill="1" applyBorder="1" applyAlignment="1">
      <alignment horizontal="justify" vertical="center" wrapText="1"/>
    </xf>
    <xf numFmtId="0" fontId="22" fillId="0" borderId="1" xfId="0" applyFont="1" applyFill="1" applyBorder="1" applyAlignment="1">
      <alignment horizontal="justify" vertical="center"/>
    </xf>
    <xf numFmtId="0" fontId="22" fillId="0" borderId="4" xfId="0" applyFont="1" applyFill="1" applyBorder="1" applyAlignment="1">
      <alignment horizontal="justify" vertical="center"/>
    </xf>
    <xf numFmtId="0" fontId="22" fillId="0" borderId="87" xfId="0" applyFont="1" applyFill="1" applyBorder="1" applyAlignment="1">
      <alignment horizontal="justify" vertical="center"/>
    </xf>
    <xf numFmtId="0" fontId="22" fillId="0" borderId="90" xfId="0" applyFont="1" applyFill="1" applyBorder="1" applyAlignment="1">
      <alignment horizontal="justify" vertical="center"/>
    </xf>
    <xf numFmtId="0" fontId="4" fillId="0" borderId="80" xfId="0" applyFont="1" applyFill="1" applyBorder="1" applyAlignment="1">
      <alignment horizontal="center" vertical="center" wrapText="1"/>
    </xf>
    <xf numFmtId="0" fontId="5" fillId="0" borderId="91" xfId="0" applyFont="1" applyFill="1" applyBorder="1" applyAlignment="1">
      <alignment horizontal="center" vertical="center" wrapText="1"/>
    </xf>
    <xf numFmtId="0" fontId="4" fillId="0" borderId="81" xfId="0" applyFont="1" applyFill="1" applyBorder="1" applyAlignment="1">
      <alignment horizontal="justify" vertical="center" wrapText="1"/>
    </xf>
    <xf numFmtId="0" fontId="4" fillId="0" borderId="81" xfId="0" applyFont="1" applyFill="1" applyBorder="1" applyAlignment="1">
      <alignment horizontal="center" vertical="center" wrapText="1"/>
    </xf>
    <xf numFmtId="0" fontId="22" fillId="0" borderId="81" xfId="0" applyFont="1" applyFill="1" applyBorder="1" applyAlignment="1">
      <alignment horizontal="justify" vertical="center"/>
    </xf>
    <xf numFmtId="0" fontId="22" fillId="0" borderId="81" xfId="0" applyFont="1" applyFill="1" applyBorder="1" applyAlignment="1">
      <alignment horizontal="center" vertical="center" wrapText="1"/>
    </xf>
    <xf numFmtId="0" fontId="22" fillId="0" borderId="92" xfId="0" applyFont="1" applyFill="1" applyBorder="1" applyAlignment="1">
      <alignment horizontal="justify" vertical="center" wrapText="1"/>
    </xf>
    <xf numFmtId="0" fontId="5" fillId="0" borderId="93" xfId="0" applyFont="1" applyFill="1" applyBorder="1" applyAlignment="1">
      <alignment horizontal="center" vertical="center" wrapText="1"/>
    </xf>
    <xf numFmtId="0" fontId="4" fillId="0" borderId="82" xfId="0" applyFont="1" applyFill="1" applyBorder="1" applyAlignment="1">
      <alignment horizontal="justify" vertical="center" wrapText="1"/>
    </xf>
    <xf numFmtId="0" fontId="4" fillId="0" borderId="82" xfId="0" applyFont="1" applyFill="1" applyBorder="1" applyAlignment="1">
      <alignment horizontal="center" vertical="center" wrapText="1"/>
    </xf>
    <xf numFmtId="0" fontId="22" fillId="0" borderId="82" xfId="0" applyFont="1" applyFill="1" applyBorder="1" applyAlignment="1">
      <alignment horizontal="justify" vertical="center" wrapText="1"/>
    </xf>
    <xf numFmtId="0" fontId="22" fillId="0" borderId="82" xfId="0" applyFont="1" applyFill="1" applyBorder="1" applyAlignment="1">
      <alignment horizontal="center" vertical="center" wrapText="1"/>
    </xf>
    <xf numFmtId="0" fontId="22" fillId="0" borderId="94" xfId="0" applyFont="1" applyFill="1" applyBorder="1" applyAlignment="1">
      <alignment horizontal="justify" vertical="center" wrapText="1"/>
    </xf>
    <xf numFmtId="0" fontId="75" fillId="0" borderId="84" xfId="0" applyFont="1" applyFill="1" applyBorder="1" applyAlignment="1">
      <alignment horizontal="left" vertical="top" wrapText="1"/>
    </xf>
    <xf numFmtId="0" fontId="55" fillId="0" borderId="67" xfId="0" applyFont="1" applyFill="1" applyBorder="1" applyAlignment="1">
      <alignment vertical="top"/>
    </xf>
    <xf numFmtId="0" fontId="55" fillId="0" borderId="89" xfId="0" applyFont="1" applyFill="1" applyBorder="1" applyAlignment="1">
      <alignment vertical="top"/>
    </xf>
    <xf numFmtId="0" fontId="74" fillId="0" borderId="84" xfId="0" applyFont="1" applyFill="1" applyBorder="1" applyAlignment="1">
      <alignment horizontal="justify" vertical="top" wrapText="1"/>
    </xf>
    <xf numFmtId="0" fontId="22" fillId="0" borderId="67" xfId="0" applyFont="1" applyFill="1" applyBorder="1" applyAlignment="1">
      <alignment horizontal="justify" vertical="top"/>
    </xf>
    <xf numFmtId="0" fontId="22" fillId="0" borderId="89" xfId="0" applyFont="1" applyFill="1" applyBorder="1" applyAlignment="1">
      <alignment horizontal="justify" vertical="top"/>
    </xf>
    <xf numFmtId="0" fontId="19" fillId="0" borderId="1" xfId="0" applyFont="1" applyBorder="1" applyAlignment="1" applyProtection="1">
      <alignment horizontal="center" vertical="center" wrapText="1"/>
      <protection locked="0"/>
    </xf>
    <xf numFmtId="10" fontId="17" fillId="0" borderId="1" xfId="0" applyNumberFormat="1" applyFont="1" applyFill="1" applyBorder="1" applyAlignment="1" applyProtection="1">
      <alignment horizontal="center" vertical="center" wrapText="1"/>
      <protection locked="0"/>
    </xf>
    <xf numFmtId="0" fontId="70" fillId="0" borderId="74" xfId="0" applyFont="1" applyFill="1" applyBorder="1" applyAlignment="1">
      <alignment horizontal="justify" vertical="top" wrapText="1"/>
    </xf>
    <xf numFmtId="0" fontId="70" fillId="0" borderId="71" xfId="0" applyFont="1" applyFill="1" applyBorder="1" applyAlignment="1">
      <alignment horizontal="justify"/>
    </xf>
    <xf numFmtId="0" fontId="17" fillId="0" borderId="1" xfId="14" applyFont="1" applyFill="1" applyBorder="1" applyAlignment="1">
      <alignment horizontal="justify" vertical="top" wrapText="1"/>
    </xf>
    <xf numFmtId="0" fontId="19" fillId="0" borderId="3" xfId="0" applyFont="1" applyBorder="1" applyAlignment="1" applyProtection="1">
      <alignment horizontal="center" vertical="center" wrapText="1"/>
      <protection locked="0"/>
    </xf>
    <xf numFmtId="0" fontId="2" fillId="16" borderId="15" xfId="14" applyFont="1" applyFill="1" applyBorder="1" applyAlignment="1">
      <alignment horizontal="center" vertical="center" wrapText="1"/>
    </xf>
    <xf numFmtId="0" fontId="2" fillId="16" borderId="39" xfId="14" applyFont="1" applyFill="1" applyBorder="1" applyAlignment="1">
      <alignment horizontal="center" vertical="center" wrapText="1"/>
    </xf>
    <xf numFmtId="0" fontId="17" fillId="0" borderId="38" xfId="14" applyFont="1" applyFill="1" applyBorder="1" applyAlignment="1">
      <alignment horizontal="left" vertical="top" wrapText="1"/>
    </xf>
    <xf numFmtId="0" fontId="17" fillId="0" borderId="24" xfId="14" applyFont="1" applyFill="1" applyBorder="1" applyAlignment="1">
      <alignment horizontal="left" vertical="top" wrapText="1"/>
    </xf>
    <xf numFmtId="0" fontId="17" fillId="0" borderId="5" xfId="14" applyFont="1" applyFill="1" applyBorder="1" applyAlignment="1">
      <alignment horizontal="left" vertical="top" wrapText="1"/>
    </xf>
    <xf numFmtId="0" fontId="17" fillId="0" borderId="1" xfId="14" applyFont="1" applyFill="1" applyBorder="1" applyAlignment="1">
      <alignment horizontal="center" vertical="center" wrapText="1"/>
    </xf>
    <xf numFmtId="0" fontId="17" fillId="0" borderId="1" xfId="14" applyFont="1" applyFill="1" applyBorder="1" applyAlignment="1">
      <alignment horizontal="left" vertical="top" wrapText="1"/>
    </xf>
    <xf numFmtId="0" fontId="17" fillId="0" borderId="4" xfId="14" applyFont="1" applyFill="1" applyBorder="1" applyAlignment="1">
      <alignment horizontal="left" vertical="top" wrapText="1"/>
    </xf>
    <xf numFmtId="0" fontId="17" fillId="0" borderId="2" xfId="14" applyFont="1" applyFill="1" applyBorder="1" applyAlignment="1">
      <alignment horizontal="justify" vertical="top" wrapText="1"/>
    </xf>
    <xf numFmtId="0" fontId="17" fillId="0" borderId="24" xfId="14" applyFont="1" applyFill="1" applyBorder="1" applyAlignment="1">
      <alignment horizontal="justify" vertical="top" wrapText="1"/>
    </xf>
    <xf numFmtId="0" fontId="19" fillId="0" borderId="2" xfId="0" applyFont="1" applyBorder="1" applyAlignment="1" applyProtection="1">
      <alignment horizontal="center" vertical="center" wrapText="1"/>
      <protection locked="0"/>
    </xf>
    <xf numFmtId="10" fontId="17" fillId="0" borderId="3" xfId="0" applyNumberFormat="1" applyFont="1" applyFill="1" applyBorder="1" applyAlignment="1" applyProtection="1">
      <alignment horizontal="center" vertical="center" wrapText="1"/>
      <protection locked="0"/>
    </xf>
    <xf numFmtId="0" fontId="70" fillId="0" borderId="22" xfId="14" applyFont="1" applyFill="1" applyBorder="1" applyAlignment="1">
      <alignment horizontal="justify" vertical="top" wrapText="1"/>
    </xf>
    <xf numFmtId="0" fontId="70" fillId="0" borderId="49" xfId="14" applyFont="1" applyFill="1" applyBorder="1" applyAlignment="1">
      <alignment horizontal="justify" vertical="top" wrapText="1"/>
    </xf>
    <xf numFmtId="0" fontId="70" fillId="0" borderId="70" xfId="0" applyFont="1" applyFill="1" applyBorder="1" applyAlignment="1">
      <alignment horizontal="justify" vertical="top" wrapText="1"/>
    </xf>
    <xf numFmtId="0" fontId="17" fillId="0" borderId="39" xfId="14" applyFont="1" applyFill="1" applyBorder="1" applyAlignment="1">
      <alignment horizontal="justify" vertical="top" wrapText="1"/>
    </xf>
    <xf numFmtId="0" fontId="19" fillId="0" borderId="5"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10" fontId="17" fillId="0" borderId="5" xfId="0" applyNumberFormat="1" applyFont="1" applyFill="1" applyBorder="1" applyAlignment="1" applyProtection="1">
      <alignment horizontal="center" vertical="center" wrapText="1"/>
      <protection locked="0"/>
    </xf>
    <xf numFmtId="0" fontId="70" fillId="0" borderId="19" xfId="14" applyFont="1" applyFill="1" applyBorder="1" applyAlignment="1">
      <alignment horizontal="justify" vertical="top" wrapText="1"/>
    </xf>
    <xf numFmtId="0" fontId="70" fillId="0" borderId="21" xfId="14" applyFont="1" applyFill="1" applyBorder="1" applyAlignment="1">
      <alignment horizontal="justify" vertical="top" wrapText="1"/>
    </xf>
    <xf numFmtId="0" fontId="17" fillId="0" borderId="3" xfId="14" applyFont="1" applyFill="1" applyBorder="1" applyAlignment="1">
      <alignment horizontal="justify" vertical="top" wrapText="1"/>
    </xf>
    <xf numFmtId="10" fontId="19" fillId="0" borderId="38" xfId="0" applyNumberFormat="1" applyFont="1" applyFill="1" applyBorder="1" applyAlignment="1" applyProtection="1">
      <alignment horizontal="center" vertical="center" wrapText="1"/>
      <protection locked="0"/>
    </xf>
    <xf numFmtId="10" fontId="19" fillId="0" borderId="24" xfId="0" applyNumberFormat="1" applyFont="1" applyFill="1" applyBorder="1" applyAlignment="1" applyProtection="1">
      <alignment horizontal="center" vertical="center" wrapText="1"/>
      <protection locked="0"/>
    </xf>
    <xf numFmtId="10" fontId="19" fillId="0" borderId="5" xfId="0" applyNumberFormat="1" applyFont="1" applyFill="1" applyBorder="1" applyAlignment="1" applyProtection="1">
      <alignment horizontal="center" vertical="center" wrapText="1"/>
      <protection locked="0"/>
    </xf>
    <xf numFmtId="0" fontId="17" fillId="0" borderId="5" xfId="14" applyFont="1" applyFill="1" applyBorder="1" applyAlignment="1">
      <alignment horizontal="justify" vertical="top" wrapText="1"/>
    </xf>
    <xf numFmtId="0" fontId="70" fillId="0" borderId="72" xfId="0" applyFont="1" applyFill="1" applyBorder="1" applyAlignment="1">
      <alignment horizontal="justify" vertical="top" wrapText="1"/>
    </xf>
    <xf numFmtId="0" fontId="70" fillId="0" borderId="73" xfId="0" applyFont="1" applyFill="1" applyBorder="1" applyAlignment="1">
      <alignment horizontal="justify" vertical="top" wrapText="1"/>
    </xf>
    <xf numFmtId="0" fontId="19" fillId="3" borderId="1" xfId="0" applyFont="1" applyFill="1" applyBorder="1" applyAlignment="1" applyProtection="1">
      <alignment horizontal="center" vertical="center" wrapText="1"/>
      <protection locked="0"/>
    </xf>
    <xf numFmtId="0" fontId="70" fillId="0" borderId="19" xfId="14" applyFont="1" applyFill="1" applyBorder="1" applyAlignment="1">
      <alignment horizontal="left" vertical="center" wrapText="1"/>
    </xf>
    <xf numFmtId="0" fontId="70" fillId="0" borderId="21" xfId="14" applyFont="1" applyFill="1" applyBorder="1" applyAlignment="1">
      <alignment horizontal="left" vertical="center" wrapText="1"/>
    </xf>
    <xf numFmtId="0" fontId="73" fillId="0" borderId="19" xfId="14" applyFont="1" applyFill="1" applyBorder="1" applyAlignment="1">
      <alignment horizontal="justify" vertical="top" wrapText="1"/>
    </xf>
    <xf numFmtId="0" fontId="73" fillId="0" borderId="21" xfId="14" applyFont="1" applyFill="1" applyBorder="1" applyAlignment="1">
      <alignment horizontal="justify" vertical="top" wrapText="1"/>
    </xf>
    <xf numFmtId="0" fontId="70" fillId="0" borderId="11" xfId="14" applyFont="1" applyFill="1" applyBorder="1" applyAlignment="1">
      <alignment horizontal="justify" vertical="top" wrapText="1"/>
    </xf>
    <xf numFmtId="0" fontId="70" fillId="0" borderId="11" xfId="14" applyFont="1" applyFill="1" applyBorder="1" applyAlignment="1">
      <alignment horizontal="justify" vertical="top"/>
    </xf>
    <xf numFmtId="10" fontId="19" fillId="0" borderId="1" xfId="0" applyNumberFormat="1" applyFont="1" applyFill="1" applyBorder="1" applyAlignment="1" applyProtection="1">
      <alignment horizontal="center" vertical="center" wrapText="1"/>
      <protection locked="0"/>
    </xf>
    <xf numFmtId="10" fontId="19" fillId="0" borderId="4" xfId="0" applyNumberFormat="1" applyFont="1" applyFill="1" applyBorder="1" applyAlignment="1" applyProtection="1">
      <alignment horizontal="center" vertical="center" wrapText="1"/>
      <protection locked="0"/>
    </xf>
    <xf numFmtId="0" fontId="70" fillId="0" borderId="19" xfId="14" applyFont="1" applyFill="1" applyBorder="1" applyAlignment="1">
      <alignment horizontal="center" vertical="top" wrapText="1"/>
    </xf>
    <xf numFmtId="0" fontId="70" fillId="0" borderId="21" xfId="14" applyFont="1" applyFill="1" applyBorder="1" applyAlignment="1">
      <alignment horizontal="center" vertical="top" wrapText="1"/>
    </xf>
    <xf numFmtId="0" fontId="70" fillId="0" borderId="19" xfId="14" applyFont="1" applyFill="1" applyBorder="1" applyAlignment="1">
      <alignment horizontal="justify" vertical="center" wrapText="1"/>
    </xf>
    <xf numFmtId="0" fontId="70" fillId="0" borderId="21" xfId="14" applyFont="1" applyFill="1" applyBorder="1" applyAlignment="1">
      <alignment horizontal="justify" vertical="center"/>
    </xf>
    <xf numFmtId="0" fontId="70" fillId="0" borderId="23" xfId="14" applyFont="1" applyFill="1" applyBorder="1" applyAlignment="1">
      <alignment horizontal="justify" vertical="top" wrapText="1"/>
    </xf>
    <xf numFmtId="0" fontId="70" fillId="0" borderId="1" xfId="14" applyFont="1" applyFill="1" applyBorder="1" applyAlignment="1">
      <alignment horizontal="justify" vertical="top" wrapText="1"/>
    </xf>
    <xf numFmtId="10" fontId="19" fillId="0" borderId="3" xfId="0" applyNumberFormat="1" applyFont="1" applyFill="1" applyBorder="1" applyAlignment="1" applyProtection="1">
      <alignment horizontal="center" vertical="center" wrapText="1"/>
      <protection locked="0"/>
    </xf>
    <xf numFmtId="0" fontId="17" fillId="0" borderId="3" xfId="14" applyFont="1" applyFill="1" applyBorder="1" applyAlignment="1">
      <alignment horizontal="left" vertical="top" wrapText="1"/>
    </xf>
    <xf numFmtId="0" fontId="2" fillId="16" borderId="25" xfId="14" applyFont="1" applyFill="1" applyBorder="1" applyAlignment="1">
      <alignment horizontal="center" vertical="center" wrapText="1"/>
    </xf>
    <xf numFmtId="0" fontId="2" fillId="16" borderId="28" xfId="14" applyFont="1" applyFill="1" applyBorder="1" applyAlignment="1">
      <alignment horizontal="center" vertical="center" wrapText="1"/>
    </xf>
    <xf numFmtId="0" fontId="2" fillId="16" borderId="3" xfId="14" applyFont="1" applyFill="1" applyBorder="1" applyAlignment="1">
      <alignment horizontal="center" vertical="center" wrapText="1"/>
    </xf>
    <xf numFmtId="0" fontId="2" fillId="16" borderId="4" xfId="14" applyFont="1" applyFill="1" applyBorder="1" applyAlignment="1">
      <alignment horizontal="center" vertical="center" wrapText="1"/>
    </xf>
    <xf numFmtId="0" fontId="2" fillId="16" borderId="38" xfId="14" applyFont="1" applyFill="1" applyBorder="1" applyAlignment="1">
      <alignment horizontal="center" vertical="center" wrapText="1"/>
    </xf>
    <xf numFmtId="0" fontId="14" fillId="16" borderId="68" xfId="14" applyFont="1" applyFill="1" applyBorder="1" applyAlignment="1">
      <alignment horizontal="center" vertical="center" wrapText="1"/>
    </xf>
    <xf numFmtId="0" fontId="14" fillId="16" borderId="69" xfId="14" applyFont="1" applyFill="1" applyBorder="1" applyAlignment="1">
      <alignment horizontal="center" vertical="center" wrapText="1"/>
    </xf>
    <xf numFmtId="0" fontId="34" fillId="16" borderId="16" xfId="0" applyFont="1" applyFill="1" applyBorder="1" applyAlignment="1">
      <alignment horizontal="center" vertical="center" wrapText="1"/>
    </xf>
    <xf numFmtId="0" fontId="34" fillId="16" borderId="3" xfId="0" applyFont="1" applyFill="1" applyBorder="1" applyAlignment="1">
      <alignment horizontal="center" vertical="center" wrapText="1"/>
    </xf>
    <xf numFmtId="0" fontId="34" fillId="16" borderId="10" xfId="0" applyFont="1" applyFill="1" applyBorder="1" applyAlignment="1">
      <alignment horizontal="center" vertical="center" wrapText="1"/>
    </xf>
    <xf numFmtId="0" fontId="36" fillId="16" borderId="17" xfId="0" applyFont="1" applyFill="1" applyBorder="1" applyAlignment="1">
      <alignment horizontal="center" vertical="center" wrapText="1"/>
    </xf>
    <xf numFmtId="0" fontId="36" fillId="16" borderId="1" xfId="0" applyFont="1" applyFill="1" applyBorder="1" applyAlignment="1">
      <alignment horizontal="center" vertical="center" wrapText="1"/>
    </xf>
    <xf numFmtId="0" fontId="36" fillId="16" borderId="11" xfId="0" applyFont="1" applyFill="1" applyBorder="1" applyAlignment="1">
      <alignment horizontal="center" vertical="center" wrapText="1"/>
    </xf>
    <xf numFmtId="0" fontId="32" fillId="3" borderId="47" xfId="0" applyFont="1" applyFill="1" applyBorder="1" applyAlignment="1">
      <alignment horizontal="left" vertical="center" wrapText="1"/>
    </xf>
    <xf numFmtId="0" fontId="32" fillId="3" borderId="48" xfId="0" applyFont="1" applyFill="1" applyBorder="1" applyAlignment="1">
      <alignment horizontal="left" vertical="center" wrapText="1"/>
    </xf>
    <xf numFmtId="0" fontId="9" fillId="16" borderId="35" xfId="0" applyFont="1" applyFill="1" applyBorder="1" applyAlignment="1">
      <alignment horizontal="left" vertical="center" wrapText="1"/>
    </xf>
    <xf numFmtId="0" fontId="9" fillId="3" borderId="25" xfId="0" applyFont="1" applyFill="1" applyBorder="1" applyAlignment="1">
      <alignment horizontal="left" vertical="center" wrapText="1"/>
    </xf>
    <xf numFmtId="0" fontId="9" fillId="3" borderId="26" xfId="0" applyFont="1" applyFill="1" applyBorder="1" applyAlignment="1">
      <alignment horizontal="left" vertical="center" wrapText="1"/>
    </xf>
    <xf numFmtId="0" fontId="9" fillId="3" borderId="40" xfId="0" applyFont="1" applyFill="1" applyBorder="1" applyAlignment="1">
      <alignment horizontal="left" vertical="center" wrapText="1"/>
    </xf>
    <xf numFmtId="0" fontId="9" fillId="16" borderId="47" xfId="0" applyFont="1" applyFill="1" applyBorder="1" applyAlignment="1">
      <alignment horizontal="left" vertical="center" wrapText="1"/>
    </xf>
    <xf numFmtId="0" fontId="9" fillId="16" borderId="32" xfId="0" applyFont="1" applyFill="1" applyBorder="1" applyAlignment="1">
      <alignment horizontal="left" vertical="center" wrapText="1"/>
    </xf>
    <xf numFmtId="0" fontId="9" fillId="16" borderId="33" xfId="0" applyFont="1" applyFill="1" applyBorder="1" applyAlignment="1">
      <alignment horizontal="left" vertical="center" wrapText="1"/>
    </xf>
    <xf numFmtId="0" fontId="9" fillId="3" borderId="53" xfId="0" applyFont="1" applyFill="1" applyBorder="1" applyAlignment="1">
      <alignment horizontal="left" vertical="center" wrapText="1"/>
    </xf>
    <xf numFmtId="0" fontId="9" fillId="3" borderId="54" xfId="0" applyFont="1" applyFill="1" applyBorder="1" applyAlignment="1">
      <alignment horizontal="left" vertical="center" wrapText="1"/>
    </xf>
    <xf numFmtId="0" fontId="9" fillId="3" borderId="55" xfId="0" applyFont="1" applyFill="1" applyBorder="1" applyAlignment="1">
      <alignment horizontal="left" vertical="center" wrapText="1"/>
    </xf>
    <xf numFmtId="0" fontId="14" fillId="16" borderId="17"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4" fillId="16" borderId="18" xfId="0" applyFont="1" applyFill="1" applyBorder="1" applyAlignment="1">
      <alignment horizontal="center" vertical="center" wrapText="1"/>
    </xf>
    <xf numFmtId="0" fontId="14" fillId="16" borderId="4" xfId="0" applyFont="1" applyFill="1" applyBorder="1" applyAlignment="1">
      <alignment horizontal="center" vertical="center" wrapText="1"/>
    </xf>
    <xf numFmtId="0" fontId="49" fillId="18" borderId="8" xfId="0" applyFont="1" applyFill="1" applyBorder="1" applyAlignment="1">
      <alignment horizontal="center" vertical="center"/>
    </xf>
    <xf numFmtId="0" fontId="49" fillId="18" borderId="6" xfId="0" applyFont="1" applyFill="1" applyBorder="1" applyAlignment="1">
      <alignment horizontal="center" vertical="center"/>
    </xf>
    <xf numFmtId="0" fontId="49" fillId="18" borderId="7" xfId="0" applyFont="1" applyFill="1" applyBorder="1" applyAlignment="1">
      <alignment horizontal="center" vertical="center"/>
    </xf>
    <xf numFmtId="0" fontId="49" fillId="18" borderId="8" xfId="0" applyFont="1" applyFill="1" applyBorder="1" applyAlignment="1">
      <alignment horizontal="center" vertical="center" wrapText="1"/>
    </xf>
    <xf numFmtId="0" fontId="49" fillId="18" borderId="6" xfId="0" applyFont="1" applyFill="1" applyBorder="1" applyAlignment="1">
      <alignment horizontal="center" vertical="center" wrapText="1"/>
    </xf>
    <xf numFmtId="0" fontId="48" fillId="0" borderId="8" xfId="0" applyFont="1" applyBorder="1" applyAlignment="1">
      <alignment horizontal="center" vertical="center" wrapText="1"/>
    </xf>
    <xf numFmtId="0" fontId="48" fillId="0" borderId="6" xfId="0" applyFont="1" applyBorder="1" applyAlignment="1">
      <alignment horizontal="center" vertical="center" wrapText="1"/>
    </xf>
    <xf numFmtId="0" fontId="48" fillId="0" borderId="7" xfId="0" applyFont="1" applyBorder="1" applyAlignment="1">
      <alignment horizontal="center" vertical="center" wrapText="1"/>
    </xf>
    <xf numFmtId="0" fontId="48" fillId="0" borderId="8" xfId="0" applyFont="1" applyBorder="1" applyAlignment="1">
      <alignment horizontal="center" vertical="center"/>
    </xf>
    <xf numFmtId="0" fontId="48" fillId="0" borderId="6" xfId="0" applyFont="1" applyBorder="1" applyAlignment="1">
      <alignment horizontal="center" vertical="center"/>
    </xf>
    <xf numFmtId="0" fontId="7" fillId="3" borderId="1" xfId="0" applyFont="1" applyFill="1" applyBorder="1" applyAlignment="1">
      <alignment vertical="center" wrapText="1"/>
    </xf>
    <xf numFmtId="0" fontId="19" fillId="3" borderId="1" xfId="0" applyFont="1" applyFill="1" applyBorder="1" applyAlignment="1">
      <alignment vertical="center" wrapText="1"/>
    </xf>
    <xf numFmtId="0" fontId="17" fillId="3" borderId="1" xfId="0" applyFont="1" applyFill="1" applyBorder="1" applyAlignment="1">
      <alignment horizontal="center" vertical="center" wrapText="1"/>
    </xf>
    <xf numFmtId="1" fontId="17" fillId="3" borderId="2" xfId="0" applyNumberFormat="1" applyFont="1" applyFill="1" applyBorder="1" applyAlignment="1">
      <alignment horizontal="center" vertical="center" wrapText="1"/>
    </xf>
    <xf numFmtId="1" fontId="17" fillId="3" borderId="24" xfId="0" applyNumberFormat="1" applyFont="1" applyFill="1" applyBorder="1" applyAlignment="1">
      <alignment horizontal="center" vertical="center" wrapText="1"/>
    </xf>
    <xf numFmtId="1" fontId="17" fillId="3" borderId="5" xfId="0" applyNumberFormat="1" applyFont="1" applyFill="1" applyBorder="1" applyAlignment="1">
      <alignment horizontal="center" vertical="center" wrapText="1"/>
    </xf>
    <xf numFmtId="0" fontId="17" fillId="3" borderId="1" xfId="0" applyFont="1" applyFill="1" applyBorder="1" applyAlignment="1">
      <alignment vertical="center" wrapText="1"/>
    </xf>
    <xf numFmtId="0" fontId="17" fillId="3" borderId="17" xfId="0" applyFont="1" applyFill="1" applyBorder="1" applyAlignment="1">
      <alignment vertical="center" wrapText="1"/>
    </xf>
    <xf numFmtId="0" fontId="17" fillId="3" borderId="5" xfId="0" applyFont="1" applyFill="1" applyBorder="1" applyAlignment="1">
      <alignment horizontal="center" vertical="center" wrapText="1"/>
    </xf>
    <xf numFmtId="0" fontId="17" fillId="0" borderId="20"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42"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9" xfId="0" applyFont="1" applyBorder="1" applyAlignment="1">
      <alignment horizontal="center" vertical="center" wrapText="1"/>
    </xf>
    <xf numFmtId="0" fontId="0" fillId="3" borderId="2" xfId="0" applyFill="1" applyBorder="1" applyAlignment="1">
      <alignment horizontal="center"/>
    </xf>
    <xf numFmtId="0" fontId="0" fillId="3" borderId="24" xfId="0" applyFill="1" applyBorder="1" applyAlignment="1">
      <alignment horizontal="center"/>
    </xf>
    <xf numFmtId="0" fontId="0" fillId="3" borderId="5" xfId="0" applyFill="1" applyBorder="1" applyAlignment="1">
      <alignment horizontal="center"/>
    </xf>
    <xf numFmtId="3" fontId="38" fillId="3" borderId="2" xfId="0" applyNumberFormat="1" applyFont="1" applyFill="1" applyBorder="1" applyAlignment="1">
      <alignment horizontal="center" vertical="center" wrapText="1"/>
    </xf>
    <xf numFmtId="3" fontId="38" fillId="3" borderId="24" xfId="0" applyNumberFormat="1" applyFont="1" applyFill="1" applyBorder="1" applyAlignment="1">
      <alignment horizontal="center" vertical="center" wrapText="1"/>
    </xf>
    <xf numFmtId="3" fontId="38" fillId="3" borderId="5" xfId="0" applyNumberFormat="1" applyFont="1" applyFill="1" applyBorder="1" applyAlignment="1">
      <alignment horizontal="center" vertical="center" wrapText="1"/>
    </xf>
    <xf numFmtId="0" fontId="62" fillId="3" borderId="1" xfId="0" applyFont="1" applyFill="1" applyBorder="1" applyAlignment="1">
      <alignment vertical="center" wrapText="1"/>
    </xf>
    <xf numFmtId="0" fontId="0" fillId="3" borderId="1" xfId="0" applyFill="1" applyBorder="1" applyAlignment="1">
      <alignment horizontal="center" vertical="center" wrapText="1"/>
    </xf>
    <xf numFmtId="4" fontId="4" fillId="3" borderId="2"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wrapText="1"/>
    </xf>
    <xf numFmtId="4" fontId="4" fillId="3" borderId="5" xfId="0" applyNumberFormat="1" applyFont="1" applyFill="1" applyBorder="1" applyAlignment="1">
      <alignment horizontal="center" vertical="center" wrapText="1"/>
    </xf>
    <xf numFmtId="3" fontId="4" fillId="3" borderId="19" xfId="0" applyNumberFormat="1" applyFont="1" applyFill="1" applyBorder="1" applyAlignment="1">
      <alignment horizontal="center" vertical="center" wrapText="1"/>
    </xf>
    <xf numFmtId="3" fontId="4" fillId="3" borderId="23" xfId="0" applyNumberFormat="1" applyFont="1" applyFill="1" applyBorder="1" applyAlignment="1">
      <alignment horizontal="center" vertical="center" wrapText="1"/>
    </xf>
    <xf numFmtId="3" fontId="4" fillId="3" borderId="2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17" fillId="3" borderId="19"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7" fillId="3" borderId="21" xfId="0" applyFont="1" applyFill="1" applyBorder="1" applyAlignment="1">
      <alignment horizontal="center" vertical="center" wrapText="1"/>
    </xf>
    <xf numFmtId="0" fontId="17" fillId="3" borderId="20"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17" fillId="3" borderId="42" xfId="0" applyFont="1" applyFill="1" applyBorder="1" applyAlignment="1">
      <alignment horizontal="center" vertical="center" wrapText="1"/>
    </xf>
    <xf numFmtId="1" fontId="17" fillId="3" borderId="1" xfId="0" applyNumberFormat="1" applyFont="1" applyFill="1" applyBorder="1" applyAlignment="1">
      <alignment horizontal="center" vertical="center" wrapText="1"/>
    </xf>
    <xf numFmtId="0" fontId="17" fillId="3" borderId="17" xfId="0" applyFont="1" applyFill="1" applyBorder="1" applyAlignment="1">
      <alignment horizontal="center" vertical="center" wrapText="1"/>
    </xf>
    <xf numFmtId="0" fontId="0" fillId="3" borderId="1" xfId="0" applyFill="1" applyBorder="1" applyAlignment="1">
      <alignment horizontal="justify" vertical="center" wrapText="1"/>
    </xf>
    <xf numFmtId="0" fontId="0" fillId="3" borderId="1" xfId="0" applyFill="1" applyBorder="1" applyAlignment="1">
      <alignment horizontal="justify" vertical="center"/>
    </xf>
    <xf numFmtId="0" fontId="7" fillId="3" borderId="2" xfId="0" applyFont="1" applyFill="1" applyBorder="1" applyAlignment="1">
      <alignment vertical="center" wrapText="1"/>
    </xf>
    <xf numFmtId="0" fontId="7" fillId="3" borderId="24" xfId="0" applyFont="1" applyFill="1" applyBorder="1" applyAlignment="1">
      <alignment vertical="center" wrapText="1"/>
    </xf>
    <xf numFmtId="0" fontId="7" fillId="3" borderId="5" xfId="0" applyFont="1" applyFill="1" applyBorder="1" applyAlignment="1">
      <alignment vertical="center" wrapText="1"/>
    </xf>
    <xf numFmtId="0" fontId="19" fillId="3" borderId="2" xfId="0" applyFont="1" applyFill="1" applyBorder="1" applyAlignment="1">
      <alignment vertical="center" wrapText="1"/>
    </xf>
    <xf numFmtId="0" fontId="19" fillId="3" borderId="24" xfId="0" applyFont="1" applyFill="1" applyBorder="1" applyAlignment="1">
      <alignment vertical="center" wrapText="1"/>
    </xf>
    <xf numFmtId="0" fontId="19" fillId="3" borderId="5" xfId="0" applyFont="1" applyFill="1" applyBorder="1" applyAlignment="1">
      <alignment vertical="center" wrapText="1"/>
    </xf>
    <xf numFmtId="0" fontId="17" fillId="3" borderId="7" xfId="0" applyFont="1" applyFill="1" applyBorder="1" applyAlignment="1">
      <alignment vertical="center" wrapText="1"/>
    </xf>
    <xf numFmtId="0" fontId="17" fillId="3" borderId="2" xfId="0" applyFont="1" applyFill="1" applyBorder="1" applyAlignment="1">
      <alignment horizontal="left" vertical="center" wrapText="1"/>
    </xf>
    <xf numFmtId="0" fontId="17" fillId="3" borderId="24"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7" fillId="3" borderId="19" xfId="0" applyFont="1" applyFill="1" applyBorder="1" applyAlignment="1">
      <alignment horizontal="justify" vertical="center" wrapText="1"/>
    </xf>
    <xf numFmtId="0" fontId="17" fillId="3" borderId="23" xfId="0" applyFont="1" applyFill="1" applyBorder="1" applyAlignment="1">
      <alignment horizontal="justify" vertical="center" wrapText="1"/>
    </xf>
    <xf numFmtId="0" fontId="17" fillId="3" borderId="21" xfId="0" applyFont="1" applyFill="1" applyBorder="1" applyAlignment="1">
      <alignment horizontal="justify" vertical="center" wrapText="1"/>
    </xf>
    <xf numFmtId="0" fontId="17" fillId="3" borderId="60" xfId="0" applyFont="1" applyFill="1" applyBorder="1" applyAlignment="1">
      <alignment horizontal="justify" vertical="center" wrapText="1"/>
    </xf>
    <xf numFmtId="0" fontId="17" fillId="3" borderId="0" xfId="0" applyFont="1" applyFill="1" applyAlignment="1">
      <alignment horizontal="justify" vertical="center" wrapText="1"/>
    </xf>
    <xf numFmtId="0" fontId="17" fillId="3" borderId="45" xfId="0" applyFont="1" applyFill="1" applyBorder="1" applyAlignment="1">
      <alignment horizontal="justify" vertical="center" wrapText="1"/>
    </xf>
    <xf numFmtId="0" fontId="4" fillId="3" borderId="1" xfId="0" applyFont="1" applyFill="1" applyBorder="1" applyAlignment="1">
      <alignment vertical="center" wrapText="1"/>
    </xf>
    <xf numFmtId="4" fontId="4" fillId="3" borderId="19" xfId="0" applyNumberFormat="1" applyFont="1" applyFill="1" applyBorder="1" applyAlignment="1">
      <alignment horizontal="center" vertical="center" wrapText="1"/>
    </xf>
    <xf numFmtId="4" fontId="4" fillId="3" borderId="23" xfId="0" applyNumberFormat="1" applyFont="1" applyFill="1" applyBorder="1" applyAlignment="1">
      <alignment horizontal="center" vertical="center" wrapText="1"/>
    </xf>
    <xf numFmtId="4" fontId="4" fillId="3" borderId="21" xfId="0" applyNumberFormat="1" applyFont="1" applyFill="1" applyBorder="1" applyAlignment="1">
      <alignment horizontal="center" vertical="center" wrapText="1"/>
    </xf>
    <xf numFmtId="0" fontId="17" fillId="3" borderId="2" xfId="0" applyFont="1" applyFill="1" applyBorder="1" applyAlignment="1">
      <alignment vertical="center" wrapText="1"/>
    </xf>
    <xf numFmtId="0" fontId="17" fillId="3" borderId="24" xfId="0" applyFont="1" applyFill="1" applyBorder="1" applyAlignment="1">
      <alignment vertical="center" wrapText="1"/>
    </xf>
    <xf numFmtId="0" fontId="17" fillId="3" borderId="5" xfId="0" applyFont="1" applyFill="1" applyBorder="1" applyAlignment="1">
      <alignment vertical="center" wrapText="1"/>
    </xf>
    <xf numFmtId="0" fontId="17" fillId="3" borderId="20" xfId="0" applyFont="1" applyFill="1" applyBorder="1" applyAlignment="1">
      <alignment vertical="center" wrapText="1"/>
    </xf>
    <xf numFmtId="0" fontId="17" fillId="3" borderId="14" xfId="0" applyFont="1" applyFill="1" applyBorder="1" applyAlignment="1">
      <alignment vertical="center" wrapText="1"/>
    </xf>
    <xf numFmtId="0" fontId="17" fillId="3" borderId="42" xfId="0" applyFont="1" applyFill="1" applyBorder="1" applyAlignment="1">
      <alignment vertical="center" wrapText="1"/>
    </xf>
    <xf numFmtId="0" fontId="0" fillId="3" borderId="2" xfId="0" applyFill="1" applyBorder="1" applyAlignment="1">
      <alignment horizontal="justify" vertical="top"/>
    </xf>
    <xf numFmtId="0" fontId="0" fillId="3" borderId="24" xfId="0" applyFill="1" applyBorder="1" applyAlignment="1">
      <alignment horizontal="justify" vertical="top"/>
    </xf>
    <xf numFmtId="0" fontId="0" fillId="3" borderId="5" xfId="0" applyFill="1" applyBorder="1" applyAlignment="1">
      <alignment horizontal="justify" vertical="top"/>
    </xf>
    <xf numFmtId="178" fontId="4" fillId="3" borderId="2" xfId="243" applyNumberFormat="1" applyFont="1" applyFill="1" applyBorder="1" applyAlignment="1">
      <alignment horizontal="center" vertical="center" wrapText="1"/>
    </xf>
    <xf numFmtId="178" fontId="4" fillId="3" borderId="24" xfId="243" applyNumberFormat="1" applyFont="1" applyFill="1" applyBorder="1" applyAlignment="1">
      <alignment horizontal="center" vertical="center" wrapText="1"/>
    </xf>
    <xf numFmtId="178" fontId="4" fillId="3" borderId="5" xfId="243" applyNumberFormat="1" applyFont="1" applyFill="1" applyBorder="1" applyAlignment="1">
      <alignment horizontal="center" vertical="center" wrapText="1"/>
    </xf>
    <xf numFmtId="3" fontId="4" fillId="3" borderId="19" xfId="0" applyNumberFormat="1" applyFont="1" applyFill="1" applyBorder="1" applyAlignment="1">
      <alignment horizontal="center" vertical="top" wrapText="1"/>
    </xf>
    <xf numFmtId="3" fontId="4" fillId="3" borderId="23" xfId="0" applyNumberFormat="1" applyFont="1" applyFill="1" applyBorder="1" applyAlignment="1">
      <alignment horizontal="center" vertical="top" wrapText="1"/>
    </xf>
    <xf numFmtId="4" fontId="4" fillId="3" borderId="2" xfId="0" applyNumberFormat="1" applyFont="1" applyFill="1" applyBorder="1" applyAlignment="1">
      <alignment horizontal="center" vertical="top" wrapText="1"/>
    </xf>
    <xf numFmtId="4" fontId="4" fillId="3" borderId="24" xfId="0" applyNumberFormat="1" applyFont="1" applyFill="1" applyBorder="1" applyAlignment="1">
      <alignment horizontal="center" vertical="top" wrapText="1"/>
    </xf>
    <xf numFmtId="4" fontId="4" fillId="3" borderId="5" xfId="0" applyNumberFormat="1" applyFont="1" applyFill="1" applyBorder="1" applyAlignment="1">
      <alignment horizontal="center" vertical="top" wrapText="1"/>
    </xf>
    <xf numFmtId="4" fontId="4" fillId="3" borderId="19" xfId="0" applyNumberFormat="1" applyFont="1" applyFill="1" applyBorder="1" applyAlignment="1">
      <alignment horizontal="center" vertical="top" wrapText="1"/>
    </xf>
    <xf numFmtId="4" fontId="4" fillId="3" borderId="23" xfId="0" applyNumberFormat="1" applyFont="1" applyFill="1" applyBorder="1" applyAlignment="1">
      <alignment horizontal="center" vertical="top" wrapText="1"/>
    </xf>
    <xf numFmtId="4" fontId="4" fillId="3" borderId="21" xfId="0" applyNumberFormat="1" applyFont="1" applyFill="1" applyBorder="1" applyAlignment="1">
      <alignment horizontal="center" vertical="top" wrapText="1"/>
    </xf>
    <xf numFmtId="0" fontId="17" fillId="30" borderId="2" xfId="0" applyFont="1" applyFill="1" applyBorder="1" applyAlignment="1">
      <alignment horizontal="center" vertical="center" wrapText="1"/>
    </xf>
    <xf numFmtId="0" fontId="17" fillId="30" borderId="24" xfId="0" applyFont="1" applyFill="1" applyBorder="1" applyAlignment="1">
      <alignment horizontal="center" vertical="center" wrapText="1"/>
    </xf>
    <xf numFmtId="0" fontId="17" fillId="30" borderId="5"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7" fillId="3" borderId="38" xfId="0" applyFont="1" applyFill="1" applyBorder="1" applyAlignment="1">
      <alignment horizontal="center" vertical="center" wrapText="1"/>
    </xf>
    <xf numFmtId="0" fontId="2" fillId="16" borderId="34"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4" xfId="0" applyFont="1" applyFill="1" applyBorder="1" applyAlignment="1">
      <alignment horizontal="center" vertical="center" wrapText="1"/>
    </xf>
    <xf numFmtId="3" fontId="17" fillId="0" borderId="13" xfId="0" applyNumberFormat="1" applyFont="1" applyBorder="1" applyAlignment="1">
      <alignment horizontal="center" vertical="center"/>
    </xf>
    <xf numFmtId="3" fontId="17" fillId="0" borderId="14" xfId="0" applyNumberFormat="1" applyFont="1" applyBorder="1" applyAlignment="1">
      <alignment horizontal="center" vertical="center"/>
    </xf>
    <xf numFmtId="3" fontId="17" fillId="0" borderId="42" xfId="0" applyNumberFormat="1" applyFont="1" applyBorder="1" applyAlignment="1">
      <alignment horizontal="center" vertical="center"/>
    </xf>
    <xf numFmtId="3" fontId="4" fillId="3" borderId="22" xfId="0" applyNumberFormat="1" applyFont="1" applyFill="1" applyBorder="1" applyAlignment="1">
      <alignment horizontal="center" vertical="top" wrapText="1"/>
    </xf>
    <xf numFmtId="3" fontId="4" fillId="3" borderId="21" xfId="0" applyNumberFormat="1" applyFont="1" applyFill="1" applyBorder="1" applyAlignment="1">
      <alignment horizontal="center" vertical="top" wrapText="1"/>
    </xf>
    <xf numFmtId="0" fontId="9" fillId="16" borderId="53" xfId="0" applyFont="1" applyFill="1" applyBorder="1" applyAlignment="1">
      <alignment horizontal="left" vertical="center" wrapText="1"/>
    </xf>
    <xf numFmtId="0" fontId="9" fillId="16" borderId="54" xfId="0" applyFont="1" applyFill="1" applyBorder="1" applyAlignment="1">
      <alignment horizontal="left" vertical="center" wrapText="1"/>
    </xf>
    <xf numFmtId="0" fontId="9" fillId="16" borderId="55" xfId="0" applyFont="1" applyFill="1" applyBorder="1" applyAlignment="1">
      <alignment horizontal="left" vertical="center" wrapText="1"/>
    </xf>
    <xf numFmtId="0" fontId="9" fillId="3" borderId="64" xfId="0" applyFont="1" applyFill="1" applyBorder="1" applyAlignment="1">
      <alignment horizontal="left" vertical="center" wrapText="1"/>
    </xf>
    <xf numFmtId="0" fontId="9" fillId="3" borderId="58" xfId="0" applyFont="1" applyFill="1" applyBorder="1" applyAlignment="1">
      <alignment horizontal="left" vertical="center" wrapText="1"/>
    </xf>
    <xf numFmtId="0" fontId="9" fillId="3" borderId="59" xfId="0" applyFont="1" applyFill="1" applyBorder="1" applyAlignment="1">
      <alignment horizontal="left" vertical="center" wrapText="1"/>
    </xf>
    <xf numFmtId="0" fontId="35" fillId="16" borderId="30" xfId="17" applyFont="1" applyFill="1" applyBorder="1" applyAlignment="1">
      <alignment horizontal="left" vertical="center" wrapText="1"/>
    </xf>
    <xf numFmtId="0" fontId="35" fillId="16" borderId="31" xfId="17" applyFont="1" applyFill="1" applyBorder="1" applyAlignment="1">
      <alignment horizontal="left" vertical="center" wrapText="1"/>
    </xf>
    <xf numFmtId="0" fontId="35" fillId="16" borderId="41" xfId="17" applyFont="1" applyFill="1" applyBorder="1" applyAlignment="1">
      <alignment horizontal="left" vertical="center" wrapText="1"/>
    </xf>
    <xf numFmtId="0" fontId="10" fillId="15" borderId="64" xfId="0" applyFont="1" applyFill="1" applyBorder="1" applyAlignment="1">
      <alignment horizontal="left" vertical="center" wrapText="1"/>
    </xf>
    <xf numFmtId="0" fontId="10" fillId="15" borderId="58" xfId="0" applyFont="1" applyFill="1" applyBorder="1" applyAlignment="1">
      <alignment horizontal="left" vertical="center" wrapText="1"/>
    </xf>
    <xf numFmtId="0" fontId="10" fillId="15" borderId="59" xfId="0" applyFont="1" applyFill="1" applyBorder="1" applyAlignment="1">
      <alignment horizontal="left" vertical="center" wrapText="1"/>
    </xf>
    <xf numFmtId="0" fontId="35" fillId="0" borderId="53" xfId="17" applyFont="1" applyBorder="1" applyAlignment="1">
      <alignment horizontal="center" vertical="center" wrapText="1"/>
    </xf>
    <xf numFmtId="0" fontId="35" fillId="0" borderId="54" xfId="17" applyFont="1" applyBorder="1" applyAlignment="1">
      <alignment horizontal="center" vertical="center" wrapText="1"/>
    </xf>
    <xf numFmtId="0" fontId="35" fillId="0" borderId="26" xfId="17" applyFont="1" applyBorder="1" applyAlignment="1">
      <alignment horizontal="center" vertical="center" wrapText="1"/>
    </xf>
    <xf numFmtId="0" fontId="35" fillId="0" borderId="55" xfId="17" applyFont="1" applyBorder="1" applyAlignment="1">
      <alignment horizontal="center" vertical="center" wrapText="1"/>
    </xf>
    <xf numFmtId="0" fontId="2" fillId="16" borderId="42" xfId="0" applyFont="1" applyFill="1" applyBorder="1" applyAlignment="1">
      <alignment horizontal="center" vertical="center" wrapText="1"/>
    </xf>
    <xf numFmtId="0" fontId="2" fillId="16" borderId="18"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1"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0" xfId="0" applyFont="1" applyFill="1" applyAlignment="1">
      <alignment horizontal="center" vertical="center" wrapText="1"/>
    </xf>
    <xf numFmtId="0" fontId="0" fillId="0" borderId="25" xfId="0" applyBorder="1" applyAlignment="1">
      <alignment horizontal="center"/>
    </xf>
    <xf numFmtId="0" fontId="0" fillId="0" borderId="26" xfId="0" applyBorder="1" applyAlignment="1">
      <alignment horizontal="center"/>
    </xf>
    <xf numFmtId="0" fontId="0" fillId="0" borderId="28" xfId="0" applyBorder="1" applyAlignment="1">
      <alignment horizontal="center"/>
    </xf>
    <xf numFmtId="0" fontId="0" fillId="0" borderId="0" xfId="0" applyAlignment="1">
      <alignment horizontal="center"/>
    </xf>
    <xf numFmtId="0" fontId="27" fillId="16" borderId="1" xfId="0" applyFont="1" applyFill="1" applyBorder="1" applyAlignment="1">
      <alignment horizontal="center" vertical="center"/>
    </xf>
    <xf numFmtId="0" fontId="10" fillId="16" borderId="2" xfId="0" applyFont="1" applyFill="1" applyBorder="1" applyAlignment="1">
      <alignment horizontal="center" vertical="center" wrapText="1"/>
    </xf>
    <xf numFmtId="0" fontId="10" fillId="15" borderId="25" xfId="0" applyFont="1" applyFill="1" applyBorder="1" applyAlignment="1">
      <alignment horizontal="left" vertical="center" wrapText="1"/>
    </xf>
    <xf numFmtId="0" fontId="10" fillId="15" borderId="26" xfId="0" applyFont="1" applyFill="1" applyBorder="1" applyAlignment="1">
      <alignment horizontal="left" vertical="center" wrapText="1"/>
    </xf>
    <xf numFmtId="0" fontId="10" fillId="15" borderId="40" xfId="0" applyFont="1" applyFill="1" applyBorder="1" applyAlignment="1">
      <alignment horizontal="left" vertical="center" wrapText="1"/>
    </xf>
    <xf numFmtId="0" fontId="10" fillId="3" borderId="25" xfId="0" applyFont="1" applyFill="1" applyBorder="1" applyAlignment="1">
      <alignment horizontal="left" vertical="center"/>
    </xf>
    <xf numFmtId="0" fontId="10" fillId="3" borderId="26" xfId="0" applyFont="1" applyFill="1" applyBorder="1" applyAlignment="1">
      <alignment horizontal="left" vertical="center"/>
    </xf>
    <xf numFmtId="0" fontId="10" fillId="3" borderId="40" xfId="0" applyFont="1" applyFill="1" applyBorder="1" applyAlignment="1">
      <alignment horizontal="left" vertical="center"/>
    </xf>
    <xf numFmtId="0" fontId="9" fillId="16" borderId="53" xfId="0" applyFont="1" applyFill="1" applyBorder="1" applyAlignment="1">
      <alignment horizontal="left" vertical="center"/>
    </xf>
    <xf numFmtId="0" fontId="9" fillId="16" borderId="54" xfId="0" applyFont="1" applyFill="1" applyBorder="1" applyAlignment="1">
      <alignment horizontal="left" vertical="center"/>
    </xf>
    <xf numFmtId="0" fontId="9" fillId="16" borderId="55" xfId="0" applyFont="1" applyFill="1" applyBorder="1" applyAlignment="1">
      <alignment horizontal="left" vertical="center"/>
    </xf>
    <xf numFmtId="0" fontId="9" fillId="3" borderId="64" xfId="0" applyFont="1" applyFill="1" applyBorder="1" applyAlignment="1">
      <alignment horizontal="left" vertical="center"/>
    </xf>
    <xf numFmtId="0" fontId="9" fillId="3" borderId="58" xfId="0" applyFont="1" applyFill="1" applyBorder="1" applyAlignment="1">
      <alignment horizontal="left" vertical="center"/>
    </xf>
    <xf numFmtId="0" fontId="9" fillId="3" borderId="59" xfId="0" applyFont="1" applyFill="1" applyBorder="1" applyAlignment="1">
      <alignment horizontal="left" vertical="center"/>
    </xf>
    <xf numFmtId="0" fontId="59" fillId="16" borderId="25" xfId="0" applyFont="1" applyFill="1" applyBorder="1" applyAlignment="1">
      <alignment horizontal="left" vertical="center"/>
    </xf>
    <xf numFmtId="0" fontId="59" fillId="16" borderId="40" xfId="0" applyFont="1" applyFill="1" applyBorder="1" applyAlignment="1">
      <alignment horizontal="left" vertical="center"/>
    </xf>
    <xf numFmtId="0" fontId="0" fillId="0" borderId="40"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41" xfId="0" applyBorder="1" applyAlignment="1">
      <alignment horizontal="center"/>
    </xf>
    <xf numFmtId="0" fontId="56" fillId="16" borderId="16" xfId="0" applyFont="1" applyFill="1" applyBorder="1" applyAlignment="1">
      <alignment horizontal="center" vertical="center"/>
    </xf>
    <xf numFmtId="0" fontId="56" fillId="16" borderId="3" xfId="0" applyFont="1" applyFill="1" applyBorder="1" applyAlignment="1">
      <alignment horizontal="center" vertical="center"/>
    </xf>
    <xf numFmtId="0" fontId="56" fillId="16" borderId="10" xfId="0" applyFont="1" applyFill="1" applyBorder="1" applyAlignment="1">
      <alignment horizontal="center" vertical="center"/>
    </xf>
    <xf numFmtId="0" fontId="57" fillId="16" borderId="17" xfId="0" applyFont="1" applyFill="1" applyBorder="1" applyAlignment="1">
      <alignment horizontal="center" vertical="center" wrapText="1"/>
    </xf>
    <xf numFmtId="0" fontId="57" fillId="16" borderId="1" xfId="0" applyFont="1" applyFill="1" applyBorder="1" applyAlignment="1">
      <alignment horizontal="center" vertical="center"/>
    </xf>
    <xf numFmtId="0" fontId="57" fillId="16" borderId="2" xfId="0" applyFont="1" applyFill="1" applyBorder="1" applyAlignment="1">
      <alignment horizontal="center" vertical="center"/>
    </xf>
    <xf numFmtId="0" fontId="57" fillId="16" borderId="19" xfId="0" applyFont="1" applyFill="1" applyBorder="1" applyAlignment="1">
      <alignment horizontal="center" vertical="center"/>
    </xf>
    <xf numFmtId="0" fontId="58" fillId="0" borderId="47" xfId="0" applyFont="1" applyBorder="1" applyAlignment="1">
      <alignment horizontal="center"/>
    </xf>
    <xf numFmtId="0" fontId="58" fillId="0" borderId="32" xfId="0" applyFont="1" applyBorder="1" applyAlignment="1">
      <alignment horizontal="center"/>
    </xf>
    <xf numFmtId="0" fontId="57" fillId="0" borderId="53" xfId="0" applyFont="1" applyBorder="1" applyAlignment="1">
      <alignment horizontal="center"/>
    </xf>
    <xf numFmtId="0" fontId="57" fillId="0" borderId="54" xfId="0" applyFont="1" applyBorder="1" applyAlignment="1">
      <alignment horizontal="center"/>
    </xf>
    <xf numFmtId="0" fontId="57" fillId="0" borderId="55" xfId="0" applyFont="1" applyBorder="1" applyAlignment="1">
      <alignment horizontal="center"/>
    </xf>
    <xf numFmtId="0" fontId="59" fillId="16" borderId="53" xfId="0" applyFont="1" applyFill="1" applyBorder="1" applyAlignment="1">
      <alignment horizontal="left" vertical="center"/>
    </xf>
    <xf numFmtId="0" fontId="59" fillId="16" borderId="55" xfId="0" applyFont="1" applyFill="1" applyBorder="1" applyAlignment="1">
      <alignment horizontal="left" vertical="center"/>
    </xf>
    <xf numFmtId="0" fontId="60" fillId="17" borderId="16" xfId="0" applyFont="1" applyFill="1" applyBorder="1" applyAlignment="1">
      <alignment horizontal="center" vertical="center"/>
    </xf>
    <xf numFmtId="0" fontId="60" fillId="17" borderId="3" xfId="0" applyFont="1" applyFill="1" applyBorder="1" applyAlignment="1">
      <alignment horizontal="center" vertical="center"/>
    </xf>
    <xf numFmtId="0" fontId="60" fillId="17" borderId="10" xfId="0" applyFont="1" applyFill="1" applyBorder="1" applyAlignment="1">
      <alignment horizontal="center" vertical="center"/>
    </xf>
    <xf numFmtId="0" fontId="60" fillId="17" borderId="44" xfId="0" applyFont="1" applyFill="1" applyBorder="1" applyAlignment="1">
      <alignment horizontal="center" vertical="center"/>
    </xf>
    <xf numFmtId="0" fontId="60" fillId="17" borderId="34" xfId="0" applyFont="1" applyFill="1" applyBorder="1" applyAlignment="1">
      <alignment horizontal="center" vertical="center"/>
    </xf>
    <xf numFmtId="0" fontId="60" fillId="17" borderId="35" xfId="0" applyFont="1" applyFill="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5" fillId="0" borderId="15" xfId="0" applyFont="1" applyBorder="1" applyAlignment="1">
      <alignment horizontal="center" vertical="center"/>
    </xf>
    <xf numFmtId="0" fontId="55" fillId="0" borderId="27" xfId="0" applyFont="1" applyBorder="1" applyAlignment="1">
      <alignment horizontal="center" vertical="center"/>
    </xf>
    <xf numFmtId="0" fontId="55" fillId="0" borderId="9" xfId="0" applyFont="1" applyBorder="1" applyAlignment="1">
      <alignment horizontal="center" vertical="center"/>
    </xf>
    <xf numFmtId="0" fontId="0" fillId="0" borderId="2" xfId="0" applyBorder="1" applyAlignment="1">
      <alignment horizontal="center" vertical="center" wrapText="1"/>
    </xf>
    <xf numFmtId="0" fontId="0" fillId="0" borderId="24" xfId="0" applyBorder="1" applyAlignment="1">
      <alignment horizontal="center" vertical="center" wrapText="1"/>
    </xf>
    <xf numFmtId="0" fontId="0" fillId="0" borderId="5" xfId="0" applyBorder="1" applyAlignment="1">
      <alignment horizontal="center" vertical="center" wrapText="1"/>
    </xf>
    <xf numFmtId="0" fontId="55" fillId="0" borderId="20" xfId="0" applyFont="1" applyBorder="1" applyAlignment="1">
      <alignment horizontal="center" vertical="center"/>
    </xf>
    <xf numFmtId="0" fontId="55" fillId="0" borderId="42" xfId="0" applyFont="1" applyBorder="1" applyAlignment="1">
      <alignment horizontal="center" vertical="center"/>
    </xf>
    <xf numFmtId="0" fontId="60" fillId="17" borderId="44" xfId="0" applyFont="1" applyFill="1" applyBorder="1" applyAlignment="1">
      <alignment horizontal="center"/>
    </xf>
    <xf numFmtId="0" fontId="60" fillId="17" borderId="34" xfId="0" applyFont="1" applyFill="1" applyBorder="1" applyAlignment="1">
      <alignment horizontal="center"/>
    </xf>
    <xf numFmtId="0" fontId="60" fillId="17" borderId="35" xfId="0" applyFont="1" applyFill="1" applyBorder="1" applyAlignment="1">
      <alignment horizontal="center"/>
    </xf>
    <xf numFmtId="0" fontId="48" fillId="0" borderId="8" xfId="0" applyFont="1" applyFill="1" applyBorder="1" applyAlignment="1">
      <alignment horizontal="center" vertical="center" wrapText="1"/>
    </xf>
    <xf numFmtId="0" fontId="48" fillId="0" borderId="6" xfId="0" applyFont="1" applyFill="1" applyBorder="1" applyAlignment="1">
      <alignment horizontal="center" vertical="center" wrapText="1"/>
    </xf>
    <xf numFmtId="0" fontId="48" fillId="0" borderId="7" xfId="0" applyFont="1" applyFill="1" applyBorder="1" applyAlignment="1">
      <alignment horizontal="center" vertical="center" wrapText="1"/>
    </xf>
    <xf numFmtId="0" fontId="49" fillId="0" borderId="8" xfId="0" applyFont="1" applyFill="1" applyBorder="1" applyAlignment="1">
      <alignment horizontal="center" vertical="center" wrapText="1"/>
    </xf>
    <xf numFmtId="0" fontId="49" fillId="0" borderId="6" xfId="0" applyFont="1" applyFill="1" applyBorder="1" applyAlignment="1">
      <alignment horizontal="center" vertical="center" wrapText="1"/>
    </xf>
    <xf numFmtId="0" fontId="0" fillId="0" borderId="38" xfId="0" applyBorder="1" applyAlignment="1">
      <alignment horizontal="center" vertical="center" wrapText="1"/>
    </xf>
  </cellXfs>
  <cellStyles count="2865">
    <cellStyle name="60% - Énfasis1 2" xfId="25" xr:uid="{00000000-0005-0000-0000-000000000000}"/>
    <cellStyle name="60% - Énfasis2 2" xfId="26" xr:uid="{00000000-0005-0000-0000-000001000000}"/>
    <cellStyle name="60% - Énfasis3 2" xfId="27" xr:uid="{00000000-0005-0000-0000-000002000000}"/>
    <cellStyle name="60% - Énfasis4 2" xfId="28" xr:uid="{00000000-0005-0000-0000-000003000000}"/>
    <cellStyle name="60% - Énfasis5 2" xfId="29" xr:uid="{00000000-0005-0000-0000-000004000000}"/>
    <cellStyle name="60% - Énfasis6 2" xfId="30" xr:uid="{00000000-0005-0000-0000-000005000000}"/>
    <cellStyle name="BodyStyle" xfId="31" xr:uid="{00000000-0005-0000-0000-000006000000}"/>
    <cellStyle name="BodyStyleBold" xfId="32" xr:uid="{00000000-0005-0000-0000-000007000000}"/>
    <cellStyle name="BodyStyleBoldRight" xfId="33" xr:uid="{00000000-0005-0000-0000-000008000000}"/>
    <cellStyle name="BodyStyleWithBorder" xfId="34" xr:uid="{00000000-0005-0000-0000-000009000000}"/>
    <cellStyle name="BodyStyleWithBorder 2" xfId="35" xr:uid="{00000000-0005-0000-0000-00000A000000}"/>
    <cellStyle name="BodyStyleWithBorder 2 2" xfId="36" xr:uid="{00000000-0005-0000-0000-00000B000000}"/>
    <cellStyle name="BodyStyleWithBorder 2 3" xfId="37" xr:uid="{00000000-0005-0000-0000-00000C000000}"/>
    <cellStyle name="BodyStyleWithBorder 2 4" xfId="38" xr:uid="{00000000-0005-0000-0000-00000D000000}"/>
    <cellStyle name="BodyStyleWithBorder 3" xfId="39" xr:uid="{00000000-0005-0000-0000-00000E000000}"/>
    <cellStyle name="BodyStyleWithBorder 4" xfId="40" xr:uid="{00000000-0005-0000-0000-00000F000000}"/>
    <cellStyle name="BodyStyleWithBorder 5" xfId="41" xr:uid="{00000000-0005-0000-0000-000010000000}"/>
    <cellStyle name="BorderThinBlack" xfId="42" xr:uid="{00000000-0005-0000-0000-000011000000}"/>
    <cellStyle name="BorderThinBlack 2" xfId="43" xr:uid="{00000000-0005-0000-0000-000012000000}"/>
    <cellStyle name="BorderThinBlack 2 2" xfId="44" xr:uid="{00000000-0005-0000-0000-000013000000}"/>
    <cellStyle name="BorderThinBlack 2 2 2" xfId="45" xr:uid="{00000000-0005-0000-0000-000014000000}"/>
    <cellStyle name="BorderThinBlack 2 2 2 2" xfId="46" xr:uid="{00000000-0005-0000-0000-000015000000}"/>
    <cellStyle name="BorderThinBlack 2 2 2 3" xfId="47" xr:uid="{00000000-0005-0000-0000-000016000000}"/>
    <cellStyle name="BorderThinBlack 2 2 2 4" xfId="48" xr:uid="{00000000-0005-0000-0000-000017000000}"/>
    <cellStyle name="BorderThinBlack 2 2 3" xfId="49" xr:uid="{00000000-0005-0000-0000-000018000000}"/>
    <cellStyle name="BorderThinBlack 2 2 4" xfId="50" xr:uid="{00000000-0005-0000-0000-000019000000}"/>
    <cellStyle name="BorderThinBlack 2 2 5" xfId="51" xr:uid="{00000000-0005-0000-0000-00001A000000}"/>
    <cellStyle name="BorderThinBlack 2 3" xfId="52" xr:uid="{00000000-0005-0000-0000-00001B000000}"/>
    <cellStyle name="BorderThinBlack 2 4" xfId="53" xr:uid="{00000000-0005-0000-0000-00001C000000}"/>
    <cellStyle name="BorderThinBlack 2 5" xfId="54" xr:uid="{00000000-0005-0000-0000-00001D000000}"/>
    <cellStyle name="BorderThinBlack 3" xfId="55" xr:uid="{00000000-0005-0000-0000-00001E000000}"/>
    <cellStyle name="BorderThinBlack 3 2" xfId="56" xr:uid="{00000000-0005-0000-0000-00001F000000}"/>
    <cellStyle name="BorderThinBlack 3 2 2" xfId="57" xr:uid="{00000000-0005-0000-0000-000020000000}"/>
    <cellStyle name="BorderThinBlack 3 2 3" xfId="58" xr:uid="{00000000-0005-0000-0000-000021000000}"/>
    <cellStyle name="BorderThinBlack 3 2 4" xfId="59" xr:uid="{00000000-0005-0000-0000-000022000000}"/>
    <cellStyle name="BorderThinBlack 3 3" xfId="60" xr:uid="{00000000-0005-0000-0000-000023000000}"/>
    <cellStyle name="BorderThinBlack 3 4" xfId="61" xr:uid="{00000000-0005-0000-0000-000024000000}"/>
    <cellStyle name="BorderThinBlack 3 5" xfId="62" xr:uid="{00000000-0005-0000-0000-000025000000}"/>
    <cellStyle name="BorderThinBlack 4" xfId="63" xr:uid="{00000000-0005-0000-0000-000026000000}"/>
    <cellStyle name="BorderThinBlack 5" xfId="64" xr:uid="{00000000-0005-0000-0000-000027000000}"/>
    <cellStyle name="BorderThinBlack 6" xfId="65" xr:uid="{00000000-0005-0000-0000-000028000000}"/>
    <cellStyle name="Coma 2" xfId="1" xr:uid="{00000000-0005-0000-0000-000029000000}"/>
    <cellStyle name="Coma 2 2" xfId="2" xr:uid="{00000000-0005-0000-0000-00002A000000}"/>
    <cellStyle name="Comma" xfId="66" xr:uid="{00000000-0005-0000-0000-00002B000000}"/>
    <cellStyle name="Comma [0]" xfId="67" xr:uid="{00000000-0005-0000-0000-00002C000000}"/>
    <cellStyle name="Comma [0] 2" xfId="68" xr:uid="{00000000-0005-0000-0000-00002D000000}"/>
    <cellStyle name="Comma [0] 2 2" xfId="69" xr:uid="{00000000-0005-0000-0000-00002E000000}"/>
    <cellStyle name="Comma [0] 2 2 2" xfId="70" xr:uid="{00000000-0005-0000-0000-00002F000000}"/>
    <cellStyle name="Comma [0] 2 3" xfId="71" xr:uid="{00000000-0005-0000-0000-000030000000}"/>
    <cellStyle name="Comma [0] 3" xfId="72" xr:uid="{00000000-0005-0000-0000-000031000000}"/>
    <cellStyle name="Comma 2" xfId="73" xr:uid="{00000000-0005-0000-0000-000032000000}"/>
    <cellStyle name="Comma 2 2" xfId="74" xr:uid="{00000000-0005-0000-0000-000033000000}"/>
    <cellStyle name="Comma 2 2 2" xfId="75" xr:uid="{00000000-0005-0000-0000-000034000000}"/>
    <cellStyle name="Comma 2 3" xfId="76" xr:uid="{00000000-0005-0000-0000-000035000000}"/>
    <cellStyle name="Comma 3" xfId="77" xr:uid="{00000000-0005-0000-0000-000036000000}"/>
    <cellStyle name="Comma 4" xfId="78" xr:uid="{00000000-0005-0000-0000-000037000000}"/>
    <cellStyle name="Comma 5" xfId="79" xr:uid="{00000000-0005-0000-0000-000038000000}"/>
    <cellStyle name="Currency" xfId="80" xr:uid="{00000000-0005-0000-0000-000039000000}"/>
    <cellStyle name="Currency [0]" xfId="81" xr:uid="{00000000-0005-0000-0000-00003A000000}"/>
    <cellStyle name="Currency [0] 2" xfId="82" xr:uid="{00000000-0005-0000-0000-00003B000000}"/>
    <cellStyle name="Currency [0] 2 2" xfId="83" xr:uid="{00000000-0005-0000-0000-00003C000000}"/>
    <cellStyle name="Currency [0] 2 2 2" xfId="84" xr:uid="{00000000-0005-0000-0000-00003D000000}"/>
    <cellStyle name="Currency [0] 2 2 2 2" xfId="85" xr:uid="{00000000-0005-0000-0000-00003E000000}"/>
    <cellStyle name="Currency [0] 2 2 3" xfId="86" xr:uid="{00000000-0005-0000-0000-00003F000000}"/>
    <cellStyle name="Currency [0] 2 2 3 2" xfId="87" xr:uid="{00000000-0005-0000-0000-000040000000}"/>
    <cellStyle name="Currency [0] 2 2 4" xfId="88" xr:uid="{00000000-0005-0000-0000-000041000000}"/>
    <cellStyle name="Currency [0] 2 2 4 2" xfId="89" xr:uid="{00000000-0005-0000-0000-000042000000}"/>
    <cellStyle name="Currency [0] 2 2 5" xfId="90" xr:uid="{00000000-0005-0000-0000-000043000000}"/>
    <cellStyle name="Currency [0] 2 3" xfId="91" xr:uid="{00000000-0005-0000-0000-000044000000}"/>
    <cellStyle name="Currency [0] 2 3 2" xfId="92" xr:uid="{00000000-0005-0000-0000-000045000000}"/>
    <cellStyle name="Currency [0] 2 4" xfId="93" xr:uid="{00000000-0005-0000-0000-000046000000}"/>
    <cellStyle name="Currency [0] 2 4 2" xfId="94" xr:uid="{00000000-0005-0000-0000-000047000000}"/>
    <cellStyle name="Currency [0] 2 5" xfId="95" xr:uid="{00000000-0005-0000-0000-000048000000}"/>
    <cellStyle name="Currency [0] 2 5 2" xfId="96" xr:uid="{00000000-0005-0000-0000-000049000000}"/>
    <cellStyle name="Currency [0] 2 6" xfId="97" xr:uid="{00000000-0005-0000-0000-00004A000000}"/>
    <cellStyle name="Currency [0] 3" xfId="98" xr:uid="{00000000-0005-0000-0000-00004B000000}"/>
    <cellStyle name="Currency [0] 3 2" xfId="99" xr:uid="{00000000-0005-0000-0000-00004C000000}"/>
    <cellStyle name="Currency [0] 3 2 2" xfId="100" xr:uid="{00000000-0005-0000-0000-00004D000000}"/>
    <cellStyle name="Currency [0] 3 3" xfId="101" xr:uid="{00000000-0005-0000-0000-00004E000000}"/>
    <cellStyle name="Currency [0] 3 3 2" xfId="102" xr:uid="{00000000-0005-0000-0000-00004F000000}"/>
    <cellStyle name="Currency [0] 3 4" xfId="103" xr:uid="{00000000-0005-0000-0000-000050000000}"/>
    <cellStyle name="Currency [0] 3 4 2" xfId="104" xr:uid="{00000000-0005-0000-0000-000051000000}"/>
    <cellStyle name="Currency [0] 3 5" xfId="105" xr:uid="{00000000-0005-0000-0000-000052000000}"/>
    <cellStyle name="Currency [0] 4" xfId="106" xr:uid="{00000000-0005-0000-0000-000053000000}"/>
    <cellStyle name="Currency [0] 4 2" xfId="107" xr:uid="{00000000-0005-0000-0000-000054000000}"/>
    <cellStyle name="Currency [0] 5" xfId="108" xr:uid="{00000000-0005-0000-0000-000055000000}"/>
    <cellStyle name="Currency [0] 5 2" xfId="109" xr:uid="{00000000-0005-0000-0000-000056000000}"/>
    <cellStyle name="Currency [0] 6" xfId="110" xr:uid="{00000000-0005-0000-0000-000057000000}"/>
    <cellStyle name="Currency [0] 6 2" xfId="111" xr:uid="{00000000-0005-0000-0000-000058000000}"/>
    <cellStyle name="Currency [0] 7" xfId="112" xr:uid="{00000000-0005-0000-0000-000059000000}"/>
    <cellStyle name="Currency 10" xfId="113" xr:uid="{00000000-0005-0000-0000-00005A000000}"/>
    <cellStyle name="Currency 10 2" xfId="114" xr:uid="{00000000-0005-0000-0000-00005B000000}"/>
    <cellStyle name="Currency 11" xfId="115" xr:uid="{00000000-0005-0000-0000-00005C000000}"/>
    <cellStyle name="Currency 11 2" xfId="116" xr:uid="{00000000-0005-0000-0000-00005D000000}"/>
    <cellStyle name="Currency 12" xfId="117" xr:uid="{00000000-0005-0000-0000-00005E000000}"/>
    <cellStyle name="Currency 12 2" xfId="118" xr:uid="{00000000-0005-0000-0000-00005F000000}"/>
    <cellStyle name="Currency 13" xfId="119" xr:uid="{00000000-0005-0000-0000-000060000000}"/>
    <cellStyle name="Currency 13 2" xfId="120" xr:uid="{00000000-0005-0000-0000-000061000000}"/>
    <cellStyle name="Currency 14" xfId="121" xr:uid="{00000000-0005-0000-0000-000062000000}"/>
    <cellStyle name="Currency 15" xfId="122" xr:uid="{00000000-0005-0000-0000-000063000000}"/>
    <cellStyle name="Currency 2" xfId="123" xr:uid="{00000000-0005-0000-0000-000064000000}"/>
    <cellStyle name="Currency 2 2" xfId="124" xr:uid="{00000000-0005-0000-0000-000065000000}"/>
    <cellStyle name="Currency 2 2 2" xfId="125" xr:uid="{00000000-0005-0000-0000-000066000000}"/>
    <cellStyle name="Currency 2 2 2 2" xfId="126" xr:uid="{00000000-0005-0000-0000-000067000000}"/>
    <cellStyle name="Currency 2 2 3" xfId="127" xr:uid="{00000000-0005-0000-0000-000068000000}"/>
    <cellStyle name="Currency 2 2 3 2" xfId="128" xr:uid="{00000000-0005-0000-0000-000069000000}"/>
    <cellStyle name="Currency 2 2 4" xfId="129" xr:uid="{00000000-0005-0000-0000-00006A000000}"/>
    <cellStyle name="Currency 2 2 4 2" xfId="130" xr:uid="{00000000-0005-0000-0000-00006B000000}"/>
    <cellStyle name="Currency 2 2 5" xfId="131" xr:uid="{00000000-0005-0000-0000-00006C000000}"/>
    <cellStyle name="Currency 2 3" xfId="132" xr:uid="{00000000-0005-0000-0000-00006D000000}"/>
    <cellStyle name="Currency 2 3 2" xfId="133" xr:uid="{00000000-0005-0000-0000-00006E000000}"/>
    <cellStyle name="Currency 2 4" xfId="134" xr:uid="{00000000-0005-0000-0000-00006F000000}"/>
    <cellStyle name="Currency 2 4 2" xfId="135" xr:uid="{00000000-0005-0000-0000-000070000000}"/>
    <cellStyle name="Currency 2 5" xfId="136" xr:uid="{00000000-0005-0000-0000-000071000000}"/>
    <cellStyle name="Currency 2 5 2" xfId="137" xr:uid="{00000000-0005-0000-0000-000072000000}"/>
    <cellStyle name="Currency 2 6" xfId="138" xr:uid="{00000000-0005-0000-0000-000073000000}"/>
    <cellStyle name="Currency 3" xfId="139" xr:uid="{00000000-0005-0000-0000-000074000000}"/>
    <cellStyle name="Currency 3 2" xfId="140" xr:uid="{00000000-0005-0000-0000-000075000000}"/>
    <cellStyle name="Currency 3 2 2" xfId="141" xr:uid="{00000000-0005-0000-0000-000076000000}"/>
    <cellStyle name="Currency 3 3" xfId="142" xr:uid="{00000000-0005-0000-0000-000077000000}"/>
    <cellStyle name="Currency 3 3 2" xfId="143" xr:uid="{00000000-0005-0000-0000-000078000000}"/>
    <cellStyle name="Currency 3 4" xfId="144" xr:uid="{00000000-0005-0000-0000-000079000000}"/>
    <cellStyle name="Currency 3 4 2" xfId="145" xr:uid="{00000000-0005-0000-0000-00007A000000}"/>
    <cellStyle name="Currency 3 5" xfId="146" xr:uid="{00000000-0005-0000-0000-00007B000000}"/>
    <cellStyle name="Currency 4" xfId="147" xr:uid="{00000000-0005-0000-0000-00007C000000}"/>
    <cellStyle name="Currency 4 2" xfId="148" xr:uid="{00000000-0005-0000-0000-00007D000000}"/>
    <cellStyle name="Currency 4 2 2" xfId="149" xr:uid="{00000000-0005-0000-0000-00007E000000}"/>
    <cellStyle name="Currency 4 3" xfId="150" xr:uid="{00000000-0005-0000-0000-00007F000000}"/>
    <cellStyle name="Currency 4 3 2" xfId="151" xr:uid="{00000000-0005-0000-0000-000080000000}"/>
    <cellStyle name="Currency 4 4" xfId="152" xr:uid="{00000000-0005-0000-0000-000081000000}"/>
    <cellStyle name="Currency 4 4 2" xfId="153" xr:uid="{00000000-0005-0000-0000-000082000000}"/>
    <cellStyle name="Currency 4 5" xfId="154" xr:uid="{00000000-0005-0000-0000-000083000000}"/>
    <cellStyle name="Currency 5" xfId="155" xr:uid="{00000000-0005-0000-0000-000084000000}"/>
    <cellStyle name="Currency 5 2" xfId="156" xr:uid="{00000000-0005-0000-0000-000085000000}"/>
    <cellStyle name="Currency 5 2 2" xfId="157" xr:uid="{00000000-0005-0000-0000-000086000000}"/>
    <cellStyle name="Currency 5 3" xfId="158" xr:uid="{00000000-0005-0000-0000-000087000000}"/>
    <cellStyle name="Currency 5 3 2" xfId="159" xr:uid="{00000000-0005-0000-0000-000088000000}"/>
    <cellStyle name="Currency 5 4" xfId="160" xr:uid="{00000000-0005-0000-0000-000089000000}"/>
    <cellStyle name="Currency 5 4 2" xfId="161" xr:uid="{00000000-0005-0000-0000-00008A000000}"/>
    <cellStyle name="Currency 5 5" xfId="162" xr:uid="{00000000-0005-0000-0000-00008B000000}"/>
    <cellStyle name="Currency 6" xfId="163" xr:uid="{00000000-0005-0000-0000-00008C000000}"/>
    <cellStyle name="Currency 6 2" xfId="164" xr:uid="{00000000-0005-0000-0000-00008D000000}"/>
    <cellStyle name="Currency 7" xfId="165" xr:uid="{00000000-0005-0000-0000-00008E000000}"/>
    <cellStyle name="Currency 7 2" xfId="166" xr:uid="{00000000-0005-0000-0000-00008F000000}"/>
    <cellStyle name="Currency 8" xfId="167" xr:uid="{00000000-0005-0000-0000-000090000000}"/>
    <cellStyle name="Currency 8 2" xfId="168" xr:uid="{00000000-0005-0000-0000-000091000000}"/>
    <cellStyle name="Currency 9" xfId="169" xr:uid="{00000000-0005-0000-0000-000092000000}"/>
    <cellStyle name="Currency 9 2" xfId="170" xr:uid="{00000000-0005-0000-0000-000093000000}"/>
    <cellStyle name="DateStyle" xfId="171" xr:uid="{00000000-0005-0000-0000-000094000000}"/>
    <cellStyle name="DateTimeStyle" xfId="172" xr:uid="{00000000-0005-0000-0000-000095000000}"/>
    <cellStyle name="Decimal" xfId="173" xr:uid="{00000000-0005-0000-0000-000096000000}"/>
    <cellStyle name="DecimalWithBorder" xfId="174" xr:uid="{00000000-0005-0000-0000-000097000000}"/>
    <cellStyle name="DecimalWithBorder 2" xfId="175" xr:uid="{00000000-0005-0000-0000-000098000000}"/>
    <cellStyle name="DecimalWithBorder 2 2" xfId="176" xr:uid="{00000000-0005-0000-0000-000099000000}"/>
    <cellStyle name="DecimalWithBorder 2 3" xfId="177" xr:uid="{00000000-0005-0000-0000-00009A000000}"/>
    <cellStyle name="DecimalWithBorder 2 4" xfId="178" xr:uid="{00000000-0005-0000-0000-00009B000000}"/>
    <cellStyle name="DecimalWithBorder 3" xfId="179" xr:uid="{00000000-0005-0000-0000-00009C000000}"/>
    <cellStyle name="DecimalWithBorder 4" xfId="180" xr:uid="{00000000-0005-0000-0000-00009D000000}"/>
    <cellStyle name="DecimalWithBorder 5" xfId="181" xr:uid="{00000000-0005-0000-0000-00009E000000}"/>
    <cellStyle name="Énfasis1 2" xfId="182" xr:uid="{00000000-0005-0000-0000-00009F000000}"/>
    <cellStyle name="Énfasis1 2 2" xfId="183" xr:uid="{00000000-0005-0000-0000-0000A0000000}"/>
    <cellStyle name="EuroCurrency" xfId="184" xr:uid="{00000000-0005-0000-0000-0000A1000000}"/>
    <cellStyle name="EuroCurrencyWithBorder" xfId="185" xr:uid="{00000000-0005-0000-0000-0000A2000000}"/>
    <cellStyle name="EuroCurrencyWithBorder 2" xfId="186" xr:uid="{00000000-0005-0000-0000-0000A3000000}"/>
    <cellStyle name="EuroCurrencyWithBorder 2 2" xfId="187" xr:uid="{00000000-0005-0000-0000-0000A4000000}"/>
    <cellStyle name="EuroCurrencyWithBorder 2 3" xfId="188" xr:uid="{00000000-0005-0000-0000-0000A5000000}"/>
    <cellStyle name="EuroCurrencyWithBorder 2 4" xfId="189" xr:uid="{00000000-0005-0000-0000-0000A6000000}"/>
    <cellStyle name="EuroCurrencyWithBorder 3" xfId="190" xr:uid="{00000000-0005-0000-0000-0000A7000000}"/>
    <cellStyle name="EuroCurrencyWithBorder 4" xfId="191" xr:uid="{00000000-0005-0000-0000-0000A8000000}"/>
    <cellStyle name="EuroCurrencyWithBorder 5" xfId="192" xr:uid="{00000000-0005-0000-0000-0000A9000000}"/>
    <cellStyle name="HeaderStyle" xfId="193" xr:uid="{00000000-0005-0000-0000-0000AA000000}"/>
    <cellStyle name="HeaderSubTop" xfId="194" xr:uid="{00000000-0005-0000-0000-0000AB000000}"/>
    <cellStyle name="HeaderSubTopNoBold" xfId="195" xr:uid="{00000000-0005-0000-0000-0000AC000000}"/>
    <cellStyle name="HeaderTopBuyer" xfId="196" xr:uid="{00000000-0005-0000-0000-0000AD000000}"/>
    <cellStyle name="HeaderTopStyle" xfId="197" xr:uid="{00000000-0005-0000-0000-0000AE000000}"/>
    <cellStyle name="HeaderTopStyleAlignRight" xfId="198" xr:uid="{00000000-0005-0000-0000-0000AF000000}"/>
    <cellStyle name="MainTitle" xfId="199" xr:uid="{00000000-0005-0000-0000-0000B0000000}"/>
    <cellStyle name="MainTitle 2" xfId="200" xr:uid="{00000000-0005-0000-0000-0000B1000000}"/>
    <cellStyle name="MainTitle 2 2" xfId="201" xr:uid="{00000000-0005-0000-0000-0000B2000000}"/>
    <cellStyle name="MainTitle 2 3" xfId="202" xr:uid="{00000000-0005-0000-0000-0000B3000000}"/>
    <cellStyle name="MainTitle 2 4" xfId="203" xr:uid="{00000000-0005-0000-0000-0000B4000000}"/>
    <cellStyle name="MainTitle 3" xfId="204" xr:uid="{00000000-0005-0000-0000-0000B5000000}"/>
    <cellStyle name="MainTitle 4" xfId="205" xr:uid="{00000000-0005-0000-0000-0000B6000000}"/>
    <cellStyle name="MainTitle 5" xfId="206" xr:uid="{00000000-0005-0000-0000-0000B7000000}"/>
    <cellStyle name="Millares [0]" xfId="2864" builtinId="6"/>
    <cellStyle name="Millares 10" xfId="207" xr:uid="{00000000-0005-0000-0000-0000BA000000}"/>
    <cellStyle name="Millares 10 2" xfId="208" xr:uid="{00000000-0005-0000-0000-0000BB000000}"/>
    <cellStyle name="Millares 2" xfId="3" xr:uid="{00000000-0005-0000-0000-0000BC000000}"/>
    <cellStyle name="Millares 2 2" xfId="4" xr:uid="{00000000-0005-0000-0000-0000BD000000}"/>
    <cellStyle name="Millares 2 2 2" xfId="209" xr:uid="{00000000-0005-0000-0000-0000BE000000}"/>
    <cellStyle name="Millares 2 3" xfId="210" xr:uid="{00000000-0005-0000-0000-0000BF000000}"/>
    <cellStyle name="Millares 2 3 2" xfId="211" xr:uid="{00000000-0005-0000-0000-0000C0000000}"/>
    <cellStyle name="Millares 2 3 2 2" xfId="212" xr:uid="{00000000-0005-0000-0000-0000C1000000}"/>
    <cellStyle name="Millares 2 3 3" xfId="213" xr:uid="{00000000-0005-0000-0000-0000C2000000}"/>
    <cellStyle name="Millares 2 3 4" xfId="214" xr:uid="{00000000-0005-0000-0000-0000C3000000}"/>
    <cellStyle name="Millares 2 4" xfId="215" xr:uid="{00000000-0005-0000-0000-0000C4000000}"/>
    <cellStyle name="Millares 2 4 2" xfId="216" xr:uid="{00000000-0005-0000-0000-0000C5000000}"/>
    <cellStyle name="Millares 2 4 3" xfId="217" xr:uid="{00000000-0005-0000-0000-0000C6000000}"/>
    <cellStyle name="Millares 2 5" xfId="218" xr:uid="{00000000-0005-0000-0000-0000C7000000}"/>
    <cellStyle name="Millares 2 5 2" xfId="219" xr:uid="{00000000-0005-0000-0000-0000C8000000}"/>
    <cellStyle name="Millares 2 6" xfId="220" xr:uid="{00000000-0005-0000-0000-0000C9000000}"/>
    <cellStyle name="Millares 2 6 2" xfId="221" xr:uid="{00000000-0005-0000-0000-0000CA000000}"/>
    <cellStyle name="Millares 3" xfId="5" xr:uid="{00000000-0005-0000-0000-0000CB000000}"/>
    <cellStyle name="Millares 3 2" xfId="6" xr:uid="{00000000-0005-0000-0000-0000CC000000}"/>
    <cellStyle name="Millares 3 3" xfId="222" xr:uid="{00000000-0005-0000-0000-0000CD000000}"/>
    <cellStyle name="Millares 3 3 2" xfId="223" xr:uid="{00000000-0005-0000-0000-0000CE000000}"/>
    <cellStyle name="Millares 3 4" xfId="224" xr:uid="{00000000-0005-0000-0000-0000CF000000}"/>
    <cellStyle name="Millares 4" xfId="7" xr:uid="{00000000-0005-0000-0000-0000D0000000}"/>
    <cellStyle name="Millares 4 2" xfId="225" xr:uid="{00000000-0005-0000-0000-0000D1000000}"/>
    <cellStyle name="Millares 5" xfId="226" xr:uid="{00000000-0005-0000-0000-0000D2000000}"/>
    <cellStyle name="Millares 5 2" xfId="227" xr:uid="{00000000-0005-0000-0000-0000D3000000}"/>
    <cellStyle name="Millares 5 3" xfId="228" xr:uid="{00000000-0005-0000-0000-0000D4000000}"/>
    <cellStyle name="Millares 5 4" xfId="229" xr:uid="{00000000-0005-0000-0000-0000D5000000}"/>
    <cellStyle name="Millares 5 5" xfId="230" xr:uid="{00000000-0005-0000-0000-0000D6000000}"/>
    <cellStyle name="Millares 6" xfId="231" xr:uid="{00000000-0005-0000-0000-0000D7000000}"/>
    <cellStyle name="Millares 6 2" xfId="232" xr:uid="{00000000-0005-0000-0000-0000D8000000}"/>
    <cellStyle name="Millares 6 2 2" xfId="233" xr:uid="{00000000-0005-0000-0000-0000D9000000}"/>
    <cellStyle name="Millares 6 3" xfId="234" xr:uid="{00000000-0005-0000-0000-0000DA000000}"/>
    <cellStyle name="Millares 6 3 2" xfId="235" xr:uid="{00000000-0005-0000-0000-0000DB000000}"/>
    <cellStyle name="Millares 6 4" xfId="236" xr:uid="{00000000-0005-0000-0000-0000DC000000}"/>
    <cellStyle name="Millares 7" xfId="237" xr:uid="{00000000-0005-0000-0000-0000DD000000}"/>
    <cellStyle name="Millares 7 2" xfId="238" xr:uid="{00000000-0005-0000-0000-0000DE000000}"/>
    <cellStyle name="Millares 8" xfId="239" xr:uid="{00000000-0005-0000-0000-0000DF000000}"/>
    <cellStyle name="Millares 8 2" xfId="240" xr:uid="{00000000-0005-0000-0000-0000E0000000}"/>
    <cellStyle name="Millares 9" xfId="241" xr:uid="{00000000-0005-0000-0000-0000E1000000}"/>
    <cellStyle name="Millares 9 2" xfId="242" xr:uid="{00000000-0005-0000-0000-0000E2000000}"/>
    <cellStyle name="Moneda [0] 2" xfId="244" xr:uid="{00000000-0005-0000-0000-0000E3000000}"/>
    <cellStyle name="Moneda [0] 2 2" xfId="245" xr:uid="{00000000-0005-0000-0000-0000E4000000}"/>
    <cellStyle name="Moneda [0] 2 2 2" xfId="246" xr:uid="{00000000-0005-0000-0000-0000E5000000}"/>
    <cellStyle name="Moneda [0] 2 2 2 2" xfId="247" xr:uid="{00000000-0005-0000-0000-0000E6000000}"/>
    <cellStyle name="Moneda [0] 2 2 3" xfId="248" xr:uid="{00000000-0005-0000-0000-0000E7000000}"/>
    <cellStyle name="Moneda [0] 2 2 4" xfId="249" xr:uid="{00000000-0005-0000-0000-0000E8000000}"/>
    <cellStyle name="Moneda [0] 2 3" xfId="250" xr:uid="{00000000-0005-0000-0000-0000E9000000}"/>
    <cellStyle name="Moneda [0] 2 3 2" xfId="251" xr:uid="{00000000-0005-0000-0000-0000EA000000}"/>
    <cellStyle name="Moneda [0] 2 4" xfId="252" xr:uid="{00000000-0005-0000-0000-0000EB000000}"/>
    <cellStyle name="Moneda [0] 2 5" xfId="253" xr:uid="{00000000-0005-0000-0000-0000EC000000}"/>
    <cellStyle name="Moneda [0] 3" xfId="254" xr:uid="{00000000-0005-0000-0000-0000ED000000}"/>
    <cellStyle name="Moneda [0] 3 2" xfId="255" xr:uid="{00000000-0005-0000-0000-0000EE000000}"/>
    <cellStyle name="Moneda [0] 3 2 2" xfId="256" xr:uid="{00000000-0005-0000-0000-0000EF000000}"/>
    <cellStyle name="Moneda [0] 3 2 2 2" xfId="257" xr:uid="{00000000-0005-0000-0000-0000F0000000}"/>
    <cellStyle name="Moneda [0] 3 2 3" xfId="258" xr:uid="{00000000-0005-0000-0000-0000F1000000}"/>
    <cellStyle name="Moneda [0] 3 2 3 2" xfId="259" xr:uid="{00000000-0005-0000-0000-0000F2000000}"/>
    <cellStyle name="Moneda [0] 3 2 4" xfId="260" xr:uid="{00000000-0005-0000-0000-0000F3000000}"/>
    <cellStyle name="Moneda [0] 3 2 4 2" xfId="261" xr:uid="{00000000-0005-0000-0000-0000F4000000}"/>
    <cellStyle name="Moneda [0] 3 2 5" xfId="262" xr:uid="{00000000-0005-0000-0000-0000F5000000}"/>
    <cellStyle name="Moneda [0] 3 3" xfId="263" xr:uid="{00000000-0005-0000-0000-0000F6000000}"/>
    <cellStyle name="Moneda [0] 3 3 2" xfId="264" xr:uid="{00000000-0005-0000-0000-0000F7000000}"/>
    <cellStyle name="Moneda [0] 3 4" xfId="265" xr:uid="{00000000-0005-0000-0000-0000F8000000}"/>
    <cellStyle name="Moneda [0] 3 4 2" xfId="266" xr:uid="{00000000-0005-0000-0000-0000F9000000}"/>
    <cellStyle name="Moneda [0] 3 5" xfId="267" xr:uid="{00000000-0005-0000-0000-0000FA000000}"/>
    <cellStyle name="Moneda [0] 3 5 2" xfId="268" xr:uid="{00000000-0005-0000-0000-0000FB000000}"/>
    <cellStyle name="Moneda [0] 3 6" xfId="269" xr:uid="{00000000-0005-0000-0000-0000FC000000}"/>
    <cellStyle name="Moneda [0] 3 7" xfId="270" xr:uid="{00000000-0005-0000-0000-0000FD000000}"/>
    <cellStyle name="Moneda [0] 4" xfId="271" xr:uid="{00000000-0005-0000-0000-0000FE000000}"/>
    <cellStyle name="Moneda [0] 4 2" xfId="272" xr:uid="{00000000-0005-0000-0000-0000FF000000}"/>
    <cellStyle name="Moneda [0] 4 2 2" xfId="273" xr:uid="{00000000-0005-0000-0000-000000010000}"/>
    <cellStyle name="Moneda [0] 4 3" xfId="274" xr:uid="{00000000-0005-0000-0000-000001010000}"/>
    <cellStyle name="Moneda [0] 4 3 2" xfId="275" xr:uid="{00000000-0005-0000-0000-000002010000}"/>
    <cellStyle name="Moneda [0] 4 4" xfId="276" xr:uid="{00000000-0005-0000-0000-000003010000}"/>
    <cellStyle name="Moneda [0] 4 4 2" xfId="277" xr:uid="{00000000-0005-0000-0000-000004010000}"/>
    <cellStyle name="Moneda [0] 4 5" xfId="278" xr:uid="{00000000-0005-0000-0000-000005010000}"/>
    <cellStyle name="Moneda [0] 5" xfId="279" xr:uid="{00000000-0005-0000-0000-000006010000}"/>
    <cellStyle name="Moneda [0] 5 2" xfId="280" xr:uid="{00000000-0005-0000-0000-000007010000}"/>
    <cellStyle name="Moneda [0] 5 2 2" xfId="281" xr:uid="{00000000-0005-0000-0000-000008010000}"/>
    <cellStyle name="Moneda [0] 5 3" xfId="282" xr:uid="{00000000-0005-0000-0000-000009010000}"/>
    <cellStyle name="Moneda [0] 5 3 2" xfId="283" xr:uid="{00000000-0005-0000-0000-00000A010000}"/>
    <cellStyle name="Moneda [0] 5 4" xfId="284" xr:uid="{00000000-0005-0000-0000-00000B010000}"/>
    <cellStyle name="Moneda [0] 5 4 2" xfId="285" xr:uid="{00000000-0005-0000-0000-00000C010000}"/>
    <cellStyle name="Moneda [0] 5 5" xfId="286" xr:uid="{00000000-0005-0000-0000-00000D010000}"/>
    <cellStyle name="Moneda [0] 6" xfId="287" xr:uid="{00000000-0005-0000-0000-00000E010000}"/>
    <cellStyle name="Moneda [0] 6 2" xfId="288" xr:uid="{00000000-0005-0000-0000-00000F010000}"/>
    <cellStyle name="Moneda [0] 7" xfId="289" xr:uid="{00000000-0005-0000-0000-000010010000}"/>
    <cellStyle name="Moneda [0] 7 2" xfId="290" xr:uid="{00000000-0005-0000-0000-000011010000}"/>
    <cellStyle name="Moneda [0] 8" xfId="291" xr:uid="{00000000-0005-0000-0000-000012010000}"/>
    <cellStyle name="Moneda [0] 8 2" xfId="292" xr:uid="{00000000-0005-0000-0000-000013010000}"/>
    <cellStyle name="Moneda [0] 9" xfId="293" xr:uid="{00000000-0005-0000-0000-000014010000}"/>
    <cellStyle name="Moneda [0] 9 2" xfId="294" xr:uid="{00000000-0005-0000-0000-000015010000}"/>
    <cellStyle name="Moneda 10" xfId="295" xr:uid="{00000000-0005-0000-0000-000016010000}"/>
    <cellStyle name="Moneda 10 10" xfId="296" xr:uid="{00000000-0005-0000-0000-000017010000}"/>
    <cellStyle name="Moneda 10 11" xfId="297" xr:uid="{00000000-0005-0000-0000-000018010000}"/>
    <cellStyle name="Moneda 10 2" xfId="298" xr:uid="{00000000-0005-0000-0000-000019010000}"/>
    <cellStyle name="Moneda 10 2 2" xfId="299" xr:uid="{00000000-0005-0000-0000-00001A010000}"/>
    <cellStyle name="Moneda 10 2 2 2" xfId="300" xr:uid="{00000000-0005-0000-0000-00001B010000}"/>
    <cellStyle name="Moneda 10 2 2 2 2" xfId="301" xr:uid="{00000000-0005-0000-0000-00001C010000}"/>
    <cellStyle name="Moneda 10 2 2 2 2 2" xfId="302" xr:uid="{00000000-0005-0000-0000-00001D010000}"/>
    <cellStyle name="Moneda 10 2 2 2 3" xfId="303" xr:uid="{00000000-0005-0000-0000-00001E010000}"/>
    <cellStyle name="Moneda 10 2 2 2 3 2" xfId="304" xr:uid="{00000000-0005-0000-0000-00001F010000}"/>
    <cellStyle name="Moneda 10 2 2 2 4" xfId="305" xr:uid="{00000000-0005-0000-0000-000020010000}"/>
    <cellStyle name="Moneda 10 2 2 2 4 2" xfId="306" xr:uid="{00000000-0005-0000-0000-000021010000}"/>
    <cellStyle name="Moneda 10 2 2 2 5" xfId="307" xr:uid="{00000000-0005-0000-0000-000022010000}"/>
    <cellStyle name="Moneda 10 2 2 3" xfId="308" xr:uid="{00000000-0005-0000-0000-000023010000}"/>
    <cellStyle name="Moneda 10 2 2 3 2" xfId="309" xr:uid="{00000000-0005-0000-0000-000024010000}"/>
    <cellStyle name="Moneda 10 2 2 4" xfId="310" xr:uid="{00000000-0005-0000-0000-000025010000}"/>
    <cellStyle name="Moneda 10 2 2 4 2" xfId="311" xr:uid="{00000000-0005-0000-0000-000026010000}"/>
    <cellStyle name="Moneda 10 2 2 5" xfId="312" xr:uid="{00000000-0005-0000-0000-000027010000}"/>
    <cellStyle name="Moneda 10 2 2 5 2" xfId="313" xr:uid="{00000000-0005-0000-0000-000028010000}"/>
    <cellStyle name="Moneda 10 2 2 6" xfId="314" xr:uid="{00000000-0005-0000-0000-000029010000}"/>
    <cellStyle name="Moneda 10 2 3" xfId="315" xr:uid="{00000000-0005-0000-0000-00002A010000}"/>
    <cellStyle name="Moneda 10 2 3 2" xfId="316" xr:uid="{00000000-0005-0000-0000-00002B010000}"/>
    <cellStyle name="Moneda 10 2 3 2 2" xfId="317" xr:uid="{00000000-0005-0000-0000-00002C010000}"/>
    <cellStyle name="Moneda 10 2 3 3" xfId="318" xr:uid="{00000000-0005-0000-0000-00002D010000}"/>
    <cellStyle name="Moneda 10 2 3 3 2" xfId="319" xr:uid="{00000000-0005-0000-0000-00002E010000}"/>
    <cellStyle name="Moneda 10 2 3 4" xfId="320" xr:uid="{00000000-0005-0000-0000-00002F010000}"/>
    <cellStyle name="Moneda 10 2 3 4 2" xfId="321" xr:uid="{00000000-0005-0000-0000-000030010000}"/>
    <cellStyle name="Moneda 10 2 3 5" xfId="322" xr:uid="{00000000-0005-0000-0000-000031010000}"/>
    <cellStyle name="Moneda 10 2 4" xfId="323" xr:uid="{00000000-0005-0000-0000-000032010000}"/>
    <cellStyle name="Moneda 10 2 4 2" xfId="324" xr:uid="{00000000-0005-0000-0000-000033010000}"/>
    <cellStyle name="Moneda 10 2 5" xfId="325" xr:uid="{00000000-0005-0000-0000-000034010000}"/>
    <cellStyle name="Moneda 10 2 5 2" xfId="326" xr:uid="{00000000-0005-0000-0000-000035010000}"/>
    <cellStyle name="Moneda 10 2 6" xfId="327" xr:uid="{00000000-0005-0000-0000-000036010000}"/>
    <cellStyle name="Moneda 10 2 6 2" xfId="328" xr:uid="{00000000-0005-0000-0000-000037010000}"/>
    <cellStyle name="Moneda 10 2 7" xfId="329" xr:uid="{00000000-0005-0000-0000-000038010000}"/>
    <cellStyle name="Moneda 10 2 8" xfId="330" xr:uid="{00000000-0005-0000-0000-000039010000}"/>
    <cellStyle name="Moneda 10 3" xfId="331" xr:uid="{00000000-0005-0000-0000-00003A010000}"/>
    <cellStyle name="Moneda 10 3 2" xfId="332" xr:uid="{00000000-0005-0000-0000-00003B010000}"/>
    <cellStyle name="Moneda 10 3 2 2" xfId="333" xr:uid="{00000000-0005-0000-0000-00003C010000}"/>
    <cellStyle name="Moneda 10 3 2 2 2" xfId="334" xr:uid="{00000000-0005-0000-0000-00003D010000}"/>
    <cellStyle name="Moneda 10 3 2 2 2 2" xfId="335" xr:uid="{00000000-0005-0000-0000-00003E010000}"/>
    <cellStyle name="Moneda 10 3 2 2 3" xfId="336" xr:uid="{00000000-0005-0000-0000-00003F010000}"/>
    <cellStyle name="Moneda 10 3 2 2 3 2" xfId="337" xr:uid="{00000000-0005-0000-0000-000040010000}"/>
    <cellStyle name="Moneda 10 3 2 2 4" xfId="338" xr:uid="{00000000-0005-0000-0000-000041010000}"/>
    <cellStyle name="Moneda 10 3 2 2 4 2" xfId="339" xr:uid="{00000000-0005-0000-0000-000042010000}"/>
    <cellStyle name="Moneda 10 3 2 2 5" xfId="340" xr:uid="{00000000-0005-0000-0000-000043010000}"/>
    <cellStyle name="Moneda 10 3 2 3" xfId="341" xr:uid="{00000000-0005-0000-0000-000044010000}"/>
    <cellStyle name="Moneda 10 3 2 3 2" xfId="342" xr:uid="{00000000-0005-0000-0000-000045010000}"/>
    <cellStyle name="Moneda 10 3 2 4" xfId="343" xr:uid="{00000000-0005-0000-0000-000046010000}"/>
    <cellStyle name="Moneda 10 3 2 4 2" xfId="344" xr:uid="{00000000-0005-0000-0000-000047010000}"/>
    <cellStyle name="Moneda 10 3 2 5" xfId="345" xr:uid="{00000000-0005-0000-0000-000048010000}"/>
    <cellStyle name="Moneda 10 3 2 5 2" xfId="346" xr:uid="{00000000-0005-0000-0000-000049010000}"/>
    <cellStyle name="Moneda 10 3 2 6" xfId="347" xr:uid="{00000000-0005-0000-0000-00004A010000}"/>
    <cellStyle name="Moneda 10 3 3" xfId="348" xr:uid="{00000000-0005-0000-0000-00004B010000}"/>
    <cellStyle name="Moneda 10 3 3 2" xfId="349" xr:uid="{00000000-0005-0000-0000-00004C010000}"/>
    <cellStyle name="Moneda 10 3 3 2 2" xfId="350" xr:uid="{00000000-0005-0000-0000-00004D010000}"/>
    <cellStyle name="Moneda 10 3 3 3" xfId="351" xr:uid="{00000000-0005-0000-0000-00004E010000}"/>
    <cellStyle name="Moneda 10 3 3 3 2" xfId="352" xr:uid="{00000000-0005-0000-0000-00004F010000}"/>
    <cellStyle name="Moneda 10 3 3 4" xfId="353" xr:uid="{00000000-0005-0000-0000-000050010000}"/>
    <cellStyle name="Moneda 10 3 3 4 2" xfId="354" xr:uid="{00000000-0005-0000-0000-000051010000}"/>
    <cellStyle name="Moneda 10 3 3 5" xfId="355" xr:uid="{00000000-0005-0000-0000-000052010000}"/>
    <cellStyle name="Moneda 10 3 4" xfId="356" xr:uid="{00000000-0005-0000-0000-000053010000}"/>
    <cellStyle name="Moneda 10 3 4 2" xfId="357" xr:uid="{00000000-0005-0000-0000-000054010000}"/>
    <cellStyle name="Moneda 10 3 5" xfId="358" xr:uid="{00000000-0005-0000-0000-000055010000}"/>
    <cellStyle name="Moneda 10 3 5 2" xfId="359" xr:uid="{00000000-0005-0000-0000-000056010000}"/>
    <cellStyle name="Moneda 10 3 6" xfId="360" xr:uid="{00000000-0005-0000-0000-000057010000}"/>
    <cellStyle name="Moneda 10 3 6 2" xfId="361" xr:uid="{00000000-0005-0000-0000-000058010000}"/>
    <cellStyle name="Moneda 10 3 7" xfId="362" xr:uid="{00000000-0005-0000-0000-000059010000}"/>
    <cellStyle name="Moneda 10 4" xfId="363" xr:uid="{00000000-0005-0000-0000-00005A010000}"/>
    <cellStyle name="Moneda 10 4 2" xfId="364" xr:uid="{00000000-0005-0000-0000-00005B010000}"/>
    <cellStyle name="Moneda 10 4 2 2" xfId="365" xr:uid="{00000000-0005-0000-0000-00005C010000}"/>
    <cellStyle name="Moneda 10 4 2 2 2" xfId="366" xr:uid="{00000000-0005-0000-0000-00005D010000}"/>
    <cellStyle name="Moneda 10 4 2 2 2 2" xfId="367" xr:uid="{00000000-0005-0000-0000-00005E010000}"/>
    <cellStyle name="Moneda 10 4 2 2 3" xfId="368" xr:uid="{00000000-0005-0000-0000-00005F010000}"/>
    <cellStyle name="Moneda 10 4 2 2 3 2" xfId="369" xr:uid="{00000000-0005-0000-0000-000060010000}"/>
    <cellStyle name="Moneda 10 4 2 2 4" xfId="370" xr:uid="{00000000-0005-0000-0000-000061010000}"/>
    <cellStyle name="Moneda 10 4 2 2 4 2" xfId="371" xr:uid="{00000000-0005-0000-0000-000062010000}"/>
    <cellStyle name="Moneda 10 4 2 2 5" xfId="372" xr:uid="{00000000-0005-0000-0000-000063010000}"/>
    <cellStyle name="Moneda 10 4 2 3" xfId="373" xr:uid="{00000000-0005-0000-0000-000064010000}"/>
    <cellStyle name="Moneda 10 4 2 3 2" xfId="374" xr:uid="{00000000-0005-0000-0000-000065010000}"/>
    <cellStyle name="Moneda 10 4 2 4" xfId="375" xr:uid="{00000000-0005-0000-0000-000066010000}"/>
    <cellStyle name="Moneda 10 4 2 4 2" xfId="376" xr:uid="{00000000-0005-0000-0000-000067010000}"/>
    <cellStyle name="Moneda 10 4 2 5" xfId="377" xr:uid="{00000000-0005-0000-0000-000068010000}"/>
    <cellStyle name="Moneda 10 4 2 5 2" xfId="378" xr:uid="{00000000-0005-0000-0000-000069010000}"/>
    <cellStyle name="Moneda 10 4 2 6" xfId="379" xr:uid="{00000000-0005-0000-0000-00006A010000}"/>
    <cellStyle name="Moneda 10 4 3" xfId="380" xr:uid="{00000000-0005-0000-0000-00006B010000}"/>
    <cellStyle name="Moneda 10 4 3 2" xfId="381" xr:uid="{00000000-0005-0000-0000-00006C010000}"/>
    <cellStyle name="Moneda 10 4 3 2 2" xfId="382" xr:uid="{00000000-0005-0000-0000-00006D010000}"/>
    <cellStyle name="Moneda 10 4 3 3" xfId="383" xr:uid="{00000000-0005-0000-0000-00006E010000}"/>
    <cellStyle name="Moneda 10 4 3 3 2" xfId="384" xr:uid="{00000000-0005-0000-0000-00006F010000}"/>
    <cellStyle name="Moneda 10 4 3 4" xfId="385" xr:uid="{00000000-0005-0000-0000-000070010000}"/>
    <cellStyle name="Moneda 10 4 3 4 2" xfId="386" xr:uid="{00000000-0005-0000-0000-000071010000}"/>
    <cellStyle name="Moneda 10 4 3 5" xfId="387" xr:uid="{00000000-0005-0000-0000-000072010000}"/>
    <cellStyle name="Moneda 10 4 4" xfId="388" xr:uid="{00000000-0005-0000-0000-000073010000}"/>
    <cellStyle name="Moneda 10 4 4 2" xfId="389" xr:uid="{00000000-0005-0000-0000-000074010000}"/>
    <cellStyle name="Moneda 10 4 5" xfId="390" xr:uid="{00000000-0005-0000-0000-000075010000}"/>
    <cellStyle name="Moneda 10 4 5 2" xfId="391" xr:uid="{00000000-0005-0000-0000-000076010000}"/>
    <cellStyle name="Moneda 10 4 6" xfId="392" xr:uid="{00000000-0005-0000-0000-000077010000}"/>
    <cellStyle name="Moneda 10 4 6 2" xfId="393" xr:uid="{00000000-0005-0000-0000-000078010000}"/>
    <cellStyle name="Moneda 10 4 7" xfId="394" xr:uid="{00000000-0005-0000-0000-000079010000}"/>
    <cellStyle name="Moneda 10 5" xfId="395" xr:uid="{00000000-0005-0000-0000-00007A010000}"/>
    <cellStyle name="Moneda 10 5 2" xfId="396" xr:uid="{00000000-0005-0000-0000-00007B010000}"/>
    <cellStyle name="Moneda 10 5 2 2" xfId="397" xr:uid="{00000000-0005-0000-0000-00007C010000}"/>
    <cellStyle name="Moneda 10 5 2 2 2" xfId="398" xr:uid="{00000000-0005-0000-0000-00007D010000}"/>
    <cellStyle name="Moneda 10 5 2 3" xfId="399" xr:uid="{00000000-0005-0000-0000-00007E010000}"/>
    <cellStyle name="Moneda 10 5 2 3 2" xfId="400" xr:uid="{00000000-0005-0000-0000-00007F010000}"/>
    <cellStyle name="Moneda 10 5 2 4" xfId="401" xr:uid="{00000000-0005-0000-0000-000080010000}"/>
    <cellStyle name="Moneda 10 5 2 4 2" xfId="402" xr:uid="{00000000-0005-0000-0000-000081010000}"/>
    <cellStyle name="Moneda 10 5 2 5" xfId="403" xr:uid="{00000000-0005-0000-0000-000082010000}"/>
    <cellStyle name="Moneda 10 5 3" xfId="404" xr:uid="{00000000-0005-0000-0000-000083010000}"/>
    <cellStyle name="Moneda 10 5 3 2" xfId="405" xr:uid="{00000000-0005-0000-0000-000084010000}"/>
    <cellStyle name="Moneda 10 5 4" xfId="406" xr:uid="{00000000-0005-0000-0000-000085010000}"/>
    <cellStyle name="Moneda 10 5 4 2" xfId="407" xr:uid="{00000000-0005-0000-0000-000086010000}"/>
    <cellStyle name="Moneda 10 5 5" xfId="408" xr:uid="{00000000-0005-0000-0000-000087010000}"/>
    <cellStyle name="Moneda 10 5 5 2" xfId="409" xr:uid="{00000000-0005-0000-0000-000088010000}"/>
    <cellStyle name="Moneda 10 5 6" xfId="410" xr:uid="{00000000-0005-0000-0000-000089010000}"/>
    <cellStyle name="Moneda 10 6" xfId="411" xr:uid="{00000000-0005-0000-0000-00008A010000}"/>
    <cellStyle name="Moneda 10 6 2" xfId="412" xr:uid="{00000000-0005-0000-0000-00008B010000}"/>
    <cellStyle name="Moneda 10 6 2 2" xfId="413" xr:uid="{00000000-0005-0000-0000-00008C010000}"/>
    <cellStyle name="Moneda 10 6 3" xfId="414" xr:uid="{00000000-0005-0000-0000-00008D010000}"/>
    <cellStyle name="Moneda 10 6 3 2" xfId="415" xr:uid="{00000000-0005-0000-0000-00008E010000}"/>
    <cellStyle name="Moneda 10 6 4" xfId="416" xr:uid="{00000000-0005-0000-0000-00008F010000}"/>
    <cellStyle name="Moneda 10 6 4 2" xfId="417" xr:uid="{00000000-0005-0000-0000-000090010000}"/>
    <cellStyle name="Moneda 10 6 5" xfId="418" xr:uid="{00000000-0005-0000-0000-000091010000}"/>
    <cellStyle name="Moneda 10 7" xfId="419" xr:uid="{00000000-0005-0000-0000-000092010000}"/>
    <cellStyle name="Moneda 10 7 2" xfId="420" xr:uid="{00000000-0005-0000-0000-000093010000}"/>
    <cellStyle name="Moneda 10 8" xfId="421" xr:uid="{00000000-0005-0000-0000-000094010000}"/>
    <cellStyle name="Moneda 10 8 2" xfId="422" xr:uid="{00000000-0005-0000-0000-000095010000}"/>
    <cellStyle name="Moneda 10 9" xfId="423" xr:uid="{00000000-0005-0000-0000-000096010000}"/>
    <cellStyle name="Moneda 10 9 2" xfId="424" xr:uid="{00000000-0005-0000-0000-000097010000}"/>
    <cellStyle name="Moneda 11" xfId="425" xr:uid="{00000000-0005-0000-0000-000098010000}"/>
    <cellStyle name="Moneda 11 10" xfId="426" xr:uid="{00000000-0005-0000-0000-000099010000}"/>
    <cellStyle name="Moneda 11 11" xfId="427" xr:uid="{00000000-0005-0000-0000-00009A010000}"/>
    <cellStyle name="Moneda 11 2" xfId="428" xr:uid="{00000000-0005-0000-0000-00009B010000}"/>
    <cellStyle name="Moneda 11 2 2" xfId="429" xr:uid="{00000000-0005-0000-0000-00009C010000}"/>
    <cellStyle name="Moneda 11 2 2 2" xfId="430" xr:uid="{00000000-0005-0000-0000-00009D010000}"/>
    <cellStyle name="Moneda 11 2 2 2 2" xfId="431" xr:uid="{00000000-0005-0000-0000-00009E010000}"/>
    <cellStyle name="Moneda 11 2 2 2 2 2" xfId="432" xr:uid="{00000000-0005-0000-0000-00009F010000}"/>
    <cellStyle name="Moneda 11 2 2 2 3" xfId="433" xr:uid="{00000000-0005-0000-0000-0000A0010000}"/>
    <cellStyle name="Moneda 11 2 2 2 3 2" xfId="434" xr:uid="{00000000-0005-0000-0000-0000A1010000}"/>
    <cellStyle name="Moneda 11 2 2 2 4" xfId="435" xr:uid="{00000000-0005-0000-0000-0000A2010000}"/>
    <cellStyle name="Moneda 11 2 2 2 4 2" xfId="436" xr:uid="{00000000-0005-0000-0000-0000A3010000}"/>
    <cellStyle name="Moneda 11 2 2 2 5" xfId="437" xr:uid="{00000000-0005-0000-0000-0000A4010000}"/>
    <cellStyle name="Moneda 11 2 2 3" xfId="438" xr:uid="{00000000-0005-0000-0000-0000A5010000}"/>
    <cellStyle name="Moneda 11 2 2 3 2" xfId="439" xr:uid="{00000000-0005-0000-0000-0000A6010000}"/>
    <cellStyle name="Moneda 11 2 2 4" xfId="440" xr:uid="{00000000-0005-0000-0000-0000A7010000}"/>
    <cellStyle name="Moneda 11 2 2 4 2" xfId="441" xr:uid="{00000000-0005-0000-0000-0000A8010000}"/>
    <cellStyle name="Moneda 11 2 2 5" xfId="442" xr:uid="{00000000-0005-0000-0000-0000A9010000}"/>
    <cellStyle name="Moneda 11 2 2 5 2" xfId="443" xr:uid="{00000000-0005-0000-0000-0000AA010000}"/>
    <cellStyle name="Moneda 11 2 2 6" xfId="444" xr:uid="{00000000-0005-0000-0000-0000AB010000}"/>
    <cellStyle name="Moneda 11 2 3" xfId="445" xr:uid="{00000000-0005-0000-0000-0000AC010000}"/>
    <cellStyle name="Moneda 11 2 3 2" xfId="446" xr:uid="{00000000-0005-0000-0000-0000AD010000}"/>
    <cellStyle name="Moneda 11 2 3 2 2" xfId="447" xr:uid="{00000000-0005-0000-0000-0000AE010000}"/>
    <cellStyle name="Moneda 11 2 3 3" xfId="448" xr:uid="{00000000-0005-0000-0000-0000AF010000}"/>
    <cellStyle name="Moneda 11 2 3 3 2" xfId="449" xr:uid="{00000000-0005-0000-0000-0000B0010000}"/>
    <cellStyle name="Moneda 11 2 3 4" xfId="450" xr:uid="{00000000-0005-0000-0000-0000B1010000}"/>
    <cellStyle name="Moneda 11 2 3 4 2" xfId="451" xr:uid="{00000000-0005-0000-0000-0000B2010000}"/>
    <cellStyle name="Moneda 11 2 3 5" xfId="452" xr:uid="{00000000-0005-0000-0000-0000B3010000}"/>
    <cellStyle name="Moneda 11 2 4" xfId="453" xr:uid="{00000000-0005-0000-0000-0000B4010000}"/>
    <cellStyle name="Moneda 11 2 4 2" xfId="454" xr:uid="{00000000-0005-0000-0000-0000B5010000}"/>
    <cellStyle name="Moneda 11 2 5" xfId="455" xr:uid="{00000000-0005-0000-0000-0000B6010000}"/>
    <cellStyle name="Moneda 11 2 5 2" xfId="456" xr:uid="{00000000-0005-0000-0000-0000B7010000}"/>
    <cellStyle name="Moneda 11 2 6" xfId="457" xr:uid="{00000000-0005-0000-0000-0000B8010000}"/>
    <cellStyle name="Moneda 11 2 6 2" xfId="458" xr:uid="{00000000-0005-0000-0000-0000B9010000}"/>
    <cellStyle name="Moneda 11 2 7" xfId="459" xr:uid="{00000000-0005-0000-0000-0000BA010000}"/>
    <cellStyle name="Moneda 11 2 8" xfId="460" xr:uid="{00000000-0005-0000-0000-0000BB010000}"/>
    <cellStyle name="Moneda 11 3" xfId="461" xr:uid="{00000000-0005-0000-0000-0000BC010000}"/>
    <cellStyle name="Moneda 11 3 2" xfId="462" xr:uid="{00000000-0005-0000-0000-0000BD010000}"/>
    <cellStyle name="Moneda 11 3 2 2" xfId="463" xr:uid="{00000000-0005-0000-0000-0000BE010000}"/>
    <cellStyle name="Moneda 11 3 2 2 2" xfId="464" xr:uid="{00000000-0005-0000-0000-0000BF010000}"/>
    <cellStyle name="Moneda 11 3 2 2 2 2" xfId="465" xr:uid="{00000000-0005-0000-0000-0000C0010000}"/>
    <cellStyle name="Moneda 11 3 2 2 3" xfId="466" xr:uid="{00000000-0005-0000-0000-0000C1010000}"/>
    <cellStyle name="Moneda 11 3 2 2 3 2" xfId="467" xr:uid="{00000000-0005-0000-0000-0000C2010000}"/>
    <cellStyle name="Moneda 11 3 2 2 4" xfId="468" xr:uid="{00000000-0005-0000-0000-0000C3010000}"/>
    <cellStyle name="Moneda 11 3 2 2 4 2" xfId="469" xr:uid="{00000000-0005-0000-0000-0000C4010000}"/>
    <cellStyle name="Moneda 11 3 2 2 5" xfId="470" xr:uid="{00000000-0005-0000-0000-0000C5010000}"/>
    <cellStyle name="Moneda 11 3 2 3" xfId="471" xr:uid="{00000000-0005-0000-0000-0000C6010000}"/>
    <cellStyle name="Moneda 11 3 2 3 2" xfId="472" xr:uid="{00000000-0005-0000-0000-0000C7010000}"/>
    <cellStyle name="Moneda 11 3 2 4" xfId="473" xr:uid="{00000000-0005-0000-0000-0000C8010000}"/>
    <cellStyle name="Moneda 11 3 2 4 2" xfId="474" xr:uid="{00000000-0005-0000-0000-0000C9010000}"/>
    <cellStyle name="Moneda 11 3 2 5" xfId="475" xr:uid="{00000000-0005-0000-0000-0000CA010000}"/>
    <cellStyle name="Moneda 11 3 2 5 2" xfId="476" xr:uid="{00000000-0005-0000-0000-0000CB010000}"/>
    <cellStyle name="Moneda 11 3 2 6" xfId="477" xr:uid="{00000000-0005-0000-0000-0000CC010000}"/>
    <cellStyle name="Moneda 11 3 3" xfId="478" xr:uid="{00000000-0005-0000-0000-0000CD010000}"/>
    <cellStyle name="Moneda 11 3 3 2" xfId="479" xr:uid="{00000000-0005-0000-0000-0000CE010000}"/>
    <cellStyle name="Moneda 11 3 3 2 2" xfId="480" xr:uid="{00000000-0005-0000-0000-0000CF010000}"/>
    <cellStyle name="Moneda 11 3 3 3" xfId="481" xr:uid="{00000000-0005-0000-0000-0000D0010000}"/>
    <cellStyle name="Moneda 11 3 3 3 2" xfId="482" xr:uid="{00000000-0005-0000-0000-0000D1010000}"/>
    <cellStyle name="Moneda 11 3 3 4" xfId="483" xr:uid="{00000000-0005-0000-0000-0000D2010000}"/>
    <cellStyle name="Moneda 11 3 3 4 2" xfId="484" xr:uid="{00000000-0005-0000-0000-0000D3010000}"/>
    <cellStyle name="Moneda 11 3 3 5" xfId="485" xr:uid="{00000000-0005-0000-0000-0000D4010000}"/>
    <cellStyle name="Moneda 11 3 4" xfId="486" xr:uid="{00000000-0005-0000-0000-0000D5010000}"/>
    <cellStyle name="Moneda 11 3 4 2" xfId="487" xr:uid="{00000000-0005-0000-0000-0000D6010000}"/>
    <cellStyle name="Moneda 11 3 5" xfId="488" xr:uid="{00000000-0005-0000-0000-0000D7010000}"/>
    <cellStyle name="Moneda 11 3 5 2" xfId="489" xr:uid="{00000000-0005-0000-0000-0000D8010000}"/>
    <cellStyle name="Moneda 11 3 6" xfId="490" xr:uid="{00000000-0005-0000-0000-0000D9010000}"/>
    <cellStyle name="Moneda 11 3 6 2" xfId="491" xr:uid="{00000000-0005-0000-0000-0000DA010000}"/>
    <cellStyle name="Moneda 11 3 7" xfId="492" xr:uid="{00000000-0005-0000-0000-0000DB010000}"/>
    <cellStyle name="Moneda 11 4" xfId="493" xr:uid="{00000000-0005-0000-0000-0000DC010000}"/>
    <cellStyle name="Moneda 11 4 2" xfId="494" xr:uid="{00000000-0005-0000-0000-0000DD010000}"/>
    <cellStyle name="Moneda 11 4 2 2" xfId="495" xr:uid="{00000000-0005-0000-0000-0000DE010000}"/>
    <cellStyle name="Moneda 11 4 2 2 2" xfId="496" xr:uid="{00000000-0005-0000-0000-0000DF010000}"/>
    <cellStyle name="Moneda 11 4 2 2 2 2" xfId="497" xr:uid="{00000000-0005-0000-0000-0000E0010000}"/>
    <cellStyle name="Moneda 11 4 2 2 3" xfId="498" xr:uid="{00000000-0005-0000-0000-0000E1010000}"/>
    <cellStyle name="Moneda 11 4 2 2 3 2" xfId="499" xr:uid="{00000000-0005-0000-0000-0000E2010000}"/>
    <cellStyle name="Moneda 11 4 2 2 4" xfId="500" xr:uid="{00000000-0005-0000-0000-0000E3010000}"/>
    <cellStyle name="Moneda 11 4 2 2 4 2" xfId="501" xr:uid="{00000000-0005-0000-0000-0000E4010000}"/>
    <cellStyle name="Moneda 11 4 2 2 5" xfId="502" xr:uid="{00000000-0005-0000-0000-0000E5010000}"/>
    <cellStyle name="Moneda 11 4 2 3" xfId="503" xr:uid="{00000000-0005-0000-0000-0000E6010000}"/>
    <cellStyle name="Moneda 11 4 2 3 2" xfId="504" xr:uid="{00000000-0005-0000-0000-0000E7010000}"/>
    <cellStyle name="Moneda 11 4 2 4" xfId="505" xr:uid="{00000000-0005-0000-0000-0000E8010000}"/>
    <cellStyle name="Moneda 11 4 2 4 2" xfId="506" xr:uid="{00000000-0005-0000-0000-0000E9010000}"/>
    <cellStyle name="Moneda 11 4 2 5" xfId="507" xr:uid="{00000000-0005-0000-0000-0000EA010000}"/>
    <cellStyle name="Moneda 11 4 2 5 2" xfId="508" xr:uid="{00000000-0005-0000-0000-0000EB010000}"/>
    <cellStyle name="Moneda 11 4 2 6" xfId="509" xr:uid="{00000000-0005-0000-0000-0000EC010000}"/>
    <cellStyle name="Moneda 11 4 3" xfId="510" xr:uid="{00000000-0005-0000-0000-0000ED010000}"/>
    <cellStyle name="Moneda 11 4 3 2" xfId="511" xr:uid="{00000000-0005-0000-0000-0000EE010000}"/>
    <cellStyle name="Moneda 11 4 3 2 2" xfId="512" xr:uid="{00000000-0005-0000-0000-0000EF010000}"/>
    <cellStyle name="Moneda 11 4 3 3" xfId="513" xr:uid="{00000000-0005-0000-0000-0000F0010000}"/>
    <cellStyle name="Moneda 11 4 3 3 2" xfId="514" xr:uid="{00000000-0005-0000-0000-0000F1010000}"/>
    <cellStyle name="Moneda 11 4 3 4" xfId="515" xr:uid="{00000000-0005-0000-0000-0000F2010000}"/>
    <cellStyle name="Moneda 11 4 3 4 2" xfId="516" xr:uid="{00000000-0005-0000-0000-0000F3010000}"/>
    <cellStyle name="Moneda 11 4 3 5" xfId="517" xr:uid="{00000000-0005-0000-0000-0000F4010000}"/>
    <cellStyle name="Moneda 11 4 4" xfId="518" xr:uid="{00000000-0005-0000-0000-0000F5010000}"/>
    <cellStyle name="Moneda 11 4 4 2" xfId="519" xr:uid="{00000000-0005-0000-0000-0000F6010000}"/>
    <cellStyle name="Moneda 11 4 5" xfId="520" xr:uid="{00000000-0005-0000-0000-0000F7010000}"/>
    <cellStyle name="Moneda 11 4 5 2" xfId="521" xr:uid="{00000000-0005-0000-0000-0000F8010000}"/>
    <cellStyle name="Moneda 11 4 6" xfId="522" xr:uid="{00000000-0005-0000-0000-0000F9010000}"/>
    <cellStyle name="Moneda 11 4 6 2" xfId="523" xr:uid="{00000000-0005-0000-0000-0000FA010000}"/>
    <cellStyle name="Moneda 11 4 7" xfId="524" xr:uid="{00000000-0005-0000-0000-0000FB010000}"/>
    <cellStyle name="Moneda 11 5" xfId="525" xr:uid="{00000000-0005-0000-0000-0000FC010000}"/>
    <cellStyle name="Moneda 11 5 2" xfId="526" xr:uid="{00000000-0005-0000-0000-0000FD010000}"/>
    <cellStyle name="Moneda 11 5 2 2" xfId="527" xr:uid="{00000000-0005-0000-0000-0000FE010000}"/>
    <cellStyle name="Moneda 11 5 2 2 2" xfId="528" xr:uid="{00000000-0005-0000-0000-0000FF010000}"/>
    <cellStyle name="Moneda 11 5 2 3" xfId="529" xr:uid="{00000000-0005-0000-0000-000000020000}"/>
    <cellStyle name="Moneda 11 5 2 3 2" xfId="530" xr:uid="{00000000-0005-0000-0000-000001020000}"/>
    <cellStyle name="Moneda 11 5 2 4" xfId="531" xr:uid="{00000000-0005-0000-0000-000002020000}"/>
    <cellStyle name="Moneda 11 5 2 4 2" xfId="532" xr:uid="{00000000-0005-0000-0000-000003020000}"/>
    <cellStyle name="Moneda 11 5 2 5" xfId="533" xr:uid="{00000000-0005-0000-0000-000004020000}"/>
    <cellStyle name="Moneda 11 5 3" xfId="534" xr:uid="{00000000-0005-0000-0000-000005020000}"/>
    <cellStyle name="Moneda 11 5 3 2" xfId="535" xr:uid="{00000000-0005-0000-0000-000006020000}"/>
    <cellStyle name="Moneda 11 5 4" xfId="536" xr:uid="{00000000-0005-0000-0000-000007020000}"/>
    <cellStyle name="Moneda 11 5 4 2" xfId="537" xr:uid="{00000000-0005-0000-0000-000008020000}"/>
    <cellStyle name="Moneda 11 5 5" xfId="538" xr:uid="{00000000-0005-0000-0000-000009020000}"/>
    <cellStyle name="Moneda 11 5 5 2" xfId="539" xr:uid="{00000000-0005-0000-0000-00000A020000}"/>
    <cellStyle name="Moneda 11 5 6" xfId="540" xr:uid="{00000000-0005-0000-0000-00000B020000}"/>
    <cellStyle name="Moneda 11 6" xfId="541" xr:uid="{00000000-0005-0000-0000-00000C020000}"/>
    <cellStyle name="Moneda 11 6 2" xfId="542" xr:uid="{00000000-0005-0000-0000-00000D020000}"/>
    <cellStyle name="Moneda 11 6 2 2" xfId="543" xr:uid="{00000000-0005-0000-0000-00000E020000}"/>
    <cellStyle name="Moneda 11 6 3" xfId="544" xr:uid="{00000000-0005-0000-0000-00000F020000}"/>
    <cellStyle name="Moneda 11 6 3 2" xfId="545" xr:uid="{00000000-0005-0000-0000-000010020000}"/>
    <cellStyle name="Moneda 11 6 4" xfId="546" xr:uid="{00000000-0005-0000-0000-000011020000}"/>
    <cellStyle name="Moneda 11 6 4 2" xfId="547" xr:uid="{00000000-0005-0000-0000-000012020000}"/>
    <cellStyle name="Moneda 11 6 5" xfId="548" xr:uid="{00000000-0005-0000-0000-000013020000}"/>
    <cellStyle name="Moneda 11 7" xfId="549" xr:uid="{00000000-0005-0000-0000-000014020000}"/>
    <cellStyle name="Moneda 11 7 2" xfId="550" xr:uid="{00000000-0005-0000-0000-000015020000}"/>
    <cellStyle name="Moneda 11 8" xfId="551" xr:uid="{00000000-0005-0000-0000-000016020000}"/>
    <cellStyle name="Moneda 11 8 2" xfId="552" xr:uid="{00000000-0005-0000-0000-000017020000}"/>
    <cellStyle name="Moneda 11 9" xfId="553" xr:uid="{00000000-0005-0000-0000-000018020000}"/>
    <cellStyle name="Moneda 11 9 2" xfId="554" xr:uid="{00000000-0005-0000-0000-000019020000}"/>
    <cellStyle name="Moneda 12" xfId="555" xr:uid="{00000000-0005-0000-0000-00001A020000}"/>
    <cellStyle name="Moneda 12 2" xfId="556" xr:uid="{00000000-0005-0000-0000-00001B020000}"/>
    <cellStyle name="Moneda 12 2 2" xfId="557" xr:uid="{00000000-0005-0000-0000-00001C020000}"/>
    <cellStyle name="Moneda 12 2 2 2" xfId="558" xr:uid="{00000000-0005-0000-0000-00001D020000}"/>
    <cellStyle name="Moneda 12 2 2 2 2" xfId="559" xr:uid="{00000000-0005-0000-0000-00001E020000}"/>
    <cellStyle name="Moneda 12 2 2 2 2 2" xfId="560" xr:uid="{00000000-0005-0000-0000-00001F020000}"/>
    <cellStyle name="Moneda 12 2 2 2 3" xfId="561" xr:uid="{00000000-0005-0000-0000-000020020000}"/>
    <cellStyle name="Moneda 12 2 2 2 3 2" xfId="562" xr:uid="{00000000-0005-0000-0000-000021020000}"/>
    <cellStyle name="Moneda 12 2 2 2 4" xfId="563" xr:uid="{00000000-0005-0000-0000-000022020000}"/>
    <cellStyle name="Moneda 12 2 2 2 4 2" xfId="564" xr:uid="{00000000-0005-0000-0000-000023020000}"/>
    <cellStyle name="Moneda 12 2 2 2 5" xfId="565" xr:uid="{00000000-0005-0000-0000-000024020000}"/>
    <cellStyle name="Moneda 12 2 2 3" xfId="566" xr:uid="{00000000-0005-0000-0000-000025020000}"/>
    <cellStyle name="Moneda 12 2 2 3 2" xfId="567" xr:uid="{00000000-0005-0000-0000-000026020000}"/>
    <cellStyle name="Moneda 12 2 2 4" xfId="568" xr:uid="{00000000-0005-0000-0000-000027020000}"/>
    <cellStyle name="Moneda 12 2 2 4 2" xfId="569" xr:uid="{00000000-0005-0000-0000-000028020000}"/>
    <cellStyle name="Moneda 12 2 2 5" xfId="570" xr:uid="{00000000-0005-0000-0000-000029020000}"/>
    <cellStyle name="Moneda 12 2 2 5 2" xfId="571" xr:uid="{00000000-0005-0000-0000-00002A020000}"/>
    <cellStyle name="Moneda 12 2 2 6" xfId="572" xr:uid="{00000000-0005-0000-0000-00002B020000}"/>
    <cellStyle name="Moneda 12 2 3" xfId="573" xr:uid="{00000000-0005-0000-0000-00002C020000}"/>
    <cellStyle name="Moneda 12 2 3 2" xfId="574" xr:uid="{00000000-0005-0000-0000-00002D020000}"/>
    <cellStyle name="Moneda 12 2 3 2 2" xfId="575" xr:uid="{00000000-0005-0000-0000-00002E020000}"/>
    <cellStyle name="Moneda 12 2 3 3" xfId="576" xr:uid="{00000000-0005-0000-0000-00002F020000}"/>
    <cellStyle name="Moneda 12 2 3 3 2" xfId="577" xr:uid="{00000000-0005-0000-0000-000030020000}"/>
    <cellStyle name="Moneda 12 2 3 4" xfId="578" xr:uid="{00000000-0005-0000-0000-000031020000}"/>
    <cellStyle name="Moneda 12 2 3 4 2" xfId="579" xr:uid="{00000000-0005-0000-0000-000032020000}"/>
    <cellStyle name="Moneda 12 2 3 5" xfId="580" xr:uid="{00000000-0005-0000-0000-000033020000}"/>
    <cellStyle name="Moneda 12 2 4" xfId="581" xr:uid="{00000000-0005-0000-0000-000034020000}"/>
    <cellStyle name="Moneda 12 2 4 2" xfId="582" xr:uid="{00000000-0005-0000-0000-000035020000}"/>
    <cellStyle name="Moneda 12 2 5" xfId="583" xr:uid="{00000000-0005-0000-0000-000036020000}"/>
    <cellStyle name="Moneda 12 2 5 2" xfId="584" xr:uid="{00000000-0005-0000-0000-000037020000}"/>
    <cellStyle name="Moneda 12 2 6" xfId="585" xr:uid="{00000000-0005-0000-0000-000038020000}"/>
    <cellStyle name="Moneda 12 2 6 2" xfId="586" xr:uid="{00000000-0005-0000-0000-000039020000}"/>
    <cellStyle name="Moneda 12 2 7" xfId="587" xr:uid="{00000000-0005-0000-0000-00003A020000}"/>
    <cellStyle name="Moneda 12 2 8" xfId="588" xr:uid="{00000000-0005-0000-0000-00003B020000}"/>
    <cellStyle name="Moneda 12 3" xfId="589" xr:uid="{00000000-0005-0000-0000-00003C020000}"/>
    <cellStyle name="Moneda 12 3 2" xfId="590" xr:uid="{00000000-0005-0000-0000-00003D020000}"/>
    <cellStyle name="Moneda 12 3 2 2" xfId="591" xr:uid="{00000000-0005-0000-0000-00003E020000}"/>
    <cellStyle name="Moneda 12 3 2 2 2" xfId="592" xr:uid="{00000000-0005-0000-0000-00003F020000}"/>
    <cellStyle name="Moneda 12 3 2 3" xfId="593" xr:uid="{00000000-0005-0000-0000-000040020000}"/>
    <cellStyle name="Moneda 12 3 2 3 2" xfId="594" xr:uid="{00000000-0005-0000-0000-000041020000}"/>
    <cellStyle name="Moneda 12 3 2 4" xfId="595" xr:uid="{00000000-0005-0000-0000-000042020000}"/>
    <cellStyle name="Moneda 12 3 2 4 2" xfId="596" xr:uid="{00000000-0005-0000-0000-000043020000}"/>
    <cellStyle name="Moneda 12 3 2 5" xfId="597" xr:uid="{00000000-0005-0000-0000-000044020000}"/>
    <cellStyle name="Moneda 12 3 3" xfId="598" xr:uid="{00000000-0005-0000-0000-000045020000}"/>
    <cellStyle name="Moneda 12 3 3 2" xfId="599" xr:uid="{00000000-0005-0000-0000-000046020000}"/>
    <cellStyle name="Moneda 12 3 4" xfId="600" xr:uid="{00000000-0005-0000-0000-000047020000}"/>
    <cellStyle name="Moneda 12 3 4 2" xfId="601" xr:uid="{00000000-0005-0000-0000-000048020000}"/>
    <cellStyle name="Moneda 12 3 5" xfId="602" xr:uid="{00000000-0005-0000-0000-000049020000}"/>
    <cellStyle name="Moneda 12 3 5 2" xfId="603" xr:uid="{00000000-0005-0000-0000-00004A020000}"/>
    <cellStyle name="Moneda 12 3 6" xfId="604" xr:uid="{00000000-0005-0000-0000-00004B020000}"/>
    <cellStyle name="Moneda 12 4" xfId="605" xr:uid="{00000000-0005-0000-0000-00004C020000}"/>
    <cellStyle name="Moneda 12 4 2" xfId="606" xr:uid="{00000000-0005-0000-0000-00004D020000}"/>
    <cellStyle name="Moneda 12 4 2 2" xfId="607" xr:uid="{00000000-0005-0000-0000-00004E020000}"/>
    <cellStyle name="Moneda 12 4 3" xfId="608" xr:uid="{00000000-0005-0000-0000-00004F020000}"/>
    <cellStyle name="Moneda 12 4 3 2" xfId="609" xr:uid="{00000000-0005-0000-0000-000050020000}"/>
    <cellStyle name="Moneda 12 4 4" xfId="610" xr:uid="{00000000-0005-0000-0000-000051020000}"/>
    <cellStyle name="Moneda 12 4 4 2" xfId="611" xr:uid="{00000000-0005-0000-0000-000052020000}"/>
    <cellStyle name="Moneda 12 4 5" xfId="612" xr:uid="{00000000-0005-0000-0000-000053020000}"/>
    <cellStyle name="Moneda 12 5" xfId="613" xr:uid="{00000000-0005-0000-0000-000054020000}"/>
    <cellStyle name="Moneda 12 5 2" xfId="614" xr:uid="{00000000-0005-0000-0000-000055020000}"/>
    <cellStyle name="Moneda 12 6" xfId="615" xr:uid="{00000000-0005-0000-0000-000056020000}"/>
    <cellStyle name="Moneda 12 6 2" xfId="616" xr:uid="{00000000-0005-0000-0000-000057020000}"/>
    <cellStyle name="Moneda 12 7" xfId="617" xr:uid="{00000000-0005-0000-0000-000058020000}"/>
    <cellStyle name="Moneda 12 7 2" xfId="618" xr:uid="{00000000-0005-0000-0000-000059020000}"/>
    <cellStyle name="Moneda 12 8" xfId="619" xr:uid="{00000000-0005-0000-0000-00005A020000}"/>
    <cellStyle name="Moneda 12 9" xfId="620" xr:uid="{00000000-0005-0000-0000-00005B020000}"/>
    <cellStyle name="Moneda 13" xfId="621" xr:uid="{00000000-0005-0000-0000-00005C020000}"/>
    <cellStyle name="Moneda 13 10" xfId="622" xr:uid="{00000000-0005-0000-0000-00005D020000}"/>
    <cellStyle name="Moneda 13 2" xfId="623" xr:uid="{00000000-0005-0000-0000-00005E020000}"/>
    <cellStyle name="Moneda 13 2 2" xfId="624" xr:uid="{00000000-0005-0000-0000-00005F020000}"/>
    <cellStyle name="Moneda 13 2 2 2" xfId="625" xr:uid="{00000000-0005-0000-0000-000060020000}"/>
    <cellStyle name="Moneda 13 2 2 2 2" xfId="626" xr:uid="{00000000-0005-0000-0000-000061020000}"/>
    <cellStyle name="Moneda 13 2 2 2 2 2" xfId="627" xr:uid="{00000000-0005-0000-0000-000062020000}"/>
    <cellStyle name="Moneda 13 2 2 2 3" xfId="628" xr:uid="{00000000-0005-0000-0000-000063020000}"/>
    <cellStyle name="Moneda 13 2 2 2 3 2" xfId="629" xr:uid="{00000000-0005-0000-0000-000064020000}"/>
    <cellStyle name="Moneda 13 2 2 2 4" xfId="630" xr:uid="{00000000-0005-0000-0000-000065020000}"/>
    <cellStyle name="Moneda 13 2 2 2 4 2" xfId="631" xr:uid="{00000000-0005-0000-0000-000066020000}"/>
    <cellStyle name="Moneda 13 2 2 2 5" xfId="632" xr:uid="{00000000-0005-0000-0000-000067020000}"/>
    <cellStyle name="Moneda 13 2 2 3" xfId="633" xr:uid="{00000000-0005-0000-0000-000068020000}"/>
    <cellStyle name="Moneda 13 2 2 3 2" xfId="634" xr:uid="{00000000-0005-0000-0000-000069020000}"/>
    <cellStyle name="Moneda 13 2 2 4" xfId="635" xr:uid="{00000000-0005-0000-0000-00006A020000}"/>
    <cellStyle name="Moneda 13 2 2 4 2" xfId="636" xr:uid="{00000000-0005-0000-0000-00006B020000}"/>
    <cellStyle name="Moneda 13 2 2 5" xfId="637" xr:uid="{00000000-0005-0000-0000-00006C020000}"/>
    <cellStyle name="Moneda 13 2 2 5 2" xfId="638" xr:uid="{00000000-0005-0000-0000-00006D020000}"/>
    <cellStyle name="Moneda 13 2 2 6" xfId="639" xr:uid="{00000000-0005-0000-0000-00006E020000}"/>
    <cellStyle name="Moneda 13 2 3" xfId="640" xr:uid="{00000000-0005-0000-0000-00006F020000}"/>
    <cellStyle name="Moneda 13 2 3 2" xfId="641" xr:uid="{00000000-0005-0000-0000-000070020000}"/>
    <cellStyle name="Moneda 13 2 3 2 2" xfId="642" xr:uid="{00000000-0005-0000-0000-000071020000}"/>
    <cellStyle name="Moneda 13 2 3 3" xfId="643" xr:uid="{00000000-0005-0000-0000-000072020000}"/>
    <cellStyle name="Moneda 13 2 3 3 2" xfId="644" xr:uid="{00000000-0005-0000-0000-000073020000}"/>
    <cellStyle name="Moneda 13 2 3 4" xfId="645" xr:uid="{00000000-0005-0000-0000-000074020000}"/>
    <cellStyle name="Moneda 13 2 3 4 2" xfId="646" xr:uid="{00000000-0005-0000-0000-000075020000}"/>
    <cellStyle name="Moneda 13 2 3 5" xfId="647" xr:uid="{00000000-0005-0000-0000-000076020000}"/>
    <cellStyle name="Moneda 13 2 4" xfId="648" xr:uid="{00000000-0005-0000-0000-000077020000}"/>
    <cellStyle name="Moneda 13 2 4 2" xfId="649" xr:uid="{00000000-0005-0000-0000-000078020000}"/>
    <cellStyle name="Moneda 13 2 5" xfId="650" xr:uid="{00000000-0005-0000-0000-000079020000}"/>
    <cellStyle name="Moneda 13 2 5 2" xfId="651" xr:uid="{00000000-0005-0000-0000-00007A020000}"/>
    <cellStyle name="Moneda 13 2 6" xfId="652" xr:uid="{00000000-0005-0000-0000-00007B020000}"/>
    <cellStyle name="Moneda 13 2 6 2" xfId="653" xr:uid="{00000000-0005-0000-0000-00007C020000}"/>
    <cellStyle name="Moneda 13 2 7" xfId="654" xr:uid="{00000000-0005-0000-0000-00007D020000}"/>
    <cellStyle name="Moneda 13 2 8" xfId="655" xr:uid="{00000000-0005-0000-0000-00007E020000}"/>
    <cellStyle name="Moneda 13 3" xfId="656" xr:uid="{00000000-0005-0000-0000-00007F020000}"/>
    <cellStyle name="Moneda 13 3 2" xfId="657" xr:uid="{00000000-0005-0000-0000-000080020000}"/>
    <cellStyle name="Moneda 13 3 2 2" xfId="658" xr:uid="{00000000-0005-0000-0000-000081020000}"/>
    <cellStyle name="Moneda 13 3 2 2 2" xfId="659" xr:uid="{00000000-0005-0000-0000-000082020000}"/>
    <cellStyle name="Moneda 13 3 2 3" xfId="660" xr:uid="{00000000-0005-0000-0000-000083020000}"/>
    <cellStyle name="Moneda 13 3 2 3 2" xfId="661" xr:uid="{00000000-0005-0000-0000-000084020000}"/>
    <cellStyle name="Moneda 13 3 2 4" xfId="662" xr:uid="{00000000-0005-0000-0000-000085020000}"/>
    <cellStyle name="Moneda 13 3 2 4 2" xfId="663" xr:uid="{00000000-0005-0000-0000-000086020000}"/>
    <cellStyle name="Moneda 13 3 2 5" xfId="664" xr:uid="{00000000-0005-0000-0000-000087020000}"/>
    <cellStyle name="Moneda 13 3 3" xfId="665" xr:uid="{00000000-0005-0000-0000-000088020000}"/>
    <cellStyle name="Moneda 13 3 3 2" xfId="666" xr:uid="{00000000-0005-0000-0000-000089020000}"/>
    <cellStyle name="Moneda 13 3 4" xfId="667" xr:uid="{00000000-0005-0000-0000-00008A020000}"/>
    <cellStyle name="Moneda 13 3 4 2" xfId="668" xr:uid="{00000000-0005-0000-0000-00008B020000}"/>
    <cellStyle name="Moneda 13 3 5" xfId="669" xr:uid="{00000000-0005-0000-0000-00008C020000}"/>
    <cellStyle name="Moneda 13 3 5 2" xfId="670" xr:uid="{00000000-0005-0000-0000-00008D020000}"/>
    <cellStyle name="Moneda 13 3 6" xfId="671" xr:uid="{00000000-0005-0000-0000-00008E020000}"/>
    <cellStyle name="Moneda 13 4" xfId="672" xr:uid="{00000000-0005-0000-0000-00008F020000}"/>
    <cellStyle name="Moneda 13 4 2" xfId="673" xr:uid="{00000000-0005-0000-0000-000090020000}"/>
    <cellStyle name="Moneda 13 4 2 2" xfId="674" xr:uid="{00000000-0005-0000-0000-000091020000}"/>
    <cellStyle name="Moneda 13 4 3" xfId="675" xr:uid="{00000000-0005-0000-0000-000092020000}"/>
    <cellStyle name="Moneda 13 4 3 2" xfId="676" xr:uid="{00000000-0005-0000-0000-000093020000}"/>
    <cellStyle name="Moneda 13 4 4" xfId="677" xr:uid="{00000000-0005-0000-0000-000094020000}"/>
    <cellStyle name="Moneda 13 4 4 2" xfId="678" xr:uid="{00000000-0005-0000-0000-000095020000}"/>
    <cellStyle name="Moneda 13 4 5" xfId="679" xr:uid="{00000000-0005-0000-0000-000096020000}"/>
    <cellStyle name="Moneda 13 5" xfId="680" xr:uid="{00000000-0005-0000-0000-000097020000}"/>
    <cellStyle name="Moneda 13 5 2" xfId="681" xr:uid="{00000000-0005-0000-0000-000098020000}"/>
    <cellStyle name="Moneda 13 5 2 2" xfId="682" xr:uid="{00000000-0005-0000-0000-000099020000}"/>
    <cellStyle name="Moneda 13 5 3" xfId="683" xr:uid="{00000000-0005-0000-0000-00009A020000}"/>
    <cellStyle name="Moneda 13 5 3 2" xfId="684" xr:uid="{00000000-0005-0000-0000-00009B020000}"/>
    <cellStyle name="Moneda 13 5 4" xfId="685" xr:uid="{00000000-0005-0000-0000-00009C020000}"/>
    <cellStyle name="Moneda 13 5 4 2" xfId="686" xr:uid="{00000000-0005-0000-0000-00009D020000}"/>
    <cellStyle name="Moneda 13 5 5" xfId="687" xr:uid="{00000000-0005-0000-0000-00009E020000}"/>
    <cellStyle name="Moneda 13 6" xfId="688" xr:uid="{00000000-0005-0000-0000-00009F020000}"/>
    <cellStyle name="Moneda 13 6 2" xfId="689" xr:uid="{00000000-0005-0000-0000-0000A0020000}"/>
    <cellStyle name="Moneda 13 7" xfId="690" xr:uid="{00000000-0005-0000-0000-0000A1020000}"/>
    <cellStyle name="Moneda 13 7 2" xfId="691" xr:uid="{00000000-0005-0000-0000-0000A2020000}"/>
    <cellStyle name="Moneda 13 8" xfId="692" xr:uid="{00000000-0005-0000-0000-0000A3020000}"/>
    <cellStyle name="Moneda 13 8 2" xfId="693" xr:uid="{00000000-0005-0000-0000-0000A4020000}"/>
    <cellStyle name="Moneda 13 9" xfId="694" xr:uid="{00000000-0005-0000-0000-0000A5020000}"/>
    <cellStyle name="Moneda 14" xfId="695" xr:uid="{00000000-0005-0000-0000-0000A6020000}"/>
    <cellStyle name="Moneda 14 2" xfId="696" xr:uid="{00000000-0005-0000-0000-0000A7020000}"/>
    <cellStyle name="Moneda 14 2 2" xfId="697" xr:uid="{00000000-0005-0000-0000-0000A8020000}"/>
    <cellStyle name="Moneda 14 2 2 2" xfId="698" xr:uid="{00000000-0005-0000-0000-0000A9020000}"/>
    <cellStyle name="Moneda 14 2 2 2 2" xfId="699" xr:uid="{00000000-0005-0000-0000-0000AA020000}"/>
    <cellStyle name="Moneda 14 2 2 2 2 2" xfId="700" xr:uid="{00000000-0005-0000-0000-0000AB020000}"/>
    <cellStyle name="Moneda 14 2 2 2 3" xfId="701" xr:uid="{00000000-0005-0000-0000-0000AC020000}"/>
    <cellStyle name="Moneda 14 2 2 2 3 2" xfId="702" xr:uid="{00000000-0005-0000-0000-0000AD020000}"/>
    <cellStyle name="Moneda 14 2 2 2 4" xfId="703" xr:uid="{00000000-0005-0000-0000-0000AE020000}"/>
    <cellStyle name="Moneda 14 2 2 2 4 2" xfId="704" xr:uid="{00000000-0005-0000-0000-0000AF020000}"/>
    <cellStyle name="Moneda 14 2 2 2 5" xfId="705" xr:uid="{00000000-0005-0000-0000-0000B0020000}"/>
    <cellStyle name="Moneda 14 2 2 3" xfId="706" xr:uid="{00000000-0005-0000-0000-0000B1020000}"/>
    <cellStyle name="Moneda 14 2 2 3 2" xfId="707" xr:uid="{00000000-0005-0000-0000-0000B2020000}"/>
    <cellStyle name="Moneda 14 2 2 4" xfId="708" xr:uid="{00000000-0005-0000-0000-0000B3020000}"/>
    <cellStyle name="Moneda 14 2 2 4 2" xfId="709" xr:uid="{00000000-0005-0000-0000-0000B4020000}"/>
    <cellStyle name="Moneda 14 2 2 5" xfId="710" xr:uid="{00000000-0005-0000-0000-0000B5020000}"/>
    <cellStyle name="Moneda 14 2 2 5 2" xfId="711" xr:uid="{00000000-0005-0000-0000-0000B6020000}"/>
    <cellStyle name="Moneda 14 2 2 6" xfId="712" xr:uid="{00000000-0005-0000-0000-0000B7020000}"/>
    <cellStyle name="Moneda 14 2 3" xfId="713" xr:uid="{00000000-0005-0000-0000-0000B8020000}"/>
    <cellStyle name="Moneda 14 2 3 2" xfId="714" xr:uid="{00000000-0005-0000-0000-0000B9020000}"/>
    <cellStyle name="Moneda 14 2 3 2 2" xfId="715" xr:uid="{00000000-0005-0000-0000-0000BA020000}"/>
    <cellStyle name="Moneda 14 2 3 3" xfId="716" xr:uid="{00000000-0005-0000-0000-0000BB020000}"/>
    <cellStyle name="Moneda 14 2 3 3 2" xfId="717" xr:uid="{00000000-0005-0000-0000-0000BC020000}"/>
    <cellStyle name="Moneda 14 2 3 4" xfId="718" xr:uid="{00000000-0005-0000-0000-0000BD020000}"/>
    <cellStyle name="Moneda 14 2 3 4 2" xfId="719" xr:uid="{00000000-0005-0000-0000-0000BE020000}"/>
    <cellStyle name="Moneda 14 2 3 5" xfId="720" xr:uid="{00000000-0005-0000-0000-0000BF020000}"/>
    <cellStyle name="Moneda 14 2 4" xfId="721" xr:uid="{00000000-0005-0000-0000-0000C0020000}"/>
    <cellStyle name="Moneda 14 2 4 2" xfId="722" xr:uid="{00000000-0005-0000-0000-0000C1020000}"/>
    <cellStyle name="Moneda 14 2 5" xfId="723" xr:uid="{00000000-0005-0000-0000-0000C2020000}"/>
    <cellStyle name="Moneda 14 2 5 2" xfId="724" xr:uid="{00000000-0005-0000-0000-0000C3020000}"/>
    <cellStyle name="Moneda 14 2 6" xfId="725" xr:uid="{00000000-0005-0000-0000-0000C4020000}"/>
    <cellStyle name="Moneda 14 2 6 2" xfId="726" xr:uid="{00000000-0005-0000-0000-0000C5020000}"/>
    <cellStyle name="Moneda 14 2 7" xfId="727" xr:uid="{00000000-0005-0000-0000-0000C6020000}"/>
    <cellStyle name="Moneda 14 2 8" xfId="728" xr:uid="{00000000-0005-0000-0000-0000C7020000}"/>
    <cellStyle name="Moneda 14 3" xfId="729" xr:uid="{00000000-0005-0000-0000-0000C8020000}"/>
    <cellStyle name="Moneda 14 3 2" xfId="730" xr:uid="{00000000-0005-0000-0000-0000C9020000}"/>
    <cellStyle name="Moneda 14 3 2 2" xfId="731" xr:uid="{00000000-0005-0000-0000-0000CA020000}"/>
    <cellStyle name="Moneda 14 3 2 2 2" xfId="732" xr:uid="{00000000-0005-0000-0000-0000CB020000}"/>
    <cellStyle name="Moneda 14 3 2 3" xfId="733" xr:uid="{00000000-0005-0000-0000-0000CC020000}"/>
    <cellStyle name="Moneda 14 3 2 3 2" xfId="734" xr:uid="{00000000-0005-0000-0000-0000CD020000}"/>
    <cellStyle name="Moneda 14 3 2 4" xfId="735" xr:uid="{00000000-0005-0000-0000-0000CE020000}"/>
    <cellStyle name="Moneda 14 3 2 4 2" xfId="736" xr:uid="{00000000-0005-0000-0000-0000CF020000}"/>
    <cellStyle name="Moneda 14 3 2 5" xfId="737" xr:uid="{00000000-0005-0000-0000-0000D0020000}"/>
    <cellStyle name="Moneda 14 3 3" xfId="738" xr:uid="{00000000-0005-0000-0000-0000D1020000}"/>
    <cellStyle name="Moneda 14 3 3 2" xfId="739" xr:uid="{00000000-0005-0000-0000-0000D2020000}"/>
    <cellStyle name="Moneda 14 3 4" xfId="740" xr:uid="{00000000-0005-0000-0000-0000D3020000}"/>
    <cellStyle name="Moneda 14 3 4 2" xfId="741" xr:uid="{00000000-0005-0000-0000-0000D4020000}"/>
    <cellStyle name="Moneda 14 3 5" xfId="742" xr:uid="{00000000-0005-0000-0000-0000D5020000}"/>
    <cellStyle name="Moneda 14 3 5 2" xfId="743" xr:uid="{00000000-0005-0000-0000-0000D6020000}"/>
    <cellStyle name="Moneda 14 3 6" xfId="744" xr:uid="{00000000-0005-0000-0000-0000D7020000}"/>
    <cellStyle name="Moneda 14 4" xfId="745" xr:uid="{00000000-0005-0000-0000-0000D8020000}"/>
    <cellStyle name="Moneda 14 4 2" xfId="746" xr:uid="{00000000-0005-0000-0000-0000D9020000}"/>
    <cellStyle name="Moneda 14 4 2 2" xfId="747" xr:uid="{00000000-0005-0000-0000-0000DA020000}"/>
    <cellStyle name="Moneda 14 4 3" xfId="748" xr:uid="{00000000-0005-0000-0000-0000DB020000}"/>
    <cellStyle name="Moneda 14 4 3 2" xfId="749" xr:uid="{00000000-0005-0000-0000-0000DC020000}"/>
    <cellStyle name="Moneda 14 4 4" xfId="750" xr:uid="{00000000-0005-0000-0000-0000DD020000}"/>
    <cellStyle name="Moneda 14 4 4 2" xfId="751" xr:uid="{00000000-0005-0000-0000-0000DE020000}"/>
    <cellStyle name="Moneda 14 4 5" xfId="752" xr:uid="{00000000-0005-0000-0000-0000DF020000}"/>
    <cellStyle name="Moneda 14 5" xfId="753" xr:uid="{00000000-0005-0000-0000-0000E0020000}"/>
    <cellStyle name="Moneda 14 5 2" xfId="754" xr:uid="{00000000-0005-0000-0000-0000E1020000}"/>
    <cellStyle name="Moneda 14 6" xfId="755" xr:uid="{00000000-0005-0000-0000-0000E2020000}"/>
    <cellStyle name="Moneda 14 6 2" xfId="756" xr:uid="{00000000-0005-0000-0000-0000E3020000}"/>
    <cellStyle name="Moneda 14 7" xfId="757" xr:uid="{00000000-0005-0000-0000-0000E4020000}"/>
    <cellStyle name="Moneda 14 7 2" xfId="758" xr:uid="{00000000-0005-0000-0000-0000E5020000}"/>
    <cellStyle name="Moneda 14 8" xfId="759" xr:uid="{00000000-0005-0000-0000-0000E6020000}"/>
    <cellStyle name="Moneda 14 9" xfId="760" xr:uid="{00000000-0005-0000-0000-0000E7020000}"/>
    <cellStyle name="Moneda 15" xfId="761" xr:uid="{00000000-0005-0000-0000-0000E8020000}"/>
    <cellStyle name="Moneda 15 2" xfId="762" xr:uid="{00000000-0005-0000-0000-0000E9020000}"/>
    <cellStyle name="Moneda 15 2 2" xfId="763" xr:uid="{00000000-0005-0000-0000-0000EA020000}"/>
    <cellStyle name="Moneda 15 2 2 2" xfId="764" xr:uid="{00000000-0005-0000-0000-0000EB020000}"/>
    <cellStyle name="Moneda 15 2 2 2 2" xfId="765" xr:uid="{00000000-0005-0000-0000-0000EC020000}"/>
    <cellStyle name="Moneda 15 2 2 2 2 2" xfId="766" xr:uid="{00000000-0005-0000-0000-0000ED020000}"/>
    <cellStyle name="Moneda 15 2 2 2 3" xfId="767" xr:uid="{00000000-0005-0000-0000-0000EE020000}"/>
    <cellStyle name="Moneda 15 2 2 2 3 2" xfId="768" xr:uid="{00000000-0005-0000-0000-0000EF020000}"/>
    <cellStyle name="Moneda 15 2 2 2 4" xfId="769" xr:uid="{00000000-0005-0000-0000-0000F0020000}"/>
    <cellStyle name="Moneda 15 2 2 2 4 2" xfId="770" xr:uid="{00000000-0005-0000-0000-0000F1020000}"/>
    <cellStyle name="Moneda 15 2 2 2 5" xfId="771" xr:uid="{00000000-0005-0000-0000-0000F2020000}"/>
    <cellStyle name="Moneda 15 2 2 3" xfId="772" xr:uid="{00000000-0005-0000-0000-0000F3020000}"/>
    <cellStyle name="Moneda 15 2 2 3 2" xfId="773" xr:uid="{00000000-0005-0000-0000-0000F4020000}"/>
    <cellStyle name="Moneda 15 2 2 4" xfId="774" xr:uid="{00000000-0005-0000-0000-0000F5020000}"/>
    <cellStyle name="Moneda 15 2 2 4 2" xfId="775" xr:uid="{00000000-0005-0000-0000-0000F6020000}"/>
    <cellStyle name="Moneda 15 2 2 5" xfId="776" xr:uid="{00000000-0005-0000-0000-0000F7020000}"/>
    <cellStyle name="Moneda 15 2 2 5 2" xfId="777" xr:uid="{00000000-0005-0000-0000-0000F8020000}"/>
    <cellStyle name="Moneda 15 2 2 6" xfId="778" xr:uid="{00000000-0005-0000-0000-0000F9020000}"/>
    <cellStyle name="Moneda 15 2 3" xfId="779" xr:uid="{00000000-0005-0000-0000-0000FA020000}"/>
    <cellStyle name="Moneda 15 2 3 2" xfId="780" xr:uid="{00000000-0005-0000-0000-0000FB020000}"/>
    <cellStyle name="Moneda 15 2 3 2 2" xfId="781" xr:uid="{00000000-0005-0000-0000-0000FC020000}"/>
    <cellStyle name="Moneda 15 2 3 3" xfId="782" xr:uid="{00000000-0005-0000-0000-0000FD020000}"/>
    <cellStyle name="Moneda 15 2 3 3 2" xfId="783" xr:uid="{00000000-0005-0000-0000-0000FE020000}"/>
    <cellStyle name="Moneda 15 2 3 4" xfId="784" xr:uid="{00000000-0005-0000-0000-0000FF020000}"/>
    <cellStyle name="Moneda 15 2 3 4 2" xfId="785" xr:uid="{00000000-0005-0000-0000-000000030000}"/>
    <cellStyle name="Moneda 15 2 3 5" xfId="786" xr:uid="{00000000-0005-0000-0000-000001030000}"/>
    <cellStyle name="Moneda 15 2 4" xfId="787" xr:uid="{00000000-0005-0000-0000-000002030000}"/>
    <cellStyle name="Moneda 15 2 4 2" xfId="788" xr:uid="{00000000-0005-0000-0000-000003030000}"/>
    <cellStyle name="Moneda 15 2 5" xfId="789" xr:uid="{00000000-0005-0000-0000-000004030000}"/>
    <cellStyle name="Moneda 15 2 5 2" xfId="790" xr:uid="{00000000-0005-0000-0000-000005030000}"/>
    <cellStyle name="Moneda 15 2 6" xfId="791" xr:uid="{00000000-0005-0000-0000-000006030000}"/>
    <cellStyle name="Moneda 15 2 6 2" xfId="792" xr:uid="{00000000-0005-0000-0000-000007030000}"/>
    <cellStyle name="Moneda 15 2 7" xfId="793" xr:uid="{00000000-0005-0000-0000-000008030000}"/>
    <cellStyle name="Moneda 15 2 8" xfId="794" xr:uid="{00000000-0005-0000-0000-000009030000}"/>
    <cellStyle name="Moneda 15 3" xfId="795" xr:uid="{00000000-0005-0000-0000-00000A030000}"/>
    <cellStyle name="Moneda 15 3 2" xfId="796" xr:uid="{00000000-0005-0000-0000-00000B030000}"/>
    <cellStyle name="Moneda 15 3 2 2" xfId="797" xr:uid="{00000000-0005-0000-0000-00000C030000}"/>
    <cellStyle name="Moneda 15 3 2 2 2" xfId="798" xr:uid="{00000000-0005-0000-0000-00000D030000}"/>
    <cellStyle name="Moneda 15 3 2 3" xfId="799" xr:uid="{00000000-0005-0000-0000-00000E030000}"/>
    <cellStyle name="Moneda 15 3 2 3 2" xfId="800" xr:uid="{00000000-0005-0000-0000-00000F030000}"/>
    <cellStyle name="Moneda 15 3 2 4" xfId="801" xr:uid="{00000000-0005-0000-0000-000010030000}"/>
    <cellStyle name="Moneda 15 3 2 4 2" xfId="802" xr:uid="{00000000-0005-0000-0000-000011030000}"/>
    <cellStyle name="Moneda 15 3 2 5" xfId="803" xr:uid="{00000000-0005-0000-0000-000012030000}"/>
    <cellStyle name="Moneda 15 3 3" xfId="804" xr:uid="{00000000-0005-0000-0000-000013030000}"/>
    <cellStyle name="Moneda 15 3 3 2" xfId="805" xr:uid="{00000000-0005-0000-0000-000014030000}"/>
    <cellStyle name="Moneda 15 3 4" xfId="806" xr:uid="{00000000-0005-0000-0000-000015030000}"/>
    <cellStyle name="Moneda 15 3 4 2" xfId="807" xr:uid="{00000000-0005-0000-0000-000016030000}"/>
    <cellStyle name="Moneda 15 3 5" xfId="808" xr:uid="{00000000-0005-0000-0000-000017030000}"/>
    <cellStyle name="Moneda 15 3 5 2" xfId="809" xr:uid="{00000000-0005-0000-0000-000018030000}"/>
    <cellStyle name="Moneda 15 3 6" xfId="810" xr:uid="{00000000-0005-0000-0000-000019030000}"/>
    <cellStyle name="Moneda 15 4" xfId="811" xr:uid="{00000000-0005-0000-0000-00001A030000}"/>
    <cellStyle name="Moneda 15 4 2" xfId="812" xr:uid="{00000000-0005-0000-0000-00001B030000}"/>
    <cellStyle name="Moneda 15 4 2 2" xfId="813" xr:uid="{00000000-0005-0000-0000-00001C030000}"/>
    <cellStyle name="Moneda 15 4 3" xfId="814" xr:uid="{00000000-0005-0000-0000-00001D030000}"/>
    <cellStyle name="Moneda 15 4 3 2" xfId="815" xr:uid="{00000000-0005-0000-0000-00001E030000}"/>
    <cellStyle name="Moneda 15 4 4" xfId="816" xr:uid="{00000000-0005-0000-0000-00001F030000}"/>
    <cellStyle name="Moneda 15 4 4 2" xfId="817" xr:uid="{00000000-0005-0000-0000-000020030000}"/>
    <cellStyle name="Moneda 15 4 5" xfId="818" xr:uid="{00000000-0005-0000-0000-000021030000}"/>
    <cellStyle name="Moneda 15 5" xfId="819" xr:uid="{00000000-0005-0000-0000-000022030000}"/>
    <cellStyle name="Moneda 15 5 2" xfId="820" xr:uid="{00000000-0005-0000-0000-000023030000}"/>
    <cellStyle name="Moneda 15 6" xfId="821" xr:uid="{00000000-0005-0000-0000-000024030000}"/>
    <cellStyle name="Moneda 15 6 2" xfId="822" xr:uid="{00000000-0005-0000-0000-000025030000}"/>
    <cellStyle name="Moneda 15 7" xfId="823" xr:uid="{00000000-0005-0000-0000-000026030000}"/>
    <cellStyle name="Moneda 15 7 2" xfId="824" xr:uid="{00000000-0005-0000-0000-000027030000}"/>
    <cellStyle name="Moneda 15 8" xfId="825" xr:uid="{00000000-0005-0000-0000-000028030000}"/>
    <cellStyle name="Moneda 15 9" xfId="826" xr:uid="{00000000-0005-0000-0000-000029030000}"/>
    <cellStyle name="Moneda 16" xfId="827" xr:uid="{00000000-0005-0000-0000-00002A030000}"/>
    <cellStyle name="Moneda 16 2" xfId="828" xr:uid="{00000000-0005-0000-0000-00002B030000}"/>
    <cellStyle name="Moneda 16 2 2" xfId="829" xr:uid="{00000000-0005-0000-0000-00002C030000}"/>
    <cellStyle name="Moneda 16 2 2 2" xfId="830" xr:uid="{00000000-0005-0000-0000-00002D030000}"/>
    <cellStyle name="Moneda 16 2 2 2 2" xfId="831" xr:uid="{00000000-0005-0000-0000-00002E030000}"/>
    <cellStyle name="Moneda 16 2 2 3" xfId="832" xr:uid="{00000000-0005-0000-0000-00002F030000}"/>
    <cellStyle name="Moneda 16 2 2 3 2" xfId="833" xr:uid="{00000000-0005-0000-0000-000030030000}"/>
    <cellStyle name="Moneda 16 2 2 4" xfId="834" xr:uid="{00000000-0005-0000-0000-000031030000}"/>
    <cellStyle name="Moneda 16 2 2 4 2" xfId="835" xr:uid="{00000000-0005-0000-0000-000032030000}"/>
    <cellStyle name="Moneda 16 2 2 5" xfId="836" xr:uid="{00000000-0005-0000-0000-000033030000}"/>
    <cellStyle name="Moneda 16 2 3" xfId="837" xr:uid="{00000000-0005-0000-0000-000034030000}"/>
    <cellStyle name="Moneda 16 2 3 2" xfId="838" xr:uid="{00000000-0005-0000-0000-000035030000}"/>
    <cellStyle name="Moneda 16 2 4" xfId="839" xr:uid="{00000000-0005-0000-0000-000036030000}"/>
    <cellStyle name="Moneda 16 2 4 2" xfId="840" xr:uid="{00000000-0005-0000-0000-000037030000}"/>
    <cellStyle name="Moneda 16 2 5" xfId="841" xr:uid="{00000000-0005-0000-0000-000038030000}"/>
    <cellStyle name="Moneda 16 2 5 2" xfId="842" xr:uid="{00000000-0005-0000-0000-000039030000}"/>
    <cellStyle name="Moneda 16 2 6" xfId="843" xr:uid="{00000000-0005-0000-0000-00003A030000}"/>
    <cellStyle name="Moneda 16 2 7" xfId="844" xr:uid="{00000000-0005-0000-0000-00003B030000}"/>
    <cellStyle name="Moneda 16 3" xfId="845" xr:uid="{00000000-0005-0000-0000-00003C030000}"/>
    <cellStyle name="Moneda 16 3 2" xfId="846" xr:uid="{00000000-0005-0000-0000-00003D030000}"/>
    <cellStyle name="Moneda 16 3 2 2" xfId="847" xr:uid="{00000000-0005-0000-0000-00003E030000}"/>
    <cellStyle name="Moneda 16 3 3" xfId="848" xr:uid="{00000000-0005-0000-0000-00003F030000}"/>
    <cellStyle name="Moneda 16 3 3 2" xfId="849" xr:uid="{00000000-0005-0000-0000-000040030000}"/>
    <cellStyle name="Moneda 16 3 4" xfId="850" xr:uid="{00000000-0005-0000-0000-000041030000}"/>
    <cellStyle name="Moneda 16 3 4 2" xfId="851" xr:uid="{00000000-0005-0000-0000-000042030000}"/>
    <cellStyle name="Moneda 16 3 5" xfId="852" xr:uid="{00000000-0005-0000-0000-000043030000}"/>
    <cellStyle name="Moneda 16 4" xfId="853" xr:uid="{00000000-0005-0000-0000-000044030000}"/>
    <cellStyle name="Moneda 16 4 2" xfId="854" xr:uid="{00000000-0005-0000-0000-000045030000}"/>
    <cellStyle name="Moneda 16 5" xfId="855" xr:uid="{00000000-0005-0000-0000-000046030000}"/>
    <cellStyle name="Moneda 16 5 2" xfId="856" xr:uid="{00000000-0005-0000-0000-000047030000}"/>
    <cellStyle name="Moneda 16 6" xfId="857" xr:uid="{00000000-0005-0000-0000-000048030000}"/>
    <cellStyle name="Moneda 16 6 2" xfId="858" xr:uid="{00000000-0005-0000-0000-000049030000}"/>
    <cellStyle name="Moneda 16 7" xfId="859" xr:uid="{00000000-0005-0000-0000-00004A030000}"/>
    <cellStyle name="Moneda 16 8" xfId="860" xr:uid="{00000000-0005-0000-0000-00004B030000}"/>
    <cellStyle name="Moneda 17" xfId="861" xr:uid="{00000000-0005-0000-0000-00004C030000}"/>
    <cellStyle name="Moneda 17 2" xfId="862" xr:uid="{00000000-0005-0000-0000-00004D030000}"/>
    <cellStyle name="Moneda 17 2 2" xfId="863" xr:uid="{00000000-0005-0000-0000-00004E030000}"/>
    <cellStyle name="Moneda 17 2 2 2" xfId="864" xr:uid="{00000000-0005-0000-0000-00004F030000}"/>
    <cellStyle name="Moneda 17 2 2 2 2" xfId="865" xr:uid="{00000000-0005-0000-0000-000050030000}"/>
    <cellStyle name="Moneda 17 2 2 3" xfId="866" xr:uid="{00000000-0005-0000-0000-000051030000}"/>
    <cellStyle name="Moneda 17 2 2 3 2" xfId="867" xr:uid="{00000000-0005-0000-0000-000052030000}"/>
    <cellStyle name="Moneda 17 2 2 4" xfId="868" xr:uid="{00000000-0005-0000-0000-000053030000}"/>
    <cellStyle name="Moneda 17 2 2 4 2" xfId="869" xr:uid="{00000000-0005-0000-0000-000054030000}"/>
    <cellStyle name="Moneda 17 2 2 5" xfId="870" xr:uid="{00000000-0005-0000-0000-000055030000}"/>
    <cellStyle name="Moneda 17 2 3" xfId="871" xr:uid="{00000000-0005-0000-0000-000056030000}"/>
    <cellStyle name="Moneda 17 2 3 2" xfId="872" xr:uid="{00000000-0005-0000-0000-000057030000}"/>
    <cellStyle name="Moneda 17 2 4" xfId="873" xr:uid="{00000000-0005-0000-0000-000058030000}"/>
    <cellStyle name="Moneda 17 2 4 2" xfId="874" xr:uid="{00000000-0005-0000-0000-000059030000}"/>
    <cellStyle name="Moneda 17 2 5" xfId="875" xr:uid="{00000000-0005-0000-0000-00005A030000}"/>
    <cellStyle name="Moneda 17 2 5 2" xfId="876" xr:uid="{00000000-0005-0000-0000-00005B030000}"/>
    <cellStyle name="Moneda 17 2 6" xfId="877" xr:uid="{00000000-0005-0000-0000-00005C030000}"/>
    <cellStyle name="Moneda 17 2 7" xfId="878" xr:uid="{00000000-0005-0000-0000-00005D030000}"/>
    <cellStyle name="Moneda 17 3" xfId="879" xr:uid="{00000000-0005-0000-0000-00005E030000}"/>
    <cellStyle name="Moneda 17 3 2" xfId="880" xr:uid="{00000000-0005-0000-0000-00005F030000}"/>
    <cellStyle name="Moneda 17 3 2 2" xfId="881" xr:uid="{00000000-0005-0000-0000-000060030000}"/>
    <cellStyle name="Moneda 17 3 3" xfId="882" xr:uid="{00000000-0005-0000-0000-000061030000}"/>
    <cellStyle name="Moneda 17 3 3 2" xfId="883" xr:uid="{00000000-0005-0000-0000-000062030000}"/>
    <cellStyle name="Moneda 17 3 4" xfId="884" xr:uid="{00000000-0005-0000-0000-000063030000}"/>
    <cellStyle name="Moneda 17 3 4 2" xfId="885" xr:uid="{00000000-0005-0000-0000-000064030000}"/>
    <cellStyle name="Moneda 17 3 5" xfId="886" xr:uid="{00000000-0005-0000-0000-000065030000}"/>
    <cellStyle name="Moneda 17 4" xfId="887" xr:uid="{00000000-0005-0000-0000-000066030000}"/>
    <cellStyle name="Moneda 17 4 2" xfId="888" xr:uid="{00000000-0005-0000-0000-000067030000}"/>
    <cellStyle name="Moneda 17 5" xfId="889" xr:uid="{00000000-0005-0000-0000-000068030000}"/>
    <cellStyle name="Moneda 17 5 2" xfId="890" xr:uid="{00000000-0005-0000-0000-000069030000}"/>
    <cellStyle name="Moneda 17 6" xfId="891" xr:uid="{00000000-0005-0000-0000-00006A030000}"/>
    <cellStyle name="Moneda 17 6 2" xfId="892" xr:uid="{00000000-0005-0000-0000-00006B030000}"/>
    <cellStyle name="Moneda 17 7" xfId="893" xr:uid="{00000000-0005-0000-0000-00006C030000}"/>
    <cellStyle name="Moneda 17 8" xfId="894" xr:uid="{00000000-0005-0000-0000-00006D030000}"/>
    <cellStyle name="Moneda 18" xfId="895" xr:uid="{00000000-0005-0000-0000-00006E030000}"/>
    <cellStyle name="Moneda 18 2" xfId="896" xr:uid="{00000000-0005-0000-0000-00006F030000}"/>
    <cellStyle name="Moneda 18 2 2" xfId="897" xr:uid="{00000000-0005-0000-0000-000070030000}"/>
    <cellStyle name="Moneda 18 2 2 2" xfId="898" xr:uid="{00000000-0005-0000-0000-000071030000}"/>
    <cellStyle name="Moneda 18 2 2 2 2" xfId="899" xr:uid="{00000000-0005-0000-0000-000072030000}"/>
    <cellStyle name="Moneda 18 2 2 3" xfId="900" xr:uid="{00000000-0005-0000-0000-000073030000}"/>
    <cellStyle name="Moneda 18 2 2 3 2" xfId="901" xr:uid="{00000000-0005-0000-0000-000074030000}"/>
    <cellStyle name="Moneda 18 2 2 4" xfId="902" xr:uid="{00000000-0005-0000-0000-000075030000}"/>
    <cellStyle name="Moneda 18 2 2 4 2" xfId="903" xr:uid="{00000000-0005-0000-0000-000076030000}"/>
    <cellStyle name="Moneda 18 2 2 5" xfId="904" xr:uid="{00000000-0005-0000-0000-000077030000}"/>
    <cellStyle name="Moneda 18 2 3" xfId="905" xr:uid="{00000000-0005-0000-0000-000078030000}"/>
    <cellStyle name="Moneda 18 2 3 2" xfId="906" xr:uid="{00000000-0005-0000-0000-000079030000}"/>
    <cellStyle name="Moneda 18 2 4" xfId="907" xr:uid="{00000000-0005-0000-0000-00007A030000}"/>
    <cellStyle name="Moneda 18 2 4 2" xfId="908" xr:uid="{00000000-0005-0000-0000-00007B030000}"/>
    <cellStyle name="Moneda 18 2 5" xfId="909" xr:uid="{00000000-0005-0000-0000-00007C030000}"/>
    <cellStyle name="Moneda 18 2 5 2" xfId="910" xr:uid="{00000000-0005-0000-0000-00007D030000}"/>
    <cellStyle name="Moneda 18 2 6" xfId="911" xr:uid="{00000000-0005-0000-0000-00007E030000}"/>
    <cellStyle name="Moneda 18 2 7" xfId="912" xr:uid="{00000000-0005-0000-0000-00007F030000}"/>
    <cellStyle name="Moneda 18 3" xfId="913" xr:uid="{00000000-0005-0000-0000-000080030000}"/>
    <cellStyle name="Moneda 18 3 2" xfId="914" xr:uid="{00000000-0005-0000-0000-000081030000}"/>
    <cellStyle name="Moneda 18 3 2 2" xfId="915" xr:uid="{00000000-0005-0000-0000-000082030000}"/>
    <cellStyle name="Moneda 18 3 3" xfId="916" xr:uid="{00000000-0005-0000-0000-000083030000}"/>
    <cellStyle name="Moneda 18 3 3 2" xfId="917" xr:uid="{00000000-0005-0000-0000-000084030000}"/>
    <cellStyle name="Moneda 18 3 4" xfId="918" xr:uid="{00000000-0005-0000-0000-000085030000}"/>
    <cellStyle name="Moneda 18 3 4 2" xfId="919" xr:uid="{00000000-0005-0000-0000-000086030000}"/>
    <cellStyle name="Moneda 18 3 5" xfId="920" xr:uid="{00000000-0005-0000-0000-000087030000}"/>
    <cellStyle name="Moneda 18 4" xfId="921" xr:uid="{00000000-0005-0000-0000-000088030000}"/>
    <cellStyle name="Moneda 18 4 2" xfId="922" xr:uid="{00000000-0005-0000-0000-000089030000}"/>
    <cellStyle name="Moneda 18 5" xfId="923" xr:uid="{00000000-0005-0000-0000-00008A030000}"/>
    <cellStyle name="Moneda 18 5 2" xfId="924" xr:uid="{00000000-0005-0000-0000-00008B030000}"/>
    <cellStyle name="Moneda 18 6" xfId="925" xr:uid="{00000000-0005-0000-0000-00008C030000}"/>
    <cellStyle name="Moneda 18 6 2" xfId="926" xr:uid="{00000000-0005-0000-0000-00008D030000}"/>
    <cellStyle name="Moneda 18 7" xfId="927" xr:uid="{00000000-0005-0000-0000-00008E030000}"/>
    <cellStyle name="Moneda 18 8" xfId="928" xr:uid="{00000000-0005-0000-0000-00008F030000}"/>
    <cellStyle name="Moneda 19" xfId="929" xr:uid="{00000000-0005-0000-0000-000090030000}"/>
    <cellStyle name="Moneda 19 2" xfId="930" xr:uid="{00000000-0005-0000-0000-000091030000}"/>
    <cellStyle name="Moneda 19 2 2" xfId="931" xr:uid="{00000000-0005-0000-0000-000092030000}"/>
    <cellStyle name="Moneda 19 2 2 2" xfId="932" xr:uid="{00000000-0005-0000-0000-000093030000}"/>
    <cellStyle name="Moneda 19 2 2 2 2" xfId="933" xr:uid="{00000000-0005-0000-0000-000094030000}"/>
    <cellStyle name="Moneda 19 2 2 3" xfId="934" xr:uid="{00000000-0005-0000-0000-000095030000}"/>
    <cellStyle name="Moneda 19 2 2 3 2" xfId="935" xr:uid="{00000000-0005-0000-0000-000096030000}"/>
    <cellStyle name="Moneda 19 2 2 4" xfId="936" xr:uid="{00000000-0005-0000-0000-000097030000}"/>
    <cellStyle name="Moneda 19 2 2 4 2" xfId="937" xr:uid="{00000000-0005-0000-0000-000098030000}"/>
    <cellStyle name="Moneda 19 2 2 5" xfId="938" xr:uid="{00000000-0005-0000-0000-000099030000}"/>
    <cellStyle name="Moneda 19 2 3" xfId="939" xr:uid="{00000000-0005-0000-0000-00009A030000}"/>
    <cellStyle name="Moneda 19 2 3 2" xfId="940" xr:uid="{00000000-0005-0000-0000-00009B030000}"/>
    <cellStyle name="Moneda 19 2 4" xfId="941" xr:uid="{00000000-0005-0000-0000-00009C030000}"/>
    <cellStyle name="Moneda 19 2 4 2" xfId="942" xr:uid="{00000000-0005-0000-0000-00009D030000}"/>
    <cellStyle name="Moneda 19 2 5" xfId="943" xr:uid="{00000000-0005-0000-0000-00009E030000}"/>
    <cellStyle name="Moneda 19 2 5 2" xfId="944" xr:uid="{00000000-0005-0000-0000-00009F030000}"/>
    <cellStyle name="Moneda 19 2 6" xfId="945" xr:uid="{00000000-0005-0000-0000-0000A0030000}"/>
    <cellStyle name="Moneda 19 2 7" xfId="946" xr:uid="{00000000-0005-0000-0000-0000A1030000}"/>
    <cellStyle name="Moneda 19 3" xfId="947" xr:uid="{00000000-0005-0000-0000-0000A2030000}"/>
    <cellStyle name="Moneda 19 3 2" xfId="948" xr:uid="{00000000-0005-0000-0000-0000A3030000}"/>
    <cellStyle name="Moneda 19 3 2 2" xfId="949" xr:uid="{00000000-0005-0000-0000-0000A4030000}"/>
    <cellStyle name="Moneda 19 3 3" xfId="950" xr:uid="{00000000-0005-0000-0000-0000A5030000}"/>
    <cellStyle name="Moneda 19 3 3 2" xfId="951" xr:uid="{00000000-0005-0000-0000-0000A6030000}"/>
    <cellStyle name="Moneda 19 3 4" xfId="952" xr:uid="{00000000-0005-0000-0000-0000A7030000}"/>
    <cellStyle name="Moneda 19 3 4 2" xfId="953" xr:uid="{00000000-0005-0000-0000-0000A8030000}"/>
    <cellStyle name="Moneda 19 3 5" xfId="954" xr:uid="{00000000-0005-0000-0000-0000A9030000}"/>
    <cellStyle name="Moneda 19 4" xfId="955" xr:uid="{00000000-0005-0000-0000-0000AA030000}"/>
    <cellStyle name="Moneda 19 4 2" xfId="956" xr:uid="{00000000-0005-0000-0000-0000AB030000}"/>
    <cellStyle name="Moneda 19 5" xfId="957" xr:uid="{00000000-0005-0000-0000-0000AC030000}"/>
    <cellStyle name="Moneda 19 5 2" xfId="958" xr:uid="{00000000-0005-0000-0000-0000AD030000}"/>
    <cellStyle name="Moneda 19 6" xfId="959" xr:uid="{00000000-0005-0000-0000-0000AE030000}"/>
    <cellStyle name="Moneda 19 6 2" xfId="960" xr:uid="{00000000-0005-0000-0000-0000AF030000}"/>
    <cellStyle name="Moneda 19 7" xfId="961" xr:uid="{00000000-0005-0000-0000-0000B0030000}"/>
    <cellStyle name="Moneda 19 8" xfId="962" xr:uid="{00000000-0005-0000-0000-0000B1030000}"/>
    <cellStyle name="Moneda 2" xfId="8" xr:uid="{00000000-0005-0000-0000-0000B2030000}"/>
    <cellStyle name="Moneda 2 2" xfId="9" xr:uid="{00000000-0005-0000-0000-0000B3030000}"/>
    <cellStyle name="Moneda 2 2 2" xfId="10" xr:uid="{00000000-0005-0000-0000-0000B4030000}"/>
    <cellStyle name="Moneda 2 2 3" xfId="963" xr:uid="{00000000-0005-0000-0000-0000B5030000}"/>
    <cellStyle name="Moneda 2 2 3 2" xfId="964" xr:uid="{00000000-0005-0000-0000-0000B6030000}"/>
    <cellStyle name="Moneda 2 3" xfId="11" xr:uid="{00000000-0005-0000-0000-0000B7030000}"/>
    <cellStyle name="Moneda 2 3 10" xfId="965" xr:uid="{00000000-0005-0000-0000-0000B8030000}"/>
    <cellStyle name="Moneda 2 3 10 2" xfId="966" xr:uid="{00000000-0005-0000-0000-0000B9030000}"/>
    <cellStyle name="Moneda 2 3 10 2 2" xfId="967" xr:uid="{00000000-0005-0000-0000-0000BA030000}"/>
    <cellStyle name="Moneda 2 3 10 3" xfId="968" xr:uid="{00000000-0005-0000-0000-0000BB030000}"/>
    <cellStyle name="Moneda 2 3 11" xfId="969" xr:uid="{00000000-0005-0000-0000-0000BC030000}"/>
    <cellStyle name="Moneda 2 3 11 2" xfId="970" xr:uid="{00000000-0005-0000-0000-0000BD030000}"/>
    <cellStyle name="Moneda 2 3 11 3" xfId="971" xr:uid="{00000000-0005-0000-0000-0000BE030000}"/>
    <cellStyle name="Moneda 2 3 12" xfId="972" xr:uid="{00000000-0005-0000-0000-0000BF030000}"/>
    <cellStyle name="Moneda 2 3 2" xfId="973" xr:uid="{00000000-0005-0000-0000-0000C0030000}"/>
    <cellStyle name="Moneda 2 3 2 10" xfId="974" xr:uid="{00000000-0005-0000-0000-0000C1030000}"/>
    <cellStyle name="Moneda 2 3 2 11" xfId="975" xr:uid="{00000000-0005-0000-0000-0000C2030000}"/>
    <cellStyle name="Moneda 2 3 2 2" xfId="976" xr:uid="{00000000-0005-0000-0000-0000C3030000}"/>
    <cellStyle name="Moneda 2 3 2 2 2" xfId="977" xr:uid="{00000000-0005-0000-0000-0000C4030000}"/>
    <cellStyle name="Moneda 2 3 2 2 2 2" xfId="978" xr:uid="{00000000-0005-0000-0000-0000C5030000}"/>
    <cellStyle name="Moneda 2 3 2 2 2 2 2" xfId="979" xr:uid="{00000000-0005-0000-0000-0000C6030000}"/>
    <cellStyle name="Moneda 2 3 2 2 2 2 2 2" xfId="980" xr:uid="{00000000-0005-0000-0000-0000C7030000}"/>
    <cellStyle name="Moneda 2 3 2 2 2 2 2 2 2" xfId="981" xr:uid="{00000000-0005-0000-0000-0000C8030000}"/>
    <cellStyle name="Moneda 2 3 2 2 2 2 2 3" xfId="982" xr:uid="{00000000-0005-0000-0000-0000C9030000}"/>
    <cellStyle name="Moneda 2 3 2 2 2 2 3" xfId="983" xr:uid="{00000000-0005-0000-0000-0000CA030000}"/>
    <cellStyle name="Moneda 2 3 2 2 2 2 3 2" xfId="984" xr:uid="{00000000-0005-0000-0000-0000CB030000}"/>
    <cellStyle name="Moneda 2 3 2 2 2 2 3 3" xfId="985" xr:uid="{00000000-0005-0000-0000-0000CC030000}"/>
    <cellStyle name="Moneda 2 3 2 2 2 2 4" xfId="986" xr:uid="{00000000-0005-0000-0000-0000CD030000}"/>
    <cellStyle name="Moneda 2 3 2 2 2 2 4 2" xfId="987" xr:uid="{00000000-0005-0000-0000-0000CE030000}"/>
    <cellStyle name="Moneda 2 3 2 2 2 2 5" xfId="988" xr:uid="{00000000-0005-0000-0000-0000CF030000}"/>
    <cellStyle name="Moneda 2 3 2 2 2 2 6" xfId="989" xr:uid="{00000000-0005-0000-0000-0000D0030000}"/>
    <cellStyle name="Moneda 2 3 2 2 2 3" xfId="990" xr:uid="{00000000-0005-0000-0000-0000D1030000}"/>
    <cellStyle name="Moneda 2 3 2 2 2 3 2" xfId="991" xr:uid="{00000000-0005-0000-0000-0000D2030000}"/>
    <cellStyle name="Moneda 2 3 2 2 2 3 2 2" xfId="992" xr:uid="{00000000-0005-0000-0000-0000D3030000}"/>
    <cellStyle name="Moneda 2 3 2 2 2 3 3" xfId="993" xr:uid="{00000000-0005-0000-0000-0000D4030000}"/>
    <cellStyle name="Moneda 2 3 2 2 2 4" xfId="994" xr:uid="{00000000-0005-0000-0000-0000D5030000}"/>
    <cellStyle name="Moneda 2 3 2 2 2 4 2" xfId="995" xr:uid="{00000000-0005-0000-0000-0000D6030000}"/>
    <cellStyle name="Moneda 2 3 2 2 2 4 3" xfId="996" xr:uid="{00000000-0005-0000-0000-0000D7030000}"/>
    <cellStyle name="Moneda 2 3 2 2 2 5" xfId="997" xr:uid="{00000000-0005-0000-0000-0000D8030000}"/>
    <cellStyle name="Moneda 2 3 2 2 2 5 2" xfId="998" xr:uid="{00000000-0005-0000-0000-0000D9030000}"/>
    <cellStyle name="Moneda 2 3 2 2 2 6" xfId="999" xr:uid="{00000000-0005-0000-0000-0000DA030000}"/>
    <cellStyle name="Moneda 2 3 2 2 2 7" xfId="1000" xr:uid="{00000000-0005-0000-0000-0000DB030000}"/>
    <cellStyle name="Moneda 2 3 2 2 3" xfId="1001" xr:uid="{00000000-0005-0000-0000-0000DC030000}"/>
    <cellStyle name="Moneda 2 3 2 2 3 2" xfId="1002" xr:uid="{00000000-0005-0000-0000-0000DD030000}"/>
    <cellStyle name="Moneda 2 3 2 2 3 2 2" xfId="1003" xr:uid="{00000000-0005-0000-0000-0000DE030000}"/>
    <cellStyle name="Moneda 2 3 2 2 3 2 2 2" xfId="1004" xr:uid="{00000000-0005-0000-0000-0000DF030000}"/>
    <cellStyle name="Moneda 2 3 2 2 3 2 2 3" xfId="1005" xr:uid="{00000000-0005-0000-0000-0000E0030000}"/>
    <cellStyle name="Moneda 2 3 2 2 3 2 3" xfId="1006" xr:uid="{00000000-0005-0000-0000-0000E1030000}"/>
    <cellStyle name="Moneda 2 3 2 2 3 2 4" xfId="1007" xr:uid="{00000000-0005-0000-0000-0000E2030000}"/>
    <cellStyle name="Moneda 2 3 2 2 3 3" xfId="1008" xr:uid="{00000000-0005-0000-0000-0000E3030000}"/>
    <cellStyle name="Moneda 2 3 2 2 3 3 2" xfId="1009" xr:uid="{00000000-0005-0000-0000-0000E4030000}"/>
    <cellStyle name="Moneda 2 3 2 2 3 3 2 2" xfId="1010" xr:uid="{00000000-0005-0000-0000-0000E5030000}"/>
    <cellStyle name="Moneda 2 3 2 2 3 3 3" xfId="1011" xr:uid="{00000000-0005-0000-0000-0000E6030000}"/>
    <cellStyle name="Moneda 2 3 2 2 3 4" xfId="1012" xr:uid="{00000000-0005-0000-0000-0000E7030000}"/>
    <cellStyle name="Moneda 2 3 2 2 3 4 2" xfId="1013" xr:uid="{00000000-0005-0000-0000-0000E8030000}"/>
    <cellStyle name="Moneda 2 3 2 2 3 4 3" xfId="1014" xr:uid="{00000000-0005-0000-0000-0000E9030000}"/>
    <cellStyle name="Moneda 2 3 2 2 3 5" xfId="1015" xr:uid="{00000000-0005-0000-0000-0000EA030000}"/>
    <cellStyle name="Moneda 2 3 2 2 3 6" xfId="1016" xr:uid="{00000000-0005-0000-0000-0000EB030000}"/>
    <cellStyle name="Moneda 2 3 2 2 4" xfId="1017" xr:uid="{00000000-0005-0000-0000-0000EC030000}"/>
    <cellStyle name="Moneda 2 3 2 2 4 2" xfId="1018" xr:uid="{00000000-0005-0000-0000-0000ED030000}"/>
    <cellStyle name="Moneda 2 3 2 2 4 2 2" xfId="1019" xr:uid="{00000000-0005-0000-0000-0000EE030000}"/>
    <cellStyle name="Moneda 2 3 2 2 4 2 2 2" xfId="1020" xr:uid="{00000000-0005-0000-0000-0000EF030000}"/>
    <cellStyle name="Moneda 2 3 2 2 4 2 3" xfId="1021" xr:uid="{00000000-0005-0000-0000-0000F0030000}"/>
    <cellStyle name="Moneda 2 3 2 2 4 2 4" xfId="1022" xr:uid="{00000000-0005-0000-0000-0000F1030000}"/>
    <cellStyle name="Moneda 2 3 2 2 4 3" xfId="1023" xr:uid="{00000000-0005-0000-0000-0000F2030000}"/>
    <cellStyle name="Moneda 2 3 2 2 4 3 2" xfId="1024" xr:uid="{00000000-0005-0000-0000-0000F3030000}"/>
    <cellStyle name="Moneda 2 3 2 2 4 4" xfId="1025" xr:uid="{00000000-0005-0000-0000-0000F4030000}"/>
    <cellStyle name="Moneda 2 3 2 2 4 5" xfId="1026" xr:uid="{00000000-0005-0000-0000-0000F5030000}"/>
    <cellStyle name="Moneda 2 3 2 2 5" xfId="1027" xr:uid="{00000000-0005-0000-0000-0000F6030000}"/>
    <cellStyle name="Moneda 2 3 2 2 5 2" xfId="1028" xr:uid="{00000000-0005-0000-0000-0000F7030000}"/>
    <cellStyle name="Moneda 2 3 2 2 5 2 2" xfId="1029" xr:uid="{00000000-0005-0000-0000-0000F8030000}"/>
    <cellStyle name="Moneda 2 3 2 2 5 2 3" xfId="1030" xr:uid="{00000000-0005-0000-0000-0000F9030000}"/>
    <cellStyle name="Moneda 2 3 2 2 5 3" xfId="1031" xr:uid="{00000000-0005-0000-0000-0000FA030000}"/>
    <cellStyle name="Moneda 2 3 2 2 5 4" xfId="1032" xr:uid="{00000000-0005-0000-0000-0000FB030000}"/>
    <cellStyle name="Moneda 2 3 2 2 6" xfId="1033" xr:uid="{00000000-0005-0000-0000-0000FC030000}"/>
    <cellStyle name="Moneda 2 3 2 2 6 2" xfId="1034" xr:uid="{00000000-0005-0000-0000-0000FD030000}"/>
    <cellStyle name="Moneda 2 3 2 2 6 2 2" xfId="1035" xr:uid="{00000000-0005-0000-0000-0000FE030000}"/>
    <cellStyle name="Moneda 2 3 2 2 6 3" xfId="1036" xr:uid="{00000000-0005-0000-0000-0000FF030000}"/>
    <cellStyle name="Moneda 2 3 2 2 7" xfId="1037" xr:uid="{00000000-0005-0000-0000-000000040000}"/>
    <cellStyle name="Moneda 2 3 2 2 7 2" xfId="1038" xr:uid="{00000000-0005-0000-0000-000001040000}"/>
    <cellStyle name="Moneda 2 3 2 2 8" xfId="1039" xr:uid="{00000000-0005-0000-0000-000002040000}"/>
    <cellStyle name="Moneda 2 3 2 3" xfId="1040" xr:uid="{00000000-0005-0000-0000-000003040000}"/>
    <cellStyle name="Moneda 2 3 2 3 2" xfId="1041" xr:uid="{00000000-0005-0000-0000-000004040000}"/>
    <cellStyle name="Moneda 2 3 2 3 2 2" xfId="1042" xr:uid="{00000000-0005-0000-0000-000005040000}"/>
    <cellStyle name="Moneda 2 3 2 3 2 2 2" xfId="1043" xr:uid="{00000000-0005-0000-0000-000006040000}"/>
    <cellStyle name="Moneda 2 3 2 3 2 2 2 2" xfId="1044" xr:uid="{00000000-0005-0000-0000-000007040000}"/>
    <cellStyle name="Moneda 2 3 2 3 2 2 2 3" xfId="1045" xr:uid="{00000000-0005-0000-0000-000008040000}"/>
    <cellStyle name="Moneda 2 3 2 3 2 2 3" xfId="1046" xr:uid="{00000000-0005-0000-0000-000009040000}"/>
    <cellStyle name="Moneda 2 3 2 3 2 2 3 2" xfId="1047" xr:uid="{00000000-0005-0000-0000-00000A040000}"/>
    <cellStyle name="Moneda 2 3 2 3 2 2 4" xfId="1048" xr:uid="{00000000-0005-0000-0000-00000B040000}"/>
    <cellStyle name="Moneda 2 3 2 3 2 2 4 2" xfId="1049" xr:uid="{00000000-0005-0000-0000-00000C040000}"/>
    <cellStyle name="Moneda 2 3 2 3 2 2 5" xfId="1050" xr:uid="{00000000-0005-0000-0000-00000D040000}"/>
    <cellStyle name="Moneda 2 3 2 3 2 2 6" xfId="1051" xr:uid="{00000000-0005-0000-0000-00000E040000}"/>
    <cellStyle name="Moneda 2 3 2 3 2 3" xfId="1052" xr:uid="{00000000-0005-0000-0000-00000F040000}"/>
    <cellStyle name="Moneda 2 3 2 3 2 3 2" xfId="1053" xr:uid="{00000000-0005-0000-0000-000010040000}"/>
    <cellStyle name="Moneda 2 3 2 3 2 3 3" xfId="1054" xr:uid="{00000000-0005-0000-0000-000011040000}"/>
    <cellStyle name="Moneda 2 3 2 3 2 4" xfId="1055" xr:uid="{00000000-0005-0000-0000-000012040000}"/>
    <cellStyle name="Moneda 2 3 2 3 2 4 2" xfId="1056" xr:uid="{00000000-0005-0000-0000-000013040000}"/>
    <cellStyle name="Moneda 2 3 2 3 2 5" xfId="1057" xr:uid="{00000000-0005-0000-0000-000014040000}"/>
    <cellStyle name="Moneda 2 3 2 3 2 5 2" xfId="1058" xr:uid="{00000000-0005-0000-0000-000015040000}"/>
    <cellStyle name="Moneda 2 3 2 3 2 6" xfId="1059" xr:uid="{00000000-0005-0000-0000-000016040000}"/>
    <cellStyle name="Moneda 2 3 2 3 2 7" xfId="1060" xr:uid="{00000000-0005-0000-0000-000017040000}"/>
    <cellStyle name="Moneda 2 3 2 3 3" xfId="1061" xr:uid="{00000000-0005-0000-0000-000018040000}"/>
    <cellStyle name="Moneda 2 3 2 3 3 2" xfId="1062" xr:uid="{00000000-0005-0000-0000-000019040000}"/>
    <cellStyle name="Moneda 2 3 2 3 3 2 2" xfId="1063" xr:uid="{00000000-0005-0000-0000-00001A040000}"/>
    <cellStyle name="Moneda 2 3 2 3 3 2 3" xfId="1064" xr:uid="{00000000-0005-0000-0000-00001B040000}"/>
    <cellStyle name="Moneda 2 3 2 3 3 3" xfId="1065" xr:uid="{00000000-0005-0000-0000-00001C040000}"/>
    <cellStyle name="Moneda 2 3 2 3 3 3 2" xfId="1066" xr:uid="{00000000-0005-0000-0000-00001D040000}"/>
    <cellStyle name="Moneda 2 3 2 3 3 4" xfId="1067" xr:uid="{00000000-0005-0000-0000-00001E040000}"/>
    <cellStyle name="Moneda 2 3 2 3 3 4 2" xfId="1068" xr:uid="{00000000-0005-0000-0000-00001F040000}"/>
    <cellStyle name="Moneda 2 3 2 3 3 5" xfId="1069" xr:uid="{00000000-0005-0000-0000-000020040000}"/>
    <cellStyle name="Moneda 2 3 2 3 3 6" xfId="1070" xr:uid="{00000000-0005-0000-0000-000021040000}"/>
    <cellStyle name="Moneda 2 3 2 3 4" xfId="1071" xr:uid="{00000000-0005-0000-0000-000022040000}"/>
    <cellStyle name="Moneda 2 3 2 3 4 2" xfId="1072" xr:uid="{00000000-0005-0000-0000-000023040000}"/>
    <cellStyle name="Moneda 2 3 2 3 4 3" xfId="1073" xr:uid="{00000000-0005-0000-0000-000024040000}"/>
    <cellStyle name="Moneda 2 3 2 3 5" xfId="1074" xr:uid="{00000000-0005-0000-0000-000025040000}"/>
    <cellStyle name="Moneda 2 3 2 3 5 2" xfId="1075" xr:uid="{00000000-0005-0000-0000-000026040000}"/>
    <cellStyle name="Moneda 2 3 2 3 6" xfId="1076" xr:uid="{00000000-0005-0000-0000-000027040000}"/>
    <cellStyle name="Moneda 2 3 2 3 6 2" xfId="1077" xr:uid="{00000000-0005-0000-0000-000028040000}"/>
    <cellStyle name="Moneda 2 3 2 3 7" xfId="1078" xr:uid="{00000000-0005-0000-0000-000029040000}"/>
    <cellStyle name="Moneda 2 3 2 3 8" xfId="1079" xr:uid="{00000000-0005-0000-0000-00002A040000}"/>
    <cellStyle name="Moneda 2 3 2 4" xfId="1080" xr:uid="{00000000-0005-0000-0000-00002B040000}"/>
    <cellStyle name="Moneda 2 3 2 4 2" xfId="1081" xr:uid="{00000000-0005-0000-0000-00002C040000}"/>
    <cellStyle name="Moneda 2 3 2 4 2 2" xfId="1082" xr:uid="{00000000-0005-0000-0000-00002D040000}"/>
    <cellStyle name="Moneda 2 3 2 4 2 2 2" xfId="1083" xr:uid="{00000000-0005-0000-0000-00002E040000}"/>
    <cellStyle name="Moneda 2 3 2 4 2 2 2 2" xfId="1084" xr:uid="{00000000-0005-0000-0000-00002F040000}"/>
    <cellStyle name="Moneda 2 3 2 4 2 2 2 3" xfId="1085" xr:uid="{00000000-0005-0000-0000-000030040000}"/>
    <cellStyle name="Moneda 2 3 2 4 2 2 3" xfId="1086" xr:uid="{00000000-0005-0000-0000-000031040000}"/>
    <cellStyle name="Moneda 2 3 2 4 2 2 3 2" xfId="1087" xr:uid="{00000000-0005-0000-0000-000032040000}"/>
    <cellStyle name="Moneda 2 3 2 4 2 2 4" xfId="1088" xr:uid="{00000000-0005-0000-0000-000033040000}"/>
    <cellStyle name="Moneda 2 3 2 4 2 2 4 2" xfId="1089" xr:uid="{00000000-0005-0000-0000-000034040000}"/>
    <cellStyle name="Moneda 2 3 2 4 2 2 5" xfId="1090" xr:uid="{00000000-0005-0000-0000-000035040000}"/>
    <cellStyle name="Moneda 2 3 2 4 2 2 6" xfId="1091" xr:uid="{00000000-0005-0000-0000-000036040000}"/>
    <cellStyle name="Moneda 2 3 2 4 2 3" xfId="1092" xr:uid="{00000000-0005-0000-0000-000037040000}"/>
    <cellStyle name="Moneda 2 3 2 4 2 3 2" xfId="1093" xr:uid="{00000000-0005-0000-0000-000038040000}"/>
    <cellStyle name="Moneda 2 3 2 4 2 3 3" xfId="1094" xr:uid="{00000000-0005-0000-0000-000039040000}"/>
    <cellStyle name="Moneda 2 3 2 4 2 4" xfId="1095" xr:uid="{00000000-0005-0000-0000-00003A040000}"/>
    <cellStyle name="Moneda 2 3 2 4 2 4 2" xfId="1096" xr:uid="{00000000-0005-0000-0000-00003B040000}"/>
    <cellStyle name="Moneda 2 3 2 4 2 5" xfId="1097" xr:uid="{00000000-0005-0000-0000-00003C040000}"/>
    <cellStyle name="Moneda 2 3 2 4 2 5 2" xfId="1098" xr:uid="{00000000-0005-0000-0000-00003D040000}"/>
    <cellStyle name="Moneda 2 3 2 4 2 6" xfId="1099" xr:uid="{00000000-0005-0000-0000-00003E040000}"/>
    <cellStyle name="Moneda 2 3 2 4 2 7" xfId="1100" xr:uid="{00000000-0005-0000-0000-00003F040000}"/>
    <cellStyle name="Moneda 2 3 2 4 3" xfId="1101" xr:uid="{00000000-0005-0000-0000-000040040000}"/>
    <cellStyle name="Moneda 2 3 2 4 3 2" xfId="1102" xr:uid="{00000000-0005-0000-0000-000041040000}"/>
    <cellStyle name="Moneda 2 3 2 4 3 2 2" xfId="1103" xr:uid="{00000000-0005-0000-0000-000042040000}"/>
    <cellStyle name="Moneda 2 3 2 4 3 2 3" xfId="1104" xr:uid="{00000000-0005-0000-0000-000043040000}"/>
    <cellStyle name="Moneda 2 3 2 4 3 3" xfId="1105" xr:uid="{00000000-0005-0000-0000-000044040000}"/>
    <cellStyle name="Moneda 2 3 2 4 3 3 2" xfId="1106" xr:uid="{00000000-0005-0000-0000-000045040000}"/>
    <cellStyle name="Moneda 2 3 2 4 3 4" xfId="1107" xr:uid="{00000000-0005-0000-0000-000046040000}"/>
    <cellStyle name="Moneda 2 3 2 4 3 4 2" xfId="1108" xr:uid="{00000000-0005-0000-0000-000047040000}"/>
    <cellStyle name="Moneda 2 3 2 4 3 5" xfId="1109" xr:uid="{00000000-0005-0000-0000-000048040000}"/>
    <cellStyle name="Moneda 2 3 2 4 3 6" xfId="1110" xr:uid="{00000000-0005-0000-0000-000049040000}"/>
    <cellStyle name="Moneda 2 3 2 4 4" xfId="1111" xr:uid="{00000000-0005-0000-0000-00004A040000}"/>
    <cellStyle name="Moneda 2 3 2 4 4 2" xfId="1112" xr:uid="{00000000-0005-0000-0000-00004B040000}"/>
    <cellStyle name="Moneda 2 3 2 4 4 3" xfId="1113" xr:uid="{00000000-0005-0000-0000-00004C040000}"/>
    <cellStyle name="Moneda 2 3 2 4 5" xfId="1114" xr:uid="{00000000-0005-0000-0000-00004D040000}"/>
    <cellStyle name="Moneda 2 3 2 4 5 2" xfId="1115" xr:uid="{00000000-0005-0000-0000-00004E040000}"/>
    <cellStyle name="Moneda 2 3 2 4 6" xfId="1116" xr:uid="{00000000-0005-0000-0000-00004F040000}"/>
    <cellStyle name="Moneda 2 3 2 4 6 2" xfId="1117" xr:uid="{00000000-0005-0000-0000-000050040000}"/>
    <cellStyle name="Moneda 2 3 2 4 7" xfId="1118" xr:uid="{00000000-0005-0000-0000-000051040000}"/>
    <cellStyle name="Moneda 2 3 2 4 8" xfId="1119" xr:uid="{00000000-0005-0000-0000-000052040000}"/>
    <cellStyle name="Moneda 2 3 2 5" xfId="1120" xr:uid="{00000000-0005-0000-0000-000053040000}"/>
    <cellStyle name="Moneda 2 3 2 5 2" xfId="1121" xr:uid="{00000000-0005-0000-0000-000054040000}"/>
    <cellStyle name="Moneda 2 3 2 5 2 2" xfId="1122" xr:uid="{00000000-0005-0000-0000-000055040000}"/>
    <cellStyle name="Moneda 2 3 2 5 2 2 2" xfId="1123" xr:uid="{00000000-0005-0000-0000-000056040000}"/>
    <cellStyle name="Moneda 2 3 2 5 2 2 2 2" xfId="1124" xr:uid="{00000000-0005-0000-0000-000057040000}"/>
    <cellStyle name="Moneda 2 3 2 5 2 2 3" xfId="1125" xr:uid="{00000000-0005-0000-0000-000058040000}"/>
    <cellStyle name="Moneda 2 3 2 5 2 3" xfId="1126" xr:uid="{00000000-0005-0000-0000-000059040000}"/>
    <cellStyle name="Moneda 2 3 2 5 2 3 2" xfId="1127" xr:uid="{00000000-0005-0000-0000-00005A040000}"/>
    <cellStyle name="Moneda 2 3 2 5 2 3 3" xfId="1128" xr:uid="{00000000-0005-0000-0000-00005B040000}"/>
    <cellStyle name="Moneda 2 3 2 5 2 4" xfId="1129" xr:uid="{00000000-0005-0000-0000-00005C040000}"/>
    <cellStyle name="Moneda 2 3 2 5 2 4 2" xfId="1130" xr:uid="{00000000-0005-0000-0000-00005D040000}"/>
    <cellStyle name="Moneda 2 3 2 5 2 5" xfId="1131" xr:uid="{00000000-0005-0000-0000-00005E040000}"/>
    <cellStyle name="Moneda 2 3 2 5 2 6" xfId="1132" xr:uid="{00000000-0005-0000-0000-00005F040000}"/>
    <cellStyle name="Moneda 2 3 2 5 3" xfId="1133" xr:uid="{00000000-0005-0000-0000-000060040000}"/>
    <cellStyle name="Moneda 2 3 2 5 3 2" xfId="1134" xr:uid="{00000000-0005-0000-0000-000061040000}"/>
    <cellStyle name="Moneda 2 3 2 5 3 2 2" xfId="1135" xr:uid="{00000000-0005-0000-0000-000062040000}"/>
    <cellStyle name="Moneda 2 3 2 5 3 3" xfId="1136" xr:uid="{00000000-0005-0000-0000-000063040000}"/>
    <cellStyle name="Moneda 2 3 2 5 4" xfId="1137" xr:uid="{00000000-0005-0000-0000-000064040000}"/>
    <cellStyle name="Moneda 2 3 2 5 4 2" xfId="1138" xr:uid="{00000000-0005-0000-0000-000065040000}"/>
    <cellStyle name="Moneda 2 3 2 5 4 3" xfId="1139" xr:uid="{00000000-0005-0000-0000-000066040000}"/>
    <cellStyle name="Moneda 2 3 2 5 5" xfId="1140" xr:uid="{00000000-0005-0000-0000-000067040000}"/>
    <cellStyle name="Moneda 2 3 2 5 5 2" xfId="1141" xr:uid="{00000000-0005-0000-0000-000068040000}"/>
    <cellStyle name="Moneda 2 3 2 5 6" xfId="1142" xr:uid="{00000000-0005-0000-0000-000069040000}"/>
    <cellStyle name="Moneda 2 3 2 5 7" xfId="1143" xr:uid="{00000000-0005-0000-0000-00006A040000}"/>
    <cellStyle name="Moneda 2 3 2 6" xfId="1144" xr:uid="{00000000-0005-0000-0000-00006B040000}"/>
    <cellStyle name="Moneda 2 3 2 6 2" xfId="1145" xr:uid="{00000000-0005-0000-0000-00006C040000}"/>
    <cellStyle name="Moneda 2 3 2 6 2 2" xfId="1146" xr:uid="{00000000-0005-0000-0000-00006D040000}"/>
    <cellStyle name="Moneda 2 3 2 6 2 2 2" xfId="1147" xr:uid="{00000000-0005-0000-0000-00006E040000}"/>
    <cellStyle name="Moneda 2 3 2 6 2 3" xfId="1148" xr:uid="{00000000-0005-0000-0000-00006F040000}"/>
    <cellStyle name="Moneda 2 3 2 6 3" xfId="1149" xr:uid="{00000000-0005-0000-0000-000070040000}"/>
    <cellStyle name="Moneda 2 3 2 6 3 2" xfId="1150" xr:uid="{00000000-0005-0000-0000-000071040000}"/>
    <cellStyle name="Moneda 2 3 2 6 3 3" xfId="1151" xr:uid="{00000000-0005-0000-0000-000072040000}"/>
    <cellStyle name="Moneda 2 3 2 6 4" xfId="1152" xr:uid="{00000000-0005-0000-0000-000073040000}"/>
    <cellStyle name="Moneda 2 3 2 6 4 2" xfId="1153" xr:uid="{00000000-0005-0000-0000-000074040000}"/>
    <cellStyle name="Moneda 2 3 2 6 5" xfId="1154" xr:uid="{00000000-0005-0000-0000-000075040000}"/>
    <cellStyle name="Moneda 2 3 2 6 6" xfId="1155" xr:uid="{00000000-0005-0000-0000-000076040000}"/>
    <cellStyle name="Moneda 2 3 2 7" xfId="1156" xr:uid="{00000000-0005-0000-0000-000077040000}"/>
    <cellStyle name="Moneda 2 3 2 7 2" xfId="1157" xr:uid="{00000000-0005-0000-0000-000078040000}"/>
    <cellStyle name="Moneda 2 3 2 7 2 2" xfId="1158" xr:uid="{00000000-0005-0000-0000-000079040000}"/>
    <cellStyle name="Moneda 2 3 2 7 3" xfId="1159" xr:uid="{00000000-0005-0000-0000-00007A040000}"/>
    <cellStyle name="Moneda 2 3 2 8" xfId="1160" xr:uid="{00000000-0005-0000-0000-00007B040000}"/>
    <cellStyle name="Moneda 2 3 2 8 2" xfId="1161" xr:uid="{00000000-0005-0000-0000-00007C040000}"/>
    <cellStyle name="Moneda 2 3 2 8 3" xfId="1162" xr:uid="{00000000-0005-0000-0000-00007D040000}"/>
    <cellStyle name="Moneda 2 3 2 9" xfId="1163" xr:uid="{00000000-0005-0000-0000-00007E040000}"/>
    <cellStyle name="Moneda 2 3 2 9 2" xfId="1164" xr:uid="{00000000-0005-0000-0000-00007F040000}"/>
    <cellStyle name="Moneda 2 3 3" xfId="1165" xr:uid="{00000000-0005-0000-0000-000080040000}"/>
    <cellStyle name="Moneda 2 3 3 2" xfId="1166" xr:uid="{00000000-0005-0000-0000-000081040000}"/>
    <cellStyle name="Moneda 2 3 3 2 2" xfId="1167" xr:uid="{00000000-0005-0000-0000-000082040000}"/>
    <cellStyle name="Moneda 2 3 3 2 2 2" xfId="1168" xr:uid="{00000000-0005-0000-0000-000083040000}"/>
    <cellStyle name="Moneda 2 3 3 2 2 2 2" xfId="1169" xr:uid="{00000000-0005-0000-0000-000084040000}"/>
    <cellStyle name="Moneda 2 3 3 2 2 2 2 2" xfId="1170" xr:uid="{00000000-0005-0000-0000-000085040000}"/>
    <cellStyle name="Moneda 2 3 3 2 2 2 3" xfId="1171" xr:uid="{00000000-0005-0000-0000-000086040000}"/>
    <cellStyle name="Moneda 2 3 3 2 2 3" xfId="1172" xr:uid="{00000000-0005-0000-0000-000087040000}"/>
    <cellStyle name="Moneda 2 3 3 2 2 3 2" xfId="1173" xr:uid="{00000000-0005-0000-0000-000088040000}"/>
    <cellStyle name="Moneda 2 3 3 2 2 3 3" xfId="1174" xr:uid="{00000000-0005-0000-0000-000089040000}"/>
    <cellStyle name="Moneda 2 3 3 2 2 4" xfId="1175" xr:uid="{00000000-0005-0000-0000-00008A040000}"/>
    <cellStyle name="Moneda 2 3 3 2 2 4 2" xfId="1176" xr:uid="{00000000-0005-0000-0000-00008B040000}"/>
    <cellStyle name="Moneda 2 3 3 2 2 5" xfId="1177" xr:uid="{00000000-0005-0000-0000-00008C040000}"/>
    <cellStyle name="Moneda 2 3 3 2 2 6" xfId="1178" xr:uid="{00000000-0005-0000-0000-00008D040000}"/>
    <cellStyle name="Moneda 2 3 3 2 3" xfId="1179" xr:uid="{00000000-0005-0000-0000-00008E040000}"/>
    <cellStyle name="Moneda 2 3 3 2 3 2" xfId="1180" xr:uid="{00000000-0005-0000-0000-00008F040000}"/>
    <cellStyle name="Moneda 2 3 3 2 3 2 2" xfId="1181" xr:uid="{00000000-0005-0000-0000-000090040000}"/>
    <cellStyle name="Moneda 2 3 3 2 3 3" xfId="1182" xr:uid="{00000000-0005-0000-0000-000091040000}"/>
    <cellStyle name="Moneda 2 3 3 2 4" xfId="1183" xr:uid="{00000000-0005-0000-0000-000092040000}"/>
    <cellStyle name="Moneda 2 3 3 2 4 2" xfId="1184" xr:uid="{00000000-0005-0000-0000-000093040000}"/>
    <cellStyle name="Moneda 2 3 3 2 4 3" xfId="1185" xr:uid="{00000000-0005-0000-0000-000094040000}"/>
    <cellStyle name="Moneda 2 3 3 2 5" xfId="1186" xr:uid="{00000000-0005-0000-0000-000095040000}"/>
    <cellStyle name="Moneda 2 3 3 2 5 2" xfId="1187" xr:uid="{00000000-0005-0000-0000-000096040000}"/>
    <cellStyle name="Moneda 2 3 3 2 6" xfId="1188" xr:uid="{00000000-0005-0000-0000-000097040000}"/>
    <cellStyle name="Moneda 2 3 3 2 7" xfId="1189" xr:uid="{00000000-0005-0000-0000-000098040000}"/>
    <cellStyle name="Moneda 2 3 3 3" xfId="1190" xr:uid="{00000000-0005-0000-0000-000099040000}"/>
    <cellStyle name="Moneda 2 3 3 3 2" xfId="1191" xr:uid="{00000000-0005-0000-0000-00009A040000}"/>
    <cellStyle name="Moneda 2 3 3 3 2 2" xfId="1192" xr:uid="{00000000-0005-0000-0000-00009B040000}"/>
    <cellStyle name="Moneda 2 3 3 3 2 2 2" xfId="1193" xr:uid="{00000000-0005-0000-0000-00009C040000}"/>
    <cellStyle name="Moneda 2 3 3 3 2 2 3" xfId="1194" xr:uid="{00000000-0005-0000-0000-00009D040000}"/>
    <cellStyle name="Moneda 2 3 3 3 2 3" xfId="1195" xr:uid="{00000000-0005-0000-0000-00009E040000}"/>
    <cellStyle name="Moneda 2 3 3 3 2 4" xfId="1196" xr:uid="{00000000-0005-0000-0000-00009F040000}"/>
    <cellStyle name="Moneda 2 3 3 3 3" xfId="1197" xr:uid="{00000000-0005-0000-0000-0000A0040000}"/>
    <cellStyle name="Moneda 2 3 3 3 3 2" xfId="1198" xr:uid="{00000000-0005-0000-0000-0000A1040000}"/>
    <cellStyle name="Moneda 2 3 3 3 3 2 2" xfId="1199" xr:uid="{00000000-0005-0000-0000-0000A2040000}"/>
    <cellStyle name="Moneda 2 3 3 3 3 3" xfId="1200" xr:uid="{00000000-0005-0000-0000-0000A3040000}"/>
    <cellStyle name="Moneda 2 3 3 3 4" xfId="1201" xr:uid="{00000000-0005-0000-0000-0000A4040000}"/>
    <cellStyle name="Moneda 2 3 3 3 4 2" xfId="1202" xr:uid="{00000000-0005-0000-0000-0000A5040000}"/>
    <cellStyle name="Moneda 2 3 3 3 4 3" xfId="1203" xr:uid="{00000000-0005-0000-0000-0000A6040000}"/>
    <cellStyle name="Moneda 2 3 3 3 5" xfId="1204" xr:uid="{00000000-0005-0000-0000-0000A7040000}"/>
    <cellStyle name="Moneda 2 3 3 3 6" xfId="1205" xr:uid="{00000000-0005-0000-0000-0000A8040000}"/>
    <cellStyle name="Moneda 2 3 3 4" xfId="1206" xr:uid="{00000000-0005-0000-0000-0000A9040000}"/>
    <cellStyle name="Moneda 2 3 3 4 2" xfId="1207" xr:uid="{00000000-0005-0000-0000-0000AA040000}"/>
    <cellStyle name="Moneda 2 3 3 4 2 2" xfId="1208" xr:uid="{00000000-0005-0000-0000-0000AB040000}"/>
    <cellStyle name="Moneda 2 3 3 4 2 2 2" xfId="1209" xr:uid="{00000000-0005-0000-0000-0000AC040000}"/>
    <cellStyle name="Moneda 2 3 3 4 2 3" xfId="1210" xr:uid="{00000000-0005-0000-0000-0000AD040000}"/>
    <cellStyle name="Moneda 2 3 3 4 2 4" xfId="1211" xr:uid="{00000000-0005-0000-0000-0000AE040000}"/>
    <cellStyle name="Moneda 2 3 3 4 3" xfId="1212" xr:uid="{00000000-0005-0000-0000-0000AF040000}"/>
    <cellStyle name="Moneda 2 3 3 4 3 2" xfId="1213" xr:uid="{00000000-0005-0000-0000-0000B0040000}"/>
    <cellStyle name="Moneda 2 3 3 4 4" xfId="1214" xr:uid="{00000000-0005-0000-0000-0000B1040000}"/>
    <cellStyle name="Moneda 2 3 3 4 5" xfId="1215" xr:uid="{00000000-0005-0000-0000-0000B2040000}"/>
    <cellStyle name="Moneda 2 3 3 5" xfId="1216" xr:uid="{00000000-0005-0000-0000-0000B3040000}"/>
    <cellStyle name="Moneda 2 3 3 5 2" xfId="1217" xr:uid="{00000000-0005-0000-0000-0000B4040000}"/>
    <cellStyle name="Moneda 2 3 3 5 2 2" xfId="1218" xr:uid="{00000000-0005-0000-0000-0000B5040000}"/>
    <cellStyle name="Moneda 2 3 3 5 2 3" xfId="1219" xr:uid="{00000000-0005-0000-0000-0000B6040000}"/>
    <cellStyle name="Moneda 2 3 3 5 3" xfId="1220" xr:uid="{00000000-0005-0000-0000-0000B7040000}"/>
    <cellStyle name="Moneda 2 3 3 5 4" xfId="1221" xr:uid="{00000000-0005-0000-0000-0000B8040000}"/>
    <cellStyle name="Moneda 2 3 3 6" xfId="1222" xr:uid="{00000000-0005-0000-0000-0000B9040000}"/>
    <cellStyle name="Moneda 2 3 3 6 2" xfId="1223" xr:uid="{00000000-0005-0000-0000-0000BA040000}"/>
    <cellStyle name="Moneda 2 3 3 6 2 2" xfId="1224" xr:uid="{00000000-0005-0000-0000-0000BB040000}"/>
    <cellStyle name="Moneda 2 3 3 6 3" xfId="1225" xr:uid="{00000000-0005-0000-0000-0000BC040000}"/>
    <cellStyle name="Moneda 2 3 3 7" xfId="1226" xr:uid="{00000000-0005-0000-0000-0000BD040000}"/>
    <cellStyle name="Moneda 2 3 3 7 2" xfId="1227" xr:uid="{00000000-0005-0000-0000-0000BE040000}"/>
    <cellStyle name="Moneda 2 3 3 8" xfId="1228" xr:uid="{00000000-0005-0000-0000-0000BF040000}"/>
    <cellStyle name="Moneda 2 3 4" xfId="1229" xr:uid="{00000000-0005-0000-0000-0000C0040000}"/>
    <cellStyle name="Moneda 2 3 4 2" xfId="1230" xr:uid="{00000000-0005-0000-0000-0000C1040000}"/>
    <cellStyle name="Moneda 2 3 4 2 2" xfId="1231" xr:uid="{00000000-0005-0000-0000-0000C2040000}"/>
    <cellStyle name="Moneda 2 3 4 2 2 2" xfId="1232" xr:uid="{00000000-0005-0000-0000-0000C3040000}"/>
    <cellStyle name="Moneda 2 3 4 2 2 2 2" xfId="1233" xr:uid="{00000000-0005-0000-0000-0000C4040000}"/>
    <cellStyle name="Moneda 2 3 4 2 2 2 2 2" xfId="1234" xr:uid="{00000000-0005-0000-0000-0000C5040000}"/>
    <cellStyle name="Moneda 2 3 4 2 2 2 3" xfId="1235" xr:uid="{00000000-0005-0000-0000-0000C6040000}"/>
    <cellStyle name="Moneda 2 3 4 2 2 3" xfId="1236" xr:uid="{00000000-0005-0000-0000-0000C7040000}"/>
    <cellStyle name="Moneda 2 3 4 2 2 3 2" xfId="1237" xr:uid="{00000000-0005-0000-0000-0000C8040000}"/>
    <cellStyle name="Moneda 2 3 4 2 2 3 3" xfId="1238" xr:uid="{00000000-0005-0000-0000-0000C9040000}"/>
    <cellStyle name="Moneda 2 3 4 2 2 4" xfId="1239" xr:uid="{00000000-0005-0000-0000-0000CA040000}"/>
    <cellStyle name="Moneda 2 3 4 2 2 4 2" xfId="1240" xr:uid="{00000000-0005-0000-0000-0000CB040000}"/>
    <cellStyle name="Moneda 2 3 4 2 2 5" xfId="1241" xr:uid="{00000000-0005-0000-0000-0000CC040000}"/>
    <cellStyle name="Moneda 2 3 4 2 2 6" xfId="1242" xr:uid="{00000000-0005-0000-0000-0000CD040000}"/>
    <cellStyle name="Moneda 2 3 4 2 3" xfId="1243" xr:uid="{00000000-0005-0000-0000-0000CE040000}"/>
    <cellStyle name="Moneda 2 3 4 2 3 2" xfId="1244" xr:uid="{00000000-0005-0000-0000-0000CF040000}"/>
    <cellStyle name="Moneda 2 3 4 2 3 2 2" xfId="1245" xr:uid="{00000000-0005-0000-0000-0000D0040000}"/>
    <cellStyle name="Moneda 2 3 4 2 3 3" xfId="1246" xr:uid="{00000000-0005-0000-0000-0000D1040000}"/>
    <cellStyle name="Moneda 2 3 4 2 4" xfId="1247" xr:uid="{00000000-0005-0000-0000-0000D2040000}"/>
    <cellStyle name="Moneda 2 3 4 2 4 2" xfId="1248" xr:uid="{00000000-0005-0000-0000-0000D3040000}"/>
    <cellStyle name="Moneda 2 3 4 2 4 3" xfId="1249" xr:uid="{00000000-0005-0000-0000-0000D4040000}"/>
    <cellStyle name="Moneda 2 3 4 2 5" xfId="1250" xr:uid="{00000000-0005-0000-0000-0000D5040000}"/>
    <cellStyle name="Moneda 2 3 4 2 5 2" xfId="1251" xr:uid="{00000000-0005-0000-0000-0000D6040000}"/>
    <cellStyle name="Moneda 2 3 4 2 6" xfId="1252" xr:uid="{00000000-0005-0000-0000-0000D7040000}"/>
    <cellStyle name="Moneda 2 3 4 2 7" xfId="1253" xr:uid="{00000000-0005-0000-0000-0000D8040000}"/>
    <cellStyle name="Moneda 2 3 4 3" xfId="1254" xr:uid="{00000000-0005-0000-0000-0000D9040000}"/>
    <cellStyle name="Moneda 2 3 4 3 2" xfId="1255" xr:uid="{00000000-0005-0000-0000-0000DA040000}"/>
    <cellStyle name="Moneda 2 3 4 3 2 2" xfId="1256" xr:uid="{00000000-0005-0000-0000-0000DB040000}"/>
    <cellStyle name="Moneda 2 3 4 3 2 2 2" xfId="1257" xr:uid="{00000000-0005-0000-0000-0000DC040000}"/>
    <cellStyle name="Moneda 2 3 4 3 2 2 3" xfId="1258" xr:uid="{00000000-0005-0000-0000-0000DD040000}"/>
    <cellStyle name="Moneda 2 3 4 3 2 3" xfId="1259" xr:uid="{00000000-0005-0000-0000-0000DE040000}"/>
    <cellStyle name="Moneda 2 3 4 3 2 4" xfId="1260" xr:uid="{00000000-0005-0000-0000-0000DF040000}"/>
    <cellStyle name="Moneda 2 3 4 3 3" xfId="1261" xr:uid="{00000000-0005-0000-0000-0000E0040000}"/>
    <cellStyle name="Moneda 2 3 4 3 3 2" xfId="1262" xr:uid="{00000000-0005-0000-0000-0000E1040000}"/>
    <cellStyle name="Moneda 2 3 4 3 3 2 2" xfId="1263" xr:uid="{00000000-0005-0000-0000-0000E2040000}"/>
    <cellStyle name="Moneda 2 3 4 3 3 3" xfId="1264" xr:uid="{00000000-0005-0000-0000-0000E3040000}"/>
    <cellStyle name="Moneda 2 3 4 3 4" xfId="1265" xr:uid="{00000000-0005-0000-0000-0000E4040000}"/>
    <cellStyle name="Moneda 2 3 4 3 4 2" xfId="1266" xr:uid="{00000000-0005-0000-0000-0000E5040000}"/>
    <cellStyle name="Moneda 2 3 4 3 4 3" xfId="1267" xr:uid="{00000000-0005-0000-0000-0000E6040000}"/>
    <cellStyle name="Moneda 2 3 4 3 5" xfId="1268" xr:uid="{00000000-0005-0000-0000-0000E7040000}"/>
    <cellStyle name="Moneda 2 3 4 3 6" xfId="1269" xr:uid="{00000000-0005-0000-0000-0000E8040000}"/>
    <cellStyle name="Moneda 2 3 4 4" xfId="1270" xr:uid="{00000000-0005-0000-0000-0000E9040000}"/>
    <cellStyle name="Moneda 2 3 4 4 2" xfId="1271" xr:uid="{00000000-0005-0000-0000-0000EA040000}"/>
    <cellStyle name="Moneda 2 3 4 4 2 2" xfId="1272" xr:uid="{00000000-0005-0000-0000-0000EB040000}"/>
    <cellStyle name="Moneda 2 3 4 4 2 2 2" xfId="1273" xr:uid="{00000000-0005-0000-0000-0000EC040000}"/>
    <cellStyle name="Moneda 2 3 4 4 2 3" xfId="1274" xr:uid="{00000000-0005-0000-0000-0000ED040000}"/>
    <cellStyle name="Moneda 2 3 4 4 2 4" xfId="1275" xr:uid="{00000000-0005-0000-0000-0000EE040000}"/>
    <cellStyle name="Moneda 2 3 4 4 3" xfId="1276" xr:uid="{00000000-0005-0000-0000-0000EF040000}"/>
    <cellStyle name="Moneda 2 3 4 4 3 2" xfId="1277" xr:uid="{00000000-0005-0000-0000-0000F0040000}"/>
    <cellStyle name="Moneda 2 3 4 4 4" xfId="1278" xr:uid="{00000000-0005-0000-0000-0000F1040000}"/>
    <cellStyle name="Moneda 2 3 4 4 5" xfId="1279" xr:uid="{00000000-0005-0000-0000-0000F2040000}"/>
    <cellStyle name="Moneda 2 3 4 5" xfId="1280" xr:uid="{00000000-0005-0000-0000-0000F3040000}"/>
    <cellStyle name="Moneda 2 3 4 5 2" xfId="1281" xr:uid="{00000000-0005-0000-0000-0000F4040000}"/>
    <cellStyle name="Moneda 2 3 4 5 2 2" xfId="1282" xr:uid="{00000000-0005-0000-0000-0000F5040000}"/>
    <cellStyle name="Moneda 2 3 4 5 2 3" xfId="1283" xr:uid="{00000000-0005-0000-0000-0000F6040000}"/>
    <cellStyle name="Moneda 2 3 4 5 3" xfId="1284" xr:uid="{00000000-0005-0000-0000-0000F7040000}"/>
    <cellStyle name="Moneda 2 3 4 5 4" xfId="1285" xr:uid="{00000000-0005-0000-0000-0000F8040000}"/>
    <cellStyle name="Moneda 2 3 4 6" xfId="1286" xr:uid="{00000000-0005-0000-0000-0000F9040000}"/>
    <cellStyle name="Moneda 2 3 4 6 2" xfId="1287" xr:uid="{00000000-0005-0000-0000-0000FA040000}"/>
    <cellStyle name="Moneda 2 3 4 6 2 2" xfId="1288" xr:uid="{00000000-0005-0000-0000-0000FB040000}"/>
    <cellStyle name="Moneda 2 3 4 6 3" xfId="1289" xr:uid="{00000000-0005-0000-0000-0000FC040000}"/>
    <cellStyle name="Moneda 2 3 4 7" xfId="1290" xr:uid="{00000000-0005-0000-0000-0000FD040000}"/>
    <cellStyle name="Moneda 2 3 4 7 2" xfId="1291" xr:uid="{00000000-0005-0000-0000-0000FE040000}"/>
    <cellStyle name="Moneda 2 3 4 8" xfId="1292" xr:uid="{00000000-0005-0000-0000-0000FF040000}"/>
    <cellStyle name="Moneda 2 3 5" xfId="1293" xr:uid="{00000000-0005-0000-0000-000000050000}"/>
    <cellStyle name="Moneda 2 3 5 2" xfId="1294" xr:uid="{00000000-0005-0000-0000-000001050000}"/>
    <cellStyle name="Moneda 2 3 5 2 2" xfId="1295" xr:uid="{00000000-0005-0000-0000-000002050000}"/>
    <cellStyle name="Moneda 2 3 5 2 2 2" xfId="1296" xr:uid="{00000000-0005-0000-0000-000003050000}"/>
    <cellStyle name="Moneda 2 3 5 2 2 2 2" xfId="1297" xr:uid="{00000000-0005-0000-0000-000004050000}"/>
    <cellStyle name="Moneda 2 3 5 2 2 2 3" xfId="1298" xr:uid="{00000000-0005-0000-0000-000005050000}"/>
    <cellStyle name="Moneda 2 3 5 2 2 3" xfId="1299" xr:uid="{00000000-0005-0000-0000-000006050000}"/>
    <cellStyle name="Moneda 2 3 5 2 2 3 2" xfId="1300" xr:uid="{00000000-0005-0000-0000-000007050000}"/>
    <cellStyle name="Moneda 2 3 5 2 2 4" xfId="1301" xr:uid="{00000000-0005-0000-0000-000008050000}"/>
    <cellStyle name="Moneda 2 3 5 2 2 4 2" xfId="1302" xr:uid="{00000000-0005-0000-0000-000009050000}"/>
    <cellStyle name="Moneda 2 3 5 2 2 5" xfId="1303" xr:uid="{00000000-0005-0000-0000-00000A050000}"/>
    <cellStyle name="Moneda 2 3 5 2 2 6" xfId="1304" xr:uid="{00000000-0005-0000-0000-00000B050000}"/>
    <cellStyle name="Moneda 2 3 5 2 3" xfId="1305" xr:uid="{00000000-0005-0000-0000-00000C050000}"/>
    <cellStyle name="Moneda 2 3 5 2 3 2" xfId="1306" xr:uid="{00000000-0005-0000-0000-00000D050000}"/>
    <cellStyle name="Moneda 2 3 5 2 3 3" xfId="1307" xr:uid="{00000000-0005-0000-0000-00000E050000}"/>
    <cellStyle name="Moneda 2 3 5 2 4" xfId="1308" xr:uid="{00000000-0005-0000-0000-00000F050000}"/>
    <cellStyle name="Moneda 2 3 5 2 4 2" xfId="1309" xr:uid="{00000000-0005-0000-0000-000010050000}"/>
    <cellStyle name="Moneda 2 3 5 2 5" xfId="1310" xr:uid="{00000000-0005-0000-0000-000011050000}"/>
    <cellStyle name="Moneda 2 3 5 2 5 2" xfId="1311" xr:uid="{00000000-0005-0000-0000-000012050000}"/>
    <cellStyle name="Moneda 2 3 5 2 6" xfId="1312" xr:uid="{00000000-0005-0000-0000-000013050000}"/>
    <cellStyle name="Moneda 2 3 5 2 7" xfId="1313" xr:uid="{00000000-0005-0000-0000-000014050000}"/>
    <cellStyle name="Moneda 2 3 5 3" xfId="1314" xr:uid="{00000000-0005-0000-0000-000015050000}"/>
    <cellStyle name="Moneda 2 3 5 3 2" xfId="1315" xr:uid="{00000000-0005-0000-0000-000016050000}"/>
    <cellStyle name="Moneda 2 3 5 3 2 2" xfId="1316" xr:uid="{00000000-0005-0000-0000-000017050000}"/>
    <cellStyle name="Moneda 2 3 5 3 2 3" xfId="1317" xr:uid="{00000000-0005-0000-0000-000018050000}"/>
    <cellStyle name="Moneda 2 3 5 3 3" xfId="1318" xr:uid="{00000000-0005-0000-0000-000019050000}"/>
    <cellStyle name="Moneda 2 3 5 3 3 2" xfId="1319" xr:uid="{00000000-0005-0000-0000-00001A050000}"/>
    <cellStyle name="Moneda 2 3 5 3 4" xfId="1320" xr:uid="{00000000-0005-0000-0000-00001B050000}"/>
    <cellStyle name="Moneda 2 3 5 3 4 2" xfId="1321" xr:uid="{00000000-0005-0000-0000-00001C050000}"/>
    <cellStyle name="Moneda 2 3 5 3 5" xfId="1322" xr:uid="{00000000-0005-0000-0000-00001D050000}"/>
    <cellStyle name="Moneda 2 3 5 3 6" xfId="1323" xr:uid="{00000000-0005-0000-0000-00001E050000}"/>
    <cellStyle name="Moneda 2 3 5 4" xfId="1324" xr:uid="{00000000-0005-0000-0000-00001F050000}"/>
    <cellStyle name="Moneda 2 3 5 4 2" xfId="1325" xr:uid="{00000000-0005-0000-0000-000020050000}"/>
    <cellStyle name="Moneda 2 3 5 4 3" xfId="1326" xr:uid="{00000000-0005-0000-0000-000021050000}"/>
    <cellStyle name="Moneda 2 3 5 5" xfId="1327" xr:uid="{00000000-0005-0000-0000-000022050000}"/>
    <cellStyle name="Moneda 2 3 5 5 2" xfId="1328" xr:uid="{00000000-0005-0000-0000-000023050000}"/>
    <cellStyle name="Moneda 2 3 5 6" xfId="1329" xr:uid="{00000000-0005-0000-0000-000024050000}"/>
    <cellStyle name="Moneda 2 3 5 6 2" xfId="1330" xr:uid="{00000000-0005-0000-0000-000025050000}"/>
    <cellStyle name="Moneda 2 3 5 7" xfId="1331" xr:uid="{00000000-0005-0000-0000-000026050000}"/>
    <cellStyle name="Moneda 2 3 5 8" xfId="1332" xr:uid="{00000000-0005-0000-0000-000027050000}"/>
    <cellStyle name="Moneda 2 3 6" xfId="1333" xr:uid="{00000000-0005-0000-0000-000028050000}"/>
    <cellStyle name="Moneda 2 3 6 2" xfId="1334" xr:uid="{00000000-0005-0000-0000-000029050000}"/>
    <cellStyle name="Moneda 2 3 6 2 2" xfId="1335" xr:uid="{00000000-0005-0000-0000-00002A050000}"/>
    <cellStyle name="Moneda 2 3 6 2 2 2" xfId="1336" xr:uid="{00000000-0005-0000-0000-00002B050000}"/>
    <cellStyle name="Moneda 2 3 6 2 2 2 2" xfId="1337" xr:uid="{00000000-0005-0000-0000-00002C050000}"/>
    <cellStyle name="Moneda 2 3 6 2 2 3" xfId="1338" xr:uid="{00000000-0005-0000-0000-00002D050000}"/>
    <cellStyle name="Moneda 2 3 6 2 3" xfId="1339" xr:uid="{00000000-0005-0000-0000-00002E050000}"/>
    <cellStyle name="Moneda 2 3 6 2 3 2" xfId="1340" xr:uid="{00000000-0005-0000-0000-00002F050000}"/>
    <cellStyle name="Moneda 2 3 6 2 3 3" xfId="1341" xr:uid="{00000000-0005-0000-0000-000030050000}"/>
    <cellStyle name="Moneda 2 3 6 2 4" xfId="1342" xr:uid="{00000000-0005-0000-0000-000031050000}"/>
    <cellStyle name="Moneda 2 3 6 2 4 2" xfId="1343" xr:uid="{00000000-0005-0000-0000-000032050000}"/>
    <cellStyle name="Moneda 2 3 6 2 5" xfId="1344" xr:uid="{00000000-0005-0000-0000-000033050000}"/>
    <cellStyle name="Moneda 2 3 6 2 6" xfId="1345" xr:uid="{00000000-0005-0000-0000-000034050000}"/>
    <cellStyle name="Moneda 2 3 6 3" xfId="1346" xr:uid="{00000000-0005-0000-0000-000035050000}"/>
    <cellStyle name="Moneda 2 3 6 3 2" xfId="1347" xr:uid="{00000000-0005-0000-0000-000036050000}"/>
    <cellStyle name="Moneda 2 3 6 3 2 2" xfId="1348" xr:uid="{00000000-0005-0000-0000-000037050000}"/>
    <cellStyle name="Moneda 2 3 6 3 3" xfId="1349" xr:uid="{00000000-0005-0000-0000-000038050000}"/>
    <cellStyle name="Moneda 2 3 6 4" xfId="1350" xr:uid="{00000000-0005-0000-0000-000039050000}"/>
    <cellStyle name="Moneda 2 3 6 4 2" xfId="1351" xr:uid="{00000000-0005-0000-0000-00003A050000}"/>
    <cellStyle name="Moneda 2 3 6 4 3" xfId="1352" xr:uid="{00000000-0005-0000-0000-00003B050000}"/>
    <cellStyle name="Moneda 2 3 6 5" xfId="1353" xr:uid="{00000000-0005-0000-0000-00003C050000}"/>
    <cellStyle name="Moneda 2 3 6 5 2" xfId="1354" xr:uid="{00000000-0005-0000-0000-00003D050000}"/>
    <cellStyle name="Moneda 2 3 6 6" xfId="1355" xr:uid="{00000000-0005-0000-0000-00003E050000}"/>
    <cellStyle name="Moneda 2 3 6 7" xfId="1356" xr:uid="{00000000-0005-0000-0000-00003F050000}"/>
    <cellStyle name="Moneda 2 3 7" xfId="1357" xr:uid="{00000000-0005-0000-0000-000040050000}"/>
    <cellStyle name="Moneda 2 3 7 2" xfId="1358" xr:uid="{00000000-0005-0000-0000-000041050000}"/>
    <cellStyle name="Moneda 2 3 7 2 2" xfId="1359" xr:uid="{00000000-0005-0000-0000-000042050000}"/>
    <cellStyle name="Moneda 2 3 7 2 2 2" xfId="1360" xr:uid="{00000000-0005-0000-0000-000043050000}"/>
    <cellStyle name="Moneda 2 3 7 2 2 3" xfId="1361" xr:uid="{00000000-0005-0000-0000-000044050000}"/>
    <cellStyle name="Moneda 2 3 7 2 3" xfId="1362" xr:uid="{00000000-0005-0000-0000-000045050000}"/>
    <cellStyle name="Moneda 2 3 7 2 4" xfId="1363" xr:uid="{00000000-0005-0000-0000-000046050000}"/>
    <cellStyle name="Moneda 2 3 7 3" xfId="1364" xr:uid="{00000000-0005-0000-0000-000047050000}"/>
    <cellStyle name="Moneda 2 3 7 3 2" xfId="1365" xr:uid="{00000000-0005-0000-0000-000048050000}"/>
    <cellStyle name="Moneda 2 3 7 3 2 2" xfId="1366" xr:uid="{00000000-0005-0000-0000-000049050000}"/>
    <cellStyle name="Moneda 2 3 7 3 3" xfId="1367" xr:uid="{00000000-0005-0000-0000-00004A050000}"/>
    <cellStyle name="Moneda 2 3 7 4" xfId="1368" xr:uid="{00000000-0005-0000-0000-00004B050000}"/>
    <cellStyle name="Moneda 2 3 7 4 2" xfId="1369" xr:uid="{00000000-0005-0000-0000-00004C050000}"/>
    <cellStyle name="Moneda 2 3 7 4 3" xfId="1370" xr:uid="{00000000-0005-0000-0000-00004D050000}"/>
    <cellStyle name="Moneda 2 3 7 5" xfId="1371" xr:uid="{00000000-0005-0000-0000-00004E050000}"/>
    <cellStyle name="Moneda 2 3 7 6" xfId="1372" xr:uid="{00000000-0005-0000-0000-00004F050000}"/>
    <cellStyle name="Moneda 2 3 8" xfId="1373" xr:uid="{00000000-0005-0000-0000-000050050000}"/>
    <cellStyle name="Moneda 2 3 8 2" xfId="1374" xr:uid="{00000000-0005-0000-0000-000051050000}"/>
    <cellStyle name="Moneda 2 3 8 2 2" xfId="1375" xr:uid="{00000000-0005-0000-0000-000052050000}"/>
    <cellStyle name="Moneda 2 3 8 2 3" xfId="1376" xr:uid="{00000000-0005-0000-0000-000053050000}"/>
    <cellStyle name="Moneda 2 3 8 3" xfId="1377" xr:uid="{00000000-0005-0000-0000-000054050000}"/>
    <cellStyle name="Moneda 2 3 8 4" xfId="1378" xr:uid="{00000000-0005-0000-0000-000055050000}"/>
    <cellStyle name="Moneda 2 3 9" xfId="1379" xr:uid="{00000000-0005-0000-0000-000056050000}"/>
    <cellStyle name="Moneda 2 3 9 2" xfId="1380" xr:uid="{00000000-0005-0000-0000-000057050000}"/>
    <cellStyle name="Moneda 2 3 9 2 2" xfId="1381" xr:uid="{00000000-0005-0000-0000-000058050000}"/>
    <cellStyle name="Moneda 2 3 9 3" xfId="1382" xr:uid="{00000000-0005-0000-0000-000059050000}"/>
    <cellStyle name="Moneda 2 4" xfId="1383" xr:uid="{00000000-0005-0000-0000-00005A050000}"/>
    <cellStyle name="Moneda 2 4 2" xfId="1384" xr:uid="{00000000-0005-0000-0000-00005B050000}"/>
    <cellStyle name="Moneda 2 5" xfId="1385" xr:uid="{00000000-0005-0000-0000-00005C050000}"/>
    <cellStyle name="Moneda 2 5 2" xfId="1386" xr:uid="{00000000-0005-0000-0000-00005D050000}"/>
    <cellStyle name="Moneda 2 5 2 2" xfId="1387" xr:uid="{00000000-0005-0000-0000-00005E050000}"/>
    <cellStyle name="Moneda 2 5 3" xfId="1388" xr:uid="{00000000-0005-0000-0000-00005F050000}"/>
    <cellStyle name="Moneda 2 5 3 2" xfId="1389" xr:uid="{00000000-0005-0000-0000-000060050000}"/>
    <cellStyle name="Moneda 2 5 4" xfId="1390" xr:uid="{00000000-0005-0000-0000-000061050000}"/>
    <cellStyle name="Moneda 2 5 4 2" xfId="1391" xr:uid="{00000000-0005-0000-0000-000062050000}"/>
    <cellStyle name="Moneda 2 5 5" xfId="1392" xr:uid="{00000000-0005-0000-0000-000063050000}"/>
    <cellStyle name="Moneda 2 6" xfId="1393" xr:uid="{00000000-0005-0000-0000-000064050000}"/>
    <cellStyle name="Moneda 20" xfId="1394" xr:uid="{00000000-0005-0000-0000-000065050000}"/>
    <cellStyle name="Moneda 20 2" xfId="1395" xr:uid="{00000000-0005-0000-0000-000066050000}"/>
    <cellStyle name="Moneda 20 2 2" xfId="1396" xr:uid="{00000000-0005-0000-0000-000067050000}"/>
    <cellStyle name="Moneda 20 2 2 2" xfId="1397" xr:uid="{00000000-0005-0000-0000-000068050000}"/>
    <cellStyle name="Moneda 20 2 2 2 2" xfId="1398" xr:uid="{00000000-0005-0000-0000-000069050000}"/>
    <cellStyle name="Moneda 20 2 2 3" xfId="1399" xr:uid="{00000000-0005-0000-0000-00006A050000}"/>
    <cellStyle name="Moneda 20 2 2 3 2" xfId="1400" xr:uid="{00000000-0005-0000-0000-00006B050000}"/>
    <cellStyle name="Moneda 20 2 2 4" xfId="1401" xr:uid="{00000000-0005-0000-0000-00006C050000}"/>
    <cellStyle name="Moneda 20 2 2 4 2" xfId="1402" xr:uid="{00000000-0005-0000-0000-00006D050000}"/>
    <cellStyle name="Moneda 20 2 2 5" xfId="1403" xr:uid="{00000000-0005-0000-0000-00006E050000}"/>
    <cellStyle name="Moneda 20 2 3" xfId="1404" xr:uid="{00000000-0005-0000-0000-00006F050000}"/>
    <cellStyle name="Moneda 20 2 3 2" xfId="1405" xr:uid="{00000000-0005-0000-0000-000070050000}"/>
    <cellStyle name="Moneda 20 2 4" xfId="1406" xr:uid="{00000000-0005-0000-0000-000071050000}"/>
    <cellStyle name="Moneda 20 2 4 2" xfId="1407" xr:uid="{00000000-0005-0000-0000-000072050000}"/>
    <cellStyle name="Moneda 20 2 5" xfId="1408" xr:uid="{00000000-0005-0000-0000-000073050000}"/>
    <cellStyle name="Moneda 20 2 5 2" xfId="1409" xr:uid="{00000000-0005-0000-0000-000074050000}"/>
    <cellStyle name="Moneda 20 2 6" xfId="1410" xr:uid="{00000000-0005-0000-0000-000075050000}"/>
    <cellStyle name="Moneda 20 2 7" xfId="1411" xr:uid="{00000000-0005-0000-0000-000076050000}"/>
    <cellStyle name="Moneda 20 3" xfId="1412" xr:uid="{00000000-0005-0000-0000-000077050000}"/>
    <cellStyle name="Moneda 20 3 2" xfId="1413" xr:uid="{00000000-0005-0000-0000-000078050000}"/>
    <cellStyle name="Moneda 20 3 2 2" xfId="1414" xr:uid="{00000000-0005-0000-0000-000079050000}"/>
    <cellStyle name="Moneda 20 3 3" xfId="1415" xr:uid="{00000000-0005-0000-0000-00007A050000}"/>
    <cellStyle name="Moneda 20 3 3 2" xfId="1416" xr:uid="{00000000-0005-0000-0000-00007B050000}"/>
    <cellStyle name="Moneda 20 3 4" xfId="1417" xr:uid="{00000000-0005-0000-0000-00007C050000}"/>
    <cellStyle name="Moneda 20 3 4 2" xfId="1418" xr:uid="{00000000-0005-0000-0000-00007D050000}"/>
    <cellStyle name="Moneda 20 3 5" xfId="1419" xr:uid="{00000000-0005-0000-0000-00007E050000}"/>
    <cellStyle name="Moneda 20 4" xfId="1420" xr:uid="{00000000-0005-0000-0000-00007F050000}"/>
    <cellStyle name="Moneda 20 4 2" xfId="1421" xr:uid="{00000000-0005-0000-0000-000080050000}"/>
    <cellStyle name="Moneda 20 5" xfId="1422" xr:uid="{00000000-0005-0000-0000-000081050000}"/>
    <cellStyle name="Moneda 20 5 2" xfId="1423" xr:uid="{00000000-0005-0000-0000-000082050000}"/>
    <cellStyle name="Moneda 20 6" xfId="1424" xr:uid="{00000000-0005-0000-0000-000083050000}"/>
    <cellStyle name="Moneda 20 6 2" xfId="1425" xr:uid="{00000000-0005-0000-0000-000084050000}"/>
    <cellStyle name="Moneda 20 7" xfId="1426" xr:uid="{00000000-0005-0000-0000-000085050000}"/>
    <cellStyle name="Moneda 20 8" xfId="1427" xr:uid="{00000000-0005-0000-0000-000086050000}"/>
    <cellStyle name="Moneda 21" xfId="1428" xr:uid="{00000000-0005-0000-0000-000087050000}"/>
    <cellStyle name="Moneda 21 2" xfId="1429" xr:uid="{00000000-0005-0000-0000-000088050000}"/>
    <cellStyle name="Moneda 21 2 2" xfId="1430" xr:uid="{00000000-0005-0000-0000-000089050000}"/>
    <cellStyle name="Moneda 21 2 2 2" xfId="1431" xr:uid="{00000000-0005-0000-0000-00008A050000}"/>
    <cellStyle name="Moneda 21 2 2 2 2" xfId="1432" xr:uid="{00000000-0005-0000-0000-00008B050000}"/>
    <cellStyle name="Moneda 21 2 2 3" xfId="1433" xr:uid="{00000000-0005-0000-0000-00008C050000}"/>
    <cellStyle name="Moneda 21 2 2 3 2" xfId="1434" xr:uid="{00000000-0005-0000-0000-00008D050000}"/>
    <cellStyle name="Moneda 21 2 2 4" xfId="1435" xr:uid="{00000000-0005-0000-0000-00008E050000}"/>
    <cellStyle name="Moneda 21 2 2 4 2" xfId="1436" xr:uid="{00000000-0005-0000-0000-00008F050000}"/>
    <cellStyle name="Moneda 21 2 2 5" xfId="1437" xr:uid="{00000000-0005-0000-0000-000090050000}"/>
    <cellStyle name="Moneda 21 2 3" xfId="1438" xr:uid="{00000000-0005-0000-0000-000091050000}"/>
    <cellStyle name="Moneda 21 2 3 2" xfId="1439" xr:uid="{00000000-0005-0000-0000-000092050000}"/>
    <cellStyle name="Moneda 21 2 4" xfId="1440" xr:uid="{00000000-0005-0000-0000-000093050000}"/>
    <cellStyle name="Moneda 21 2 4 2" xfId="1441" xr:uid="{00000000-0005-0000-0000-000094050000}"/>
    <cellStyle name="Moneda 21 2 5" xfId="1442" xr:uid="{00000000-0005-0000-0000-000095050000}"/>
    <cellStyle name="Moneda 21 2 5 2" xfId="1443" xr:uid="{00000000-0005-0000-0000-000096050000}"/>
    <cellStyle name="Moneda 21 2 6" xfId="1444" xr:uid="{00000000-0005-0000-0000-000097050000}"/>
    <cellStyle name="Moneda 21 2 7" xfId="1445" xr:uid="{00000000-0005-0000-0000-000098050000}"/>
    <cellStyle name="Moneda 21 3" xfId="1446" xr:uid="{00000000-0005-0000-0000-000099050000}"/>
    <cellStyle name="Moneda 21 3 2" xfId="1447" xr:uid="{00000000-0005-0000-0000-00009A050000}"/>
    <cellStyle name="Moneda 21 3 2 2" xfId="1448" xr:uid="{00000000-0005-0000-0000-00009B050000}"/>
    <cellStyle name="Moneda 21 3 3" xfId="1449" xr:uid="{00000000-0005-0000-0000-00009C050000}"/>
    <cellStyle name="Moneda 21 3 3 2" xfId="1450" xr:uid="{00000000-0005-0000-0000-00009D050000}"/>
    <cellStyle name="Moneda 21 3 4" xfId="1451" xr:uid="{00000000-0005-0000-0000-00009E050000}"/>
    <cellStyle name="Moneda 21 3 4 2" xfId="1452" xr:uid="{00000000-0005-0000-0000-00009F050000}"/>
    <cellStyle name="Moneda 21 3 5" xfId="1453" xr:uid="{00000000-0005-0000-0000-0000A0050000}"/>
    <cellStyle name="Moneda 21 4" xfId="1454" xr:uid="{00000000-0005-0000-0000-0000A1050000}"/>
    <cellStyle name="Moneda 21 4 2" xfId="1455" xr:uid="{00000000-0005-0000-0000-0000A2050000}"/>
    <cellStyle name="Moneda 21 5" xfId="1456" xr:uid="{00000000-0005-0000-0000-0000A3050000}"/>
    <cellStyle name="Moneda 21 5 2" xfId="1457" xr:uid="{00000000-0005-0000-0000-0000A4050000}"/>
    <cellStyle name="Moneda 21 6" xfId="1458" xr:uid="{00000000-0005-0000-0000-0000A5050000}"/>
    <cellStyle name="Moneda 21 6 2" xfId="1459" xr:uid="{00000000-0005-0000-0000-0000A6050000}"/>
    <cellStyle name="Moneda 21 7" xfId="1460" xr:uid="{00000000-0005-0000-0000-0000A7050000}"/>
    <cellStyle name="Moneda 21 8" xfId="1461" xr:uid="{00000000-0005-0000-0000-0000A8050000}"/>
    <cellStyle name="Moneda 22" xfId="1462" xr:uid="{00000000-0005-0000-0000-0000A9050000}"/>
    <cellStyle name="Moneda 22 2" xfId="1463" xr:uid="{00000000-0005-0000-0000-0000AA050000}"/>
    <cellStyle name="Moneda 22 2 2" xfId="1464" xr:uid="{00000000-0005-0000-0000-0000AB050000}"/>
    <cellStyle name="Moneda 22 2 2 2" xfId="1465" xr:uid="{00000000-0005-0000-0000-0000AC050000}"/>
    <cellStyle name="Moneda 22 2 2 2 2" xfId="1466" xr:uid="{00000000-0005-0000-0000-0000AD050000}"/>
    <cellStyle name="Moneda 22 2 2 3" xfId="1467" xr:uid="{00000000-0005-0000-0000-0000AE050000}"/>
    <cellStyle name="Moneda 22 2 2 3 2" xfId="1468" xr:uid="{00000000-0005-0000-0000-0000AF050000}"/>
    <cellStyle name="Moneda 22 2 2 4" xfId="1469" xr:uid="{00000000-0005-0000-0000-0000B0050000}"/>
    <cellStyle name="Moneda 22 2 2 4 2" xfId="1470" xr:uid="{00000000-0005-0000-0000-0000B1050000}"/>
    <cellStyle name="Moneda 22 2 2 5" xfId="1471" xr:uid="{00000000-0005-0000-0000-0000B2050000}"/>
    <cellStyle name="Moneda 22 2 3" xfId="1472" xr:uid="{00000000-0005-0000-0000-0000B3050000}"/>
    <cellStyle name="Moneda 22 2 3 2" xfId="1473" xr:uid="{00000000-0005-0000-0000-0000B4050000}"/>
    <cellStyle name="Moneda 22 2 4" xfId="1474" xr:uid="{00000000-0005-0000-0000-0000B5050000}"/>
    <cellStyle name="Moneda 22 2 4 2" xfId="1475" xr:uid="{00000000-0005-0000-0000-0000B6050000}"/>
    <cellStyle name="Moneda 22 2 5" xfId="1476" xr:uid="{00000000-0005-0000-0000-0000B7050000}"/>
    <cellStyle name="Moneda 22 2 5 2" xfId="1477" xr:uid="{00000000-0005-0000-0000-0000B8050000}"/>
    <cellStyle name="Moneda 22 2 6" xfId="1478" xr:uid="{00000000-0005-0000-0000-0000B9050000}"/>
    <cellStyle name="Moneda 22 3" xfId="1479" xr:uid="{00000000-0005-0000-0000-0000BA050000}"/>
    <cellStyle name="Moneda 22 3 2" xfId="1480" xr:uid="{00000000-0005-0000-0000-0000BB050000}"/>
    <cellStyle name="Moneda 22 3 2 2" xfId="1481" xr:uid="{00000000-0005-0000-0000-0000BC050000}"/>
    <cellStyle name="Moneda 22 3 3" xfId="1482" xr:uid="{00000000-0005-0000-0000-0000BD050000}"/>
    <cellStyle name="Moneda 22 3 3 2" xfId="1483" xr:uid="{00000000-0005-0000-0000-0000BE050000}"/>
    <cellStyle name="Moneda 22 3 4" xfId="1484" xr:uid="{00000000-0005-0000-0000-0000BF050000}"/>
    <cellStyle name="Moneda 22 3 4 2" xfId="1485" xr:uid="{00000000-0005-0000-0000-0000C0050000}"/>
    <cellStyle name="Moneda 22 3 5" xfId="1486" xr:uid="{00000000-0005-0000-0000-0000C1050000}"/>
    <cellStyle name="Moneda 22 4" xfId="1487" xr:uid="{00000000-0005-0000-0000-0000C2050000}"/>
    <cellStyle name="Moneda 22 4 2" xfId="1488" xr:uid="{00000000-0005-0000-0000-0000C3050000}"/>
    <cellStyle name="Moneda 22 5" xfId="1489" xr:uid="{00000000-0005-0000-0000-0000C4050000}"/>
    <cellStyle name="Moneda 22 5 2" xfId="1490" xr:uid="{00000000-0005-0000-0000-0000C5050000}"/>
    <cellStyle name="Moneda 22 6" xfId="1491" xr:uid="{00000000-0005-0000-0000-0000C6050000}"/>
    <cellStyle name="Moneda 22 6 2" xfId="1492" xr:uid="{00000000-0005-0000-0000-0000C7050000}"/>
    <cellStyle name="Moneda 22 7" xfId="1493" xr:uid="{00000000-0005-0000-0000-0000C8050000}"/>
    <cellStyle name="Moneda 22 8" xfId="1494" xr:uid="{00000000-0005-0000-0000-0000C9050000}"/>
    <cellStyle name="Moneda 23" xfId="1495" xr:uid="{00000000-0005-0000-0000-0000CA050000}"/>
    <cellStyle name="Moneda 23 2" xfId="1496" xr:uid="{00000000-0005-0000-0000-0000CB050000}"/>
    <cellStyle name="Moneda 23 2 2" xfId="1497" xr:uid="{00000000-0005-0000-0000-0000CC050000}"/>
    <cellStyle name="Moneda 23 2 2 2" xfId="1498" xr:uid="{00000000-0005-0000-0000-0000CD050000}"/>
    <cellStyle name="Moneda 23 2 3" xfId="1499" xr:uid="{00000000-0005-0000-0000-0000CE050000}"/>
    <cellStyle name="Moneda 23 2 3 2" xfId="1500" xr:uid="{00000000-0005-0000-0000-0000CF050000}"/>
    <cellStyle name="Moneda 23 2 4" xfId="1501" xr:uid="{00000000-0005-0000-0000-0000D0050000}"/>
    <cellStyle name="Moneda 23 2 4 2" xfId="1502" xr:uid="{00000000-0005-0000-0000-0000D1050000}"/>
    <cellStyle name="Moneda 23 2 5" xfId="1503" xr:uid="{00000000-0005-0000-0000-0000D2050000}"/>
    <cellStyle name="Moneda 23 3" xfId="1504" xr:uid="{00000000-0005-0000-0000-0000D3050000}"/>
    <cellStyle name="Moneda 23 3 2" xfId="1505" xr:uid="{00000000-0005-0000-0000-0000D4050000}"/>
    <cellStyle name="Moneda 23 4" xfId="1506" xr:uid="{00000000-0005-0000-0000-0000D5050000}"/>
    <cellStyle name="Moneda 23 4 2" xfId="1507" xr:uid="{00000000-0005-0000-0000-0000D6050000}"/>
    <cellStyle name="Moneda 23 5" xfId="1508" xr:uid="{00000000-0005-0000-0000-0000D7050000}"/>
    <cellStyle name="Moneda 23 5 2" xfId="1509" xr:uid="{00000000-0005-0000-0000-0000D8050000}"/>
    <cellStyle name="Moneda 23 6" xfId="1510" xr:uid="{00000000-0005-0000-0000-0000D9050000}"/>
    <cellStyle name="Moneda 23 7" xfId="1511" xr:uid="{00000000-0005-0000-0000-0000DA050000}"/>
    <cellStyle name="Moneda 24" xfId="1512" xr:uid="{00000000-0005-0000-0000-0000DB050000}"/>
    <cellStyle name="Moneda 24 2" xfId="1513" xr:uid="{00000000-0005-0000-0000-0000DC050000}"/>
    <cellStyle name="Moneda 24 2 2" xfId="1514" xr:uid="{00000000-0005-0000-0000-0000DD050000}"/>
    <cellStyle name="Moneda 24 2 2 2" xfId="1515" xr:uid="{00000000-0005-0000-0000-0000DE050000}"/>
    <cellStyle name="Moneda 24 2 3" xfId="1516" xr:uid="{00000000-0005-0000-0000-0000DF050000}"/>
    <cellStyle name="Moneda 24 2 3 2" xfId="1517" xr:uid="{00000000-0005-0000-0000-0000E0050000}"/>
    <cellStyle name="Moneda 24 2 4" xfId="1518" xr:uid="{00000000-0005-0000-0000-0000E1050000}"/>
    <cellStyle name="Moneda 24 2 4 2" xfId="1519" xr:uid="{00000000-0005-0000-0000-0000E2050000}"/>
    <cellStyle name="Moneda 24 2 5" xfId="1520" xr:uid="{00000000-0005-0000-0000-0000E3050000}"/>
    <cellStyle name="Moneda 24 3" xfId="1521" xr:uid="{00000000-0005-0000-0000-0000E4050000}"/>
    <cellStyle name="Moneda 24 3 2" xfId="1522" xr:uid="{00000000-0005-0000-0000-0000E5050000}"/>
    <cellStyle name="Moneda 24 4" xfId="1523" xr:uid="{00000000-0005-0000-0000-0000E6050000}"/>
    <cellStyle name="Moneda 24 4 2" xfId="1524" xr:uid="{00000000-0005-0000-0000-0000E7050000}"/>
    <cellStyle name="Moneda 24 5" xfId="1525" xr:uid="{00000000-0005-0000-0000-0000E8050000}"/>
    <cellStyle name="Moneda 24 5 2" xfId="1526" xr:uid="{00000000-0005-0000-0000-0000E9050000}"/>
    <cellStyle name="Moneda 24 6" xfId="1527" xr:uid="{00000000-0005-0000-0000-0000EA050000}"/>
    <cellStyle name="Moneda 24 7" xfId="1528" xr:uid="{00000000-0005-0000-0000-0000EB050000}"/>
    <cellStyle name="Moneda 25" xfId="1529" xr:uid="{00000000-0005-0000-0000-0000EC050000}"/>
    <cellStyle name="Moneda 25 2" xfId="1530" xr:uid="{00000000-0005-0000-0000-0000ED050000}"/>
    <cellStyle name="Moneda 25 2 2" xfId="1531" xr:uid="{00000000-0005-0000-0000-0000EE050000}"/>
    <cellStyle name="Moneda 25 3" xfId="1532" xr:uid="{00000000-0005-0000-0000-0000EF050000}"/>
    <cellStyle name="Moneda 25 3 2" xfId="1533" xr:uid="{00000000-0005-0000-0000-0000F0050000}"/>
    <cellStyle name="Moneda 25 4" xfId="1534" xr:uid="{00000000-0005-0000-0000-0000F1050000}"/>
    <cellStyle name="Moneda 25 4 2" xfId="1535" xr:uid="{00000000-0005-0000-0000-0000F2050000}"/>
    <cellStyle name="Moneda 25 5" xfId="1536" xr:uid="{00000000-0005-0000-0000-0000F3050000}"/>
    <cellStyle name="Moneda 26" xfId="1537" xr:uid="{00000000-0005-0000-0000-0000F4050000}"/>
    <cellStyle name="Moneda 26 2" xfId="1538" xr:uid="{00000000-0005-0000-0000-0000F5050000}"/>
    <cellStyle name="Moneda 26 2 2" xfId="1539" xr:uid="{00000000-0005-0000-0000-0000F6050000}"/>
    <cellStyle name="Moneda 26 3" xfId="1540" xr:uid="{00000000-0005-0000-0000-0000F7050000}"/>
    <cellStyle name="Moneda 26 3 2" xfId="1541" xr:uid="{00000000-0005-0000-0000-0000F8050000}"/>
    <cellStyle name="Moneda 26 4" xfId="1542" xr:uid="{00000000-0005-0000-0000-0000F9050000}"/>
    <cellStyle name="Moneda 26 4 2" xfId="1543" xr:uid="{00000000-0005-0000-0000-0000FA050000}"/>
    <cellStyle name="Moneda 26 5" xfId="1544" xr:uid="{00000000-0005-0000-0000-0000FB050000}"/>
    <cellStyle name="Moneda 27" xfId="1545" xr:uid="{00000000-0005-0000-0000-0000FC050000}"/>
    <cellStyle name="Moneda 27 2" xfId="1546" xr:uid="{00000000-0005-0000-0000-0000FD050000}"/>
    <cellStyle name="Moneda 27 2 2" xfId="1547" xr:uid="{00000000-0005-0000-0000-0000FE050000}"/>
    <cellStyle name="Moneda 27 3" xfId="1548" xr:uid="{00000000-0005-0000-0000-0000FF050000}"/>
    <cellStyle name="Moneda 27 3 2" xfId="1549" xr:uid="{00000000-0005-0000-0000-000000060000}"/>
    <cellStyle name="Moneda 27 4" xfId="1550" xr:uid="{00000000-0005-0000-0000-000001060000}"/>
    <cellStyle name="Moneda 27 4 2" xfId="1551" xr:uid="{00000000-0005-0000-0000-000002060000}"/>
    <cellStyle name="Moneda 27 5" xfId="1552" xr:uid="{00000000-0005-0000-0000-000003060000}"/>
    <cellStyle name="Moneda 28" xfId="1553" xr:uid="{00000000-0005-0000-0000-000004060000}"/>
    <cellStyle name="Moneda 28 2" xfId="1554" xr:uid="{00000000-0005-0000-0000-000005060000}"/>
    <cellStyle name="Moneda 28 2 2" xfId="1555" xr:uid="{00000000-0005-0000-0000-000006060000}"/>
    <cellStyle name="Moneda 28 3" xfId="1556" xr:uid="{00000000-0005-0000-0000-000007060000}"/>
    <cellStyle name="Moneda 28 3 2" xfId="1557" xr:uid="{00000000-0005-0000-0000-000008060000}"/>
    <cellStyle name="Moneda 28 4" xfId="1558" xr:uid="{00000000-0005-0000-0000-000009060000}"/>
    <cellStyle name="Moneda 28 4 2" xfId="1559" xr:uid="{00000000-0005-0000-0000-00000A060000}"/>
    <cellStyle name="Moneda 28 5" xfId="1560" xr:uid="{00000000-0005-0000-0000-00000B060000}"/>
    <cellStyle name="Moneda 29" xfId="1561" xr:uid="{00000000-0005-0000-0000-00000C060000}"/>
    <cellStyle name="Moneda 29 2" xfId="1562" xr:uid="{00000000-0005-0000-0000-00000D060000}"/>
    <cellStyle name="Moneda 29 2 2" xfId="1563" xr:uid="{00000000-0005-0000-0000-00000E060000}"/>
    <cellStyle name="Moneda 29 3" xfId="1564" xr:uid="{00000000-0005-0000-0000-00000F060000}"/>
    <cellStyle name="Moneda 29 3 2" xfId="1565" xr:uid="{00000000-0005-0000-0000-000010060000}"/>
    <cellStyle name="Moneda 29 4" xfId="1566" xr:uid="{00000000-0005-0000-0000-000011060000}"/>
    <cellStyle name="Moneda 29 4 2" xfId="1567" xr:uid="{00000000-0005-0000-0000-000012060000}"/>
    <cellStyle name="Moneda 29 5" xfId="1568" xr:uid="{00000000-0005-0000-0000-000013060000}"/>
    <cellStyle name="Moneda 3" xfId="12" xr:uid="{00000000-0005-0000-0000-000014060000}"/>
    <cellStyle name="Moneda 3 10" xfId="1569" xr:uid="{00000000-0005-0000-0000-000015060000}"/>
    <cellStyle name="Moneda 3 10 2" xfId="1570" xr:uid="{00000000-0005-0000-0000-000016060000}"/>
    <cellStyle name="Moneda 3 10 2 2" xfId="1571" xr:uid="{00000000-0005-0000-0000-000017060000}"/>
    <cellStyle name="Moneda 3 10 3" xfId="1572" xr:uid="{00000000-0005-0000-0000-000018060000}"/>
    <cellStyle name="Moneda 3 10 3 2" xfId="1573" xr:uid="{00000000-0005-0000-0000-000019060000}"/>
    <cellStyle name="Moneda 3 10 4" xfId="1574" xr:uid="{00000000-0005-0000-0000-00001A060000}"/>
    <cellStyle name="Moneda 3 10 4 2" xfId="1575" xr:uid="{00000000-0005-0000-0000-00001B060000}"/>
    <cellStyle name="Moneda 3 10 5" xfId="1576" xr:uid="{00000000-0005-0000-0000-00001C060000}"/>
    <cellStyle name="Moneda 3 11" xfId="1577" xr:uid="{00000000-0005-0000-0000-00001D060000}"/>
    <cellStyle name="Moneda 3 11 2" xfId="1578" xr:uid="{00000000-0005-0000-0000-00001E060000}"/>
    <cellStyle name="Moneda 3 12" xfId="1579" xr:uid="{00000000-0005-0000-0000-00001F060000}"/>
    <cellStyle name="Moneda 3 12 2" xfId="1580" xr:uid="{00000000-0005-0000-0000-000020060000}"/>
    <cellStyle name="Moneda 3 13" xfId="1581" xr:uid="{00000000-0005-0000-0000-000021060000}"/>
    <cellStyle name="Moneda 3 13 2" xfId="1582" xr:uid="{00000000-0005-0000-0000-000022060000}"/>
    <cellStyle name="Moneda 3 14" xfId="1583" xr:uid="{00000000-0005-0000-0000-000023060000}"/>
    <cellStyle name="Moneda 3 14 2" xfId="1584" xr:uid="{00000000-0005-0000-0000-000024060000}"/>
    <cellStyle name="Moneda 3 15" xfId="1585" xr:uid="{00000000-0005-0000-0000-000025060000}"/>
    <cellStyle name="Moneda 3 15 2" xfId="1586" xr:uid="{00000000-0005-0000-0000-000026060000}"/>
    <cellStyle name="Moneda 3 15 3" xfId="1587" xr:uid="{00000000-0005-0000-0000-000027060000}"/>
    <cellStyle name="Moneda 3 16" xfId="1588" xr:uid="{00000000-0005-0000-0000-000028060000}"/>
    <cellStyle name="Moneda 3 2" xfId="1589" xr:uid="{00000000-0005-0000-0000-000029060000}"/>
    <cellStyle name="Moneda 3 2 10" xfId="1590" xr:uid="{00000000-0005-0000-0000-00002A060000}"/>
    <cellStyle name="Moneda 3 2 10 2" xfId="1591" xr:uid="{00000000-0005-0000-0000-00002B060000}"/>
    <cellStyle name="Moneda 3 2 11" xfId="1592" xr:uid="{00000000-0005-0000-0000-00002C060000}"/>
    <cellStyle name="Moneda 3 2 2" xfId="1593" xr:uid="{00000000-0005-0000-0000-00002D060000}"/>
    <cellStyle name="Moneda 3 2 2 2" xfId="1594" xr:uid="{00000000-0005-0000-0000-00002E060000}"/>
    <cellStyle name="Moneda 3 2 2 2 2" xfId="1595" xr:uid="{00000000-0005-0000-0000-00002F060000}"/>
    <cellStyle name="Moneda 3 2 2 2 2 2" xfId="1596" xr:uid="{00000000-0005-0000-0000-000030060000}"/>
    <cellStyle name="Moneda 3 2 2 2 2 2 2" xfId="1597" xr:uid="{00000000-0005-0000-0000-000031060000}"/>
    <cellStyle name="Moneda 3 2 2 2 2 3" xfId="1598" xr:uid="{00000000-0005-0000-0000-000032060000}"/>
    <cellStyle name="Moneda 3 2 2 2 2 3 2" xfId="1599" xr:uid="{00000000-0005-0000-0000-000033060000}"/>
    <cellStyle name="Moneda 3 2 2 2 2 4" xfId="1600" xr:uid="{00000000-0005-0000-0000-000034060000}"/>
    <cellStyle name="Moneda 3 2 2 2 2 4 2" xfId="1601" xr:uid="{00000000-0005-0000-0000-000035060000}"/>
    <cellStyle name="Moneda 3 2 2 2 2 5" xfId="1602" xr:uid="{00000000-0005-0000-0000-000036060000}"/>
    <cellStyle name="Moneda 3 2 2 2 3" xfId="1603" xr:uid="{00000000-0005-0000-0000-000037060000}"/>
    <cellStyle name="Moneda 3 2 2 2 3 2" xfId="1604" xr:uid="{00000000-0005-0000-0000-000038060000}"/>
    <cellStyle name="Moneda 3 2 2 2 4" xfId="1605" xr:uid="{00000000-0005-0000-0000-000039060000}"/>
    <cellStyle name="Moneda 3 2 2 2 4 2" xfId="1606" xr:uid="{00000000-0005-0000-0000-00003A060000}"/>
    <cellStyle name="Moneda 3 2 2 2 5" xfId="1607" xr:uid="{00000000-0005-0000-0000-00003B060000}"/>
    <cellStyle name="Moneda 3 2 2 2 5 2" xfId="1608" xr:uid="{00000000-0005-0000-0000-00003C060000}"/>
    <cellStyle name="Moneda 3 2 2 2 6" xfId="1609" xr:uid="{00000000-0005-0000-0000-00003D060000}"/>
    <cellStyle name="Moneda 3 2 2 3" xfId="1610" xr:uid="{00000000-0005-0000-0000-00003E060000}"/>
    <cellStyle name="Moneda 3 2 2 3 2" xfId="1611" xr:uid="{00000000-0005-0000-0000-00003F060000}"/>
    <cellStyle name="Moneda 3 2 2 3 2 2" xfId="1612" xr:uid="{00000000-0005-0000-0000-000040060000}"/>
    <cellStyle name="Moneda 3 2 2 3 2 2 2" xfId="1613" xr:uid="{00000000-0005-0000-0000-000041060000}"/>
    <cellStyle name="Moneda 3 2 2 3 2 3" xfId="1614" xr:uid="{00000000-0005-0000-0000-000042060000}"/>
    <cellStyle name="Moneda 3 2 2 3 3" xfId="1615" xr:uid="{00000000-0005-0000-0000-000043060000}"/>
    <cellStyle name="Moneda 3 2 2 3 3 2" xfId="1616" xr:uid="{00000000-0005-0000-0000-000044060000}"/>
    <cellStyle name="Moneda 3 2 2 3 4" xfId="1617" xr:uid="{00000000-0005-0000-0000-000045060000}"/>
    <cellStyle name="Moneda 3 2 2 3 4 2" xfId="1618" xr:uid="{00000000-0005-0000-0000-000046060000}"/>
    <cellStyle name="Moneda 3 2 2 3 5" xfId="1619" xr:uid="{00000000-0005-0000-0000-000047060000}"/>
    <cellStyle name="Moneda 3 2 2 4" xfId="1620" xr:uid="{00000000-0005-0000-0000-000048060000}"/>
    <cellStyle name="Moneda 3 2 2 4 2" xfId="1621" xr:uid="{00000000-0005-0000-0000-000049060000}"/>
    <cellStyle name="Moneda 3 2 2 4 2 2" xfId="1622" xr:uid="{00000000-0005-0000-0000-00004A060000}"/>
    <cellStyle name="Moneda 3 2 2 4 2 2 2" xfId="1623" xr:uid="{00000000-0005-0000-0000-00004B060000}"/>
    <cellStyle name="Moneda 3 2 2 4 2 3" xfId="1624" xr:uid="{00000000-0005-0000-0000-00004C060000}"/>
    <cellStyle name="Moneda 3 2 2 4 3" xfId="1625" xr:uid="{00000000-0005-0000-0000-00004D060000}"/>
    <cellStyle name="Moneda 3 2 2 4 3 2" xfId="1626" xr:uid="{00000000-0005-0000-0000-00004E060000}"/>
    <cellStyle name="Moneda 3 2 2 4 4" xfId="1627" xr:uid="{00000000-0005-0000-0000-00004F060000}"/>
    <cellStyle name="Moneda 3 2 2 5" xfId="1628" xr:uid="{00000000-0005-0000-0000-000050060000}"/>
    <cellStyle name="Moneda 3 2 2 5 2" xfId="1629" xr:uid="{00000000-0005-0000-0000-000051060000}"/>
    <cellStyle name="Moneda 3 2 2 5 2 2" xfId="1630" xr:uid="{00000000-0005-0000-0000-000052060000}"/>
    <cellStyle name="Moneda 3 2 2 5 3" xfId="1631" xr:uid="{00000000-0005-0000-0000-000053060000}"/>
    <cellStyle name="Moneda 3 2 2 6" xfId="1632" xr:uid="{00000000-0005-0000-0000-000054060000}"/>
    <cellStyle name="Moneda 3 2 2 6 2" xfId="1633" xr:uid="{00000000-0005-0000-0000-000055060000}"/>
    <cellStyle name="Moneda 3 2 2 7" xfId="1634" xr:uid="{00000000-0005-0000-0000-000056060000}"/>
    <cellStyle name="Moneda 3 2 3" xfId="1635" xr:uid="{00000000-0005-0000-0000-000057060000}"/>
    <cellStyle name="Moneda 3 2 3 2" xfId="1636" xr:uid="{00000000-0005-0000-0000-000058060000}"/>
    <cellStyle name="Moneda 3 2 3 2 2" xfId="1637" xr:uid="{00000000-0005-0000-0000-000059060000}"/>
    <cellStyle name="Moneda 3 2 3 2 2 2" xfId="1638" xr:uid="{00000000-0005-0000-0000-00005A060000}"/>
    <cellStyle name="Moneda 3 2 3 2 2 2 2" xfId="1639" xr:uid="{00000000-0005-0000-0000-00005B060000}"/>
    <cellStyle name="Moneda 3 2 3 2 2 3" xfId="1640" xr:uid="{00000000-0005-0000-0000-00005C060000}"/>
    <cellStyle name="Moneda 3 2 3 2 2 3 2" xfId="1641" xr:uid="{00000000-0005-0000-0000-00005D060000}"/>
    <cellStyle name="Moneda 3 2 3 2 2 4" xfId="1642" xr:uid="{00000000-0005-0000-0000-00005E060000}"/>
    <cellStyle name="Moneda 3 2 3 2 2 4 2" xfId="1643" xr:uid="{00000000-0005-0000-0000-00005F060000}"/>
    <cellStyle name="Moneda 3 2 3 2 2 5" xfId="1644" xr:uid="{00000000-0005-0000-0000-000060060000}"/>
    <cellStyle name="Moneda 3 2 3 2 3" xfId="1645" xr:uid="{00000000-0005-0000-0000-000061060000}"/>
    <cellStyle name="Moneda 3 2 3 2 3 2" xfId="1646" xr:uid="{00000000-0005-0000-0000-000062060000}"/>
    <cellStyle name="Moneda 3 2 3 2 4" xfId="1647" xr:uid="{00000000-0005-0000-0000-000063060000}"/>
    <cellStyle name="Moneda 3 2 3 2 4 2" xfId="1648" xr:uid="{00000000-0005-0000-0000-000064060000}"/>
    <cellStyle name="Moneda 3 2 3 2 5" xfId="1649" xr:uid="{00000000-0005-0000-0000-000065060000}"/>
    <cellStyle name="Moneda 3 2 3 2 5 2" xfId="1650" xr:uid="{00000000-0005-0000-0000-000066060000}"/>
    <cellStyle name="Moneda 3 2 3 2 6" xfId="1651" xr:uid="{00000000-0005-0000-0000-000067060000}"/>
    <cellStyle name="Moneda 3 2 3 3" xfId="1652" xr:uid="{00000000-0005-0000-0000-000068060000}"/>
    <cellStyle name="Moneda 3 2 3 3 2" xfId="1653" xr:uid="{00000000-0005-0000-0000-000069060000}"/>
    <cellStyle name="Moneda 3 2 3 3 2 2" xfId="1654" xr:uid="{00000000-0005-0000-0000-00006A060000}"/>
    <cellStyle name="Moneda 3 2 3 3 3" xfId="1655" xr:uid="{00000000-0005-0000-0000-00006B060000}"/>
    <cellStyle name="Moneda 3 2 3 3 3 2" xfId="1656" xr:uid="{00000000-0005-0000-0000-00006C060000}"/>
    <cellStyle name="Moneda 3 2 3 3 4" xfId="1657" xr:uid="{00000000-0005-0000-0000-00006D060000}"/>
    <cellStyle name="Moneda 3 2 3 3 4 2" xfId="1658" xr:uid="{00000000-0005-0000-0000-00006E060000}"/>
    <cellStyle name="Moneda 3 2 3 3 5" xfId="1659" xr:uid="{00000000-0005-0000-0000-00006F060000}"/>
    <cellStyle name="Moneda 3 2 3 4" xfId="1660" xr:uid="{00000000-0005-0000-0000-000070060000}"/>
    <cellStyle name="Moneda 3 2 3 4 2" xfId="1661" xr:uid="{00000000-0005-0000-0000-000071060000}"/>
    <cellStyle name="Moneda 3 2 3 5" xfId="1662" xr:uid="{00000000-0005-0000-0000-000072060000}"/>
    <cellStyle name="Moneda 3 2 3 5 2" xfId="1663" xr:uid="{00000000-0005-0000-0000-000073060000}"/>
    <cellStyle name="Moneda 3 2 3 6" xfId="1664" xr:uid="{00000000-0005-0000-0000-000074060000}"/>
    <cellStyle name="Moneda 3 2 3 6 2" xfId="1665" xr:uid="{00000000-0005-0000-0000-000075060000}"/>
    <cellStyle name="Moneda 3 2 3 7" xfId="1666" xr:uid="{00000000-0005-0000-0000-000076060000}"/>
    <cellStyle name="Moneda 3 2 4" xfId="1667" xr:uid="{00000000-0005-0000-0000-000077060000}"/>
    <cellStyle name="Moneda 3 2 4 2" xfId="1668" xr:uid="{00000000-0005-0000-0000-000078060000}"/>
    <cellStyle name="Moneda 3 2 4 2 2" xfId="1669" xr:uid="{00000000-0005-0000-0000-000079060000}"/>
    <cellStyle name="Moneda 3 2 4 2 2 2" xfId="1670" xr:uid="{00000000-0005-0000-0000-00007A060000}"/>
    <cellStyle name="Moneda 3 2 4 2 2 2 2" xfId="1671" xr:uid="{00000000-0005-0000-0000-00007B060000}"/>
    <cellStyle name="Moneda 3 2 4 2 2 3" xfId="1672" xr:uid="{00000000-0005-0000-0000-00007C060000}"/>
    <cellStyle name="Moneda 3 2 4 2 2 3 2" xfId="1673" xr:uid="{00000000-0005-0000-0000-00007D060000}"/>
    <cellStyle name="Moneda 3 2 4 2 2 4" xfId="1674" xr:uid="{00000000-0005-0000-0000-00007E060000}"/>
    <cellStyle name="Moneda 3 2 4 2 2 4 2" xfId="1675" xr:uid="{00000000-0005-0000-0000-00007F060000}"/>
    <cellStyle name="Moneda 3 2 4 2 2 5" xfId="1676" xr:uid="{00000000-0005-0000-0000-000080060000}"/>
    <cellStyle name="Moneda 3 2 4 2 3" xfId="1677" xr:uid="{00000000-0005-0000-0000-000081060000}"/>
    <cellStyle name="Moneda 3 2 4 2 3 2" xfId="1678" xr:uid="{00000000-0005-0000-0000-000082060000}"/>
    <cellStyle name="Moneda 3 2 4 2 4" xfId="1679" xr:uid="{00000000-0005-0000-0000-000083060000}"/>
    <cellStyle name="Moneda 3 2 4 2 4 2" xfId="1680" xr:uid="{00000000-0005-0000-0000-000084060000}"/>
    <cellStyle name="Moneda 3 2 4 2 5" xfId="1681" xr:uid="{00000000-0005-0000-0000-000085060000}"/>
    <cellStyle name="Moneda 3 2 4 2 5 2" xfId="1682" xr:uid="{00000000-0005-0000-0000-000086060000}"/>
    <cellStyle name="Moneda 3 2 4 2 6" xfId="1683" xr:uid="{00000000-0005-0000-0000-000087060000}"/>
    <cellStyle name="Moneda 3 2 4 3" xfId="1684" xr:uid="{00000000-0005-0000-0000-000088060000}"/>
    <cellStyle name="Moneda 3 2 4 3 2" xfId="1685" xr:uid="{00000000-0005-0000-0000-000089060000}"/>
    <cellStyle name="Moneda 3 2 4 3 2 2" xfId="1686" xr:uid="{00000000-0005-0000-0000-00008A060000}"/>
    <cellStyle name="Moneda 3 2 4 3 3" xfId="1687" xr:uid="{00000000-0005-0000-0000-00008B060000}"/>
    <cellStyle name="Moneda 3 2 4 3 3 2" xfId="1688" xr:uid="{00000000-0005-0000-0000-00008C060000}"/>
    <cellStyle name="Moneda 3 2 4 3 4" xfId="1689" xr:uid="{00000000-0005-0000-0000-00008D060000}"/>
    <cellStyle name="Moneda 3 2 4 3 4 2" xfId="1690" xr:uid="{00000000-0005-0000-0000-00008E060000}"/>
    <cellStyle name="Moneda 3 2 4 3 5" xfId="1691" xr:uid="{00000000-0005-0000-0000-00008F060000}"/>
    <cellStyle name="Moneda 3 2 4 4" xfId="1692" xr:uid="{00000000-0005-0000-0000-000090060000}"/>
    <cellStyle name="Moneda 3 2 4 4 2" xfId="1693" xr:uid="{00000000-0005-0000-0000-000091060000}"/>
    <cellStyle name="Moneda 3 2 4 5" xfId="1694" xr:uid="{00000000-0005-0000-0000-000092060000}"/>
    <cellStyle name="Moneda 3 2 4 5 2" xfId="1695" xr:uid="{00000000-0005-0000-0000-000093060000}"/>
    <cellStyle name="Moneda 3 2 4 6" xfId="1696" xr:uid="{00000000-0005-0000-0000-000094060000}"/>
    <cellStyle name="Moneda 3 2 4 6 2" xfId="1697" xr:uid="{00000000-0005-0000-0000-000095060000}"/>
    <cellStyle name="Moneda 3 2 4 7" xfId="1698" xr:uid="{00000000-0005-0000-0000-000096060000}"/>
    <cellStyle name="Moneda 3 2 5" xfId="1699" xr:uid="{00000000-0005-0000-0000-000097060000}"/>
    <cellStyle name="Moneda 3 2 5 2" xfId="1700" xr:uid="{00000000-0005-0000-0000-000098060000}"/>
    <cellStyle name="Moneda 3 2 5 2 2" xfId="1701" xr:uid="{00000000-0005-0000-0000-000099060000}"/>
    <cellStyle name="Moneda 3 2 5 2 2 2" xfId="1702" xr:uid="{00000000-0005-0000-0000-00009A060000}"/>
    <cellStyle name="Moneda 3 2 5 2 3" xfId="1703" xr:uid="{00000000-0005-0000-0000-00009B060000}"/>
    <cellStyle name="Moneda 3 2 5 2 3 2" xfId="1704" xr:uid="{00000000-0005-0000-0000-00009C060000}"/>
    <cellStyle name="Moneda 3 2 5 2 4" xfId="1705" xr:uid="{00000000-0005-0000-0000-00009D060000}"/>
    <cellStyle name="Moneda 3 2 5 2 4 2" xfId="1706" xr:uid="{00000000-0005-0000-0000-00009E060000}"/>
    <cellStyle name="Moneda 3 2 5 2 5" xfId="1707" xr:uid="{00000000-0005-0000-0000-00009F060000}"/>
    <cellStyle name="Moneda 3 2 5 3" xfId="1708" xr:uid="{00000000-0005-0000-0000-0000A0060000}"/>
    <cellStyle name="Moneda 3 2 5 3 2" xfId="1709" xr:uid="{00000000-0005-0000-0000-0000A1060000}"/>
    <cellStyle name="Moneda 3 2 5 4" xfId="1710" xr:uid="{00000000-0005-0000-0000-0000A2060000}"/>
    <cellStyle name="Moneda 3 2 5 4 2" xfId="1711" xr:uid="{00000000-0005-0000-0000-0000A3060000}"/>
    <cellStyle name="Moneda 3 2 5 5" xfId="1712" xr:uid="{00000000-0005-0000-0000-0000A4060000}"/>
    <cellStyle name="Moneda 3 2 5 5 2" xfId="1713" xr:uid="{00000000-0005-0000-0000-0000A5060000}"/>
    <cellStyle name="Moneda 3 2 5 6" xfId="1714" xr:uid="{00000000-0005-0000-0000-0000A6060000}"/>
    <cellStyle name="Moneda 3 2 6" xfId="1715" xr:uid="{00000000-0005-0000-0000-0000A7060000}"/>
    <cellStyle name="Moneda 3 2 6 2" xfId="1716" xr:uid="{00000000-0005-0000-0000-0000A8060000}"/>
    <cellStyle name="Moneda 3 2 6 2 2" xfId="1717" xr:uid="{00000000-0005-0000-0000-0000A9060000}"/>
    <cellStyle name="Moneda 3 2 6 2 3" xfId="1718" xr:uid="{00000000-0005-0000-0000-0000AA060000}"/>
    <cellStyle name="Moneda 3 2 6 3" xfId="1719" xr:uid="{00000000-0005-0000-0000-0000AB060000}"/>
    <cellStyle name="Moneda 3 2 6 4" xfId="1720" xr:uid="{00000000-0005-0000-0000-0000AC060000}"/>
    <cellStyle name="Moneda 3 2 7" xfId="1721" xr:uid="{00000000-0005-0000-0000-0000AD060000}"/>
    <cellStyle name="Moneda 3 2 7 2" xfId="1722" xr:uid="{00000000-0005-0000-0000-0000AE060000}"/>
    <cellStyle name="Moneda 3 2 7 2 2" xfId="1723" xr:uid="{00000000-0005-0000-0000-0000AF060000}"/>
    <cellStyle name="Moneda 3 2 7 3" xfId="1724" xr:uid="{00000000-0005-0000-0000-0000B0060000}"/>
    <cellStyle name="Moneda 3 2 7 3 2" xfId="1725" xr:uid="{00000000-0005-0000-0000-0000B1060000}"/>
    <cellStyle name="Moneda 3 2 7 4" xfId="1726" xr:uid="{00000000-0005-0000-0000-0000B2060000}"/>
    <cellStyle name="Moneda 3 2 7 4 2" xfId="1727" xr:uid="{00000000-0005-0000-0000-0000B3060000}"/>
    <cellStyle name="Moneda 3 2 7 5" xfId="1728" xr:uid="{00000000-0005-0000-0000-0000B4060000}"/>
    <cellStyle name="Moneda 3 2 8" xfId="1729" xr:uid="{00000000-0005-0000-0000-0000B5060000}"/>
    <cellStyle name="Moneda 3 2 8 2" xfId="1730" xr:uid="{00000000-0005-0000-0000-0000B6060000}"/>
    <cellStyle name="Moneda 3 2 8 3" xfId="1731" xr:uid="{00000000-0005-0000-0000-0000B7060000}"/>
    <cellStyle name="Moneda 3 2 9" xfId="1732" xr:uid="{00000000-0005-0000-0000-0000B8060000}"/>
    <cellStyle name="Moneda 3 2 9 2" xfId="1733" xr:uid="{00000000-0005-0000-0000-0000B9060000}"/>
    <cellStyle name="Moneda 3 3" xfId="1734" xr:uid="{00000000-0005-0000-0000-0000BA060000}"/>
    <cellStyle name="Moneda 3 3 2" xfId="1735" xr:uid="{00000000-0005-0000-0000-0000BB060000}"/>
    <cellStyle name="Moneda 3 3 2 2" xfId="1736" xr:uid="{00000000-0005-0000-0000-0000BC060000}"/>
    <cellStyle name="Moneda 3 3 2 2 2" xfId="1737" xr:uid="{00000000-0005-0000-0000-0000BD060000}"/>
    <cellStyle name="Moneda 3 3 2 2 2 2" xfId="1738" xr:uid="{00000000-0005-0000-0000-0000BE060000}"/>
    <cellStyle name="Moneda 3 3 2 2 3" xfId="1739" xr:uid="{00000000-0005-0000-0000-0000BF060000}"/>
    <cellStyle name="Moneda 3 3 2 2 3 2" xfId="1740" xr:uid="{00000000-0005-0000-0000-0000C0060000}"/>
    <cellStyle name="Moneda 3 3 2 2 4" xfId="1741" xr:uid="{00000000-0005-0000-0000-0000C1060000}"/>
    <cellStyle name="Moneda 3 3 2 2 4 2" xfId="1742" xr:uid="{00000000-0005-0000-0000-0000C2060000}"/>
    <cellStyle name="Moneda 3 3 2 2 5" xfId="1743" xr:uid="{00000000-0005-0000-0000-0000C3060000}"/>
    <cellStyle name="Moneda 3 3 2 3" xfId="1744" xr:uid="{00000000-0005-0000-0000-0000C4060000}"/>
    <cellStyle name="Moneda 3 3 2 3 2" xfId="1745" xr:uid="{00000000-0005-0000-0000-0000C5060000}"/>
    <cellStyle name="Moneda 3 3 2 4" xfId="1746" xr:uid="{00000000-0005-0000-0000-0000C6060000}"/>
    <cellStyle name="Moneda 3 3 2 4 2" xfId="1747" xr:uid="{00000000-0005-0000-0000-0000C7060000}"/>
    <cellStyle name="Moneda 3 3 2 5" xfId="1748" xr:uid="{00000000-0005-0000-0000-0000C8060000}"/>
    <cellStyle name="Moneda 3 3 2 5 2" xfId="1749" xr:uid="{00000000-0005-0000-0000-0000C9060000}"/>
    <cellStyle name="Moneda 3 3 2 6" xfId="1750" xr:uid="{00000000-0005-0000-0000-0000CA060000}"/>
    <cellStyle name="Moneda 3 3 2 7" xfId="1751" xr:uid="{00000000-0005-0000-0000-0000CB060000}"/>
    <cellStyle name="Moneda 3 3 3" xfId="1752" xr:uid="{00000000-0005-0000-0000-0000CC060000}"/>
    <cellStyle name="Moneda 3 3 3 2" xfId="1753" xr:uid="{00000000-0005-0000-0000-0000CD060000}"/>
    <cellStyle name="Moneda 3 3 3 2 2" xfId="1754" xr:uid="{00000000-0005-0000-0000-0000CE060000}"/>
    <cellStyle name="Moneda 3 3 3 3" xfId="1755" xr:uid="{00000000-0005-0000-0000-0000CF060000}"/>
    <cellStyle name="Moneda 3 3 3 3 2" xfId="1756" xr:uid="{00000000-0005-0000-0000-0000D0060000}"/>
    <cellStyle name="Moneda 3 3 3 4" xfId="1757" xr:uid="{00000000-0005-0000-0000-0000D1060000}"/>
    <cellStyle name="Moneda 3 3 3 4 2" xfId="1758" xr:uid="{00000000-0005-0000-0000-0000D2060000}"/>
    <cellStyle name="Moneda 3 3 3 5" xfId="1759" xr:uid="{00000000-0005-0000-0000-0000D3060000}"/>
    <cellStyle name="Moneda 3 3 4" xfId="1760" xr:uid="{00000000-0005-0000-0000-0000D4060000}"/>
    <cellStyle name="Moneda 3 3 4 2" xfId="1761" xr:uid="{00000000-0005-0000-0000-0000D5060000}"/>
    <cellStyle name="Moneda 3 3 5" xfId="1762" xr:uid="{00000000-0005-0000-0000-0000D6060000}"/>
    <cellStyle name="Moneda 3 3 5 2" xfId="1763" xr:uid="{00000000-0005-0000-0000-0000D7060000}"/>
    <cellStyle name="Moneda 3 3 6" xfId="1764" xr:uid="{00000000-0005-0000-0000-0000D8060000}"/>
    <cellStyle name="Moneda 3 3 6 2" xfId="1765" xr:uid="{00000000-0005-0000-0000-0000D9060000}"/>
    <cellStyle name="Moneda 3 3 7" xfId="1766" xr:uid="{00000000-0005-0000-0000-0000DA060000}"/>
    <cellStyle name="Moneda 3 3 8" xfId="1767" xr:uid="{00000000-0005-0000-0000-0000DB060000}"/>
    <cellStyle name="Moneda 3 4" xfId="1768" xr:uid="{00000000-0005-0000-0000-0000DC060000}"/>
    <cellStyle name="Moneda 3 4 2" xfId="1769" xr:uid="{00000000-0005-0000-0000-0000DD060000}"/>
    <cellStyle name="Moneda 3 4 2 2" xfId="1770" xr:uid="{00000000-0005-0000-0000-0000DE060000}"/>
    <cellStyle name="Moneda 3 4 2 2 2" xfId="1771" xr:uid="{00000000-0005-0000-0000-0000DF060000}"/>
    <cellStyle name="Moneda 3 4 2 2 2 2" xfId="1772" xr:uid="{00000000-0005-0000-0000-0000E0060000}"/>
    <cellStyle name="Moneda 3 4 2 2 3" xfId="1773" xr:uid="{00000000-0005-0000-0000-0000E1060000}"/>
    <cellStyle name="Moneda 3 4 2 2 3 2" xfId="1774" xr:uid="{00000000-0005-0000-0000-0000E2060000}"/>
    <cellStyle name="Moneda 3 4 2 2 4" xfId="1775" xr:uid="{00000000-0005-0000-0000-0000E3060000}"/>
    <cellStyle name="Moneda 3 4 2 2 4 2" xfId="1776" xr:uid="{00000000-0005-0000-0000-0000E4060000}"/>
    <cellStyle name="Moneda 3 4 2 2 5" xfId="1777" xr:uid="{00000000-0005-0000-0000-0000E5060000}"/>
    <cellStyle name="Moneda 3 4 2 3" xfId="1778" xr:uid="{00000000-0005-0000-0000-0000E6060000}"/>
    <cellStyle name="Moneda 3 4 2 3 2" xfId="1779" xr:uid="{00000000-0005-0000-0000-0000E7060000}"/>
    <cellStyle name="Moneda 3 4 2 4" xfId="1780" xr:uid="{00000000-0005-0000-0000-0000E8060000}"/>
    <cellStyle name="Moneda 3 4 2 4 2" xfId="1781" xr:uid="{00000000-0005-0000-0000-0000E9060000}"/>
    <cellStyle name="Moneda 3 4 2 5" xfId="1782" xr:uid="{00000000-0005-0000-0000-0000EA060000}"/>
    <cellStyle name="Moneda 3 4 2 5 2" xfId="1783" xr:uid="{00000000-0005-0000-0000-0000EB060000}"/>
    <cellStyle name="Moneda 3 4 2 6" xfId="1784" xr:uid="{00000000-0005-0000-0000-0000EC060000}"/>
    <cellStyle name="Moneda 3 4 3" xfId="1785" xr:uid="{00000000-0005-0000-0000-0000ED060000}"/>
    <cellStyle name="Moneda 3 4 3 2" xfId="1786" xr:uid="{00000000-0005-0000-0000-0000EE060000}"/>
    <cellStyle name="Moneda 3 4 3 2 2" xfId="1787" xr:uid="{00000000-0005-0000-0000-0000EF060000}"/>
    <cellStyle name="Moneda 3 4 3 3" xfId="1788" xr:uid="{00000000-0005-0000-0000-0000F0060000}"/>
    <cellStyle name="Moneda 3 4 3 3 2" xfId="1789" xr:uid="{00000000-0005-0000-0000-0000F1060000}"/>
    <cellStyle name="Moneda 3 4 3 4" xfId="1790" xr:uid="{00000000-0005-0000-0000-0000F2060000}"/>
    <cellStyle name="Moneda 3 4 3 4 2" xfId="1791" xr:uid="{00000000-0005-0000-0000-0000F3060000}"/>
    <cellStyle name="Moneda 3 4 3 5" xfId="1792" xr:uid="{00000000-0005-0000-0000-0000F4060000}"/>
    <cellStyle name="Moneda 3 4 4" xfId="1793" xr:uid="{00000000-0005-0000-0000-0000F5060000}"/>
    <cellStyle name="Moneda 3 4 4 2" xfId="1794" xr:uid="{00000000-0005-0000-0000-0000F6060000}"/>
    <cellStyle name="Moneda 3 4 5" xfId="1795" xr:uid="{00000000-0005-0000-0000-0000F7060000}"/>
    <cellStyle name="Moneda 3 4 5 2" xfId="1796" xr:uid="{00000000-0005-0000-0000-0000F8060000}"/>
    <cellStyle name="Moneda 3 4 6" xfId="1797" xr:uid="{00000000-0005-0000-0000-0000F9060000}"/>
    <cellStyle name="Moneda 3 4 6 2" xfId="1798" xr:uid="{00000000-0005-0000-0000-0000FA060000}"/>
    <cellStyle name="Moneda 3 4 7" xfId="1799" xr:uid="{00000000-0005-0000-0000-0000FB060000}"/>
    <cellStyle name="Moneda 3 5" xfId="1800" xr:uid="{00000000-0005-0000-0000-0000FC060000}"/>
    <cellStyle name="Moneda 3 5 2" xfId="1801" xr:uid="{00000000-0005-0000-0000-0000FD060000}"/>
    <cellStyle name="Moneda 3 5 2 2" xfId="1802" xr:uid="{00000000-0005-0000-0000-0000FE060000}"/>
    <cellStyle name="Moneda 3 5 2 2 2" xfId="1803" xr:uid="{00000000-0005-0000-0000-0000FF060000}"/>
    <cellStyle name="Moneda 3 5 2 2 2 2" xfId="1804" xr:uid="{00000000-0005-0000-0000-000000070000}"/>
    <cellStyle name="Moneda 3 5 2 2 3" xfId="1805" xr:uid="{00000000-0005-0000-0000-000001070000}"/>
    <cellStyle name="Moneda 3 5 2 2 3 2" xfId="1806" xr:uid="{00000000-0005-0000-0000-000002070000}"/>
    <cellStyle name="Moneda 3 5 2 2 4" xfId="1807" xr:uid="{00000000-0005-0000-0000-000003070000}"/>
    <cellStyle name="Moneda 3 5 2 2 4 2" xfId="1808" xr:uid="{00000000-0005-0000-0000-000004070000}"/>
    <cellStyle name="Moneda 3 5 2 2 5" xfId="1809" xr:uid="{00000000-0005-0000-0000-000005070000}"/>
    <cellStyle name="Moneda 3 5 2 3" xfId="1810" xr:uid="{00000000-0005-0000-0000-000006070000}"/>
    <cellStyle name="Moneda 3 5 2 3 2" xfId="1811" xr:uid="{00000000-0005-0000-0000-000007070000}"/>
    <cellStyle name="Moneda 3 5 2 4" xfId="1812" xr:uid="{00000000-0005-0000-0000-000008070000}"/>
    <cellStyle name="Moneda 3 5 2 4 2" xfId="1813" xr:uid="{00000000-0005-0000-0000-000009070000}"/>
    <cellStyle name="Moneda 3 5 2 5" xfId="1814" xr:uid="{00000000-0005-0000-0000-00000A070000}"/>
    <cellStyle name="Moneda 3 5 2 5 2" xfId="1815" xr:uid="{00000000-0005-0000-0000-00000B070000}"/>
    <cellStyle name="Moneda 3 5 2 6" xfId="1816" xr:uid="{00000000-0005-0000-0000-00000C070000}"/>
    <cellStyle name="Moneda 3 5 3" xfId="1817" xr:uid="{00000000-0005-0000-0000-00000D070000}"/>
    <cellStyle name="Moneda 3 5 3 2" xfId="1818" xr:uid="{00000000-0005-0000-0000-00000E070000}"/>
    <cellStyle name="Moneda 3 5 3 2 2" xfId="1819" xr:uid="{00000000-0005-0000-0000-00000F070000}"/>
    <cellStyle name="Moneda 3 5 3 3" xfId="1820" xr:uid="{00000000-0005-0000-0000-000010070000}"/>
    <cellStyle name="Moneda 3 5 3 3 2" xfId="1821" xr:uid="{00000000-0005-0000-0000-000011070000}"/>
    <cellStyle name="Moneda 3 5 3 4" xfId="1822" xr:uid="{00000000-0005-0000-0000-000012070000}"/>
    <cellStyle name="Moneda 3 5 3 4 2" xfId="1823" xr:uid="{00000000-0005-0000-0000-000013070000}"/>
    <cellStyle name="Moneda 3 5 3 5" xfId="1824" xr:uid="{00000000-0005-0000-0000-000014070000}"/>
    <cellStyle name="Moneda 3 5 4" xfId="1825" xr:uid="{00000000-0005-0000-0000-000015070000}"/>
    <cellStyle name="Moneda 3 5 4 2" xfId="1826" xr:uid="{00000000-0005-0000-0000-000016070000}"/>
    <cellStyle name="Moneda 3 5 5" xfId="1827" xr:uid="{00000000-0005-0000-0000-000017070000}"/>
    <cellStyle name="Moneda 3 5 5 2" xfId="1828" xr:uid="{00000000-0005-0000-0000-000018070000}"/>
    <cellStyle name="Moneda 3 5 6" xfId="1829" xr:uid="{00000000-0005-0000-0000-000019070000}"/>
    <cellStyle name="Moneda 3 5 6 2" xfId="1830" xr:uid="{00000000-0005-0000-0000-00001A070000}"/>
    <cellStyle name="Moneda 3 5 7" xfId="1831" xr:uid="{00000000-0005-0000-0000-00001B070000}"/>
    <cellStyle name="Moneda 3 5 8" xfId="1832" xr:uid="{00000000-0005-0000-0000-00001C070000}"/>
    <cellStyle name="Moneda 3 6" xfId="1833" xr:uid="{00000000-0005-0000-0000-00001D070000}"/>
    <cellStyle name="Moneda 3 6 2" xfId="1834" xr:uid="{00000000-0005-0000-0000-00001E070000}"/>
    <cellStyle name="Moneda 3 6 2 2" xfId="1835" xr:uid="{00000000-0005-0000-0000-00001F070000}"/>
    <cellStyle name="Moneda 3 6 2 2 2" xfId="1836" xr:uid="{00000000-0005-0000-0000-000020070000}"/>
    <cellStyle name="Moneda 3 6 2 3" xfId="1837" xr:uid="{00000000-0005-0000-0000-000021070000}"/>
    <cellStyle name="Moneda 3 6 3" xfId="1838" xr:uid="{00000000-0005-0000-0000-000022070000}"/>
    <cellStyle name="Moneda 3 7" xfId="1839" xr:uid="{00000000-0005-0000-0000-000023070000}"/>
    <cellStyle name="Moneda 3 7 2" xfId="1840" xr:uid="{00000000-0005-0000-0000-000024070000}"/>
    <cellStyle name="Moneda 3 7 2 2" xfId="1841" xr:uid="{00000000-0005-0000-0000-000025070000}"/>
    <cellStyle name="Moneda 3 7 3" xfId="1842" xr:uid="{00000000-0005-0000-0000-000026070000}"/>
    <cellStyle name="Moneda 3 8" xfId="1843" xr:uid="{00000000-0005-0000-0000-000027070000}"/>
    <cellStyle name="Moneda 3 8 2" xfId="1844" xr:uid="{00000000-0005-0000-0000-000028070000}"/>
    <cellStyle name="Moneda 3 8 2 2" xfId="1845" xr:uid="{00000000-0005-0000-0000-000029070000}"/>
    <cellStyle name="Moneda 3 8 2 2 2" xfId="1846" xr:uid="{00000000-0005-0000-0000-00002A070000}"/>
    <cellStyle name="Moneda 3 8 2 3" xfId="1847" xr:uid="{00000000-0005-0000-0000-00002B070000}"/>
    <cellStyle name="Moneda 3 8 2 3 2" xfId="1848" xr:uid="{00000000-0005-0000-0000-00002C070000}"/>
    <cellStyle name="Moneda 3 8 2 4" xfId="1849" xr:uid="{00000000-0005-0000-0000-00002D070000}"/>
    <cellStyle name="Moneda 3 8 2 4 2" xfId="1850" xr:uid="{00000000-0005-0000-0000-00002E070000}"/>
    <cellStyle name="Moneda 3 8 2 5" xfId="1851" xr:uid="{00000000-0005-0000-0000-00002F070000}"/>
    <cellStyle name="Moneda 3 8 3" xfId="1852" xr:uid="{00000000-0005-0000-0000-000030070000}"/>
    <cellStyle name="Moneda 3 8 3 2" xfId="1853" xr:uid="{00000000-0005-0000-0000-000031070000}"/>
    <cellStyle name="Moneda 3 8 4" xfId="1854" xr:uid="{00000000-0005-0000-0000-000032070000}"/>
    <cellStyle name="Moneda 3 8 4 2" xfId="1855" xr:uid="{00000000-0005-0000-0000-000033070000}"/>
    <cellStyle name="Moneda 3 8 5" xfId="1856" xr:uid="{00000000-0005-0000-0000-000034070000}"/>
    <cellStyle name="Moneda 3 8 5 2" xfId="1857" xr:uid="{00000000-0005-0000-0000-000035070000}"/>
    <cellStyle name="Moneda 3 8 6" xfId="1858" xr:uid="{00000000-0005-0000-0000-000036070000}"/>
    <cellStyle name="Moneda 3 9" xfId="1859" xr:uid="{00000000-0005-0000-0000-000037070000}"/>
    <cellStyle name="Moneda 3 9 2" xfId="1860" xr:uid="{00000000-0005-0000-0000-000038070000}"/>
    <cellStyle name="Moneda 30" xfId="1861" xr:uid="{00000000-0005-0000-0000-000039070000}"/>
    <cellStyle name="Moneda 30 2" xfId="1862" xr:uid="{00000000-0005-0000-0000-00003A070000}"/>
    <cellStyle name="Moneda 30 2 2" xfId="1863" xr:uid="{00000000-0005-0000-0000-00003B070000}"/>
    <cellStyle name="Moneda 30 3" xfId="1864" xr:uid="{00000000-0005-0000-0000-00003C070000}"/>
    <cellStyle name="Moneda 30 3 2" xfId="1865" xr:uid="{00000000-0005-0000-0000-00003D070000}"/>
    <cellStyle name="Moneda 30 4" xfId="1866" xr:uid="{00000000-0005-0000-0000-00003E070000}"/>
    <cellStyle name="Moneda 30 4 2" xfId="1867" xr:uid="{00000000-0005-0000-0000-00003F070000}"/>
    <cellStyle name="Moneda 30 5" xfId="1868" xr:uid="{00000000-0005-0000-0000-000040070000}"/>
    <cellStyle name="Moneda 31" xfId="1869" xr:uid="{00000000-0005-0000-0000-000041070000}"/>
    <cellStyle name="Moneda 31 2" xfId="1870" xr:uid="{00000000-0005-0000-0000-000042070000}"/>
    <cellStyle name="Moneda 32" xfId="1871" xr:uid="{00000000-0005-0000-0000-000043070000}"/>
    <cellStyle name="Moneda 32 2" xfId="1872" xr:uid="{00000000-0005-0000-0000-000044070000}"/>
    <cellStyle name="Moneda 33" xfId="1873" xr:uid="{00000000-0005-0000-0000-000045070000}"/>
    <cellStyle name="Moneda 33 2" xfId="1874" xr:uid="{00000000-0005-0000-0000-000046070000}"/>
    <cellStyle name="Moneda 34" xfId="1875" xr:uid="{00000000-0005-0000-0000-000047070000}"/>
    <cellStyle name="Moneda 34 2" xfId="1876" xr:uid="{00000000-0005-0000-0000-000048070000}"/>
    <cellStyle name="Moneda 35" xfId="1877" xr:uid="{00000000-0005-0000-0000-000049070000}"/>
    <cellStyle name="Moneda 35 2" xfId="1878" xr:uid="{00000000-0005-0000-0000-00004A070000}"/>
    <cellStyle name="Moneda 36" xfId="1879" xr:uid="{00000000-0005-0000-0000-00004B070000}"/>
    <cellStyle name="Moneda 36 2" xfId="1880" xr:uid="{00000000-0005-0000-0000-00004C070000}"/>
    <cellStyle name="Moneda 37" xfId="1881" xr:uid="{00000000-0005-0000-0000-00004D070000}"/>
    <cellStyle name="Moneda 37 2" xfId="1882" xr:uid="{00000000-0005-0000-0000-00004E070000}"/>
    <cellStyle name="Moneda 38" xfId="1883" xr:uid="{00000000-0005-0000-0000-00004F070000}"/>
    <cellStyle name="Moneda 38 2" xfId="1884" xr:uid="{00000000-0005-0000-0000-000050070000}"/>
    <cellStyle name="Moneda 39" xfId="1885" xr:uid="{00000000-0005-0000-0000-000051070000}"/>
    <cellStyle name="Moneda 39 2" xfId="1886" xr:uid="{00000000-0005-0000-0000-000052070000}"/>
    <cellStyle name="Moneda 4" xfId="13" xr:uid="{00000000-0005-0000-0000-000053070000}"/>
    <cellStyle name="Moneda 4 2" xfId="1887" xr:uid="{00000000-0005-0000-0000-000054070000}"/>
    <cellStyle name="Moneda 4 3" xfId="1888" xr:uid="{00000000-0005-0000-0000-000055070000}"/>
    <cellStyle name="Moneda 4 4" xfId="1889" xr:uid="{00000000-0005-0000-0000-000056070000}"/>
    <cellStyle name="Moneda 40" xfId="1890" xr:uid="{00000000-0005-0000-0000-000057070000}"/>
    <cellStyle name="Moneda 40 2" xfId="1891" xr:uid="{00000000-0005-0000-0000-000058070000}"/>
    <cellStyle name="Moneda 41" xfId="1892" xr:uid="{00000000-0005-0000-0000-000059070000}"/>
    <cellStyle name="Moneda 41 2" xfId="1893" xr:uid="{00000000-0005-0000-0000-00005A070000}"/>
    <cellStyle name="Moneda 42" xfId="1894" xr:uid="{00000000-0005-0000-0000-00005B070000}"/>
    <cellStyle name="Moneda 42 2" xfId="1895" xr:uid="{00000000-0005-0000-0000-00005C070000}"/>
    <cellStyle name="Moneda 43" xfId="1896" xr:uid="{00000000-0005-0000-0000-00005D070000}"/>
    <cellStyle name="Moneda 43 2" xfId="1897" xr:uid="{00000000-0005-0000-0000-00005E070000}"/>
    <cellStyle name="Moneda 44" xfId="1898" xr:uid="{00000000-0005-0000-0000-00005F070000}"/>
    <cellStyle name="Moneda 44 2" xfId="1899" xr:uid="{00000000-0005-0000-0000-000060070000}"/>
    <cellStyle name="Moneda 45" xfId="1900" xr:uid="{00000000-0005-0000-0000-000061070000}"/>
    <cellStyle name="Moneda 45 2" xfId="1901" xr:uid="{00000000-0005-0000-0000-000062070000}"/>
    <cellStyle name="Moneda 46" xfId="1902" xr:uid="{00000000-0005-0000-0000-000063070000}"/>
    <cellStyle name="Moneda 46 2" xfId="1903" xr:uid="{00000000-0005-0000-0000-000064070000}"/>
    <cellStyle name="Moneda 47" xfId="1904" xr:uid="{00000000-0005-0000-0000-000065070000}"/>
    <cellStyle name="Moneda 47 2" xfId="1905" xr:uid="{00000000-0005-0000-0000-000066070000}"/>
    <cellStyle name="Moneda 48" xfId="1906" xr:uid="{00000000-0005-0000-0000-000067070000}"/>
    <cellStyle name="Moneda 48 2" xfId="1907" xr:uid="{00000000-0005-0000-0000-000068070000}"/>
    <cellStyle name="Moneda 49" xfId="1908" xr:uid="{00000000-0005-0000-0000-000069070000}"/>
    <cellStyle name="Moneda 5" xfId="1909" xr:uid="{00000000-0005-0000-0000-00006A070000}"/>
    <cellStyle name="Moneda 5 2" xfId="1910" xr:uid="{00000000-0005-0000-0000-00006B070000}"/>
    <cellStyle name="Moneda 5 3" xfId="1911" xr:uid="{00000000-0005-0000-0000-00006C070000}"/>
    <cellStyle name="Moneda 5 4" xfId="1912" xr:uid="{00000000-0005-0000-0000-00006D070000}"/>
    <cellStyle name="Moneda 5 5" xfId="1913" xr:uid="{00000000-0005-0000-0000-00006E070000}"/>
    <cellStyle name="Moneda 50" xfId="1914" xr:uid="{00000000-0005-0000-0000-00006F070000}"/>
    <cellStyle name="Moneda 51" xfId="1915" xr:uid="{00000000-0005-0000-0000-000070070000}"/>
    <cellStyle name="Moneda 52" xfId="1916" xr:uid="{00000000-0005-0000-0000-000071070000}"/>
    <cellStyle name="Moneda 6" xfId="1917" xr:uid="{00000000-0005-0000-0000-000072070000}"/>
    <cellStyle name="Moneda 6 10" xfId="1918" xr:uid="{00000000-0005-0000-0000-000073070000}"/>
    <cellStyle name="Moneda 6 10 2" xfId="1919" xr:uid="{00000000-0005-0000-0000-000074070000}"/>
    <cellStyle name="Moneda 6 11" xfId="1920" xr:uid="{00000000-0005-0000-0000-000075070000}"/>
    <cellStyle name="Moneda 6 11 2" xfId="1921" xr:uid="{00000000-0005-0000-0000-000076070000}"/>
    <cellStyle name="Moneda 6 12" xfId="1922" xr:uid="{00000000-0005-0000-0000-000077070000}"/>
    <cellStyle name="Moneda 6 2" xfId="1923" xr:uid="{00000000-0005-0000-0000-000078070000}"/>
    <cellStyle name="Moneda 6 2 10" xfId="1924" xr:uid="{00000000-0005-0000-0000-000079070000}"/>
    <cellStyle name="Moneda 6 2 11" xfId="1925" xr:uid="{00000000-0005-0000-0000-00007A070000}"/>
    <cellStyle name="Moneda 6 2 2" xfId="1926" xr:uid="{00000000-0005-0000-0000-00007B070000}"/>
    <cellStyle name="Moneda 6 2 2 2" xfId="1927" xr:uid="{00000000-0005-0000-0000-00007C070000}"/>
    <cellStyle name="Moneda 6 2 2 2 2" xfId="1928" xr:uid="{00000000-0005-0000-0000-00007D070000}"/>
    <cellStyle name="Moneda 6 2 2 2 2 2" xfId="1929" xr:uid="{00000000-0005-0000-0000-00007E070000}"/>
    <cellStyle name="Moneda 6 2 2 2 2 2 2" xfId="1930" xr:uid="{00000000-0005-0000-0000-00007F070000}"/>
    <cellStyle name="Moneda 6 2 2 2 2 3" xfId="1931" xr:uid="{00000000-0005-0000-0000-000080070000}"/>
    <cellStyle name="Moneda 6 2 2 2 2 3 2" xfId="1932" xr:uid="{00000000-0005-0000-0000-000081070000}"/>
    <cellStyle name="Moneda 6 2 2 2 2 4" xfId="1933" xr:uid="{00000000-0005-0000-0000-000082070000}"/>
    <cellStyle name="Moneda 6 2 2 2 2 4 2" xfId="1934" xr:uid="{00000000-0005-0000-0000-000083070000}"/>
    <cellStyle name="Moneda 6 2 2 2 2 5" xfId="1935" xr:uid="{00000000-0005-0000-0000-000084070000}"/>
    <cellStyle name="Moneda 6 2 2 2 3" xfId="1936" xr:uid="{00000000-0005-0000-0000-000085070000}"/>
    <cellStyle name="Moneda 6 2 2 2 3 2" xfId="1937" xr:uid="{00000000-0005-0000-0000-000086070000}"/>
    <cellStyle name="Moneda 6 2 2 2 4" xfId="1938" xr:uid="{00000000-0005-0000-0000-000087070000}"/>
    <cellStyle name="Moneda 6 2 2 2 4 2" xfId="1939" xr:uid="{00000000-0005-0000-0000-000088070000}"/>
    <cellStyle name="Moneda 6 2 2 2 5" xfId="1940" xr:uid="{00000000-0005-0000-0000-000089070000}"/>
    <cellStyle name="Moneda 6 2 2 2 5 2" xfId="1941" xr:uid="{00000000-0005-0000-0000-00008A070000}"/>
    <cellStyle name="Moneda 6 2 2 2 6" xfId="1942" xr:uid="{00000000-0005-0000-0000-00008B070000}"/>
    <cellStyle name="Moneda 6 2 2 3" xfId="1943" xr:uid="{00000000-0005-0000-0000-00008C070000}"/>
    <cellStyle name="Moneda 6 2 2 3 2" xfId="1944" xr:uid="{00000000-0005-0000-0000-00008D070000}"/>
    <cellStyle name="Moneda 6 2 2 3 2 2" xfId="1945" xr:uid="{00000000-0005-0000-0000-00008E070000}"/>
    <cellStyle name="Moneda 6 2 2 3 3" xfId="1946" xr:uid="{00000000-0005-0000-0000-00008F070000}"/>
    <cellStyle name="Moneda 6 2 2 3 3 2" xfId="1947" xr:uid="{00000000-0005-0000-0000-000090070000}"/>
    <cellStyle name="Moneda 6 2 2 3 4" xfId="1948" xr:uid="{00000000-0005-0000-0000-000091070000}"/>
    <cellStyle name="Moneda 6 2 2 3 4 2" xfId="1949" xr:uid="{00000000-0005-0000-0000-000092070000}"/>
    <cellStyle name="Moneda 6 2 2 3 5" xfId="1950" xr:uid="{00000000-0005-0000-0000-000093070000}"/>
    <cellStyle name="Moneda 6 2 2 4" xfId="1951" xr:uid="{00000000-0005-0000-0000-000094070000}"/>
    <cellStyle name="Moneda 6 2 2 4 2" xfId="1952" xr:uid="{00000000-0005-0000-0000-000095070000}"/>
    <cellStyle name="Moneda 6 2 2 5" xfId="1953" xr:uid="{00000000-0005-0000-0000-000096070000}"/>
    <cellStyle name="Moneda 6 2 2 5 2" xfId="1954" xr:uid="{00000000-0005-0000-0000-000097070000}"/>
    <cellStyle name="Moneda 6 2 2 6" xfId="1955" xr:uid="{00000000-0005-0000-0000-000098070000}"/>
    <cellStyle name="Moneda 6 2 2 6 2" xfId="1956" xr:uid="{00000000-0005-0000-0000-000099070000}"/>
    <cellStyle name="Moneda 6 2 2 7" xfId="1957" xr:uid="{00000000-0005-0000-0000-00009A070000}"/>
    <cellStyle name="Moneda 6 2 3" xfId="1958" xr:uid="{00000000-0005-0000-0000-00009B070000}"/>
    <cellStyle name="Moneda 6 2 3 2" xfId="1959" xr:uid="{00000000-0005-0000-0000-00009C070000}"/>
    <cellStyle name="Moneda 6 2 3 2 2" xfId="1960" xr:uid="{00000000-0005-0000-0000-00009D070000}"/>
    <cellStyle name="Moneda 6 2 3 2 2 2" xfId="1961" xr:uid="{00000000-0005-0000-0000-00009E070000}"/>
    <cellStyle name="Moneda 6 2 3 2 2 2 2" xfId="1962" xr:uid="{00000000-0005-0000-0000-00009F070000}"/>
    <cellStyle name="Moneda 6 2 3 2 2 3" xfId="1963" xr:uid="{00000000-0005-0000-0000-0000A0070000}"/>
    <cellStyle name="Moneda 6 2 3 2 2 3 2" xfId="1964" xr:uid="{00000000-0005-0000-0000-0000A1070000}"/>
    <cellStyle name="Moneda 6 2 3 2 2 4" xfId="1965" xr:uid="{00000000-0005-0000-0000-0000A2070000}"/>
    <cellStyle name="Moneda 6 2 3 2 2 4 2" xfId="1966" xr:uid="{00000000-0005-0000-0000-0000A3070000}"/>
    <cellStyle name="Moneda 6 2 3 2 2 5" xfId="1967" xr:uid="{00000000-0005-0000-0000-0000A4070000}"/>
    <cellStyle name="Moneda 6 2 3 2 3" xfId="1968" xr:uid="{00000000-0005-0000-0000-0000A5070000}"/>
    <cellStyle name="Moneda 6 2 3 2 3 2" xfId="1969" xr:uid="{00000000-0005-0000-0000-0000A6070000}"/>
    <cellStyle name="Moneda 6 2 3 2 4" xfId="1970" xr:uid="{00000000-0005-0000-0000-0000A7070000}"/>
    <cellStyle name="Moneda 6 2 3 2 4 2" xfId="1971" xr:uid="{00000000-0005-0000-0000-0000A8070000}"/>
    <cellStyle name="Moneda 6 2 3 2 5" xfId="1972" xr:uid="{00000000-0005-0000-0000-0000A9070000}"/>
    <cellStyle name="Moneda 6 2 3 2 5 2" xfId="1973" xr:uid="{00000000-0005-0000-0000-0000AA070000}"/>
    <cellStyle name="Moneda 6 2 3 2 6" xfId="1974" xr:uid="{00000000-0005-0000-0000-0000AB070000}"/>
    <cellStyle name="Moneda 6 2 3 3" xfId="1975" xr:uid="{00000000-0005-0000-0000-0000AC070000}"/>
    <cellStyle name="Moneda 6 2 3 3 2" xfId="1976" xr:uid="{00000000-0005-0000-0000-0000AD070000}"/>
    <cellStyle name="Moneda 6 2 3 3 2 2" xfId="1977" xr:uid="{00000000-0005-0000-0000-0000AE070000}"/>
    <cellStyle name="Moneda 6 2 3 3 3" xfId="1978" xr:uid="{00000000-0005-0000-0000-0000AF070000}"/>
    <cellStyle name="Moneda 6 2 3 3 3 2" xfId="1979" xr:uid="{00000000-0005-0000-0000-0000B0070000}"/>
    <cellStyle name="Moneda 6 2 3 3 4" xfId="1980" xr:uid="{00000000-0005-0000-0000-0000B1070000}"/>
    <cellStyle name="Moneda 6 2 3 3 4 2" xfId="1981" xr:uid="{00000000-0005-0000-0000-0000B2070000}"/>
    <cellStyle name="Moneda 6 2 3 3 5" xfId="1982" xr:uid="{00000000-0005-0000-0000-0000B3070000}"/>
    <cellStyle name="Moneda 6 2 3 4" xfId="1983" xr:uid="{00000000-0005-0000-0000-0000B4070000}"/>
    <cellStyle name="Moneda 6 2 3 4 2" xfId="1984" xr:uid="{00000000-0005-0000-0000-0000B5070000}"/>
    <cellStyle name="Moneda 6 2 3 5" xfId="1985" xr:uid="{00000000-0005-0000-0000-0000B6070000}"/>
    <cellStyle name="Moneda 6 2 3 5 2" xfId="1986" xr:uid="{00000000-0005-0000-0000-0000B7070000}"/>
    <cellStyle name="Moneda 6 2 3 6" xfId="1987" xr:uid="{00000000-0005-0000-0000-0000B8070000}"/>
    <cellStyle name="Moneda 6 2 3 6 2" xfId="1988" xr:uid="{00000000-0005-0000-0000-0000B9070000}"/>
    <cellStyle name="Moneda 6 2 3 7" xfId="1989" xr:uid="{00000000-0005-0000-0000-0000BA070000}"/>
    <cellStyle name="Moneda 6 2 4" xfId="1990" xr:uid="{00000000-0005-0000-0000-0000BB070000}"/>
    <cellStyle name="Moneda 6 2 4 2" xfId="1991" xr:uid="{00000000-0005-0000-0000-0000BC070000}"/>
    <cellStyle name="Moneda 6 2 4 2 2" xfId="1992" xr:uid="{00000000-0005-0000-0000-0000BD070000}"/>
    <cellStyle name="Moneda 6 2 4 2 2 2" xfId="1993" xr:uid="{00000000-0005-0000-0000-0000BE070000}"/>
    <cellStyle name="Moneda 6 2 4 2 2 2 2" xfId="1994" xr:uid="{00000000-0005-0000-0000-0000BF070000}"/>
    <cellStyle name="Moneda 6 2 4 2 2 3" xfId="1995" xr:uid="{00000000-0005-0000-0000-0000C0070000}"/>
    <cellStyle name="Moneda 6 2 4 2 2 3 2" xfId="1996" xr:uid="{00000000-0005-0000-0000-0000C1070000}"/>
    <cellStyle name="Moneda 6 2 4 2 2 4" xfId="1997" xr:uid="{00000000-0005-0000-0000-0000C2070000}"/>
    <cellStyle name="Moneda 6 2 4 2 2 4 2" xfId="1998" xr:uid="{00000000-0005-0000-0000-0000C3070000}"/>
    <cellStyle name="Moneda 6 2 4 2 2 5" xfId="1999" xr:uid="{00000000-0005-0000-0000-0000C4070000}"/>
    <cellStyle name="Moneda 6 2 4 2 3" xfId="2000" xr:uid="{00000000-0005-0000-0000-0000C5070000}"/>
    <cellStyle name="Moneda 6 2 4 2 3 2" xfId="2001" xr:uid="{00000000-0005-0000-0000-0000C6070000}"/>
    <cellStyle name="Moneda 6 2 4 2 4" xfId="2002" xr:uid="{00000000-0005-0000-0000-0000C7070000}"/>
    <cellStyle name="Moneda 6 2 4 2 4 2" xfId="2003" xr:uid="{00000000-0005-0000-0000-0000C8070000}"/>
    <cellStyle name="Moneda 6 2 4 2 5" xfId="2004" xr:uid="{00000000-0005-0000-0000-0000C9070000}"/>
    <cellStyle name="Moneda 6 2 4 2 5 2" xfId="2005" xr:uid="{00000000-0005-0000-0000-0000CA070000}"/>
    <cellStyle name="Moneda 6 2 4 2 6" xfId="2006" xr:uid="{00000000-0005-0000-0000-0000CB070000}"/>
    <cellStyle name="Moneda 6 2 4 3" xfId="2007" xr:uid="{00000000-0005-0000-0000-0000CC070000}"/>
    <cellStyle name="Moneda 6 2 4 3 2" xfId="2008" xr:uid="{00000000-0005-0000-0000-0000CD070000}"/>
    <cellStyle name="Moneda 6 2 4 3 2 2" xfId="2009" xr:uid="{00000000-0005-0000-0000-0000CE070000}"/>
    <cellStyle name="Moneda 6 2 4 3 3" xfId="2010" xr:uid="{00000000-0005-0000-0000-0000CF070000}"/>
    <cellStyle name="Moneda 6 2 4 3 3 2" xfId="2011" xr:uid="{00000000-0005-0000-0000-0000D0070000}"/>
    <cellStyle name="Moneda 6 2 4 3 4" xfId="2012" xr:uid="{00000000-0005-0000-0000-0000D1070000}"/>
    <cellStyle name="Moneda 6 2 4 3 4 2" xfId="2013" xr:uid="{00000000-0005-0000-0000-0000D2070000}"/>
    <cellStyle name="Moneda 6 2 4 3 5" xfId="2014" xr:uid="{00000000-0005-0000-0000-0000D3070000}"/>
    <cellStyle name="Moneda 6 2 4 4" xfId="2015" xr:uid="{00000000-0005-0000-0000-0000D4070000}"/>
    <cellStyle name="Moneda 6 2 4 4 2" xfId="2016" xr:uid="{00000000-0005-0000-0000-0000D5070000}"/>
    <cellStyle name="Moneda 6 2 4 5" xfId="2017" xr:uid="{00000000-0005-0000-0000-0000D6070000}"/>
    <cellStyle name="Moneda 6 2 4 5 2" xfId="2018" xr:uid="{00000000-0005-0000-0000-0000D7070000}"/>
    <cellStyle name="Moneda 6 2 4 6" xfId="2019" xr:uid="{00000000-0005-0000-0000-0000D8070000}"/>
    <cellStyle name="Moneda 6 2 4 6 2" xfId="2020" xr:uid="{00000000-0005-0000-0000-0000D9070000}"/>
    <cellStyle name="Moneda 6 2 4 7" xfId="2021" xr:uid="{00000000-0005-0000-0000-0000DA070000}"/>
    <cellStyle name="Moneda 6 2 5" xfId="2022" xr:uid="{00000000-0005-0000-0000-0000DB070000}"/>
    <cellStyle name="Moneda 6 2 5 2" xfId="2023" xr:uid="{00000000-0005-0000-0000-0000DC070000}"/>
    <cellStyle name="Moneda 6 2 5 2 2" xfId="2024" xr:uid="{00000000-0005-0000-0000-0000DD070000}"/>
    <cellStyle name="Moneda 6 2 5 2 2 2" xfId="2025" xr:uid="{00000000-0005-0000-0000-0000DE070000}"/>
    <cellStyle name="Moneda 6 2 5 2 3" xfId="2026" xr:uid="{00000000-0005-0000-0000-0000DF070000}"/>
    <cellStyle name="Moneda 6 2 5 2 3 2" xfId="2027" xr:uid="{00000000-0005-0000-0000-0000E0070000}"/>
    <cellStyle name="Moneda 6 2 5 2 4" xfId="2028" xr:uid="{00000000-0005-0000-0000-0000E1070000}"/>
    <cellStyle name="Moneda 6 2 5 2 4 2" xfId="2029" xr:uid="{00000000-0005-0000-0000-0000E2070000}"/>
    <cellStyle name="Moneda 6 2 5 2 5" xfId="2030" xr:uid="{00000000-0005-0000-0000-0000E3070000}"/>
    <cellStyle name="Moneda 6 2 5 3" xfId="2031" xr:uid="{00000000-0005-0000-0000-0000E4070000}"/>
    <cellStyle name="Moneda 6 2 5 3 2" xfId="2032" xr:uid="{00000000-0005-0000-0000-0000E5070000}"/>
    <cellStyle name="Moneda 6 2 5 4" xfId="2033" xr:uid="{00000000-0005-0000-0000-0000E6070000}"/>
    <cellStyle name="Moneda 6 2 5 4 2" xfId="2034" xr:uid="{00000000-0005-0000-0000-0000E7070000}"/>
    <cellStyle name="Moneda 6 2 5 5" xfId="2035" xr:uid="{00000000-0005-0000-0000-0000E8070000}"/>
    <cellStyle name="Moneda 6 2 5 5 2" xfId="2036" xr:uid="{00000000-0005-0000-0000-0000E9070000}"/>
    <cellStyle name="Moneda 6 2 5 6" xfId="2037" xr:uid="{00000000-0005-0000-0000-0000EA070000}"/>
    <cellStyle name="Moneda 6 2 6" xfId="2038" xr:uid="{00000000-0005-0000-0000-0000EB070000}"/>
    <cellStyle name="Moneda 6 2 6 2" xfId="2039" xr:uid="{00000000-0005-0000-0000-0000EC070000}"/>
    <cellStyle name="Moneda 6 2 6 2 2" xfId="2040" xr:uid="{00000000-0005-0000-0000-0000ED070000}"/>
    <cellStyle name="Moneda 6 2 6 3" xfId="2041" xr:uid="{00000000-0005-0000-0000-0000EE070000}"/>
    <cellStyle name="Moneda 6 2 6 3 2" xfId="2042" xr:uid="{00000000-0005-0000-0000-0000EF070000}"/>
    <cellStyle name="Moneda 6 2 6 4" xfId="2043" xr:uid="{00000000-0005-0000-0000-0000F0070000}"/>
    <cellStyle name="Moneda 6 2 6 4 2" xfId="2044" xr:uid="{00000000-0005-0000-0000-0000F1070000}"/>
    <cellStyle name="Moneda 6 2 6 5" xfId="2045" xr:uid="{00000000-0005-0000-0000-0000F2070000}"/>
    <cellStyle name="Moneda 6 2 7" xfId="2046" xr:uid="{00000000-0005-0000-0000-0000F3070000}"/>
    <cellStyle name="Moneda 6 2 7 2" xfId="2047" xr:uid="{00000000-0005-0000-0000-0000F4070000}"/>
    <cellStyle name="Moneda 6 2 8" xfId="2048" xr:uid="{00000000-0005-0000-0000-0000F5070000}"/>
    <cellStyle name="Moneda 6 2 8 2" xfId="2049" xr:uid="{00000000-0005-0000-0000-0000F6070000}"/>
    <cellStyle name="Moneda 6 2 9" xfId="2050" xr:uid="{00000000-0005-0000-0000-0000F7070000}"/>
    <cellStyle name="Moneda 6 2 9 2" xfId="2051" xr:uid="{00000000-0005-0000-0000-0000F8070000}"/>
    <cellStyle name="Moneda 6 3" xfId="2052" xr:uid="{00000000-0005-0000-0000-0000F9070000}"/>
    <cellStyle name="Moneda 6 3 2" xfId="2053" xr:uid="{00000000-0005-0000-0000-0000FA070000}"/>
    <cellStyle name="Moneda 6 3 2 2" xfId="2054" xr:uid="{00000000-0005-0000-0000-0000FB070000}"/>
    <cellStyle name="Moneda 6 3 2 2 2" xfId="2055" xr:uid="{00000000-0005-0000-0000-0000FC070000}"/>
    <cellStyle name="Moneda 6 3 2 2 2 2" xfId="2056" xr:uid="{00000000-0005-0000-0000-0000FD070000}"/>
    <cellStyle name="Moneda 6 3 2 2 3" xfId="2057" xr:uid="{00000000-0005-0000-0000-0000FE070000}"/>
    <cellStyle name="Moneda 6 3 2 2 3 2" xfId="2058" xr:uid="{00000000-0005-0000-0000-0000FF070000}"/>
    <cellStyle name="Moneda 6 3 2 2 4" xfId="2059" xr:uid="{00000000-0005-0000-0000-000000080000}"/>
    <cellStyle name="Moneda 6 3 2 2 4 2" xfId="2060" xr:uid="{00000000-0005-0000-0000-000001080000}"/>
    <cellStyle name="Moneda 6 3 2 2 5" xfId="2061" xr:uid="{00000000-0005-0000-0000-000002080000}"/>
    <cellStyle name="Moneda 6 3 2 3" xfId="2062" xr:uid="{00000000-0005-0000-0000-000003080000}"/>
    <cellStyle name="Moneda 6 3 2 3 2" xfId="2063" xr:uid="{00000000-0005-0000-0000-000004080000}"/>
    <cellStyle name="Moneda 6 3 2 4" xfId="2064" xr:uid="{00000000-0005-0000-0000-000005080000}"/>
    <cellStyle name="Moneda 6 3 2 4 2" xfId="2065" xr:uid="{00000000-0005-0000-0000-000006080000}"/>
    <cellStyle name="Moneda 6 3 2 5" xfId="2066" xr:uid="{00000000-0005-0000-0000-000007080000}"/>
    <cellStyle name="Moneda 6 3 2 5 2" xfId="2067" xr:uid="{00000000-0005-0000-0000-000008080000}"/>
    <cellStyle name="Moneda 6 3 2 6" xfId="2068" xr:uid="{00000000-0005-0000-0000-000009080000}"/>
    <cellStyle name="Moneda 6 3 3" xfId="2069" xr:uid="{00000000-0005-0000-0000-00000A080000}"/>
    <cellStyle name="Moneda 6 3 3 2" xfId="2070" xr:uid="{00000000-0005-0000-0000-00000B080000}"/>
    <cellStyle name="Moneda 6 3 3 2 2" xfId="2071" xr:uid="{00000000-0005-0000-0000-00000C080000}"/>
    <cellStyle name="Moneda 6 3 3 3" xfId="2072" xr:uid="{00000000-0005-0000-0000-00000D080000}"/>
    <cellStyle name="Moneda 6 3 3 3 2" xfId="2073" xr:uid="{00000000-0005-0000-0000-00000E080000}"/>
    <cellStyle name="Moneda 6 3 3 4" xfId="2074" xr:uid="{00000000-0005-0000-0000-00000F080000}"/>
    <cellStyle name="Moneda 6 3 3 4 2" xfId="2075" xr:uid="{00000000-0005-0000-0000-000010080000}"/>
    <cellStyle name="Moneda 6 3 3 5" xfId="2076" xr:uid="{00000000-0005-0000-0000-000011080000}"/>
    <cellStyle name="Moneda 6 3 4" xfId="2077" xr:uid="{00000000-0005-0000-0000-000012080000}"/>
    <cellStyle name="Moneda 6 3 4 2" xfId="2078" xr:uid="{00000000-0005-0000-0000-000013080000}"/>
    <cellStyle name="Moneda 6 3 5" xfId="2079" xr:uid="{00000000-0005-0000-0000-000014080000}"/>
    <cellStyle name="Moneda 6 3 5 2" xfId="2080" xr:uid="{00000000-0005-0000-0000-000015080000}"/>
    <cellStyle name="Moneda 6 3 6" xfId="2081" xr:uid="{00000000-0005-0000-0000-000016080000}"/>
    <cellStyle name="Moneda 6 3 6 2" xfId="2082" xr:uid="{00000000-0005-0000-0000-000017080000}"/>
    <cellStyle name="Moneda 6 3 7" xfId="2083" xr:uid="{00000000-0005-0000-0000-000018080000}"/>
    <cellStyle name="Moneda 6 4" xfId="2084" xr:uid="{00000000-0005-0000-0000-000019080000}"/>
    <cellStyle name="Moneda 6 4 2" xfId="2085" xr:uid="{00000000-0005-0000-0000-00001A080000}"/>
    <cellStyle name="Moneda 6 4 2 2" xfId="2086" xr:uid="{00000000-0005-0000-0000-00001B080000}"/>
    <cellStyle name="Moneda 6 4 2 2 2" xfId="2087" xr:uid="{00000000-0005-0000-0000-00001C080000}"/>
    <cellStyle name="Moneda 6 4 2 2 2 2" xfId="2088" xr:uid="{00000000-0005-0000-0000-00001D080000}"/>
    <cellStyle name="Moneda 6 4 2 2 3" xfId="2089" xr:uid="{00000000-0005-0000-0000-00001E080000}"/>
    <cellStyle name="Moneda 6 4 2 2 3 2" xfId="2090" xr:uid="{00000000-0005-0000-0000-00001F080000}"/>
    <cellStyle name="Moneda 6 4 2 2 4" xfId="2091" xr:uid="{00000000-0005-0000-0000-000020080000}"/>
    <cellStyle name="Moneda 6 4 2 2 4 2" xfId="2092" xr:uid="{00000000-0005-0000-0000-000021080000}"/>
    <cellStyle name="Moneda 6 4 2 2 5" xfId="2093" xr:uid="{00000000-0005-0000-0000-000022080000}"/>
    <cellStyle name="Moneda 6 4 2 3" xfId="2094" xr:uid="{00000000-0005-0000-0000-000023080000}"/>
    <cellStyle name="Moneda 6 4 2 3 2" xfId="2095" xr:uid="{00000000-0005-0000-0000-000024080000}"/>
    <cellStyle name="Moneda 6 4 2 4" xfId="2096" xr:uid="{00000000-0005-0000-0000-000025080000}"/>
    <cellStyle name="Moneda 6 4 2 4 2" xfId="2097" xr:uid="{00000000-0005-0000-0000-000026080000}"/>
    <cellStyle name="Moneda 6 4 2 5" xfId="2098" xr:uid="{00000000-0005-0000-0000-000027080000}"/>
    <cellStyle name="Moneda 6 4 2 5 2" xfId="2099" xr:uid="{00000000-0005-0000-0000-000028080000}"/>
    <cellStyle name="Moneda 6 4 2 6" xfId="2100" xr:uid="{00000000-0005-0000-0000-000029080000}"/>
    <cellStyle name="Moneda 6 4 3" xfId="2101" xr:uid="{00000000-0005-0000-0000-00002A080000}"/>
    <cellStyle name="Moneda 6 4 3 2" xfId="2102" xr:uid="{00000000-0005-0000-0000-00002B080000}"/>
    <cellStyle name="Moneda 6 4 3 2 2" xfId="2103" xr:uid="{00000000-0005-0000-0000-00002C080000}"/>
    <cellStyle name="Moneda 6 4 3 3" xfId="2104" xr:uid="{00000000-0005-0000-0000-00002D080000}"/>
    <cellStyle name="Moneda 6 4 3 3 2" xfId="2105" xr:uid="{00000000-0005-0000-0000-00002E080000}"/>
    <cellStyle name="Moneda 6 4 3 4" xfId="2106" xr:uid="{00000000-0005-0000-0000-00002F080000}"/>
    <cellStyle name="Moneda 6 4 3 4 2" xfId="2107" xr:uid="{00000000-0005-0000-0000-000030080000}"/>
    <cellStyle name="Moneda 6 4 3 5" xfId="2108" xr:uid="{00000000-0005-0000-0000-000031080000}"/>
    <cellStyle name="Moneda 6 4 4" xfId="2109" xr:uid="{00000000-0005-0000-0000-000032080000}"/>
    <cellStyle name="Moneda 6 4 4 2" xfId="2110" xr:uid="{00000000-0005-0000-0000-000033080000}"/>
    <cellStyle name="Moneda 6 4 5" xfId="2111" xr:uid="{00000000-0005-0000-0000-000034080000}"/>
    <cellStyle name="Moneda 6 4 5 2" xfId="2112" xr:uid="{00000000-0005-0000-0000-000035080000}"/>
    <cellStyle name="Moneda 6 4 6" xfId="2113" xr:uid="{00000000-0005-0000-0000-000036080000}"/>
    <cellStyle name="Moneda 6 4 6 2" xfId="2114" xr:uid="{00000000-0005-0000-0000-000037080000}"/>
    <cellStyle name="Moneda 6 4 7" xfId="2115" xr:uid="{00000000-0005-0000-0000-000038080000}"/>
    <cellStyle name="Moneda 6 5" xfId="2116" xr:uid="{00000000-0005-0000-0000-000039080000}"/>
    <cellStyle name="Moneda 6 5 2" xfId="2117" xr:uid="{00000000-0005-0000-0000-00003A080000}"/>
    <cellStyle name="Moneda 6 5 2 2" xfId="2118" xr:uid="{00000000-0005-0000-0000-00003B080000}"/>
    <cellStyle name="Moneda 6 5 2 2 2" xfId="2119" xr:uid="{00000000-0005-0000-0000-00003C080000}"/>
    <cellStyle name="Moneda 6 5 2 2 2 2" xfId="2120" xr:uid="{00000000-0005-0000-0000-00003D080000}"/>
    <cellStyle name="Moneda 6 5 2 2 3" xfId="2121" xr:uid="{00000000-0005-0000-0000-00003E080000}"/>
    <cellStyle name="Moneda 6 5 2 2 3 2" xfId="2122" xr:uid="{00000000-0005-0000-0000-00003F080000}"/>
    <cellStyle name="Moneda 6 5 2 2 4" xfId="2123" xr:uid="{00000000-0005-0000-0000-000040080000}"/>
    <cellStyle name="Moneda 6 5 2 2 4 2" xfId="2124" xr:uid="{00000000-0005-0000-0000-000041080000}"/>
    <cellStyle name="Moneda 6 5 2 2 5" xfId="2125" xr:uid="{00000000-0005-0000-0000-000042080000}"/>
    <cellStyle name="Moneda 6 5 2 3" xfId="2126" xr:uid="{00000000-0005-0000-0000-000043080000}"/>
    <cellStyle name="Moneda 6 5 2 3 2" xfId="2127" xr:uid="{00000000-0005-0000-0000-000044080000}"/>
    <cellStyle name="Moneda 6 5 2 4" xfId="2128" xr:uid="{00000000-0005-0000-0000-000045080000}"/>
    <cellStyle name="Moneda 6 5 2 4 2" xfId="2129" xr:uid="{00000000-0005-0000-0000-000046080000}"/>
    <cellStyle name="Moneda 6 5 2 5" xfId="2130" xr:uid="{00000000-0005-0000-0000-000047080000}"/>
    <cellStyle name="Moneda 6 5 2 5 2" xfId="2131" xr:uid="{00000000-0005-0000-0000-000048080000}"/>
    <cellStyle name="Moneda 6 5 2 6" xfId="2132" xr:uid="{00000000-0005-0000-0000-000049080000}"/>
    <cellStyle name="Moneda 6 5 3" xfId="2133" xr:uid="{00000000-0005-0000-0000-00004A080000}"/>
    <cellStyle name="Moneda 6 5 3 2" xfId="2134" xr:uid="{00000000-0005-0000-0000-00004B080000}"/>
    <cellStyle name="Moneda 6 5 3 2 2" xfId="2135" xr:uid="{00000000-0005-0000-0000-00004C080000}"/>
    <cellStyle name="Moneda 6 5 3 3" xfId="2136" xr:uid="{00000000-0005-0000-0000-00004D080000}"/>
    <cellStyle name="Moneda 6 5 3 3 2" xfId="2137" xr:uid="{00000000-0005-0000-0000-00004E080000}"/>
    <cellStyle name="Moneda 6 5 3 4" xfId="2138" xr:uid="{00000000-0005-0000-0000-00004F080000}"/>
    <cellStyle name="Moneda 6 5 3 4 2" xfId="2139" xr:uid="{00000000-0005-0000-0000-000050080000}"/>
    <cellStyle name="Moneda 6 5 3 5" xfId="2140" xr:uid="{00000000-0005-0000-0000-000051080000}"/>
    <cellStyle name="Moneda 6 5 4" xfId="2141" xr:uid="{00000000-0005-0000-0000-000052080000}"/>
    <cellStyle name="Moneda 6 5 4 2" xfId="2142" xr:uid="{00000000-0005-0000-0000-000053080000}"/>
    <cellStyle name="Moneda 6 5 5" xfId="2143" xr:uid="{00000000-0005-0000-0000-000054080000}"/>
    <cellStyle name="Moneda 6 5 5 2" xfId="2144" xr:uid="{00000000-0005-0000-0000-000055080000}"/>
    <cellStyle name="Moneda 6 5 6" xfId="2145" xr:uid="{00000000-0005-0000-0000-000056080000}"/>
    <cellStyle name="Moneda 6 5 6 2" xfId="2146" xr:uid="{00000000-0005-0000-0000-000057080000}"/>
    <cellStyle name="Moneda 6 5 7" xfId="2147" xr:uid="{00000000-0005-0000-0000-000058080000}"/>
    <cellStyle name="Moneda 6 6" xfId="2148" xr:uid="{00000000-0005-0000-0000-000059080000}"/>
    <cellStyle name="Moneda 6 6 2" xfId="2149" xr:uid="{00000000-0005-0000-0000-00005A080000}"/>
    <cellStyle name="Moneda 6 6 2 2" xfId="2150" xr:uid="{00000000-0005-0000-0000-00005B080000}"/>
    <cellStyle name="Moneda 6 6 2 2 2" xfId="2151" xr:uid="{00000000-0005-0000-0000-00005C080000}"/>
    <cellStyle name="Moneda 6 6 2 3" xfId="2152" xr:uid="{00000000-0005-0000-0000-00005D080000}"/>
    <cellStyle name="Moneda 6 6 2 3 2" xfId="2153" xr:uid="{00000000-0005-0000-0000-00005E080000}"/>
    <cellStyle name="Moneda 6 6 2 4" xfId="2154" xr:uid="{00000000-0005-0000-0000-00005F080000}"/>
    <cellStyle name="Moneda 6 6 2 4 2" xfId="2155" xr:uid="{00000000-0005-0000-0000-000060080000}"/>
    <cellStyle name="Moneda 6 6 2 5" xfId="2156" xr:uid="{00000000-0005-0000-0000-000061080000}"/>
    <cellStyle name="Moneda 6 6 3" xfId="2157" xr:uid="{00000000-0005-0000-0000-000062080000}"/>
    <cellStyle name="Moneda 6 6 3 2" xfId="2158" xr:uid="{00000000-0005-0000-0000-000063080000}"/>
    <cellStyle name="Moneda 6 6 4" xfId="2159" xr:uid="{00000000-0005-0000-0000-000064080000}"/>
    <cellStyle name="Moneda 6 6 4 2" xfId="2160" xr:uid="{00000000-0005-0000-0000-000065080000}"/>
    <cellStyle name="Moneda 6 6 5" xfId="2161" xr:uid="{00000000-0005-0000-0000-000066080000}"/>
    <cellStyle name="Moneda 6 6 5 2" xfId="2162" xr:uid="{00000000-0005-0000-0000-000067080000}"/>
    <cellStyle name="Moneda 6 6 6" xfId="2163" xr:uid="{00000000-0005-0000-0000-000068080000}"/>
    <cellStyle name="Moneda 6 7" xfId="2164" xr:uid="{00000000-0005-0000-0000-000069080000}"/>
    <cellStyle name="Moneda 6 7 2" xfId="2165" xr:uid="{00000000-0005-0000-0000-00006A080000}"/>
    <cellStyle name="Moneda 6 7 2 2" xfId="2166" xr:uid="{00000000-0005-0000-0000-00006B080000}"/>
    <cellStyle name="Moneda 6 7 3" xfId="2167" xr:uid="{00000000-0005-0000-0000-00006C080000}"/>
    <cellStyle name="Moneda 6 7 3 2" xfId="2168" xr:uid="{00000000-0005-0000-0000-00006D080000}"/>
    <cellStyle name="Moneda 6 7 4" xfId="2169" xr:uid="{00000000-0005-0000-0000-00006E080000}"/>
    <cellStyle name="Moneda 6 7 4 2" xfId="2170" xr:uid="{00000000-0005-0000-0000-00006F080000}"/>
    <cellStyle name="Moneda 6 7 5" xfId="2171" xr:uid="{00000000-0005-0000-0000-000070080000}"/>
    <cellStyle name="Moneda 6 8" xfId="2172" xr:uid="{00000000-0005-0000-0000-000071080000}"/>
    <cellStyle name="Moneda 6 8 2" xfId="2173" xr:uid="{00000000-0005-0000-0000-000072080000}"/>
    <cellStyle name="Moneda 6 9" xfId="2174" xr:uid="{00000000-0005-0000-0000-000073080000}"/>
    <cellStyle name="Moneda 6 9 2" xfId="2175" xr:uid="{00000000-0005-0000-0000-000074080000}"/>
    <cellStyle name="Moneda 7" xfId="2176" xr:uid="{00000000-0005-0000-0000-000075080000}"/>
    <cellStyle name="Moneda 7 10" xfId="2177" xr:uid="{00000000-0005-0000-0000-000076080000}"/>
    <cellStyle name="Moneda 7 10 2" xfId="2178" xr:uid="{00000000-0005-0000-0000-000077080000}"/>
    <cellStyle name="Moneda 7 11" xfId="2179" xr:uid="{00000000-0005-0000-0000-000078080000}"/>
    <cellStyle name="Moneda 7 12" xfId="2180" xr:uid="{00000000-0005-0000-0000-000079080000}"/>
    <cellStyle name="Moneda 7 2" xfId="2181" xr:uid="{00000000-0005-0000-0000-00007A080000}"/>
    <cellStyle name="Moneda 7 2 10" xfId="2182" xr:uid="{00000000-0005-0000-0000-00007B080000}"/>
    <cellStyle name="Moneda 7 2 11" xfId="2183" xr:uid="{00000000-0005-0000-0000-00007C080000}"/>
    <cellStyle name="Moneda 7 2 2" xfId="2184" xr:uid="{00000000-0005-0000-0000-00007D080000}"/>
    <cellStyle name="Moneda 7 2 2 2" xfId="2185" xr:uid="{00000000-0005-0000-0000-00007E080000}"/>
    <cellStyle name="Moneda 7 2 2 2 2" xfId="2186" xr:uid="{00000000-0005-0000-0000-00007F080000}"/>
    <cellStyle name="Moneda 7 2 2 2 2 2" xfId="2187" xr:uid="{00000000-0005-0000-0000-000080080000}"/>
    <cellStyle name="Moneda 7 2 2 2 2 2 2" xfId="2188" xr:uid="{00000000-0005-0000-0000-000081080000}"/>
    <cellStyle name="Moneda 7 2 2 2 2 3" xfId="2189" xr:uid="{00000000-0005-0000-0000-000082080000}"/>
    <cellStyle name="Moneda 7 2 2 2 2 3 2" xfId="2190" xr:uid="{00000000-0005-0000-0000-000083080000}"/>
    <cellStyle name="Moneda 7 2 2 2 2 4" xfId="2191" xr:uid="{00000000-0005-0000-0000-000084080000}"/>
    <cellStyle name="Moneda 7 2 2 2 2 4 2" xfId="2192" xr:uid="{00000000-0005-0000-0000-000085080000}"/>
    <cellStyle name="Moneda 7 2 2 2 2 5" xfId="2193" xr:uid="{00000000-0005-0000-0000-000086080000}"/>
    <cellStyle name="Moneda 7 2 2 2 3" xfId="2194" xr:uid="{00000000-0005-0000-0000-000087080000}"/>
    <cellStyle name="Moneda 7 2 2 2 3 2" xfId="2195" xr:uid="{00000000-0005-0000-0000-000088080000}"/>
    <cellStyle name="Moneda 7 2 2 2 4" xfId="2196" xr:uid="{00000000-0005-0000-0000-000089080000}"/>
    <cellStyle name="Moneda 7 2 2 2 4 2" xfId="2197" xr:uid="{00000000-0005-0000-0000-00008A080000}"/>
    <cellStyle name="Moneda 7 2 2 2 5" xfId="2198" xr:uid="{00000000-0005-0000-0000-00008B080000}"/>
    <cellStyle name="Moneda 7 2 2 2 5 2" xfId="2199" xr:uid="{00000000-0005-0000-0000-00008C080000}"/>
    <cellStyle name="Moneda 7 2 2 2 6" xfId="2200" xr:uid="{00000000-0005-0000-0000-00008D080000}"/>
    <cellStyle name="Moneda 7 2 2 3" xfId="2201" xr:uid="{00000000-0005-0000-0000-00008E080000}"/>
    <cellStyle name="Moneda 7 2 2 3 2" xfId="2202" xr:uid="{00000000-0005-0000-0000-00008F080000}"/>
    <cellStyle name="Moneda 7 2 2 3 2 2" xfId="2203" xr:uid="{00000000-0005-0000-0000-000090080000}"/>
    <cellStyle name="Moneda 7 2 2 3 3" xfId="2204" xr:uid="{00000000-0005-0000-0000-000091080000}"/>
    <cellStyle name="Moneda 7 2 2 3 3 2" xfId="2205" xr:uid="{00000000-0005-0000-0000-000092080000}"/>
    <cellStyle name="Moneda 7 2 2 3 4" xfId="2206" xr:uid="{00000000-0005-0000-0000-000093080000}"/>
    <cellStyle name="Moneda 7 2 2 3 4 2" xfId="2207" xr:uid="{00000000-0005-0000-0000-000094080000}"/>
    <cellStyle name="Moneda 7 2 2 3 5" xfId="2208" xr:uid="{00000000-0005-0000-0000-000095080000}"/>
    <cellStyle name="Moneda 7 2 2 4" xfId="2209" xr:uid="{00000000-0005-0000-0000-000096080000}"/>
    <cellStyle name="Moneda 7 2 2 4 2" xfId="2210" xr:uid="{00000000-0005-0000-0000-000097080000}"/>
    <cellStyle name="Moneda 7 2 2 5" xfId="2211" xr:uid="{00000000-0005-0000-0000-000098080000}"/>
    <cellStyle name="Moneda 7 2 2 5 2" xfId="2212" xr:uid="{00000000-0005-0000-0000-000099080000}"/>
    <cellStyle name="Moneda 7 2 2 6" xfId="2213" xr:uid="{00000000-0005-0000-0000-00009A080000}"/>
    <cellStyle name="Moneda 7 2 2 6 2" xfId="2214" xr:uid="{00000000-0005-0000-0000-00009B080000}"/>
    <cellStyle name="Moneda 7 2 2 7" xfId="2215" xr:uid="{00000000-0005-0000-0000-00009C080000}"/>
    <cellStyle name="Moneda 7 2 3" xfId="2216" xr:uid="{00000000-0005-0000-0000-00009D080000}"/>
    <cellStyle name="Moneda 7 2 3 2" xfId="2217" xr:uid="{00000000-0005-0000-0000-00009E080000}"/>
    <cellStyle name="Moneda 7 2 3 2 2" xfId="2218" xr:uid="{00000000-0005-0000-0000-00009F080000}"/>
    <cellStyle name="Moneda 7 2 3 2 2 2" xfId="2219" xr:uid="{00000000-0005-0000-0000-0000A0080000}"/>
    <cellStyle name="Moneda 7 2 3 2 2 2 2" xfId="2220" xr:uid="{00000000-0005-0000-0000-0000A1080000}"/>
    <cellStyle name="Moneda 7 2 3 2 2 3" xfId="2221" xr:uid="{00000000-0005-0000-0000-0000A2080000}"/>
    <cellStyle name="Moneda 7 2 3 2 2 3 2" xfId="2222" xr:uid="{00000000-0005-0000-0000-0000A3080000}"/>
    <cellStyle name="Moneda 7 2 3 2 2 4" xfId="2223" xr:uid="{00000000-0005-0000-0000-0000A4080000}"/>
    <cellStyle name="Moneda 7 2 3 2 2 4 2" xfId="2224" xr:uid="{00000000-0005-0000-0000-0000A5080000}"/>
    <cellStyle name="Moneda 7 2 3 2 2 5" xfId="2225" xr:uid="{00000000-0005-0000-0000-0000A6080000}"/>
    <cellStyle name="Moneda 7 2 3 2 3" xfId="2226" xr:uid="{00000000-0005-0000-0000-0000A7080000}"/>
    <cellStyle name="Moneda 7 2 3 2 3 2" xfId="2227" xr:uid="{00000000-0005-0000-0000-0000A8080000}"/>
    <cellStyle name="Moneda 7 2 3 2 4" xfId="2228" xr:uid="{00000000-0005-0000-0000-0000A9080000}"/>
    <cellStyle name="Moneda 7 2 3 2 4 2" xfId="2229" xr:uid="{00000000-0005-0000-0000-0000AA080000}"/>
    <cellStyle name="Moneda 7 2 3 2 5" xfId="2230" xr:uid="{00000000-0005-0000-0000-0000AB080000}"/>
    <cellStyle name="Moneda 7 2 3 2 5 2" xfId="2231" xr:uid="{00000000-0005-0000-0000-0000AC080000}"/>
    <cellStyle name="Moneda 7 2 3 2 6" xfId="2232" xr:uid="{00000000-0005-0000-0000-0000AD080000}"/>
    <cellStyle name="Moneda 7 2 3 3" xfId="2233" xr:uid="{00000000-0005-0000-0000-0000AE080000}"/>
    <cellStyle name="Moneda 7 2 3 3 2" xfId="2234" xr:uid="{00000000-0005-0000-0000-0000AF080000}"/>
    <cellStyle name="Moneda 7 2 3 3 2 2" xfId="2235" xr:uid="{00000000-0005-0000-0000-0000B0080000}"/>
    <cellStyle name="Moneda 7 2 3 3 3" xfId="2236" xr:uid="{00000000-0005-0000-0000-0000B1080000}"/>
    <cellStyle name="Moneda 7 2 3 3 3 2" xfId="2237" xr:uid="{00000000-0005-0000-0000-0000B2080000}"/>
    <cellStyle name="Moneda 7 2 3 3 4" xfId="2238" xr:uid="{00000000-0005-0000-0000-0000B3080000}"/>
    <cellStyle name="Moneda 7 2 3 3 4 2" xfId="2239" xr:uid="{00000000-0005-0000-0000-0000B4080000}"/>
    <cellStyle name="Moneda 7 2 3 3 5" xfId="2240" xr:uid="{00000000-0005-0000-0000-0000B5080000}"/>
    <cellStyle name="Moneda 7 2 3 4" xfId="2241" xr:uid="{00000000-0005-0000-0000-0000B6080000}"/>
    <cellStyle name="Moneda 7 2 3 4 2" xfId="2242" xr:uid="{00000000-0005-0000-0000-0000B7080000}"/>
    <cellStyle name="Moneda 7 2 3 5" xfId="2243" xr:uid="{00000000-0005-0000-0000-0000B8080000}"/>
    <cellStyle name="Moneda 7 2 3 5 2" xfId="2244" xr:uid="{00000000-0005-0000-0000-0000B9080000}"/>
    <cellStyle name="Moneda 7 2 3 6" xfId="2245" xr:uid="{00000000-0005-0000-0000-0000BA080000}"/>
    <cellStyle name="Moneda 7 2 3 6 2" xfId="2246" xr:uid="{00000000-0005-0000-0000-0000BB080000}"/>
    <cellStyle name="Moneda 7 2 3 7" xfId="2247" xr:uid="{00000000-0005-0000-0000-0000BC080000}"/>
    <cellStyle name="Moneda 7 2 4" xfId="2248" xr:uid="{00000000-0005-0000-0000-0000BD080000}"/>
    <cellStyle name="Moneda 7 2 4 2" xfId="2249" xr:uid="{00000000-0005-0000-0000-0000BE080000}"/>
    <cellStyle name="Moneda 7 2 4 2 2" xfId="2250" xr:uid="{00000000-0005-0000-0000-0000BF080000}"/>
    <cellStyle name="Moneda 7 2 4 2 2 2" xfId="2251" xr:uid="{00000000-0005-0000-0000-0000C0080000}"/>
    <cellStyle name="Moneda 7 2 4 2 2 2 2" xfId="2252" xr:uid="{00000000-0005-0000-0000-0000C1080000}"/>
    <cellStyle name="Moneda 7 2 4 2 2 3" xfId="2253" xr:uid="{00000000-0005-0000-0000-0000C2080000}"/>
    <cellStyle name="Moneda 7 2 4 2 2 3 2" xfId="2254" xr:uid="{00000000-0005-0000-0000-0000C3080000}"/>
    <cellStyle name="Moneda 7 2 4 2 2 4" xfId="2255" xr:uid="{00000000-0005-0000-0000-0000C4080000}"/>
    <cellStyle name="Moneda 7 2 4 2 2 4 2" xfId="2256" xr:uid="{00000000-0005-0000-0000-0000C5080000}"/>
    <cellStyle name="Moneda 7 2 4 2 2 5" xfId="2257" xr:uid="{00000000-0005-0000-0000-0000C6080000}"/>
    <cellStyle name="Moneda 7 2 4 2 3" xfId="2258" xr:uid="{00000000-0005-0000-0000-0000C7080000}"/>
    <cellStyle name="Moneda 7 2 4 2 3 2" xfId="2259" xr:uid="{00000000-0005-0000-0000-0000C8080000}"/>
    <cellStyle name="Moneda 7 2 4 2 4" xfId="2260" xr:uid="{00000000-0005-0000-0000-0000C9080000}"/>
    <cellStyle name="Moneda 7 2 4 2 4 2" xfId="2261" xr:uid="{00000000-0005-0000-0000-0000CA080000}"/>
    <cellStyle name="Moneda 7 2 4 2 5" xfId="2262" xr:uid="{00000000-0005-0000-0000-0000CB080000}"/>
    <cellStyle name="Moneda 7 2 4 2 5 2" xfId="2263" xr:uid="{00000000-0005-0000-0000-0000CC080000}"/>
    <cellStyle name="Moneda 7 2 4 2 6" xfId="2264" xr:uid="{00000000-0005-0000-0000-0000CD080000}"/>
    <cellStyle name="Moneda 7 2 4 3" xfId="2265" xr:uid="{00000000-0005-0000-0000-0000CE080000}"/>
    <cellStyle name="Moneda 7 2 4 3 2" xfId="2266" xr:uid="{00000000-0005-0000-0000-0000CF080000}"/>
    <cellStyle name="Moneda 7 2 4 3 2 2" xfId="2267" xr:uid="{00000000-0005-0000-0000-0000D0080000}"/>
    <cellStyle name="Moneda 7 2 4 3 3" xfId="2268" xr:uid="{00000000-0005-0000-0000-0000D1080000}"/>
    <cellStyle name="Moneda 7 2 4 3 3 2" xfId="2269" xr:uid="{00000000-0005-0000-0000-0000D2080000}"/>
    <cellStyle name="Moneda 7 2 4 3 4" xfId="2270" xr:uid="{00000000-0005-0000-0000-0000D3080000}"/>
    <cellStyle name="Moneda 7 2 4 3 4 2" xfId="2271" xr:uid="{00000000-0005-0000-0000-0000D4080000}"/>
    <cellStyle name="Moneda 7 2 4 3 5" xfId="2272" xr:uid="{00000000-0005-0000-0000-0000D5080000}"/>
    <cellStyle name="Moneda 7 2 4 4" xfId="2273" xr:uid="{00000000-0005-0000-0000-0000D6080000}"/>
    <cellStyle name="Moneda 7 2 4 4 2" xfId="2274" xr:uid="{00000000-0005-0000-0000-0000D7080000}"/>
    <cellStyle name="Moneda 7 2 4 5" xfId="2275" xr:uid="{00000000-0005-0000-0000-0000D8080000}"/>
    <cellStyle name="Moneda 7 2 4 5 2" xfId="2276" xr:uid="{00000000-0005-0000-0000-0000D9080000}"/>
    <cellStyle name="Moneda 7 2 4 6" xfId="2277" xr:uid="{00000000-0005-0000-0000-0000DA080000}"/>
    <cellStyle name="Moneda 7 2 4 6 2" xfId="2278" xr:uid="{00000000-0005-0000-0000-0000DB080000}"/>
    <cellStyle name="Moneda 7 2 4 7" xfId="2279" xr:uid="{00000000-0005-0000-0000-0000DC080000}"/>
    <cellStyle name="Moneda 7 2 5" xfId="2280" xr:uid="{00000000-0005-0000-0000-0000DD080000}"/>
    <cellStyle name="Moneda 7 2 5 2" xfId="2281" xr:uid="{00000000-0005-0000-0000-0000DE080000}"/>
    <cellStyle name="Moneda 7 2 5 2 2" xfId="2282" xr:uid="{00000000-0005-0000-0000-0000DF080000}"/>
    <cellStyle name="Moneda 7 2 5 2 2 2" xfId="2283" xr:uid="{00000000-0005-0000-0000-0000E0080000}"/>
    <cellStyle name="Moneda 7 2 5 2 3" xfId="2284" xr:uid="{00000000-0005-0000-0000-0000E1080000}"/>
    <cellStyle name="Moneda 7 2 5 2 3 2" xfId="2285" xr:uid="{00000000-0005-0000-0000-0000E2080000}"/>
    <cellStyle name="Moneda 7 2 5 2 4" xfId="2286" xr:uid="{00000000-0005-0000-0000-0000E3080000}"/>
    <cellStyle name="Moneda 7 2 5 2 4 2" xfId="2287" xr:uid="{00000000-0005-0000-0000-0000E4080000}"/>
    <cellStyle name="Moneda 7 2 5 2 5" xfId="2288" xr:uid="{00000000-0005-0000-0000-0000E5080000}"/>
    <cellStyle name="Moneda 7 2 5 3" xfId="2289" xr:uid="{00000000-0005-0000-0000-0000E6080000}"/>
    <cellStyle name="Moneda 7 2 5 3 2" xfId="2290" xr:uid="{00000000-0005-0000-0000-0000E7080000}"/>
    <cellStyle name="Moneda 7 2 5 4" xfId="2291" xr:uid="{00000000-0005-0000-0000-0000E8080000}"/>
    <cellStyle name="Moneda 7 2 5 4 2" xfId="2292" xr:uid="{00000000-0005-0000-0000-0000E9080000}"/>
    <cellStyle name="Moneda 7 2 5 5" xfId="2293" xr:uid="{00000000-0005-0000-0000-0000EA080000}"/>
    <cellStyle name="Moneda 7 2 5 5 2" xfId="2294" xr:uid="{00000000-0005-0000-0000-0000EB080000}"/>
    <cellStyle name="Moneda 7 2 5 6" xfId="2295" xr:uid="{00000000-0005-0000-0000-0000EC080000}"/>
    <cellStyle name="Moneda 7 2 6" xfId="2296" xr:uid="{00000000-0005-0000-0000-0000ED080000}"/>
    <cellStyle name="Moneda 7 2 6 2" xfId="2297" xr:uid="{00000000-0005-0000-0000-0000EE080000}"/>
    <cellStyle name="Moneda 7 2 6 2 2" xfId="2298" xr:uid="{00000000-0005-0000-0000-0000EF080000}"/>
    <cellStyle name="Moneda 7 2 6 3" xfId="2299" xr:uid="{00000000-0005-0000-0000-0000F0080000}"/>
    <cellStyle name="Moneda 7 2 6 3 2" xfId="2300" xr:uid="{00000000-0005-0000-0000-0000F1080000}"/>
    <cellStyle name="Moneda 7 2 6 4" xfId="2301" xr:uid="{00000000-0005-0000-0000-0000F2080000}"/>
    <cellStyle name="Moneda 7 2 6 4 2" xfId="2302" xr:uid="{00000000-0005-0000-0000-0000F3080000}"/>
    <cellStyle name="Moneda 7 2 6 5" xfId="2303" xr:uid="{00000000-0005-0000-0000-0000F4080000}"/>
    <cellStyle name="Moneda 7 2 7" xfId="2304" xr:uid="{00000000-0005-0000-0000-0000F5080000}"/>
    <cellStyle name="Moneda 7 2 7 2" xfId="2305" xr:uid="{00000000-0005-0000-0000-0000F6080000}"/>
    <cellStyle name="Moneda 7 2 8" xfId="2306" xr:uid="{00000000-0005-0000-0000-0000F7080000}"/>
    <cellStyle name="Moneda 7 2 8 2" xfId="2307" xr:uid="{00000000-0005-0000-0000-0000F8080000}"/>
    <cellStyle name="Moneda 7 2 9" xfId="2308" xr:uid="{00000000-0005-0000-0000-0000F9080000}"/>
    <cellStyle name="Moneda 7 2 9 2" xfId="2309" xr:uid="{00000000-0005-0000-0000-0000FA080000}"/>
    <cellStyle name="Moneda 7 3" xfId="2310" xr:uid="{00000000-0005-0000-0000-0000FB080000}"/>
    <cellStyle name="Moneda 7 3 2" xfId="2311" xr:uid="{00000000-0005-0000-0000-0000FC080000}"/>
    <cellStyle name="Moneda 7 3 2 2" xfId="2312" xr:uid="{00000000-0005-0000-0000-0000FD080000}"/>
    <cellStyle name="Moneda 7 3 2 2 2" xfId="2313" xr:uid="{00000000-0005-0000-0000-0000FE080000}"/>
    <cellStyle name="Moneda 7 3 2 2 2 2" xfId="2314" xr:uid="{00000000-0005-0000-0000-0000FF080000}"/>
    <cellStyle name="Moneda 7 3 2 2 3" xfId="2315" xr:uid="{00000000-0005-0000-0000-000000090000}"/>
    <cellStyle name="Moneda 7 3 2 2 3 2" xfId="2316" xr:uid="{00000000-0005-0000-0000-000001090000}"/>
    <cellStyle name="Moneda 7 3 2 2 4" xfId="2317" xr:uid="{00000000-0005-0000-0000-000002090000}"/>
    <cellStyle name="Moneda 7 3 2 2 4 2" xfId="2318" xr:uid="{00000000-0005-0000-0000-000003090000}"/>
    <cellStyle name="Moneda 7 3 2 2 5" xfId="2319" xr:uid="{00000000-0005-0000-0000-000004090000}"/>
    <cellStyle name="Moneda 7 3 2 3" xfId="2320" xr:uid="{00000000-0005-0000-0000-000005090000}"/>
    <cellStyle name="Moneda 7 3 2 3 2" xfId="2321" xr:uid="{00000000-0005-0000-0000-000006090000}"/>
    <cellStyle name="Moneda 7 3 2 4" xfId="2322" xr:uid="{00000000-0005-0000-0000-000007090000}"/>
    <cellStyle name="Moneda 7 3 2 4 2" xfId="2323" xr:uid="{00000000-0005-0000-0000-000008090000}"/>
    <cellStyle name="Moneda 7 3 2 5" xfId="2324" xr:uid="{00000000-0005-0000-0000-000009090000}"/>
    <cellStyle name="Moneda 7 3 2 5 2" xfId="2325" xr:uid="{00000000-0005-0000-0000-00000A090000}"/>
    <cellStyle name="Moneda 7 3 2 6" xfId="2326" xr:uid="{00000000-0005-0000-0000-00000B090000}"/>
    <cellStyle name="Moneda 7 3 3" xfId="2327" xr:uid="{00000000-0005-0000-0000-00000C090000}"/>
    <cellStyle name="Moneda 7 3 3 2" xfId="2328" xr:uid="{00000000-0005-0000-0000-00000D090000}"/>
    <cellStyle name="Moneda 7 3 3 2 2" xfId="2329" xr:uid="{00000000-0005-0000-0000-00000E090000}"/>
    <cellStyle name="Moneda 7 3 3 3" xfId="2330" xr:uid="{00000000-0005-0000-0000-00000F090000}"/>
    <cellStyle name="Moneda 7 3 3 3 2" xfId="2331" xr:uid="{00000000-0005-0000-0000-000010090000}"/>
    <cellStyle name="Moneda 7 3 3 4" xfId="2332" xr:uid="{00000000-0005-0000-0000-000011090000}"/>
    <cellStyle name="Moneda 7 3 3 4 2" xfId="2333" xr:uid="{00000000-0005-0000-0000-000012090000}"/>
    <cellStyle name="Moneda 7 3 3 5" xfId="2334" xr:uid="{00000000-0005-0000-0000-000013090000}"/>
    <cellStyle name="Moneda 7 3 4" xfId="2335" xr:uid="{00000000-0005-0000-0000-000014090000}"/>
    <cellStyle name="Moneda 7 3 4 2" xfId="2336" xr:uid="{00000000-0005-0000-0000-000015090000}"/>
    <cellStyle name="Moneda 7 3 5" xfId="2337" xr:uid="{00000000-0005-0000-0000-000016090000}"/>
    <cellStyle name="Moneda 7 3 5 2" xfId="2338" xr:uid="{00000000-0005-0000-0000-000017090000}"/>
    <cellStyle name="Moneda 7 3 6" xfId="2339" xr:uid="{00000000-0005-0000-0000-000018090000}"/>
    <cellStyle name="Moneda 7 3 6 2" xfId="2340" xr:uid="{00000000-0005-0000-0000-000019090000}"/>
    <cellStyle name="Moneda 7 3 7" xfId="2341" xr:uid="{00000000-0005-0000-0000-00001A090000}"/>
    <cellStyle name="Moneda 7 4" xfId="2342" xr:uid="{00000000-0005-0000-0000-00001B090000}"/>
    <cellStyle name="Moneda 7 4 2" xfId="2343" xr:uid="{00000000-0005-0000-0000-00001C090000}"/>
    <cellStyle name="Moneda 7 4 2 2" xfId="2344" xr:uid="{00000000-0005-0000-0000-00001D090000}"/>
    <cellStyle name="Moneda 7 4 2 2 2" xfId="2345" xr:uid="{00000000-0005-0000-0000-00001E090000}"/>
    <cellStyle name="Moneda 7 4 2 2 2 2" xfId="2346" xr:uid="{00000000-0005-0000-0000-00001F090000}"/>
    <cellStyle name="Moneda 7 4 2 2 3" xfId="2347" xr:uid="{00000000-0005-0000-0000-000020090000}"/>
    <cellStyle name="Moneda 7 4 2 2 3 2" xfId="2348" xr:uid="{00000000-0005-0000-0000-000021090000}"/>
    <cellStyle name="Moneda 7 4 2 2 4" xfId="2349" xr:uid="{00000000-0005-0000-0000-000022090000}"/>
    <cellStyle name="Moneda 7 4 2 2 4 2" xfId="2350" xr:uid="{00000000-0005-0000-0000-000023090000}"/>
    <cellStyle name="Moneda 7 4 2 2 5" xfId="2351" xr:uid="{00000000-0005-0000-0000-000024090000}"/>
    <cellStyle name="Moneda 7 4 2 3" xfId="2352" xr:uid="{00000000-0005-0000-0000-000025090000}"/>
    <cellStyle name="Moneda 7 4 2 3 2" xfId="2353" xr:uid="{00000000-0005-0000-0000-000026090000}"/>
    <cellStyle name="Moneda 7 4 2 4" xfId="2354" xr:uid="{00000000-0005-0000-0000-000027090000}"/>
    <cellStyle name="Moneda 7 4 2 4 2" xfId="2355" xr:uid="{00000000-0005-0000-0000-000028090000}"/>
    <cellStyle name="Moneda 7 4 2 5" xfId="2356" xr:uid="{00000000-0005-0000-0000-000029090000}"/>
    <cellStyle name="Moneda 7 4 2 5 2" xfId="2357" xr:uid="{00000000-0005-0000-0000-00002A090000}"/>
    <cellStyle name="Moneda 7 4 2 6" xfId="2358" xr:uid="{00000000-0005-0000-0000-00002B090000}"/>
    <cellStyle name="Moneda 7 4 3" xfId="2359" xr:uid="{00000000-0005-0000-0000-00002C090000}"/>
    <cellStyle name="Moneda 7 4 3 2" xfId="2360" xr:uid="{00000000-0005-0000-0000-00002D090000}"/>
    <cellStyle name="Moneda 7 4 3 2 2" xfId="2361" xr:uid="{00000000-0005-0000-0000-00002E090000}"/>
    <cellStyle name="Moneda 7 4 3 3" xfId="2362" xr:uid="{00000000-0005-0000-0000-00002F090000}"/>
    <cellStyle name="Moneda 7 4 3 3 2" xfId="2363" xr:uid="{00000000-0005-0000-0000-000030090000}"/>
    <cellStyle name="Moneda 7 4 3 4" xfId="2364" xr:uid="{00000000-0005-0000-0000-000031090000}"/>
    <cellStyle name="Moneda 7 4 3 4 2" xfId="2365" xr:uid="{00000000-0005-0000-0000-000032090000}"/>
    <cellStyle name="Moneda 7 4 3 5" xfId="2366" xr:uid="{00000000-0005-0000-0000-000033090000}"/>
    <cellStyle name="Moneda 7 4 4" xfId="2367" xr:uid="{00000000-0005-0000-0000-000034090000}"/>
    <cellStyle name="Moneda 7 4 4 2" xfId="2368" xr:uid="{00000000-0005-0000-0000-000035090000}"/>
    <cellStyle name="Moneda 7 4 5" xfId="2369" xr:uid="{00000000-0005-0000-0000-000036090000}"/>
    <cellStyle name="Moneda 7 4 5 2" xfId="2370" xr:uid="{00000000-0005-0000-0000-000037090000}"/>
    <cellStyle name="Moneda 7 4 6" xfId="2371" xr:uid="{00000000-0005-0000-0000-000038090000}"/>
    <cellStyle name="Moneda 7 4 6 2" xfId="2372" xr:uid="{00000000-0005-0000-0000-000039090000}"/>
    <cellStyle name="Moneda 7 4 7" xfId="2373" xr:uid="{00000000-0005-0000-0000-00003A090000}"/>
    <cellStyle name="Moneda 7 5" xfId="2374" xr:uid="{00000000-0005-0000-0000-00003B090000}"/>
    <cellStyle name="Moneda 7 5 2" xfId="2375" xr:uid="{00000000-0005-0000-0000-00003C090000}"/>
    <cellStyle name="Moneda 7 5 2 2" xfId="2376" xr:uid="{00000000-0005-0000-0000-00003D090000}"/>
    <cellStyle name="Moneda 7 5 2 2 2" xfId="2377" xr:uid="{00000000-0005-0000-0000-00003E090000}"/>
    <cellStyle name="Moneda 7 5 2 2 2 2" xfId="2378" xr:uid="{00000000-0005-0000-0000-00003F090000}"/>
    <cellStyle name="Moneda 7 5 2 2 3" xfId="2379" xr:uid="{00000000-0005-0000-0000-000040090000}"/>
    <cellStyle name="Moneda 7 5 2 2 3 2" xfId="2380" xr:uid="{00000000-0005-0000-0000-000041090000}"/>
    <cellStyle name="Moneda 7 5 2 2 4" xfId="2381" xr:uid="{00000000-0005-0000-0000-000042090000}"/>
    <cellStyle name="Moneda 7 5 2 2 4 2" xfId="2382" xr:uid="{00000000-0005-0000-0000-000043090000}"/>
    <cellStyle name="Moneda 7 5 2 2 5" xfId="2383" xr:uid="{00000000-0005-0000-0000-000044090000}"/>
    <cellStyle name="Moneda 7 5 2 3" xfId="2384" xr:uid="{00000000-0005-0000-0000-000045090000}"/>
    <cellStyle name="Moneda 7 5 2 3 2" xfId="2385" xr:uid="{00000000-0005-0000-0000-000046090000}"/>
    <cellStyle name="Moneda 7 5 2 4" xfId="2386" xr:uid="{00000000-0005-0000-0000-000047090000}"/>
    <cellStyle name="Moneda 7 5 2 4 2" xfId="2387" xr:uid="{00000000-0005-0000-0000-000048090000}"/>
    <cellStyle name="Moneda 7 5 2 5" xfId="2388" xr:uid="{00000000-0005-0000-0000-000049090000}"/>
    <cellStyle name="Moneda 7 5 2 5 2" xfId="2389" xr:uid="{00000000-0005-0000-0000-00004A090000}"/>
    <cellStyle name="Moneda 7 5 2 6" xfId="2390" xr:uid="{00000000-0005-0000-0000-00004B090000}"/>
    <cellStyle name="Moneda 7 5 3" xfId="2391" xr:uid="{00000000-0005-0000-0000-00004C090000}"/>
    <cellStyle name="Moneda 7 5 3 2" xfId="2392" xr:uid="{00000000-0005-0000-0000-00004D090000}"/>
    <cellStyle name="Moneda 7 5 3 2 2" xfId="2393" xr:uid="{00000000-0005-0000-0000-00004E090000}"/>
    <cellStyle name="Moneda 7 5 3 3" xfId="2394" xr:uid="{00000000-0005-0000-0000-00004F090000}"/>
    <cellStyle name="Moneda 7 5 3 3 2" xfId="2395" xr:uid="{00000000-0005-0000-0000-000050090000}"/>
    <cellStyle name="Moneda 7 5 3 4" xfId="2396" xr:uid="{00000000-0005-0000-0000-000051090000}"/>
    <cellStyle name="Moneda 7 5 3 4 2" xfId="2397" xr:uid="{00000000-0005-0000-0000-000052090000}"/>
    <cellStyle name="Moneda 7 5 3 5" xfId="2398" xr:uid="{00000000-0005-0000-0000-000053090000}"/>
    <cellStyle name="Moneda 7 5 4" xfId="2399" xr:uid="{00000000-0005-0000-0000-000054090000}"/>
    <cellStyle name="Moneda 7 5 4 2" xfId="2400" xr:uid="{00000000-0005-0000-0000-000055090000}"/>
    <cellStyle name="Moneda 7 5 5" xfId="2401" xr:uid="{00000000-0005-0000-0000-000056090000}"/>
    <cellStyle name="Moneda 7 5 5 2" xfId="2402" xr:uid="{00000000-0005-0000-0000-000057090000}"/>
    <cellStyle name="Moneda 7 5 6" xfId="2403" xr:uid="{00000000-0005-0000-0000-000058090000}"/>
    <cellStyle name="Moneda 7 5 6 2" xfId="2404" xr:uid="{00000000-0005-0000-0000-000059090000}"/>
    <cellStyle name="Moneda 7 5 7" xfId="2405" xr:uid="{00000000-0005-0000-0000-00005A090000}"/>
    <cellStyle name="Moneda 7 6" xfId="2406" xr:uid="{00000000-0005-0000-0000-00005B090000}"/>
    <cellStyle name="Moneda 7 6 2" xfId="2407" xr:uid="{00000000-0005-0000-0000-00005C090000}"/>
    <cellStyle name="Moneda 7 6 2 2" xfId="2408" xr:uid="{00000000-0005-0000-0000-00005D090000}"/>
    <cellStyle name="Moneda 7 6 2 2 2" xfId="2409" xr:uid="{00000000-0005-0000-0000-00005E090000}"/>
    <cellStyle name="Moneda 7 6 2 3" xfId="2410" xr:uid="{00000000-0005-0000-0000-00005F090000}"/>
    <cellStyle name="Moneda 7 6 2 3 2" xfId="2411" xr:uid="{00000000-0005-0000-0000-000060090000}"/>
    <cellStyle name="Moneda 7 6 2 4" xfId="2412" xr:uid="{00000000-0005-0000-0000-000061090000}"/>
    <cellStyle name="Moneda 7 6 2 4 2" xfId="2413" xr:uid="{00000000-0005-0000-0000-000062090000}"/>
    <cellStyle name="Moneda 7 6 2 5" xfId="2414" xr:uid="{00000000-0005-0000-0000-000063090000}"/>
    <cellStyle name="Moneda 7 6 3" xfId="2415" xr:uid="{00000000-0005-0000-0000-000064090000}"/>
    <cellStyle name="Moneda 7 6 3 2" xfId="2416" xr:uid="{00000000-0005-0000-0000-000065090000}"/>
    <cellStyle name="Moneda 7 6 4" xfId="2417" xr:uid="{00000000-0005-0000-0000-000066090000}"/>
    <cellStyle name="Moneda 7 6 4 2" xfId="2418" xr:uid="{00000000-0005-0000-0000-000067090000}"/>
    <cellStyle name="Moneda 7 6 5" xfId="2419" xr:uid="{00000000-0005-0000-0000-000068090000}"/>
    <cellStyle name="Moneda 7 6 5 2" xfId="2420" xr:uid="{00000000-0005-0000-0000-000069090000}"/>
    <cellStyle name="Moneda 7 6 6" xfId="2421" xr:uid="{00000000-0005-0000-0000-00006A090000}"/>
    <cellStyle name="Moneda 7 7" xfId="2422" xr:uid="{00000000-0005-0000-0000-00006B090000}"/>
    <cellStyle name="Moneda 7 7 2" xfId="2423" xr:uid="{00000000-0005-0000-0000-00006C090000}"/>
    <cellStyle name="Moneda 7 7 2 2" xfId="2424" xr:uid="{00000000-0005-0000-0000-00006D090000}"/>
    <cellStyle name="Moneda 7 7 3" xfId="2425" xr:uid="{00000000-0005-0000-0000-00006E090000}"/>
    <cellStyle name="Moneda 7 7 3 2" xfId="2426" xr:uid="{00000000-0005-0000-0000-00006F090000}"/>
    <cellStyle name="Moneda 7 7 4" xfId="2427" xr:uid="{00000000-0005-0000-0000-000070090000}"/>
    <cellStyle name="Moneda 7 7 4 2" xfId="2428" xr:uid="{00000000-0005-0000-0000-000071090000}"/>
    <cellStyle name="Moneda 7 7 5" xfId="2429" xr:uid="{00000000-0005-0000-0000-000072090000}"/>
    <cellStyle name="Moneda 7 8" xfId="2430" xr:uid="{00000000-0005-0000-0000-000073090000}"/>
    <cellStyle name="Moneda 7 8 2" xfId="2431" xr:uid="{00000000-0005-0000-0000-000074090000}"/>
    <cellStyle name="Moneda 7 9" xfId="2432" xr:uid="{00000000-0005-0000-0000-000075090000}"/>
    <cellStyle name="Moneda 7 9 2" xfId="2433" xr:uid="{00000000-0005-0000-0000-000076090000}"/>
    <cellStyle name="Moneda 8" xfId="2434" xr:uid="{00000000-0005-0000-0000-000077090000}"/>
    <cellStyle name="Moneda 8 10" xfId="2435" xr:uid="{00000000-0005-0000-0000-000078090000}"/>
    <cellStyle name="Moneda 8 10 2" xfId="2436" xr:uid="{00000000-0005-0000-0000-000079090000}"/>
    <cellStyle name="Moneda 8 11" xfId="2437" xr:uid="{00000000-0005-0000-0000-00007A090000}"/>
    <cellStyle name="Moneda 8 11 2" xfId="2438" xr:uid="{00000000-0005-0000-0000-00007B090000}"/>
    <cellStyle name="Moneda 8 12" xfId="2439" xr:uid="{00000000-0005-0000-0000-00007C090000}"/>
    <cellStyle name="Moneda 8 13" xfId="2440" xr:uid="{00000000-0005-0000-0000-00007D090000}"/>
    <cellStyle name="Moneda 8 2" xfId="2441" xr:uid="{00000000-0005-0000-0000-00007E090000}"/>
    <cellStyle name="Moneda 8 2 10" xfId="2442" xr:uid="{00000000-0005-0000-0000-00007F090000}"/>
    <cellStyle name="Moneda 8 2 11" xfId="2443" xr:uid="{00000000-0005-0000-0000-000080090000}"/>
    <cellStyle name="Moneda 8 2 2" xfId="2444" xr:uid="{00000000-0005-0000-0000-000081090000}"/>
    <cellStyle name="Moneda 8 2 2 2" xfId="2445" xr:uid="{00000000-0005-0000-0000-000082090000}"/>
    <cellStyle name="Moneda 8 2 2 2 2" xfId="2446" xr:uid="{00000000-0005-0000-0000-000083090000}"/>
    <cellStyle name="Moneda 8 2 2 2 2 2" xfId="2447" xr:uid="{00000000-0005-0000-0000-000084090000}"/>
    <cellStyle name="Moneda 8 2 2 2 2 2 2" xfId="2448" xr:uid="{00000000-0005-0000-0000-000085090000}"/>
    <cellStyle name="Moneda 8 2 2 2 2 3" xfId="2449" xr:uid="{00000000-0005-0000-0000-000086090000}"/>
    <cellStyle name="Moneda 8 2 2 2 2 3 2" xfId="2450" xr:uid="{00000000-0005-0000-0000-000087090000}"/>
    <cellStyle name="Moneda 8 2 2 2 2 4" xfId="2451" xr:uid="{00000000-0005-0000-0000-000088090000}"/>
    <cellStyle name="Moneda 8 2 2 2 2 4 2" xfId="2452" xr:uid="{00000000-0005-0000-0000-000089090000}"/>
    <cellStyle name="Moneda 8 2 2 2 2 5" xfId="2453" xr:uid="{00000000-0005-0000-0000-00008A090000}"/>
    <cellStyle name="Moneda 8 2 2 2 3" xfId="2454" xr:uid="{00000000-0005-0000-0000-00008B090000}"/>
    <cellStyle name="Moneda 8 2 2 2 3 2" xfId="2455" xr:uid="{00000000-0005-0000-0000-00008C090000}"/>
    <cellStyle name="Moneda 8 2 2 2 4" xfId="2456" xr:uid="{00000000-0005-0000-0000-00008D090000}"/>
    <cellStyle name="Moneda 8 2 2 2 4 2" xfId="2457" xr:uid="{00000000-0005-0000-0000-00008E090000}"/>
    <cellStyle name="Moneda 8 2 2 2 5" xfId="2458" xr:uid="{00000000-0005-0000-0000-00008F090000}"/>
    <cellStyle name="Moneda 8 2 2 2 5 2" xfId="2459" xr:uid="{00000000-0005-0000-0000-000090090000}"/>
    <cellStyle name="Moneda 8 2 2 2 6" xfId="2460" xr:uid="{00000000-0005-0000-0000-000091090000}"/>
    <cellStyle name="Moneda 8 2 2 3" xfId="2461" xr:uid="{00000000-0005-0000-0000-000092090000}"/>
    <cellStyle name="Moneda 8 2 2 3 2" xfId="2462" xr:uid="{00000000-0005-0000-0000-000093090000}"/>
    <cellStyle name="Moneda 8 2 2 3 2 2" xfId="2463" xr:uid="{00000000-0005-0000-0000-000094090000}"/>
    <cellStyle name="Moneda 8 2 2 3 3" xfId="2464" xr:uid="{00000000-0005-0000-0000-000095090000}"/>
    <cellStyle name="Moneda 8 2 2 3 3 2" xfId="2465" xr:uid="{00000000-0005-0000-0000-000096090000}"/>
    <cellStyle name="Moneda 8 2 2 3 4" xfId="2466" xr:uid="{00000000-0005-0000-0000-000097090000}"/>
    <cellStyle name="Moneda 8 2 2 3 4 2" xfId="2467" xr:uid="{00000000-0005-0000-0000-000098090000}"/>
    <cellStyle name="Moneda 8 2 2 3 5" xfId="2468" xr:uid="{00000000-0005-0000-0000-000099090000}"/>
    <cellStyle name="Moneda 8 2 2 4" xfId="2469" xr:uid="{00000000-0005-0000-0000-00009A090000}"/>
    <cellStyle name="Moneda 8 2 2 4 2" xfId="2470" xr:uid="{00000000-0005-0000-0000-00009B090000}"/>
    <cellStyle name="Moneda 8 2 2 5" xfId="2471" xr:uid="{00000000-0005-0000-0000-00009C090000}"/>
    <cellStyle name="Moneda 8 2 2 5 2" xfId="2472" xr:uid="{00000000-0005-0000-0000-00009D090000}"/>
    <cellStyle name="Moneda 8 2 2 6" xfId="2473" xr:uid="{00000000-0005-0000-0000-00009E090000}"/>
    <cellStyle name="Moneda 8 2 2 6 2" xfId="2474" xr:uid="{00000000-0005-0000-0000-00009F090000}"/>
    <cellStyle name="Moneda 8 2 2 7" xfId="2475" xr:uid="{00000000-0005-0000-0000-0000A0090000}"/>
    <cellStyle name="Moneda 8 2 3" xfId="2476" xr:uid="{00000000-0005-0000-0000-0000A1090000}"/>
    <cellStyle name="Moneda 8 2 3 2" xfId="2477" xr:uid="{00000000-0005-0000-0000-0000A2090000}"/>
    <cellStyle name="Moneda 8 2 3 2 2" xfId="2478" xr:uid="{00000000-0005-0000-0000-0000A3090000}"/>
    <cellStyle name="Moneda 8 2 3 2 2 2" xfId="2479" xr:uid="{00000000-0005-0000-0000-0000A4090000}"/>
    <cellStyle name="Moneda 8 2 3 2 2 2 2" xfId="2480" xr:uid="{00000000-0005-0000-0000-0000A5090000}"/>
    <cellStyle name="Moneda 8 2 3 2 2 3" xfId="2481" xr:uid="{00000000-0005-0000-0000-0000A6090000}"/>
    <cellStyle name="Moneda 8 2 3 2 2 3 2" xfId="2482" xr:uid="{00000000-0005-0000-0000-0000A7090000}"/>
    <cellStyle name="Moneda 8 2 3 2 2 4" xfId="2483" xr:uid="{00000000-0005-0000-0000-0000A8090000}"/>
    <cellStyle name="Moneda 8 2 3 2 2 4 2" xfId="2484" xr:uid="{00000000-0005-0000-0000-0000A9090000}"/>
    <cellStyle name="Moneda 8 2 3 2 2 5" xfId="2485" xr:uid="{00000000-0005-0000-0000-0000AA090000}"/>
    <cellStyle name="Moneda 8 2 3 2 3" xfId="2486" xr:uid="{00000000-0005-0000-0000-0000AB090000}"/>
    <cellStyle name="Moneda 8 2 3 2 3 2" xfId="2487" xr:uid="{00000000-0005-0000-0000-0000AC090000}"/>
    <cellStyle name="Moneda 8 2 3 2 4" xfId="2488" xr:uid="{00000000-0005-0000-0000-0000AD090000}"/>
    <cellStyle name="Moneda 8 2 3 2 4 2" xfId="2489" xr:uid="{00000000-0005-0000-0000-0000AE090000}"/>
    <cellStyle name="Moneda 8 2 3 2 5" xfId="2490" xr:uid="{00000000-0005-0000-0000-0000AF090000}"/>
    <cellStyle name="Moneda 8 2 3 2 5 2" xfId="2491" xr:uid="{00000000-0005-0000-0000-0000B0090000}"/>
    <cellStyle name="Moneda 8 2 3 2 6" xfId="2492" xr:uid="{00000000-0005-0000-0000-0000B1090000}"/>
    <cellStyle name="Moneda 8 2 3 3" xfId="2493" xr:uid="{00000000-0005-0000-0000-0000B2090000}"/>
    <cellStyle name="Moneda 8 2 3 3 2" xfId="2494" xr:uid="{00000000-0005-0000-0000-0000B3090000}"/>
    <cellStyle name="Moneda 8 2 3 3 2 2" xfId="2495" xr:uid="{00000000-0005-0000-0000-0000B4090000}"/>
    <cellStyle name="Moneda 8 2 3 3 3" xfId="2496" xr:uid="{00000000-0005-0000-0000-0000B5090000}"/>
    <cellStyle name="Moneda 8 2 3 3 3 2" xfId="2497" xr:uid="{00000000-0005-0000-0000-0000B6090000}"/>
    <cellStyle name="Moneda 8 2 3 3 4" xfId="2498" xr:uid="{00000000-0005-0000-0000-0000B7090000}"/>
    <cellStyle name="Moneda 8 2 3 3 4 2" xfId="2499" xr:uid="{00000000-0005-0000-0000-0000B8090000}"/>
    <cellStyle name="Moneda 8 2 3 3 5" xfId="2500" xr:uid="{00000000-0005-0000-0000-0000B9090000}"/>
    <cellStyle name="Moneda 8 2 3 4" xfId="2501" xr:uid="{00000000-0005-0000-0000-0000BA090000}"/>
    <cellStyle name="Moneda 8 2 3 4 2" xfId="2502" xr:uid="{00000000-0005-0000-0000-0000BB090000}"/>
    <cellStyle name="Moneda 8 2 3 5" xfId="2503" xr:uid="{00000000-0005-0000-0000-0000BC090000}"/>
    <cellStyle name="Moneda 8 2 3 5 2" xfId="2504" xr:uid="{00000000-0005-0000-0000-0000BD090000}"/>
    <cellStyle name="Moneda 8 2 3 6" xfId="2505" xr:uid="{00000000-0005-0000-0000-0000BE090000}"/>
    <cellStyle name="Moneda 8 2 3 6 2" xfId="2506" xr:uid="{00000000-0005-0000-0000-0000BF090000}"/>
    <cellStyle name="Moneda 8 2 3 7" xfId="2507" xr:uid="{00000000-0005-0000-0000-0000C0090000}"/>
    <cellStyle name="Moneda 8 2 4" xfId="2508" xr:uid="{00000000-0005-0000-0000-0000C1090000}"/>
    <cellStyle name="Moneda 8 2 4 2" xfId="2509" xr:uid="{00000000-0005-0000-0000-0000C2090000}"/>
    <cellStyle name="Moneda 8 2 4 2 2" xfId="2510" xr:uid="{00000000-0005-0000-0000-0000C3090000}"/>
    <cellStyle name="Moneda 8 2 4 2 2 2" xfId="2511" xr:uid="{00000000-0005-0000-0000-0000C4090000}"/>
    <cellStyle name="Moneda 8 2 4 2 2 2 2" xfId="2512" xr:uid="{00000000-0005-0000-0000-0000C5090000}"/>
    <cellStyle name="Moneda 8 2 4 2 2 3" xfId="2513" xr:uid="{00000000-0005-0000-0000-0000C6090000}"/>
    <cellStyle name="Moneda 8 2 4 2 2 3 2" xfId="2514" xr:uid="{00000000-0005-0000-0000-0000C7090000}"/>
    <cellStyle name="Moneda 8 2 4 2 2 4" xfId="2515" xr:uid="{00000000-0005-0000-0000-0000C8090000}"/>
    <cellStyle name="Moneda 8 2 4 2 2 4 2" xfId="2516" xr:uid="{00000000-0005-0000-0000-0000C9090000}"/>
    <cellStyle name="Moneda 8 2 4 2 2 5" xfId="2517" xr:uid="{00000000-0005-0000-0000-0000CA090000}"/>
    <cellStyle name="Moneda 8 2 4 2 3" xfId="2518" xr:uid="{00000000-0005-0000-0000-0000CB090000}"/>
    <cellStyle name="Moneda 8 2 4 2 3 2" xfId="2519" xr:uid="{00000000-0005-0000-0000-0000CC090000}"/>
    <cellStyle name="Moneda 8 2 4 2 4" xfId="2520" xr:uid="{00000000-0005-0000-0000-0000CD090000}"/>
    <cellStyle name="Moneda 8 2 4 2 4 2" xfId="2521" xr:uid="{00000000-0005-0000-0000-0000CE090000}"/>
    <cellStyle name="Moneda 8 2 4 2 5" xfId="2522" xr:uid="{00000000-0005-0000-0000-0000CF090000}"/>
    <cellStyle name="Moneda 8 2 4 2 5 2" xfId="2523" xr:uid="{00000000-0005-0000-0000-0000D0090000}"/>
    <cellStyle name="Moneda 8 2 4 2 6" xfId="2524" xr:uid="{00000000-0005-0000-0000-0000D1090000}"/>
    <cellStyle name="Moneda 8 2 4 3" xfId="2525" xr:uid="{00000000-0005-0000-0000-0000D2090000}"/>
    <cellStyle name="Moneda 8 2 4 3 2" xfId="2526" xr:uid="{00000000-0005-0000-0000-0000D3090000}"/>
    <cellStyle name="Moneda 8 2 4 3 2 2" xfId="2527" xr:uid="{00000000-0005-0000-0000-0000D4090000}"/>
    <cellStyle name="Moneda 8 2 4 3 3" xfId="2528" xr:uid="{00000000-0005-0000-0000-0000D5090000}"/>
    <cellStyle name="Moneda 8 2 4 3 3 2" xfId="2529" xr:uid="{00000000-0005-0000-0000-0000D6090000}"/>
    <cellStyle name="Moneda 8 2 4 3 4" xfId="2530" xr:uid="{00000000-0005-0000-0000-0000D7090000}"/>
    <cellStyle name="Moneda 8 2 4 3 4 2" xfId="2531" xr:uid="{00000000-0005-0000-0000-0000D8090000}"/>
    <cellStyle name="Moneda 8 2 4 3 5" xfId="2532" xr:uid="{00000000-0005-0000-0000-0000D9090000}"/>
    <cellStyle name="Moneda 8 2 4 4" xfId="2533" xr:uid="{00000000-0005-0000-0000-0000DA090000}"/>
    <cellStyle name="Moneda 8 2 4 4 2" xfId="2534" xr:uid="{00000000-0005-0000-0000-0000DB090000}"/>
    <cellStyle name="Moneda 8 2 4 5" xfId="2535" xr:uid="{00000000-0005-0000-0000-0000DC090000}"/>
    <cellStyle name="Moneda 8 2 4 5 2" xfId="2536" xr:uid="{00000000-0005-0000-0000-0000DD090000}"/>
    <cellStyle name="Moneda 8 2 4 6" xfId="2537" xr:uid="{00000000-0005-0000-0000-0000DE090000}"/>
    <cellStyle name="Moneda 8 2 4 6 2" xfId="2538" xr:uid="{00000000-0005-0000-0000-0000DF090000}"/>
    <cellStyle name="Moneda 8 2 4 7" xfId="2539" xr:uid="{00000000-0005-0000-0000-0000E0090000}"/>
    <cellStyle name="Moneda 8 2 5" xfId="2540" xr:uid="{00000000-0005-0000-0000-0000E1090000}"/>
    <cellStyle name="Moneda 8 2 5 2" xfId="2541" xr:uid="{00000000-0005-0000-0000-0000E2090000}"/>
    <cellStyle name="Moneda 8 2 5 2 2" xfId="2542" xr:uid="{00000000-0005-0000-0000-0000E3090000}"/>
    <cellStyle name="Moneda 8 2 5 2 2 2" xfId="2543" xr:uid="{00000000-0005-0000-0000-0000E4090000}"/>
    <cellStyle name="Moneda 8 2 5 2 3" xfId="2544" xr:uid="{00000000-0005-0000-0000-0000E5090000}"/>
    <cellStyle name="Moneda 8 2 5 2 3 2" xfId="2545" xr:uid="{00000000-0005-0000-0000-0000E6090000}"/>
    <cellStyle name="Moneda 8 2 5 2 4" xfId="2546" xr:uid="{00000000-0005-0000-0000-0000E7090000}"/>
    <cellStyle name="Moneda 8 2 5 2 4 2" xfId="2547" xr:uid="{00000000-0005-0000-0000-0000E8090000}"/>
    <cellStyle name="Moneda 8 2 5 2 5" xfId="2548" xr:uid="{00000000-0005-0000-0000-0000E9090000}"/>
    <cellStyle name="Moneda 8 2 5 3" xfId="2549" xr:uid="{00000000-0005-0000-0000-0000EA090000}"/>
    <cellStyle name="Moneda 8 2 5 3 2" xfId="2550" xr:uid="{00000000-0005-0000-0000-0000EB090000}"/>
    <cellStyle name="Moneda 8 2 5 4" xfId="2551" xr:uid="{00000000-0005-0000-0000-0000EC090000}"/>
    <cellStyle name="Moneda 8 2 5 4 2" xfId="2552" xr:uid="{00000000-0005-0000-0000-0000ED090000}"/>
    <cellStyle name="Moneda 8 2 5 5" xfId="2553" xr:uid="{00000000-0005-0000-0000-0000EE090000}"/>
    <cellStyle name="Moneda 8 2 5 5 2" xfId="2554" xr:uid="{00000000-0005-0000-0000-0000EF090000}"/>
    <cellStyle name="Moneda 8 2 5 6" xfId="2555" xr:uid="{00000000-0005-0000-0000-0000F0090000}"/>
    <cellStyle name="Moneda 8 2 6" xfId="2556" xr:uid="{00000000-0005-0000-0000-0000F1090000}"/>
    <cellStyle name="Moneda 8 2 6 2" xfId="2557" xr:uid="{00000000-0005-0000-0000-0000F2090000}"/>
    <cellStyle name="Moneda 8 2 6 2 2" xfId="2558" xr:uid="{00000000-0005-0000-0000-0000F3090000}"/>
    <cellStyle name="Moneda 8 2 6 3" xfId="2559" xr:uid="{00000000-0005-0000-0000-0000F4090000}"/>
    <cellStyle name="Moneda 8 2 6 3 2" xfId="2560" xr:uid="{00000000-0005-0000-0000-0000F5090000}"/>
    <cellStyle name="Moneda 8 2 6 4" xfId="2561" xr:uid="{00000000-0005-0000-0000-0000F6090000}"/>
    <cellStyle name="Moneda 8 2 6 4 2" xfId="2562" xr:uid="{00000000-0005-0000-0000-0000F7090000}"/>
    <cellStyle name="Moneda 8 2 6 5" xfId="2563" xr:uid="{00000000-0005-0000-0000-0000F8090000}"/>
    <cellStyle name="Moneda 8 2 7" xfId="2564" xr:uid="{00000000-0005-0000-0000-0000F9090000}"/>
    <cellStyle name="Moneda 8 2 7 2" xfId="2565" xr:uid="{00000000-0005-0000-0000-0000FA090000}"/>
    <cellStyle name="Moneda 8 2 8" xfId="2566" xr:uid="{00000000-0005-0000-0000-0000FB090000}"/>
    <cellStyle name="Moneda 8 2 8 2" xfId="2567" xr:uid="{00000000-0005-0000-0000-0000FC090000}"/>
    <cellStyle name="Moneda 8 2 9" xfId="2568" xr:uid="{00000000-0005-0000-0000-0000FD090000}"/>
    <cellStyle name="Moneda 8 2 9 2" xfId="2569" xr:uid="{00000000-0005-0000-0000-0000FE090000}"/>
    <cellStyle name="Moneda 8 3" xfId="2570" xr:uid="{00000000-0005-0000-0000-0000FF090000}"/>
    <cellStyle name="Moneda 8 3 2" xfId="2571" xr:uid="{00000000-0005-0000-0000-0000000A0000}"/>
    <cellStyle name="Moneda 8 3 2 2" xfId="2572" xr:uid="{00000000-0005-0000-0000-0000010A0000}"/>
    <cellStyle name="Moneda 8 3 2 2 2" xfId="2573" xr:uid="{00000000-0005-0000-0000-0000020A0000}"/>
    <cellStyle name="Moneda 8 3 2 2 2 2" xfId="2574" xr:uid="{00000000-0005-0000-0000-0000030A0000}"/>
    <cellStyle name="Moneda 8 3 2 2 3" xfId="2575" xr:uid="{00000000-0005-0000-0000-0000040A0000}"/>
    <cellStyle name="Moneda 8 3 2 2 3 2" xfId="2576" xr:uid="{00000000-0005-0000-0000-0000050A0000}"/>
    <cellStyle name="Moneda 8 3 2 2 4" xfId="2577" xr:uid="{00000000-0005-0000-0000-0000060A0000}"/>
    <cellStyle name="Moneda 8 3 2 2 4 2" xfId="2578" xr:uid="{00000000-0005-0000-0000-0000070A0000}"/>
    <cellStyle name="Moneda 8 3 2 2 5" xfId="2579" xr:uid="{00000000-0005-0000-0000-0000080A0000}"/>
    <cellStyle name="Moneda 8 3 2 3" xfId="2580" xr:uid="{00000000-0005-0000-0000-0000090A0000}"/>
    <cellStyle name="Moneda 8 3 2 3 2" xfId="2581" xr:uid="{00000000-0005-0000-0000-00000A0A0000}"/>
    <cellStyle name="Moneda 8 3 2 4" xfId="2582" xr:uid="{00000000-0005-0000-0000-00000B0A0000}"/>
    <cellStyle name="Moneda 8 3 2 4 2" xfId="2583" xr:uid="{00000000-0005-0000-0000-00000C0A0000}"/>
    <cellStyle name="Moneda 8 3 2 5" xfId="2584" xr:uid="{00000000-0005-0000-0000-00000D0A0000}"/>
    <cellStyle name="Moneda 8 3 2 5 2" xfId="2585" xr:uid="{00000000-0005-0000-0000-00000E0A0000}"/>
    <cellStyle name="Moneda 8 3 2 6" xfId="2586" xr:uid="{00000000-0005-0000-0000-00000F0A0000}"/>
    <cellStyle name="Moneda 8 3 3" xfId="2587" xr:uid="{00000000-0005-0000-0000-0000100A0000}"/>
    <cellStyle name="Moneda 8 3 3 2" xfId="2588" xr:uid="{00000000-0005-0000-0000-0000110A0000}"/>
    <cellStyle name="Moneda 8 3 3 2 2" xfId="2589" xr:uid="{00000000-0005-0000-0000-0000120A0000}"/>
    <cellStyle name="Moneda 8 3 3 3" xfId="2590" xr:uid="{00000000-0005-0000-0000-0000130A0000}"/>
    <cellStyle name="Moneda 8 3 3 3 2" xfId="2591" xr:uid="{00000000-0005-0000-0000-0000140A0000}"/>
    <cellStyle name="Moneda 8 3 3 4" xfId="2592" xr:uid="{00000000-0005-0000-0000-0000150A0000}"/>
    <cellStyle name="Moneda 8 3 3 4 2" xfId="2593" xr:uid="{00000000-0005-0000-0000-0000160A0000}"/>
    <cellStyle name="Moneda 8 3 3 5" xfId="2594" xr:uid="{00000000-0005-0000-0000-0000170A0000}"/>
    <cellStyle name="Moneda 8 3 4" xfId="2595" xr:uid="{00000000-0005-0000-0000-0000180A0000}"/>
    <cellStyle name="Moneda 8 3 4 2" xfId="2596" xr:uid="{00000000-0005-0000-0000-0000190A0000}"/>
    <cellStyle name="Moneda 8 3 5" xfId="2597" xr:uid="{00000000-0005-0000-0000-00001A0A0000}"/>
    <cellStyle name="Moneda 8 3 5 2" xfId="2598" xr:uid="{00000000-0005-0000-0000-00001B0A0000}"/>
    <cellStyle name="Moneda 8 3 6" xfId="2599" xr:uid="{00000000-0005-0000-0000-00001C0A0000}"/>
    <cellStyle name="Moneda 8 3 6 2" xfId="2600" xr:uid="{00000000-0005-0000-0000-00001D0A0000}"/>
    <cellStyle name="Moneda 8 3 7" xfId="2601" xr:uid="{00000000-0005-0000-0000-00001E0A0000}"/>
    <cellStyle name="Moneda 8 4" xfId="2602" xr:uid="{00000000-0005-0000-0000-00001F0A0000}"/>
    <cellStyle name="Moneda 8 4 2" xfId="2603" xr:uid="{00000000-0005-0000-0000-0000200A0000}"/>
    <cellStyle name="Moneda 8 4 2 2" xfId="2604" xr:uid="{00000000-0005-0000-0000-0000210A0000}"/>
    <cellStyle name="Moneda 8 4 2 2 2" xfId="2605" xr:uid="{00000000-0005-0000-0000-0000220A0000}"/>
    <cellStyle name="Moneda 8 4 2 2 2 2" xfId="2606" xr:uid="{00000000-0005-0000-0000-0000230A0000}"/>
    <cellStyle name="Moneda 8 4 2 2 3" xfId="2607" xr:uid="{00000000-0005-0000-0000-0000240A0000}"/>
    <cellStyle name="Moneda 8 4 2 2 3 2" xfId="2608" xr:uid="{00000000-0005-0000-0000-0000250A0000}"/>
    <cellStyle name="Moneda 8 4 2 2 4" xfId="2609" xr:uid="{00000000-0005-0000-0000-0000260A0000}"/>
    <cellStyle name="Moneda 8 4 2 2 4 2" xfId="2610" xr:uid="{00000000-0005-0000-0000-0000270A0000}"/>
    <cellStyle name="Moneda 8 4 2 2 5" xfId="2611" xr:uid="{00000000-0005-0000-0000-0000280A0000}"/>
    <cellStyle name="Moneda 8 4 2 3" xfId="2612" xr:uid="{00000000-0005-0000-0000-0000290A0000}"/>
    <cellStyle name="Moneda 8 4 2 3 2" xfId="2613" xr:uid="{00000000-0005-0000-0000-00002A0A0000}"/>
    <cellStyle name="Moneda 8 4 2 4" xfId="2614" xr:uid="{00000000-0005-0000-0000-00002B0A0000}"/>
    <cellStyle name="Moneda 8 4 2 4 2" xfId="2615" xr:uid="{00000000-0005-0000-0000-00002C0A0000}"/>
    <cellStyle name="Moneda 8 4 2 5" xfId="2616" xr:uid="{00000000-0005-0000-0000-00002D0A0000}"/>
    <cellStyle name="Moneda 8 4 2 5 2" xfId="2617" xr:uid="{00000000-0005-0000-0000-00002E0A0000}"/>
    <cellStyle name="Moneda 8 4 2 6" xfId="2618" xr:uid="{00000000-0005-0000-0000-00002F0A0000}"/>
    <cellStyle name="Moneda 8 4 3" xfId="2619" xr:uid="{00000000-0005-0000-0000-0000300A0000}"/>
    <cellStyle name="Moneda 8 4 3 2" xfId="2620" xr:uid="{00000000-0005-0000-0000-0000310A0000}"/>
    <cellStyle name="Moneda 8 4 3 2 2" xfId="2621" xr:uid="{00000000-0005-0000-0000-0000320A0000}"/>
    <cellStyle name="Moneda 8 4 3 3" xfId="2622" xr:uid="{00000000-0005-0000-0000-0000330A0000}"/>
    <cellStyle name="Moneda 8 4 3 3 2" xfId="2623" xr:uid="{00000000-0005-0000-0000-0000340A0000}"/>
    <cellStyle name="Moneda 8 4 3 4" xfId="2624" xr:uid="{00000000-0005-0000-0000-0000350A0000}"/>
    <cellStyle name="Moneda 8 4 3 4 2" xfId="2625" xr:uid="{00000000-0005-0000-0000-0000360A0000}"/>
    <cellStyle name="Moneda 8 4 3 5" xfId="2626" xr:uid="{00000000-0005-0000-0000-0000370A0000}"/>
    <cellStyle name="Moneda 8 4 4" xfId="2627" xr:uid="{00000000-0005-0000-0000-0000380A0000}"/>
    <cellStyle name="Moneda 8 4 4 2" xfId="2628" xr:uid="{00000000-0005-0000-0000-0000390A0000}"/>
    <cellStyle name="Moneda 8 4 5" xfId="2629" xr:uid="{00000000-0005-0000-0000-00003A0A0000}"/>
    <cellStyle name="Moneda 8 4 5 2" xfId="2630" xr:uid="{00000000-0005-0000-0000-00003B0A0000}"/>
    <cellStyle name="Moneda 8 4 6" xfId="2631" xr:uid="{00000000-0005-0000-0000-00003C0A0000}"/>
    <cellStyle name="Moneda 8 4 6 2" xfId="2632" xr:uid="{00000000-0005-0000-0000-00003D0A0000}"/>
    <cellStyle name="Moneda 8 4 7" xfId="2633" xr:uid="{00000000-0005-0000-0000-00003E0A0000}"/>
    <cellStyle name="Moneda 8 5" xfId="2634" xr:uid="{00000000-0005-0000-0000-00003F0A0000}"/>
    <cellStyle name="Moneda 8 5 2" xfId="2635" xr:uid="{00000000-0005-0000-0000-0000400A0000}"/>
    <cellStyle name="Moneda 8 5 2 2" xfId="2636" xr:uid="{00000000-0005-0000-0000-0000410A0000}"/>
    <cellStyle name="Moneda 8 5 2 2 2" xfId="2637" xr:uid="{00000000-0005-0000-0000-0000420A0000}"/>
    <cellStyle name="Moneda 8 5 2 2 2 2" xfId="2638" xr:uid="{00000000-0005-0000-0000-0000430A0000}"/>
    <cellStyle name="Moneda 8 5 2 2 3" xfId="2639" xr:uid="{00000000-0005-0000-0000-0000440A0000}"/>
    <cellStyle name="Moneda 8 5 2 2 3 2" xfId="2640" xr:uid="{00000000-0005-0000-0000-0000450A0000}"/>
    <cellStyle name="Moneda 8 5 2 2 4" xfId="2641" xr:uid="{00000000-0005-0000-0000-0000460A0000}"/>
    <cellStyle name="Moneda 8 5 2 2 4 2" xfId="2642" xr:uid="{00000000-0005-0000-0000-0000470A0000}"/>
    <cellStyle name="Moneda 8 5 2 2 5" xfId="2643" xr:uid="{00000000-0005-0000-0000-0000480A0000}"/>
    <cellStyle name="Moneda 8 5 2 3" xfId="2644" xr:uid="{00000000-0005-0000-0000-0000490A0000}"/>
    <cellStyle name="Moneda 8 5 2 3 2" xfId="2645" xr:uid="{00000000-0005-0000-0000-00004A0A0000}"/>
    <cellStyle name="Moneda 8 5 2 4" xfId="2646" xr:uid="{00000000-0005-0000-0000-00004B0A0000}"/>
    <cellStyle name="Moneda 8 5 2 4 2" xfId="2647" xr:uid="{00000000-0005-0000-0000-00004C0A0000}"/>
    <cellStyle name="Moneda 8 5 2 5" xfId="2648" xr:uid="{00000000-0005-0000-0000-00004D0A0000}"/>
    <cellStyle name="Moneda 8 5 2 5 2" xfId="2649" xr:uid="{00000000-0005-0000-0000-00004E0A0000}"/>
    <cellStyle name="Moneda 8 5 2 6" xfId="2650" xr:uid="{00000000-0005-0000-0000-00004F0A0000}"/>
    <cellStyle name="Moneda 8 5 3" xfId="2651" xr:uid="{00000000-0005-0000-0000-0000500A0000}"/>
    <cellStyle name="Moneda 8 5 3 2" xfId="2652" xr:uid="{00000000-0005-0000-0000-0000510A0000}"/>
    <cellStyle name="Moneda 8 5 3 2 2" xfId="2653" xr:uid="{00000000-0005-0000-0000-0000520A0000}"/>
    <cellStyle name="Moneda 8 5 3 3" xfId="2654" xr:uid="{00000000-0005-0000-0000-0000530A0000}"/>
    <cellStyle name="Moneda 8 5 3 3 2" xfId="2655" xr:uid="{00000000-0005-0000-0000-0000540A0000}"/>
    <cellStyle name="Moneda 8 5 3 4" xfId="2656" xr:uid="{00000000-0005-0000-0000-0000550A0000}"/>
    <cellStyle name="Moneda 8 5 3 4 2" xfId="2657" xr:uid="{00000000-0005-0000-0000-0000560A0000}"/>
    <cellStyle name="Moneda 8 5 3 5" xfId="2658" xr:uid="{00000000-0005-0000-0000-0000570A0000}"/>
    <cellStyle name="Moneda 8 5 4" xfId="2659" xr:uid="{00000000-0005-0000-0000-0000580A0000}"/>
    <cellStyle name="Moneda 8 5 4 2" xfId="2660" xr:uid="{00000000-0005-0000-0000-0000590A0000}"/>
    <cellStyle name="Moneda 8 5 5" xfId="2661" xr:uid="{00000000-0005-0000-0000-00005A0A0000}"/>
    <cellStyle name="Moneda 8 5 5 2" xfId="2662" xr:uid="{00000000-0005-0000-0000-00005B0A0000}"/>
    <cellStyle name="Moneda 8 5 6" xfId="2663" xr:uid="{00000000-0005-0000-0000-00005C0A0000}"/>
    <cellStyle name="Moneda 8 5 6 2" xfId="2664" xr:uid="{00000000-0005-0000-0000-00005D0A0000}"/>
    <cellStyle name="Moneda 8 5 7" xfId="2665" xr:uid="{00000000-0005-0000-0000-00005E0A0000}"/>
    <cellStyle name="Moneda 8 6" xfId="2666" xr:uid="{00000000-0005-0000-0000-00005F0A0000}"/>
    <cellStyle name="Moneda 8 6 2" xfId="2667" xr:uid="{00000000-0005-0000-0000-0000600A0000}"/>
    <cellStyle name="Moneda 8 6 2 2" xfId="2668" xr:uid="{00000000-0005-0000-0000-0000610A0000}"/>
    <cellStyle name="Moneda 8 6 2 2 2" xfId="2669" xr:uid="{00000000-0005-0000-0000-0000620A0000}"/>
    <cellStyle name="Moneda 8 6 2 3" xfId="2670" xr:uid="{00000000-0005-0000-0000-0000630A0000}"/>
    <cellStyle name="Moneda 8 6 2 3 2" xfId="2671" xr:uid="{00000000-0005-0000-0000-0000640A0000}"/>
    <cellStyle name="Moneda 8 6 2 4" xfId="2672" xr:uid="{00000000-0005-0000-0000-0000650A0000}"/>
    <cellStyle name="Moneda 8 6 2 4 2" xfId="2673" xr:uid="{00000000-0005-0000-0000-0000660A0000}"/>
    <cellStyle name="Moneda 8 6 2 5" xfId="2674" xr:uid="{00000000-0005-0000-0000-0000670A0000}"/>
    <cellStyle name="Moneda 8 6 3" xfId="2675" xr:uid="{00000000-0005-0000-0000-0000680A0000}"/>
    <cellStyle name="Moneda 8 6 3 2" xfId="2676" xr:uid="{00000000-0005-0000-0000-0000690A0000}"/>
    <cellStyle name="Moneda 8 6 4" xfId="2677" xr:uid="{00000000-0005-0000-0000-00006A0A0000}"/>
    <cellStyle name="Moneda 8 6 4 2" xfId="2678" xr:uid="{00000000-0005-0000-0000-00006B0A0000}"/>
    <cellStyle name="Moneda 8 6 5" xfId="2679" xr:uid="{00000000-0005-0000-0000-00006C0A0000}"/>
    <cellStyle name="Moneda 8 6 5 2" xfId="2680" xr:uid="{00000000-0005-0000-0000-00006D0A0000}"/>
    <cellStyle name="Moneda 8 6 6" xfId="2681" xr:uid="{00000000-0005-0000-0000-00006E0A0000}"/>
    <cellStyle name="Moneda 8 7" xfId="2682" xr:uid="{00000000-0005-0000-0000-00006F0A0000}"/>
    <cellStyle name="Moneda 8 7 2" xfId="2683" xr:uid="{00000000-0005-0000-0000-0000700A0000}"/>
    <cellStyle name="Moneda 8 7 2 2" xfId="2684" xr:uid="{00000000-0005-0000-0000-0000710A0000}"/>
    <cellStyle name="Moneda 8 7 3" xfId="2685" xr:uid="{00000000-0005-0000-0000-0000720A0000}"/>
    <cellStyle name="Moneda 8 7 3 2" xfId="2686" xr:uid="{00000000-0005-0000-0000-0000730A0000}"/>
    <cellStyle name="Moneda 8 7 4" xfId="2687" xr:uid="{00000000-0005-0000-0000-0000740A0000}"/>
    <cellStyle name="Moneda 8 7 4 2" xfId="2688" xr:uid="{00000000-0005-0000-0000-0000750A0000}"/>
    <cellStyle name="Moneda 8 7 5" xfId="2689" xr:uid="{00000000-0005-0000-0000-0000760A0000}"/>
    <cellStyle name="Moneda 8 8" xfId="2690" xr:uid="{00000000-0005-0000-0000-0000770A0000}"/>
    <cellStyle name="Moneda 8 8 2" xfId="2691" xr:uid="{00000000-0005-0000-0000-0000780A0000}"/>
    <cellStyle name="Moneda 8 8 2 2" xfId="2692" xr:uid="{00000000-0005-0000-0000-0000790A0000}"/>
    <cellStyle name="Moneda 8 8 3" xfId="2693" xr:uid="{00000000-0005-0000-0000-00007A0A0000}"/>
    <cellStyle name="Moneda 8 8 3 2" xfId="2694" xr:uid="{00000000-0005-0000-0000-00007B0A0000}"/>
    <cellStyle name="Moneda 8 8 4" xfId="2695" xr:uid="{00000000-0005-0000-0000-00007C0A0000}"/>
    <cellStyle name="Moneda 8 8 4 2" xfId="2696" xr:uid="{00000000-0005-0000-0000-00007D0A0000}"/>
    <cellStyle name="Moneda 8 8 5" xfId="2697" xr:uid="{00000000-0005-0000-0000-00007E0A0000}"/>
    <cellStyle name="Moneda 8 9" xfId="2698" xr:uid="{00000000-0005-0000-0000-00007F0A0000}"/>
    <cellStyle name="Moneda 8 9 2" xfId="2699" xr:uid="{00000000-0005-0000-0000-0000800A0000}"/>
    <cellStyle name="Moneda 9" xfId="2700" xr:uid="{00000000-0005-0000-0000-0000810A0000}"/>
    <cellStyle name="Moneda 9 10" xfId="2701" xr:uid="{00000000-0005-0000-0000-0000820A0000}"/>
    <cellStyle name="Moneda 9 11" xfId="2702" xr:uid="{00000000-0005-0000-0000-0000830A0000}"/>
    <cellStyle name="Moneda 9 2" xfId="2703" xr:uid="{00000000-0005-0000-0000-0000840A0000}"/>
    <cellStyle name="Moneda 9 2 2" xfId="2704" xr:uid="{00000000-0005-0000-0000-0000850A0000}"/>
    <cellStyle name="Moneda 9 2 2 2" xfId="2705" xr:uid="{00000000-0005-0000-0000-0000860A0000}"/>
    <cellStyle name="Moneda 9 2 2 2 2" xfId="2706" xr:uid="{00000000-0005-0000-0000-0000870A0000}"/>
    <cellStyle name="Moneda 9 2 2 2 2 2" xfId="2707" xr:uid="{00000000-0005-0000-0000-0000880A0000}"/>
    <cellStyle name="Moneda 9 2 2 2 3" xfId="2708" xr:uid="{00000000-0005-0000-0000-0000890A0000}"/>
    <cellStyle name="Moneda 9 2 2 2 3 2" xfId="2709" xr:uid="{00000000-0005-0000-0000-00008A0A0000}"/>
    <cellStyle name="Moneda 9 2 2 2 4" xfId="2710" xr:uid="{00000000-0005-0000-0000-00008B0A0000}"/>
    <cellStyle name="Moneda 9 2 2 2 4 2" xfId="2711" xr:uid="{00000000-0005-0000-0000-00008C0A0000}"/>
    <cellStyle name="Moneda 9 2 2 2 5" xfId="2712" xr:uid="{00000000-0005-0000-0000-00008D0A0000}"/>
    <cellStyle name="Moneda 9 2 2 3" xfId="2713" xr:uid="{00000000-0005-0000-0000-00008E0A0000}"/>
    <cellStyle name="Moneda 9 2 2 3 2" xfId="2714" xr:uid="{00000000-0005-0000-0000-00008F0A0000}"/>
    <cellStyle name="Moneda 9 2 2 4" xfId="2715" xr:uid="{00000000-0005-0000-0000-0000900A0000}"/>
    <cellStyle name="Moneda 9 2 2 4 2" xfId="2716" xr:uid="{00000000-0005-0000-0000-0000910A0000}"/>
    <cellStyle name="Moneda 9 2 2 5" xfId="2717" xr:uid="{00000000-0005-0000-0000-0000920A0000}"/>
    <cellStyle name="Moneda 9 2 2 5 2" xfId="2718" xr:uid="{00000000-0005-0000-0000-0000930A0000}"/>
    <cellStyle name="Moneda 9 2 2 6" xfId="2719" xr:uid="{00000000-0005-0000-0000-0000940A0000}"/>
    <cellStyle name="Moneda 9 2 3" xfId="2720" xr:uid="{00000000-0005-0000-0000-0000950A0000}"/>
    <cellStyle name="Moneda 9 2 3 2" xfId="2721" xr:uid="{00000000-0005-0000-0000-0000960A0000}"/>
    <cellStyle name="Moneda 9 2 3 2 2" xfId="2722" xr:uid="{00000000-0005-0000-0000-0000970A0000}"/>
    <cellStyle name="Moneda 9 2 3 3" xfId="2723" xr:uid="{00000000-0005-0000-0000-0000980A0000}"/>
    <cellStyle name="Moneda 9 2 3 3 2" xfId="2724" xr:uid="{00000000-0005-0000-0000-0000990A0000}"/>
    <cellStyle name="Moneda 9 2 3 4" xfId="2725" xr:uid="{00000000-0005-0000-0000-00009A0A0000}"/>
    <cellStyle name="Moneda 9 2 3 4 2" xfId="2726" xr:uid="{00000000-0005-0000-0000-00009B0A0000}"/>
    <cellStyle name="Moneda 9 2 3 5" xfId="2727" xr:uid="{00000000-0005-0000-0000-00009C0A0000}"/>
    <cellStyle name="Moneda 9 2 4" xfId="2728" xr:uid="{00000000-0005-0000-0000-00009D0A0000}"/>
    <cellStyle name="Moneda 9 2 4 2" xfId="2729" xr:uid="{00000000-0005-0000-0000-00009E0A0000}"/>
    <cellStyle name="Moneda 9 2 5" xfId="2730" xr:uid="{00000000-0005-0000-0000-00009F0A0000}"/>
    <cellStyle name="Moneda 9 2 5 2" xfId="2731" xr:uid="{00000000-0005-0000-0000-0000A00A0000}"/>
    <cellStyle name="Moneda 9 2 6" xfId="2732" xr:uid="{00000000-0005-0000-0000-0000A10A0000}"/>
    <cellStyle name="Moneda 9 2 6 2" xfId="2733" xr:uid="{00000000-0005-0000-0000-0000A20A0000}"/>
    <cellStyle name="Moneda 9 2 7" xfId="2734" xr:uid="{00000000-0005-0000-0000-0000A30A0000}"/>
    <cellStyle name="Moneda 9 2 8" xfId="2735" xr:uid="{00000000-0005-0000-0000-0000A40A0000}"/>
    <cellStyle name="Moneda 9 3" xfId="2736" xr:uid="{00000000-0005-0000-0000-0000A50A0000}"/>
    <cellStyle name="Moneda 9 3 2" xfId="2737" xr:uid="{00000000-0005-0000-0000-0000A60A0000}"/>
    <cellStyle name="Moneda 9 3 2 2" xfId="2738" xr:uid="{00000000-0005-0000-0000-0000A70A0000}"/>
    <cellStyle name="Moneda 9 3 2 2 2" xfId="2739" xr:uid="{00000000-0005-0000-0000-0000A80A0000}"/>
    <cellStyle name="Moneda 9 3 2 2 2 2" xfId="2740" xr:uid="{00000000-0005-0000-0000-0000A90A0000}"/>
    <cellStyle name="Moneda 9 3 2 2 3" xfId="2741" xr:uid="{00000000-0005-0000-0000-0000AA0A0000}"/>
    <cellStyle name="Moneda 9 3 2 2 3 2" xfId="2742" xr:uid="{00000000-0005-0000-0000-0000AB0A0000}"/>
    <cellStyle name="Moneda 9 3 2 2 4" xfId="2743" xr:uid="{00000000-0005-0000-0000-0000AC0A0000}"/>
    <cellStyle name="Moneda 9 3 2 2 4 2" xfId="2744" xr:uid="{00000000-0005-0000-0000-0000AD0A0000}"/>
    <cellStyle name="Moneda 9 3 2 2 5" xfId="2745" xr:uid="{00000000-0005-0000-0000-0000AE0A0000}"/>
    <cellStyle name="Moneda 9 3 2 3" xfId="2746" xr:uid="{00000000-0005-0000-0000-0000AF0A0000}"/>
    <cellStyle name="Moneda 9 3 2 3 2" xfId="2747" xr:uid="{00000000-0005-0000-0000-0000B00A0000}"/>
    <cellStyle name="Moneda 9 3 2 4" xfId="2748" xr:uid="{00000000-0005-0000-0000-0000B10A0000}"/>
    <cellStyle name="Moneda 9 3 2 4 2" xfId="2749" xr:uid="{00000000-0005-0000-0000-0000B20A0000}"/>
    <cellStyle name="Moneda 9 3 2 5" xfId="2750" xr:uid="{00000000-0005-0000-0000-0000B30A0000}"/>
    <cellStyle name="Moneda 9 3 2 5 2" xfId="2751" xr:uid="{00000000-0005-0000-0000-0000B40A0000}"/>
    <cellStyle name="Moneda 9 3 2 6" xfId="2752" xr:uid="{00000000-0005-0000-0000-0000B50A0000}"/>
    <cellStyle name="Moneda 9 3 3" xfId="2753" xr:uid="{00000000-0005-0000-0000-0000B60A0000}"/>
    <cellStyle name="Moneda 9 3 3 2" xfId="2754" xr:uid="{00000000-0005-0000-0000-0000B70A0000}"/>
    <cellStyle name="Moneda 9 3 3 2 2" xfId="2755" xr:uid="{00000000-0005-0000-0000-0000B80A0000}"/>
    <cellStyle name="Moneda 9 3 3 3" xfId="2756" xr:uid="{00000000-0005-0000-0000-0000B90A0000}"/>
    <cellStyle name="Moneda 9 3 3 3 2" xfId="2757" xr:uid="{00000000-0005-0000-0000-0000BA0A0000}"/>
    <cellStyle name="Moneda 9 3 3 4" xfId="2758" xr:uid="{00000000-0005-0000-0000-0000BB0A0000}"/>
    <cellStyle name="Moneda 9 3 3 4 2" xfId="2759" xr:uid="{00000000-0005-0000-0000-0000BC0A0000}"/>
    <cellStyle name="Moneda 9 3 3 5" xfId="2760" xr:uid="{00000000-0005-0000-0000-0000BD0A0000}"/>
    <cellStyle name="Moneda 9 3 4" xfId="2761" xr:uid="{00000000-0005-0000-0000-0000BE0A0000}"/>
    <cellStyle name="Moneda 9 3 4 2" xfId="2762" xr:uid="{00000000-0005-0000-0000-0000BF0A0000}"/>
    <cellStyle name="Moneda 9 3 5" xfId="2763" xr:uid="{00000000-0005-0000-0000-0000C00A0000}"/>
    <cellStyle name="Moneda 9 3 5 2" xfId="2764" xr:uid="{00000000-0005-0000-0000-0000C10A0000}"/>
    <cellStyle name="Moneda 9 3 6" xfId="2765" xr:uid="{00000000-0005-0000-0000-0000C20A0000}"/>
    <cellStyle name="Moneda 9 3 6 2" xfId="2766" xr:uid="{00000000-0005-0000-0000-0000C30A0000}"/>
    <cellStyle name="Moneda 9 3 7" xfId="2767" xr:uid="{00000000-0005-0000-0000-0000C40A0000}"/>
    <cellStyle name="Moneda 9 4" xfId="2768" xr:uid="{00000000-0005-0000-0000-0000C50A0000}"/>
    <cellStyle name="Moneda 9 4 2" xfId="2769" xr:uid="{00000000-0005-0000-0000-0000C60A0000}"/>
    <cellStyle name="Moneda 9 4 2 2" xfId="2770" xr:uid="{00000000-0005-0000-0000-0000C70A0000}"/>
    <cellStyle name="Moneda 9 4 2 2 2" xfId="2771" xr:uid="{00000000-0005-0000-0000-0000C80A0000}"/>
    <cellStyle name="Moneda 9 4 2 2 2 2" xfId="2772" xr:uid="{00000000-0005-0000-0000-0000C90A0000}"/>
    <cellStyle name="Moneda 9 4 2 2 3" xfId="2773" xr:uid="{00000000-0005-0000-0000-0000CA0A0000}"/>
    <cellStyle name="Moneda 9 4 2 2 3 2" xfId="2774" xr:uid="{00000000-0005-0000-0000-0000CB0A0000}"/>
    <cellStyle name="Moneda 9 4 2 2 4" xfId="2775" xr:uid="{00000000-0005-0000-0000-0000CC0A0000}"/>
    <cellStyle name="Moneda 9 4 2 2 4 2" xfId="2776" xr:uid="{00000000-0005-0000-0000-0000CD0A0000}"/>
    <cellStyle name="Moneda 9 4 2 2 5" xfId="2777" xr:uid="{00000000-0005-0000-0000-0000CE0A0000}"/>
    <cellStyle name="Moneda 9 4 2 3" xfId="2778" xr:uid="{00000000-0005-0000-0000-0000CF0A0000}"/>
    <cellStyle name="Moneda 9 4 2 3 2" xfId="2779" xr:uid="{00000000-0005-0000-0000-0000D00A0000}"/>
    <cellStyle name="Moneda 9 4 2 4" xfId="2780" xr:uid="{00000000-0005-0000-0000-0000D10A0000}"/>
    <cellStyle name="Moneda 9 4 2 4 2" xfId="2781" xr:uid="{00000000-0005-0000-0000-0000D20A0000}"/>
    <cellStyle name="Moneda 9 4 2 5" xfId="2782" xr:uid="{00000000-0005-0000-0000-0000D30A0000}"/>
    <cellStyle name="Moneda 9 4 2 5 2" xfId="2783" xr:uid="{00000000-0005-0000-0000-0000D40A0000}"/>
    <cellStyle name="Moneda 9 4 2 6" xfId="2784" xr:uid="{00000000-0005-0000-0000-0000D50A0000}"/>
    <cellStyle name="Moneda 9 4 3" xfId="2785" xr:uid="{00000000-0005-0000-0000-0000D60A0000}"/>
    <cellStyle name="Moneda 9 4 3 2" xfId="2786" xr:uid="{00000000-0005-0000-0000-0000D70A0000}"/>
    <cellStyle name="Moneda 9 4 3 2 2" xfId="2787" xr:uid="{00000000-0005-0000-0000-0000D80A0000}"/>
    <cellStyle name="Moneda 9 4 3 3" xfId="2788" xr:uid="{00000000-0005-0000-0000-0000D90A0000}"/>
    <cellStyle name="Moneda 9 4 3 3 2" xfId="2789" xr:uid="{00000000-0005-0000-0000-0000DA0A0000}"/>
    <cellStyle name="Moneda 9 4 3 4" xfId="2790" xr:uid="{00000000-0005-0000-0000-0000DB0A0000}"/>
    <cellStyle name="Moneda 9 4 3 4 2" xfId="2791" xr:uid="{00000000-0005-0000-0000-0000DC0A0000}"/>
    <cellStyle name="Moneda 9 4 3 5" xfId="2792" xr:uid="{00000000-0005-0000-0000-0000DD0A0000}"/>
    <cellStyle name="Moneda 9 4 4" xfId="2793" xr:uid="{00000000-0005-0000-0000-0000DE0A0000}"/>
    <cellStyle name="Moneda 9 4 4 2" xfId="2794" xr:uid="{00000000-0005-0000-0000-0000DF0A0000}"/>
    <cellStyle name="Moneda 9 4 5" xfId="2795" xr:uid="{00000000-0005-0000-0000-0000E00A0000}"/>
    <cellStyle name="Moneda 9 4 5 2" xfId="2796" xr:uid="{00000000-0005-0000-0000-0000E10A0000}"/>
    <cellStyle name="Moneda 9 4 6" xfId="2797" xr:uid="{00000000-0005-0000-0000-0000E20A0000}"/>
    <cellStyle name="Moneda 9 4 6 2" xfId="2798" xr:uid="{00000000-0005-0000-0000-0000E30A0000}"/>
    <cellStyle name="Moneda 9 4 7" xfId="2799" xr:uid="{00000000-0005-0000-0000-0000E40A0000}"/>
    <cellStyle name="Moneda 9 5" xfId="2800" xr:uid="{00000000-0005-0000-0000-0000E50A0000}"/>
    <cellStyle name="Moneda 9 5 2" xfId="2801" xr:uid="{00000000-0005-0000-0000-0000E60A0000}"/>
    <cellStyle name="Moneda 9 5 2 2" xfId="2802" xr:uid="{00000000-0005-0000-0000-0000E70A0000}"/>
    <cellStyle name="Moneda 9 5 2 2 2" xfId="2803" xr:uid="{00000000-0005-0000-0000-0000E80A0000}"/>
    <cellStyle name="Moneda 9 5 2 3" xfId="2804" xr:uid="{00000000-0005-0000-0000-0000E90A0000}"/>
    <cellStyle name="Moneda 9 5 2 3 2" xfId="2805" xr:uid="{00000000-0005-0000-0000-0000EA0A0000}"/>
    <cellStyle name="Moneda 9 5 2 4" xfId="2806" xr:uid="{00000000-0005-0000-0000-0000EB0A0000}"/>
    <cellStyle name="Moneda 9 5 2 4 2" xfId="2807" xr:uid="{00000000-0005-0000-0000-0000EC0A0000}"/>
    <cellStyle name="Moneda 9 5 2 5" xfId="2808" xr:uid="{00000000-0005-0000-0000-0000ED0A0000}"/>
    <cellStyle name="Moneda 9 5 3" xfId="2809" xr:uid="{00000000-0005-0000-0000-0000EE0A0000}"/>
    <cellStyle name="Moneda 9 5 3 2" xfId="2810" xr:uid="{00000000-0005-0000-0000-0000EF0A0000}"/>
    <cellStyle name="Moneda 9 5 4" xfId="2811" xr:uid="{00000000-0005-0000-0000-0000F00A0000}"/>
    <cellStyle name="Moneda 9 5 4 2" xfId="2812" xr:uid="{00000000-0005-0000-0000-0000F10A0000}"/>
    <cellStyle name="Moneda 9 5 5" xfId="2813" xr:uid="{00000000-0005-0000-0000-0000F20A0000}"/>
    <cellStyle name="Moneda 9 5 5 2" xfId="2814" xr:uid="{00000000-0005-0000-0000-0000F30A0000}"/>
    <cellStyle name="Moneda 9 5 6" xfId="2815" xr:uid="{00000000-0005-0000-0000-0000F40A0000}"/>
    <cellStyle name="Moneda 9 6" xfId="2816" xr:uid="{00000000-0005-0000-0000-0000F50A0000}"/>
    <cellStyle name="Moneda 9 6 2" xfId="2817" xr:uid="{00000000-0005-0000-0000-0000F60A0000}"/>
    <cellStyle name="Moneda 9 6 2 2" xfId="2818" xr:uid="{00000000-0005-0000-0000-0000F70A0000}"/>
    <cellStyle name="Moneda 9 6 3" xfId="2819" xr:uid="{00000000-0005-0000-0000-0000F80A0000}"/>
    <cellStyle name="Moneda 9 6 3 2" xfId="2820" xr:uid="{00000000-0005-0000-0000-0000F90A0000}"/>
    <cellStyle name="Moneda 9 6 4" xfId="2821" xr:uid="{00000000-0005-0000-0000-0000FA0A0000}"/>
    <cellStyle name="Moneda 9 6 4 2" xfId="2822" xr:uid="{00000000-0005-0000-0000-0000FB0A0000}"/>
    <cellStyle name="Moneda 9 6 5" xfId="2823" xr:uid="{00000000-0005-0000-0000-0000FC0A0000}"/>
    <cellStyle name="Moneda 9 7" xfId="2824" xr:uid="{00000000-0005-0000-0000-0000FD0A0000}"/>
    <cellStyle name="Moneda 9 7 2" xfId="2825" xr:uid="{00000000-0005-0000-0000-0000FE0A0000}"/>
    <cellStyle name="Moneda 9 8" xfId="2826" xr:uid="{00000000-0005-0000-0000-0000FF0A0000}"/>
    <cellStyle name="Moneda 9 8 2" xfId="2827" xr:uid="{00000000-0005-0000-0000-0000000B0000}"/>
    <cellStyle name="Moneda 9 9" xfId="2828" xr:uid="{00000000-0005-0000-0000-0000010B0000}"/>
    <cellStyle name="Moneda 9 9 2" xfId="2829" xr:uid="{00000000-0005-0000-0000-0000020B0000}"/>
    <cellStyle name="Moneda_Hoja1" xfId="243" xr:uid="{00000000-0005-0000-0000-0000030B0000}"/>
    <cellStyle name="Neutral 2" xfId="2830" xr:uid="{00000000-0005-0000-0000-0000040B0000}"/>
    <cellStyle name="Normal" xfId="0" builtinId="0"/>
    <cellStyle name="Normal 2" xfId="14" xr:uid="{00000000-0005-0000-0000-0000060B0000}"/>
    <cellStyle name="Normal 2 10" xfId="15" xr:uid="{00000000-0005-0000-0000-0000070B0000}"/>
    <cellStyle name="Normal 2 2" xfId="2831" xr:uid="{00000000-0005-0000-0000-0000080B0000}"/>
    <cellStyle name="Normal 2 2 2" xfId="2832" xr:uid="{00000000-0005-0000-0000-0000090B0000}"/>
    <cellStyle name="Normal 2 3" xfId="2833" xr:uid="{00000000-0005-0000-0000-00000A0B0000}"/>
    <cellStyle name="Normal 2 3 2" xfId="2834" xr:uid="{00000000-0005-0000-0000-00000B0B0000}"/>
    <cellStyle name="Normal 2 4" xfId="2835" xr:uid="{00000000-0005-0000-0000-00000C0B0000}"/>
    <cellStyle name="Normal 3" xfId="16" xr:uid="{00000000-0005-0000-0000-00000D0B0000}"/>
    <cellStyle name="Normal 3 2" xfId="17" xr:uid="{00000000-0005-0000-0000-00000E0B0000}"/>
    <cellStyle name="Normal 3 2 2" xfId="2836" xr:uid="{00000000-0005-0000-0000-00000F0B0000}"/>
    <cellStyle name="Normal 3 2 2 2" xfId="2837" xr:uid="{00000000-0005-0000-0000-0000100B0000}"/>
    <cellStyle name="Normal 3 2 3" xfId="2838" xr:uid="{00000000-0005-0000-0000-0000110B0000}"/>
    <cellStyle name="Normal 3 3" xfId="2839" xr:uid="{00000000-0005-0000-0000-0000120B0000}"/>
    <cellStyle name="Normal 3 4" xfId="2840" xr:uid="{00000000-0005-0000-0000-0000130B0000}"/>
    <cellStyle name="Normal 3 5" xfId="2841" xr:uid="{00000000-0005-0000-0000-0000140B0000}"/>
    <cellStyle name="Normal 3_CADENA DE VALOR" xfId="24" xr:uid="{00000000-0005-0000-0000-0000150B0000}"/>
    <cellStyle name="Normal 4" xfId="2842" xr:uid="{00000000-0005-0000-0000-0000160B0000}"/>
    <cellStyle name="Normal 4 2" xfId="18" xr:uid="{00000000-0005-0000-0000-0000170B0000}"/>
    <cellStyle name="Normal 5" xfId="2843" xr:uid="{00000000-0005-0000-0000-0000180B0000}"/>
    <cellStyle name="Normal 6 2" xfId="2844" xr:uid="{00000000-0005-0000-0000-0000190B0000}"/>
    <cellStyle name="Normal_CADENA DE VALOR" xfId="2863" xr:uid="{00000000-0005-0000-0000-00001A0B0000}"/>
    <cellStyle name="Numeric" xfId="2845" xr:uid="{00000000-0005-0000-0000-00001B0B0000}"/>
    <cellStyle name="NumericWithBorder" xfId="2846" xr:uid="{00000000-0005-0000-0000-00001C0B0000}"/>
    <cellStyle name="NumericWithBorder 2" xfId="2847" xr:uid="{00000000-0005-0000-0000-00001D0B0000}"/>
    <cellStyle name="NumericWithBorder 2 2" xfId="2848" xr:uid="{00000000-0005-0000-0000-00001E0B0000}"/>
    <cellStyle name="NumericWithBorder 2 3" xfId="2849" xr:uid="{00000000-0005-0000-0000-00001F0B0000}"/>
    <cellStyle name="NumericWithBorder 2 4" xfId="2850" xr:uid="{00000000-0005-0000-0000-0000200B0000}"/>
    <cellStyle name="NumericWithBorder 3" xfId="2851" xr:uid="{00000000-0005-0000-0000-0000210B0000}"/>
    <cellStyle name="NumericWithBorder 4" xfId="2852" xr:uid="{00000000-0005-0000-0000-0000220B0000}"/>
    <cellStyle name="NumericWithBorder 5" xfId="2853" xr:uid="{00000000-0005-0000-0000-0000230B0000}"/>
    <cellStyle name="Percent" xfId="2854" xr:uid="{00000000-0005-0000-0000-0000240B0000}"/>
    <cellStyle name="Percent 2" xfId="2855" xr:uid="{00000000-0005-0000-0000-0000250B0000}"/>
    <cellStyle name="Percent 2 2" xfId="2856" xr:uid="{00000000-0005-0000-0000-0000260B0000}"/>
    <cellStyle name="Porcentaje 2" xfId="21" xr:uid="{00000000-0005-0000-0000-0000270B0000}"/>
    <cellStyle name="Porcentaje 2 2" xfId="2857" xr:uid="{00000000-0005-0000-0000-0000280B0000}"/>
    <cellStyle name="Porcentaje 3" xfId="22" xr:uid="{00000000-0005-0000-0000-0000290B0000}"/>
    <cellStyle name="Porcentaje 3 2" xfId="2858" xr:uid="{00000000-0005-0000-0000-00002A0B0000}"/>
    <cellStyle name="Porcentaje 4" xfId="23" xr:uid="{00000000-0005-0000-0000-00002B0B0000}"/>
    <cellStyle name="Porcentual 2" xfId="19" xr:uid="{00000000-0005-0000-0000-00002C0B0000}"/>
    <cellStyle name="Porcentual 2 2" xfId="20" xr:uid="{00000000-0005-0000-0000-00002D0B0000}"/>
    <cellStyle name="Porcentual 2 2 2" xfId="2859" xr:uid="{00000000-0005-0000-0000-00002E0B0000}"/>
    <cellStyle name="Porcentual 2 3" xfId="2860" xr:uid="{00000000-0005-0000-0000-00002F0B0000}"/>
    <cellStyle name="Porcentual 2 3 2" xfId="2861" xr:uid="{00000000-0005-0000-0000-0000300B0000}"/>
    <cellStyle name="Porcentual 3" xfId="2862" xr:uid="{00000000-0005-0000-0000-0000310B0000}"/>
  </cellStyles>
  <dxfs count="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75DBFF"/>
      <color rgb="FF00FF00"/>
      <color rgb="FF7BB8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516274</xdr:colOff>
      <xdr:row>1</xdr:row>
      <xdr:rowOff>222468</xdr:rowOff>
    </xdr:from>
    <xdr:to>
      <xdr:col>3</xdr:col>
      <xdr:colOff>1428750</xdr:colOff>
      <xdr:row>3</xdr:row>
      <xdr:rowOff>666750</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516274" y="488608"/>
          <a:ext cx="3349755" cy="24193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285749</xdr:colOff>
      <xdr:row>0</xdr:row>
      <xdr:rowOff>149678</xdr:rowOff>
    </xdr:from>
    <xdr:to>
      <xdr:col>3</xdr:col>
      <xdr:colOff>721180</xdr:colOff>
      <xdr:row>2</xdr:row>
      <xdr:rowOff>411917</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938892" y="149678"/>
          <a:ext cx="2680609" cy="13372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36632</xdr:colOff>
      <xdr:row>0</xdr:row>
      <xdr:rowOff>287639</xdr:rowOff>
    </xdr:from>
    <xdr:to>
      <xdr:col>2</xdr:col>
      <xdr:colOff>1074964</xdr:colOff>
      <xdr:row>2</xdr:row>
      <xdr:rowOff>204107</xdr:rowOff>
    </xdr:to>
    <xdr:pic>
      <xdr:nvPicPr>
        <xdr:cNvPr id="2" name="Imagen 1">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36632" y="287639"/>
          <a:ext cx="3079403" cy="178064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201692</xdr:colOff>
      <xdr:row>1</xdr:row>
      <xdr:rowOff>456127</xdr:rowOff>
    </xdr:to>
    <xdr:pic>
      <xdr:nvPicPr>
        <xdr:cNvPr id="2" name="Imagen 1">
          <a:extLst>
            <a:ext uri="{FF2B5EF4-FFF2-40B4-BE49-F238E27FC236}">
              <a16:creationId xmlns:a16="http://schemas.microsoft.com/office/drawing/2014/main" id="{C3A6DD66-B5D9-43E0-9A88-05503F282AE4}"/>
            </a:ext>
          </a:extLst>
        </xdr:cNvPr>
        <xdr:cNvPicPr>
          <a:picLocks noChangeAspect="1"/>
        </xdr:cNvPicPr>
      </xdr:nvPicPr>
      <xdr:blipFill>
        <a:blip xmlns:r="http://schemas.openxmlformats.org/officeDocument/2006/relationships" r:embed="rId1"/>
        <a:stretch>
          <a:fillRect/>
        </a:stretch>
      </xdr:blipFill>
      <xdr:spPr>
        <a:xfrm>
          <a:off x="0" y="0"/>
          <a:ext cx="3078747" cy="92566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247650</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uario\Documents\SDA\backup%202020\PROYECTO%20DE%20INVERSION\Octubre%202020\SEGPLAN%20SEPT\Avance%20Plan%20Acci&#243;n%207794_SEPT_RevLin.%20Rev%20Yuli.%20con%20ppto%202021%2012_10_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UARIOS\Documents\01514-2020\Enero\PA-7794-DIC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ACTIVIDADES"/>
      <sheetName val="TERRITORIALIZACIÓN"/>
      <sheetName val="Resum Ejec 7794"/>
      <sheetName val="RevLin_EjecPtal7794_ Ago"/>
      <sheetName val="RevLinPA_avanceCronog_Ago"/>
    </sheetNames>
    <sheetDataSet>
      <sheetData sheetId="0" refreshError="1"/>
      <sheetData sheetId="1" refreshError="1">
        <row r="10">
          <cell r="H10">
            <v>66</v>
          </cell>
          <cell r="I10">
            <v>66</v>
          </cell>
          <cell r="J10">
            <v>11</v>
          </cell>
          <cell r="K10">
            <v>66</v>
          </cell>
          <cell r="M10">
            <v>66</v>
          </cell>
          <cell r="DX10">
            <v>22</v>
          </cell>
          <cell r="DY10">
            <v>33</v>
          </cell>
        </row>
        <row r="11">
          <cell r="H11">
            <v>370304000</v>
          </cell>
          <cell r="I11">
            <v>370304000</v>
          </cell>
          <cell r="J11">
            <v>140580000</v>
          </cell>
          <cell r="K11">
            <v>361860000</v>
          </cell>
          <cell r="M11">
            <v>361860000</v>
          </cell>
          <cell r="DX11">
            <v>262457000</v>
          </cell>
          <cell r="DY11">
            <v>262457000</v>
          </cell>
        </row>
        <row r="12">
          <cell r="H12"/>
          <cell r="I12"/>
          <cell r="J12"/>
          <cell r="K12"/>
          <cell r="M12"/>
          <cell r="DX12"/>
          <cell r="DY12"/>
        </row>
        <row r="13">
          <cell r="H13"/>
          <cell r="I13"/>
          <cell r="J13"/>
          <cell r="K13"/>
          <cell r="M13"/>
          <cell r="DX13"/>
          <cell r="DY13"/>
        </row>
        <row r="14">
          <cell r="H14">
            <v>66</v>
          </cell>
          <cell r="I14">
            <v>66</v>
          </cell>
          <cell r="J14">
            <v>11</v>
          </cell>
          <cell r="K14">
            <v>66</v>
          </cell>
          <cell r="M14">
            <v>66</v>
          </cell>
          <cell r="DX14">
            <v>22</v>
          </cell>
          <cell r="DY14">
            <v>33</v>
          </cell>
        </row>
        <row r="15">
          <cell r="H15">
            <v>370304000</v>
          </cell>
          <cell r="I15">
            <v>370304000</v>
          </cell>
          <cell r="J15">
            <v>140580000</v>
          </cell>
          <cell r="K15">
            <v>361860000</v>
          </cell>
          <cell r="M15">
            <v>361860000</v>
          </cell>
          <cell r="DX15">
            <v>262457000</v>
          </cell>
          <cell r="DY15">
            <v>262457000</v>
          </cell>
        </row>
        <row r="16">
          <cell r="H16">
            <v>20</v>
          </cell>
          <cell r="I16">
            <v>20</v>
          </cell>
          <cell r="J16">
            <v>0</v>
          </cell>
          <cell r="K16">
            <v>20</v>
          </cell>
          <cell r="M16">
            <v>20</v>
          </cell>
          <cell r="DX16">
            <v>2</v>
          </cell>
          <cell r="DY16">
            <v>2</v>
          </cell>
        </row>
        <row r="17">
          <cell r="H17">
            <v>151328000</v>
          </cell>
          <cell r="I17">
            <v>151328000</v>
          </cell>
          <cell r="J17">
            <v>0</v>
          </cell>
          <cell r="K17">
            <v>142884000</v>
          </cell>
          <cell r="M17">
            <v>142884000</v>
          </cell>
          <cell r="DX17">
            <v>71774000</v>
          </cell>
          <cell r="DY17">
            <v>71774000</v>
          </cell>
        </row>
        <row r="18">
          <cell r="H18"/>
          <cell r="I18"/>
          <cell r="J18"/>
          <cell r="K18"/>
          <cell r="M18"/>
          <cell r="DX18"/>
          <cell r="DY18"/>
        </row>
        <row r="19">
          <cell r="H19"/>
          <cell r="I19"/>
          <cell r="J19"/>
          <cell r="K19"/>
          <cell r="M19"/>
          <cell r="DX19"/>
          <cell r="DY19"/>
        </row>
        <row r="20">
          <cell r="H20">
            <v>20</v>
          </cell>
          <cell r="I20">
            <v>20</v>
          </cell>
          <cell r="J20">
            <v>0</v>
          </cell>
          <cell r="K20">
            <v>20</v>
          </cell>
          <cell r="M20">
            <v>20</v>
          </cell>
          <cell r="DX20">
            <v>2</v>
          </cell>
          <cell r="DY20">
            <v>2</v>
          </cell>
        </row>
        <row r="21">
          <cell r="H21">
            <v>151328000</v>
          </cell>
          <cell r="I21">
            <v>151328000</v>
          </cell>
          <cell r="J21">
            <v>0</v>
          </cell>
          <cell r="K21">
            <v>142884000</v>
          </cell>
          <cell r="M21">
            <v>142884000</v>
          </cell>
          <cell r="DX21">
            <v>71774000</v>
          </cell>
          <cell r="DY21">
            <v>71774000</v>
          </cell>
        </row>
        <row r="22">
          <cell r="H22">
            <v>2500</v>
          </cell>
          <cell r="I22">
            <v>2500</v>
          </cell>
          <cell r="J22">
            <v>0</v>
          </cell>
          <cell r="K22">
            <v>2500</v>
          </cell>
          <cell r="M22">
            <v>2500</v>
          </cell>
          <cell r="DX22">
            <v>741</v>
          </cell>
          <cell r="DY22">
            <v>1257</v>
          </cell>
        </row>
        <row r="23">
          <cell r="H23">
            <v>24546000</v>
          </cell>
          <cell r="I23">
            <v>24546000</v>
          </cell>
          <cell r="J23">
            <v>0</v>
          </cell>
          <cell r="K23">
            <v>24546000</v>
          </cell>
          <cell r="M23">
            <v>24546000</v>
          </cell>
          <cell r="DX23">
            <v>10624000</v>
          </cell>
          <cell r="DY23">
            <v>10624000</v>
          </cell>
        </row>
        <row r="24">
          <cell r="H24"/>
          <cell r="I24"/>
          <cell r="J24"/>
          <cell r="K24"/>
          <cell r="M24"/>
          <cell r="DX24"/>
          <cell r="DY24"/>
        </row>
        <row r="25">
          <cell r="H25"/>
          <cell r="I25"/>
          <cell r="J25"/>
          <cell r="K25"/>
          <cell r="M25"/>
          <cell r="DX25"/>
          <cell r="DY25"/>
        </row>
        <row r="26">
          <cell r="H26">
            <v>2500</v>
          </cell>
          <cell r="I26">
            <v>2500</v>
          </cell>
          <cell r="J26">
            <v>0</v>
          </cell>
          <cell r="K26">
            <v>2500</v>
          </cell>
          <cell r="M26">
            <v>2500</v>
          </cell>
          <cell r="DX26">
            <v>741</v>
          </cell>
          <cell r="DY26">
            <v>1257</v>
          </cell>
        </row>
        <row r="27">
          <cell r="H27">
            <v>24546000</v>
          </cell>
          <cell r="I27">
            <v>24546000</v>
          </cell>
          <cell r="J27">
            <v>0</v>
          </cell>
          <cell r="K27">
            <v>24546000</v>
          </cell>
          <cell r="M27">
            <v>24546000</v>
          </cell>
          <cell r="DX27">
            <v>10624000</v>
          </cell>
          <cell r="DY27">
            <v>10624000</v>
          </cell>
        </row>
        <row r="28">
          <cell r="H28">
            <v>0.05</v>
          </cell>
          <cell r="I28">
            <v>0.05</v>
          </cell>
          <cell r="J28">
            <v>0</v>
          </cell>
          <cell r="K28">
            <v>0.05</v>
          </cell>
          <cell r="M28">
            <v>0.05</v>
          </cell>
          <cell r="DX28">
            <v>0.01</v>
          </cell>
          <cell r="DY28">
            <v>0.02</v>
          </cell>
        </row>
        <row r="29">
          <cell r="H29">
            <v>90000000</v>
          </cell>
          <cell r="I29">
            <v>90000000</v>
          </cell>
          <cell r="J29">
            <v>0</v>
          </cell>
          <cell r="K29">
            <v>90000000</v>
          </cell>
          <cell r="M29">
            <v>90000000</v>
          </cell>
          <cell r="DX29">
            <v>69812000</v>
          </cell>
          <cell r="DY29">
            <v>69812000</v>
          </cell>
        </row>
        <row r="30">
          <cell r="H30"/>
          <cell r="I30"/>
          <cell r="J30"/>
          <cell r="K30"/>
          <cell r="M30"/>
          <cell r="DX30"/>
          <cell r="DY30"/>
        </row>
        <row r="31">
          <cell r="H31"/>
          <cell r="I31"/>
          <cell r="J31"/>
          <cell r="K31"/>
          <cell r="M31"/>
          <cell r="DX31"/>
          <cell r="DY31"/>
        </row>
        <row r="32">
          <cell r="H32">
            <v>0.05</v>
          </cell>
          <cell r="I32">
            <v>0.05</v>
          </cell>
          <cell r="J32">
            <v>0</v>
          </cell>
          <cell r="K32">
            <v>0.05</v>
          </cell>
          <cell r="M32">
            <v>0.05</v>
          </cell>
          <cell r="DX32">
            <v>0.01</v>
          </cell>
          <cell r="DY32">
            <v>0.01</v>
          </cell>
        </row>
        <row r="33">
          <cell r="H33">
            <v>90000000</v>
          </cell>
          <cell r="I33">
            <v>90000000</v>
          </cell>
          <cell r="J33">
            <v>0</v>
          </cell>
          <cell r="K33">
            <v>90000000</v>
          </cell>
          <cell r="M33">
            <v>90000000</v>
          </cell>
          <cell r="DX33">
            <v>69812000</v>
          </cell>
          <cell r="DY33">
            <v>69812000</v>
          </cell>
        </row>
        <row r="34">
          <cell r="H34">
            <v>50</v>
          </cell>
          <cell r="I34">
            <v>50</v>
          </cell>
          <cell r="J34">
            <v>0</v>
          </cell>
          <cell r="K34">
            <v>50</v>
          </cell>
          <cell r="M34">
            <v>50</v>
          </cell>
          <cell r="DX34">
            <v>5</v>
          </cell>
          <cell r="DY34">
            <v>10</v>
          </cell>
        </row>
        <row r="35">
          <cell r="H35">
            <v>668935490</v>
          </cell>
          <cell r="I35">
            <v>668935490</v>
          </cell>
          <cell r="J35">
            <v>328110000</v>
          </cell>
          <cell r="K35">
            <v>641192490</v>
          </cell>
          <cell r="M35">
            <v>641192490</v>
          </cell>
          <cell r="DX35">
            <v>519353000</v>
          </cell>
          <cell r="DY35">
            <v>532019000</v>
          </cell>
        </row>
        <row r="36">
          <cell r="H36"/>
          <cell r="I36"/>
          <cell r="J36"/>
          <cell r="K36"/>
          <cell r="M36"/>
          <cell r="DX36"/>
          <cell r="DY36"/>
        </row>
        <row r="37">
          <cell r="H37"/>
          <cell r="I37"/>
          <cell r="J37"/>
          <cell r="K37"/>
          <cell r="M37"/>
          <cell r="DX37"/>
          <cell r="DY37"/>
        </row>
        <row r="38">
          <cell r="H38">
            <v>50</v>
          </cell>
          <cell r="I38">
            <v>50</v>
          </cell>
          <cell r="J38">
            <v>0</v>
          </cell>
          <cell r="K38">
            <v>50</v>
          </cell>
          <cell r="M38">
            <v>50</v>
          </cell>
          <cell r="DX38">
            <v>5</v>
          </cell>
          <cell r="DY38">
            <v>10</v>
          </cell>
        </row>
        <row r="39">
          <cell r="H39">
            <v>668935490</v>
          </cell>
          <cell r="I39">
            <v>668935490</v>
          </cell>
          <cell r="J39">
            <v>328110000</v>
          </cell>
          <cell r="K39">
            <v>641192490</v>
          </cell>
          <cell r="M39">
            <v>641192490</v>
          </cell>
          <cell r="DX39">
            <v>519353000</v>
          </cell>
          <cell r="DY39">
            <v>532019000</v>
          </cell>
        </row>
        <row r="40">
          <cell r="H40">
            <v>10</v>
          </cell>
          <cell r="I40">
            <v>10</v>
          </cell>
          <cell r="J40">
            <v>2</v>
          </cell>
          <cell r="K40">
            <v>10</v>
          </cell>
          <cell r="M40">
            <v>10</v>
          </cell>
          <cell r="DX40">
            <v>4</v>
          </cell>
          <cell r="DY40">
            <v>6</v>
          </cell>
        </row>
        <row r="41">
          <cell r="H41">
            <v>120000000</v>
          </cell>
          <cell r="I41">
            <v>120000000</v>
          </cell>
          <cell r="J41">
            <v>0</v>
          </cell>
          <cell r="K41">
            <v>104955000</v>
          </cell>
          <cell r="M41">
            <v>104955000</v>
          </cell>
          <cell r="DX41">
            <v>90696000</v>
          </cell>
          <cell r="DY41">
            <v>90696000</v>
          </cell>
        </row>
        <row r="42">
          <cell r="H42"/>
          <cell r="I42"/>
          <cell r="J42"/>
          <cell r="K42"/>
          <cell r="M42"/>
          <cell r="DX42"/>
          <cell r="DY42"/>
        </row>
        <row r="43">
          <cell r="H43"/>
          <cell r="I43"/>
          <cell r="J43"/>
          <cell r="K43"/>
          <cell r="M43"/>
          <cell r="DX43"/>
          <cell r="DY43"/>
        </row>
        <row r="44">
          <cell r="H44">
            <v>10</v>
          </cell>
          <cell r="I44">
            <v>10</v>
          </cell>
          <cell r="J44">
            <v>2</v>
          </cell>
          <cell r="K44">
            <v>10</v>
          </cell>
          <cell r="M44">
            <v>10</v>
          </cell>
          <cell r="DX44">
            <v>4</v>
          </cell>
          <cell r="DY44">
            <v>6</v>
          </cell>
        </row>
        <row r="45">
          <cell r="H45">
            <v>120000000</v>
          </cell>
          <cell r="I45">
            <v>120000000</v>
          </cell>
          <cell r="J45">
            <v>0</v>
          </cell>
          <cell r="K45">
            <v>104955000</v>
          </cell>
          <cell r="M45">
            <v>104955000</v>
          </cell>
          <cell r="DX45">
            <v>90696000</v>
          </cell>
          <cell r="DY45">
            <v>90696000</v>
          </cell>
        </row>
        <row r="46">
          <cell r="H46">
            <v>0.5</v>
          </cell>
          <cell r="I46">
            <v>0.5</v>
          </cell>
          <cell r="J46">
            <v>0.05</v>
          </cell>
          <cell r="K46">
            <v>0.5</v>
          </cell>
          <cell r="L46">
            <v>0.1</v>
          </cell>
          <cell r="M46">
            <v>0.5</v>
          </cell>
          <cell r="N46">
            <v>0.15</v>
          </cell>
          <cell r="O46"/>
          <cell r="DX46">
            <v>0.1</v>
          </cell>
          <cell r="DY46">
            <v>0.15</v>
          </cell>
        </row>
        <row r="47">
          <cell r="H47">
            <v>220180000</v>
          </cell>
          <cell r="I47">
            <v>220180000</v>
          </cell>
          <cell r="J47">
            <v>0</v>
          </cell>
          <cell r="K47">
            <v>220180000</v>
          </cell>
          <cell r="L47">
            <v>162068000</v>
          </cell>
          <cell r="M47">
            <v>220180000</v>
          </cell>
          <cell r="N47">
            <v>162068000</v>
          </cell>
          <cell r="O47"/>
          <cell r="DX47">
            <v>162068000</v>
          </cell>
          <cell r="DY47">
            <v>162068000</v>
          </cell>
        </row>
        <row r="48">
          <cell r="H48"/>
          <cell r="I48"/>
          <cell r="J48"/>
          <cell r="K48"/>
          <cell r="L48"/>
          <cell r="M48"/>
          <cell r="N48"/>
          <cell r="O48"/>
          <cell r="DX48"/>
          <cell r="DY48"/>
        </row>
        <row r="49">
          <cell r="H49"/>
          <cell r="I49"/>
          <cell r="J49"/>
          <cell r="K49"/>
          <cell r="L49"/>
          <cell r="M49"/>
          <cell r="N49"/>
          <cell r="O49"/>
          <cell r="DX49"/>
          <cell r="DY49"/>
        </row>
        <row r="50">
          <cell r="H50">
            <v>0.5</v>
          </cell>
          <cell r="I50">
            <v>0.5</v>
          </cell>
          <cell r="J50">
            <v>0.05</v>
          </cell>
          <cell r="K50">
            <v>0.5</v>
          </cell>
          <cell r="L50">
            <v>0.1</v>
          </cell>
          <cell r="M50">
            <v>0.5</v>
          </cell>
          <cell r="N50">
            <v>0.15</v>
          </cell>
          <cell r="O50">
            <v>0</v>
          </cell>
          <cell r="DX50">
            <v>0.1</v>
          </cell>
          <cell r="DY50">
            <v>0.15</v>
          </cell>
        </row>
        <row r="51">
          <cell r="H51">
            <v>220180000</v>
          </cell>
          <cell r="I51">
            <v>220180000</v>
          </cell>
          <cell r="J51">
            <v>0</v>
          </cell>
          <cell r="K51">
            <v>220180000</v>
          </cell>
          <cell r="L51">
            <v>162068000</v>
          </cell>
          <cell r="M51">
            <v>220180000</v>
          </cell>
          <cell r="N51">
            <v>162068000</v>
          </cell>
          <cell r="O51">
            <v>0</v>
          </cell>
          <cell r="DX51">
            <v>162068000</v>
          </cell>
          <cell r="DY51">
            <v>162068000</v>
          </cell>
        </row>
        <row r="52">
          <cell r="H52">
            <v>0.5</v>
          </cell>
          <cell r="I52">
            <v>0.5</v>
          </cell>
          <cell r="J52">
            <v>0</v>
          </cell>
          <cell r="K52">
            <v>0.5</v>
          </cell>
          <cell r="M52">
            <v>0.5</v>
          </cell>
          <cell r="DX52">
            <v>0</v>
          </cell>
          <cell r="DY52">
            <v>0</v>
          </cell>
        </row>
        <row r="53">
          <cell r="H53">
            <v>159600000</v>
          </cell>
          <cell r="I53">
            <v>159600000</v>
          </cell>
          <cell r="J53">
            <v>0</v>
          </cell>
          <cell r="K53">
            <v>152972000</v>
          </cell>
          <cell r="M53">
            <v>152972000</v>
          </cell>
          <cell r="DX53">
            <v>101484000</v>
          </cell>
          <cell r="DY53">
            <v>116067000</v>
          </cell>
        </row>
        <row r="54">
          <cell r="H54"/>
          <cell r="I54"/>
          <cell r="J54"/>
          <cell r="K54"/>
          <cell r="M54"/>
          <cell r="DX54"/>
          <cell r="DY54"/>
        </row>
        <row r="55">
          <cell r="H55"/>
          <cell r="I55"/>
          <cell r="J55"/>
          <cell r="K55"/>
          <cell r="M55"/>
          <cell r="DX55"/>
          <cell r="DY55"/>
        </row>
        <row r="56">
          <cell r="H56">
            <v>0.5</v>
          </cell>
          <cell r="I56">
            <v>0.5</v>
          </cell>
          <cell r="J56">
            <v>0</v>
          </cell>
          <cell r="K56">
            <v>0.5</v>
          </cell>
          <cell r="M56">
            <v>0.5</v>
          </cell>
          <cell r="DX56">
            <v>0</v>
          </cell>
          <cell r="DY56">
            <v>0</v>
          </cell>
        </row>
        <row r="57">
          <cell r="H57">
            <v>159600000</v>
          </cell>
          <cell r="I57">
            <v>159600000</v>
          </cell>
          <cell r="J57">
            <v>0</v>
          </cell>
          <cell r="K57">
            <v>152972000</v>
          </cell>
          <cell r="M57">
            <v>152972000</v>
          </cell>
          <cell r="DX57">
            <v>101484000</v>
          </cell>
          <cell r="DY57">
            <v>116067000</v>
          </cell>
        </row>
        <row r="58">
          <cell r="H58">
            <v>1</v>
          </cell>
          <cell r="I58">
            <v>1</v>
          </cell>
          <cell r="J58">
            <v>0</v>
          </cell>
          <cell r="K58">
            <v>1</v>
          </cell>
          <cell r="M58">
            <v>1</v>
          </cell>
          <cell r="DX58">
            <v>0</v>
          </cell>
          <cell r="DY58">
            <v>0</v>
          </cell>
        </row>
        <row r="59">
          <cell r="H59">
            <v>334120000</v>
          </cell>
          <cell r="I59">
            <v>334120000</v>
          </cell>
          <cell r="J59">
            <v>40000000</v>
          </cell>
          <cell r="K59">
            <v>400424000</v>
          </cell>
          <cell r="M59">
            <v>478424000</v>
          </cell>
          <cell r="DX59">
            <v>318184000</v>
          </cell>
          <cell r="DY59">
            <v>318184000</v>
          </cell>
        </row>
        <row r="60">
          <cell r="H60"/>
          <cell r="I60"/>
          <cell r="J60"/>
          <cell r="K60"/>
          <cell r="M60"/>
          <cell r="DX60"/>
          <cell r="DY60"/>
        </row>
        <row r="61">
          <cell r="H61"/>
          <cell r="I61"/>
          <cell r="J61"/>
          <cell r="K61"/>
          <cell r="M61"/>
          <cell r="DX61"/>
          <cell r="DY61"/>
        </row>
        <row r="62">
          <cell r="H62">
            <v>1</v>
          </cell>
          <cell r="I62">
            <v>1</v>
          </cell>
          <cell r="J62">
            <v>0</v>
          </cell>
          <cell r="K62">
            <v>1</v>
          </cell>
          <cell r="M62">
            <v>1</v>
          </cell>
          <cell r="DX62">
            <v>0</v>
          </cell>
          <cell r="DY62">
            <v>0</v>
          </cell>
        </row>
        <row r="63">
          <cell r="H63">
            <v>334120000</v>
          </cell>
          <cell r="I63">
            <v>334120000</v>
          </cell>
          <cell r="J63">
            <v>40000000</v>
          </cell>
          <cell r="K63">
            <v>400424000</v>
          </cell>
          <cell r="M63">
            <v>400424000</v>
          </cell>
          <cell r="DX63">
            <v>318184000</v>
          </cell>
          <cell r="DY63">
            <v>318184000</v>
          </cell>
        </row>
        <row r="64">
          <cell r="H64">
            <v>12.5</v>
          </cell>
          <cell r="I64">
            <v>12.5</v>
          </cell>
          <cell r="J64">
            <v>2</v>
          </cell>
          <cell r="K64">
            <v>12.5</v>
          </cell>
          <cell r="M64">
            <v>12.5</v>
          </cell>
          <cell r="DX64">
            <v>4.0999999999999996</v>
          </cell>
          <cell r="DY64">
            <v>6.2</v>
          </cell>
        </row>
        <row r="65">
          <cell r="H65">
            <v>381900000</v>
          </cell>
          <cell r="I65">
            <v>381900000</v>
          </cell>
          <cell r="J65">
            <v>27401143</v>
          </cell>
          <cell r="K65">
            <v>381900000</v>
          </cell>
          <cell r="M65">
            <v>303900000</v>
          </cell>
          <cell r="DX65">
            <v>102981143</v>
          </cell>
          <cell r="DY65">
            <v>119147442</v>
          </cell>
        </row>
        <row r="66">
          <cell r="H66"/>
          <cell r="I66"/>
          <cell r="J66"/>
          <cell r="K66"/>
          <cell r="M66"/>
          <cell r="DX66"/>
          <cell r="DY66"/>
        </row>
        <row r="67">
          <cell r="H67"/>
          <cell r="I67"/>
          <cell r="J67"/>
          <cell r="K67"/>
          <cell r="M67"/>
          <cell r="DX67"/>
          <cell r="DY67"/>
        </row>
        <row r="68">
          <cell r="H68">
            <v>12.5</v>
          </cell>
          <cell r="I68">
            <v>12.5</v>
          </cell>
          <cell r="J68">
            <v>2</v>
          </cell>
          <cell r="K68">
            <v>12.5</v>
          </cell>
          <cell r="M68">
            <v>12.5</v>
          </cell>
          <cell r="DX68">
            <v>4.0999999999999996</v>
          </cell>
          <cell r="DY68">
            <v>6.2</v>
          </cell>
        </row>
        <row r="69">
          <cell r="H69">
            <v>381900000</v>
          </cell>
          <cell r="I69">
            <v>381900000</v>
          </cell>
          <cell r="J69">
            <v>27401143</v>
          </cell>
          <cell r="K69">
            <v>381900000</v>
          </cell>
          <cell r="M69">
            <v>381900000</v>
          </cell>
          <cell r="DX69">
            <v>102981143</v>
          </cell>
          <cell r="DY69">
            <v>119147442</v>
          </cell>
        </row>
      </sheetData>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TERRITORIALIZACIÓN"/>
      <sheetName val="SPI"/>
      <sheetName val="RevLin Cierre PAA 7794"/>
      <sheetName val="RevLin_Cierre Ejec 7794"/>
      <sheetName val="TERRI-Rev-MenoresVal"/>
    </sheetNames>
    <sheetDataSet>
      <sheetData sheetId="0" refreshError="1"/>
      <sheetData sheetId="1" refreshError="1">
        <row r="10">
          <cell r="O10">
            <v>66</v>
          </cell>
          <cell r="P10">
            <v>44</v>
          </cell>
          <cell r="Q10">
            <v>66</v>
          </cell>
          <cell r="R10">
            <v>55</v>
          </cell>
          <cell r="S10">
            <v>66</v>
          </cell>
        </row>
        <row r="11">
          <cell r="O11">
            <v>384597000</v>
          </cell>
          <cell r="P11">
            <v>262457000</v>
          </cell>
          <cell r="Q11">
            <v>384597000</v>
          </cell>
          <cell r="R11">
            <v>312457000</v>
          </cell>
          <cell r="S11">
            <v>384597000</v>
          </cell>
        </row>
        <row r="14">
          <cell r="O14">
            <v>66</v>
          </cell>
          <cell r="P14">
            <v>44</v>
          </cell>
          <cell r="Q14">
            <v>66</v>
          </cell>
          <cell r="R14">
            <v>55</v>
          </cell>
          <cell r="S14">
            <v>66</v>
          </cell>
        </row>
        <row r="15">
          <cell r="O15">
            <v>384597000</v>
          </cell>
          <cell r="P15">
            <v>262457000</v>
          </cell>
          <cell r="Q15">
            <v>384597000</v>
          </cell>
          <cell r="R15">
            <v>312457000</v>
          </cell>
          <cell r="S15">
            <v>384597000</v>
          </cell>
        </row>
        <row r="16">
          <cell r="O16">
            <v>20</v>
          </cell>
          <cell r="P16">
            <v>6</v>
          </cell>
          <cell r="Q16">
            <v>20</v>
          </cell>
          <cell r="R16">
            <v>12</v>
          </cell>
          <cell r="S16">
            <v>20</v>
          </cell>
        </row>
        <row r="17">
          <cell r="O17">
            <v>140462163</v>
          </cell>
          <cell r="P17">
            <v>71774000</v>
          </cell>
          <cell r="Q17">
            <v>140462163</v>
          </cell>
          <cell r="R17">
            <v>121774000</v>
          </cell>
          <cell r="S17">
            <v>140462163</v>
          </cell>
        </row>
        <row r="20">
          <cell r="O20">
            <v>20</v>
          </cell>
          <cell r="P20">
            <v>6</v>
          </cell>
          <cell r="Q20">
            <v>20</v>
          </cell>
          <cell r="R20">
            <v>12</v>
          </cell>
          <cell r="S20">
            <v>20</v>
          </cell>
        </row>
        <row r="21">
          <cell r="O21">
            <v>140462163</v>
          </cell>
          <cell r="P21">
            <v>71774000</v>
          </cell>
          <cell r="Q21">
            <v>140462163</v>
          </cell>
          <cell r="R21">
            <v>121774000</v>
          </cell>
          <cell r="S21">
            <v>140462163</v>
          </cell>
        </row>
        <row r="22">
          <cell r="O22">
            <v>2500</v>
          </cell>
          <cell r="P22">
            <v>1908</v>
          </cell>
          <cell r="Q22">
            <v>2500</v>
          </cell>
          <cell r="R22">
            <v>2210</v>
          </cell>
          <cell r="S22">
            <v>2500</v>
          </cell>
        </row>
        <row r="23">
          <cell r="O23">
            <v>13280000</v>
          </cell>
          <cell r="P23">
            <v>10624000</v>
          </cell>
          <cell r="Q23">
            <v>13280000</v>
          </cell>
          <cell r="R23">
            <v>10624000</v>
          </cell>
          <cell r="S23">
            <v>13280000</v>
          </cell>
        </row>
        <row r="26">
          <cell r="O26">
            <v>2500</v>
          </cell>
          <cell r="P26">
            <v>1908</v>
          </cell>
          <cell r="Q26">
            <v>2500</v>
          </cell>
          <cell r="R26">
            <v>2210</v>
          </cell>
          <cell r="S26">
            <v>2500</v>
          </cell>
        </row>
        <row r="27">
          <cell r="O27">
            <v>13280000</v>
          </cell>
          <cell r="P27">
            <v>10624000</v>
          </cell>
          <cell r="Q27">
            <v>13280000</v>
          </cell>
          <cell r="R27">
            <v>10624000</v>
          </cell>
          <cell r="S27">
            <v>13280000</v>
          </cell>
        </row>
        <row r="28">
          <cell r="O28">
            <v>0.05</v>
          </cell>
          <cell r="P28">
            <v>0.03</v>
          </cell>
          <cell r="R28">
            <v>0.04</v>
          </cell>
          <cell r="S28">
            <v>0.05</v>
          </cell>
        </row>
        <row r="29">
          <cell r="O29">
            <v>90000000</v>
          </cell>
          <cell r="P29">
            <v>69812000</v>
          </cell>
          <cell r="R29">
            <v>69812000</v>
          </cell>
          <cell r="S29">
            <v>95347000</v>
          </cell>
        </row>
        <row r="32">
          <cell r="O32">
            <v>0.05</v>
          </cell>
          <cell r="P32">
            <v>0.03</v>
          </cell>
          <cell r="R32">
            <v>0.04</v>
          </cell>
          <cell r="S32">
            <v>0.05</v>
          </cell>
        </row>
        <row r="33">
          <cell r="O33">
            <v>90000000</v>
          </cell>
          <cell r="P33">
            <v>69812000</v>
          </cell>
          <cell r="R33">
            <v>69812000</v>
          </cell>
          <cell r="S33">
            <v>95347000</v>
          </cell>
        </row>
        <row r="34">
          <cell r="O34">
            <v>50</v>
          </cell>
          <cell r="P34">
            <v>30</v>
          </cell>
          <cell r="Q34">
            <v>50</v>
          </cell>
          <cell r="R34">
            <v>45</v>
          </cell>
          <cell r="S34">
            <v>50</v>
          </cell>
          <cell r="T34">
            <v>50</v>
          </cell>
        </row>
        <row r="35">
          <cell r="O35">
            <v>734428327</v>
          </cell>
          <cell r="P35">
            <v>532019000</v>
          </cell>
          <cell r="Q35">
            <v>714428327</v>
          </cell>
          <cell r="R35">
            <v>556969163</v>
          </cell>
          <cell r="S35">
            <v>714428327</v>
          </cell>
          <cell r="T35">
            <v>706859293</v>
          </cell>
        </row>
        <row r="38">
          <cell r="O38">
            <v>50</v>
          </cell>
          <cell r="P38">
            <v>30</v>
          </cell>
          <cell r="Q38">
            <v>50</v>
          </cell>
          <cell r="R38">
            <v>45</v>
          </cell>
          <cell r="S38">
            <v>50</v>
          </cell>
        </row>
        <row r="39">
          <cell r="O39">
            <v>734428327</v>
          </cell>
          <cell r="P39">
            <v>532019000</v>
          </cell>
          <cell r="Q39">
            <v>714428327</v>
          </cell>
          <cell r="R39">
            <v>556969163</v>
          </cell>
          <cell r="S39">
            <v>714428327</v>
          </cell>
        </row>
        <row r="40">
          <cell r="O40">
            <v>10</v>
          </cell>
          <cell r="Q40">
            <v>10</v>
          </cell>
          <cell r="R40">
            <v>9</v>
          </cell>
          <cell r="S40">
            <v>10</v>
          </cell>
          <cell r="T40">
            <v>10</v>
          </cell>
          <cell r="DZ40">
            <v>8</v>
          </cell>
        </row>
        <row r="41">
          <cell r="O41">
            <v>104955000</v>
          </cell>
          <cell r="Q41">
            <v>109624000</v>
          </cell>
          <cell r="R41">
            <v>90696000</v>
          </cell>
          <cell r="S41">
            <v>109624000</v>
          </cell>
          <cell r="T41">
            <v>109624000</v>
          </cell>
          <cell r="DZ41">
            <v>90696000</v>
          </cell>
        </row>
        <row r="44">
          <cell r="O44">
            <v>10</v>
          </cell>
          <cell r="Q44">
            <v>10</v>
          </cell>
          <cell r="R44">
            <v>9</v>
          </cell>
          <cell r="S44">
            <v>10</v>
          </cell>
          <cell r="DZ44">
            <v>8</v>
          </cell>
        </row>
        <row r="45">
          <cell r="O45">
            <v>104955000</v>
          </cell>
          <cell r="Q45">
            <v>109624000</v>
          </cell>
          <cell r="R45">
            <v>90696000</v>
          </cell>
          <cell r="S45">
            <v>109624000</v>
          </cell>
          <cell r="DZ45">
            <v>90696000</v>
          </cell>
        </row>
        <row r="46">
          <cell r="O46">
            <v>0.5</v>
          </cell>
          <cell r="P46">
            <v>0.22</v>
          </cell>
          <cell r="Q46">
            <v>0.5</v>
          </cell>
          <cell r="R46">
            <v>0.42</v>
          </cell>
          <cell r="S46">
            <v>0.5</v>
          </cell>
        </row>
        <row r="47">
          <cell r="O47">
            <v>199997000</v>
          </cell>
          <cell r="P47">
            <v>162068000</v>
          </cell>
          <cell r="Q47">
            <v>218352000</v>
          </cell>
          <cell r="R47">
            <v>162068000</v>
          </cell>
          <cell r="S47">
            <v>218352000</v>
          </cell>
        </row>
        <row r="50">
          <cell r="O50">
            <v>0.5</v>
          </cell>
          <cell r="P50">
            <v>0.22</v>
          </cell>
          <cell r="Q50">
            <v>0.5</v>
          </cell>
          <cell r="R50">
            <v>0.42</v>
          </cell>
          <cell r="S50">
            <v>0.5</v>
          </cell>
        </row>
        <row r="51">
          <cell r="O51">
            <v>199997000</v>
          </cell>
          <cell r="P51">
            <v>162068000</v>
          </cell>
          <cell r="Q51">
            <v>218352000</v>
          </cell>
          <cell r="R51">
            <v>162068000</v>
          </cell>
          <cell r="S51">
            <v>218352000</v>
          </cell>
        </row>
        <row r="52">
          <cell r="O52">
            <v>0.5</v>
          </cell>
          <cell r="P52">
            <v>0.17</v>
          </cell>
          <cell r="Q52">
            <v>0.5</v>
          </cell>
          <cell r="R52">
            <v>0.34</v>
          </cell>
          <cell r="S52">
            <v>0.5</v>
          </cell>
        </row>
        <row r="53">
          <cell r="O53">
            <v>136314000</v>
          </cell>
          <cell r="P53">
            <v>116067000</v>
          </cell>
          <cell r="Q53">
            <v>156172000</v>
          </cell>
          <cell r="R53">
            <v>116067000</v>
          </cell>
          <cell r="S53">
            <v>156172000</v>
          </cell>
        </row>
        <row r="56">
          <cell r="O56">
            <v>0.5</v>
          </cell>
          <cell r="P56">
            <v>0.17</v>
          </cell>
          <cell r="Q56">
            <v>0.5</v>
          </cell>
          <cell r="R56">
            <v>0.34</v>
          </cell>
          <cell r="S56">
            <v>0.5</v>
          </cell>
        </row>
        <row r="57">
          <cell r="O57">
            <v>136314000</v>
          </cell>
          <cell r="P57">
            <v>116067000</v>
          </cell>
          <cell r="Q57">
            <v>156172000</v>
          </cell>
          <cell r="R57">
            <v>116067000</v>
          </cell>
          <cell r="S57">
            <v>156172000</v>
          </cell>
        </row>
        <row r="58">
          <cell r="O58">
            <v>1</v>
          </cell>
          <cell r="P58">
            <v>0.5</v>
          </cell>
          <cell r="Q58">
            <v>1</v>
          </cell>
          <cell r="R58">
            <v>0.7</v>
          </cell>
          <cell r="S58">
            <v>1</v>
          </cell>
        </row>
        <row r="59">
          <cell r="O59">
            <v>491805000</v>
          </cell>
          <cell r="P59">
            <v>318184000</v>
          </cell>
          <cell r="Q59">
            <v>463576000</v>
          </cell>
          <cell r="R59">
            <v>318184000</v>
          </cell>
          <cell r="S59">
            <v>463576000</v>
          </cell>
        </row>
        <row r="62">
          <cell r="O62">
            <v>1</v>
          </cell>
          <cell r="P62">
            <v>0.5</v>
          </cell>
          <cell r="Q62">
            <v>1</v>
          </cell>
          <cell r="R62">
            <v>0.7</v>
          </cell>
          <cell r="S62">
            <v>1</v>
          </cell>
        </row>
        <row r="63">
          <cell r="O63">
            <v>491805000</v>
          </cell>
          <cell r="P63">
            <v>318184000</v>
          </cell>
          <cell r="Q63">
            <v>463576000</v>
          </cell>
          <cell r="R63">
            <v>318184000</v>
          </cell>
          <cell r="S63">
            <v>463576000</v>
          </cell>
        </row>
        <row r="64">
          <cell r="O64">
            <v>12.5</v>
          </cell>
          <cell r="P64">
            <v>8.3000000000000007</v>
          </cell>
          <cell r="Q64">
            <v>12.5</v>
          </cell>
          <cell r="R64">
            <v>10.4</v>
          </cell>
          <cell r="S64">
            <v>12.5</v>
          </cell>
        </row>
        <row r="65">
          <cell r="O65">
            <v>225075000</v>
          </cell>
          <cell r="P65">
            <v>121576922</v>
          </cell>
          <cell r="Q65">
            <v>225075000</v>
          </cell>
          <cell r="R65">
            <v>168075108</v>
          </cell>
          <cell r="S65">
            <v>225075000</v>
          </cell>
        </row>
        <row r="68">
          <cell r="O68">
            <v>12.5</v>
          </cell>
          <cell r="P68">
            <v>8.3000000000000007</v>
          </cell>
          <cell r="Q68">
            <v>12.5</v>
          </cell>
          <cell r="R68">
            <v>10.4</v>
          </cell>
          <cell r="S68">
            <v>12.5</v>
          </cell>
        </row>
        <row r="69">
          <cell r="O69">
            <v>225075000</v>
          </cell>
          <cell r="P69">
            <v>121576922</v>
          </cell>
          <cell r="Q69">
            <v>225075000</v>
          </cell>
          <cell r="R69">
            <v>168075108</v>
          </cell>
          <cell r="S69">
            <v>225075000</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5"/>
  <sheetViews>
    <sheetView topLeftCell="V3" zoomScale="42" zoomScaleNormal="42" zoomScaleSheetLayoutView="70" zoomScalePageLayoutView="25" workbookViewId="0">
      <selection activeCell="EF14" sqref="EF14"/>
    </sheetView>
  </sheetViews>
  <sheetFormatPr baseColWidth="10" defaultColWidth="11.42578125" defaultRowHeight="15"/>
  <cols>
    <col min="1" max="1" width="16.28515625" style="1" customWidth="1"/>
    <col min="2" max="2" width="11.28515625" style="1" customWidth="1"/>
    <col min="3" max="3" width="8.85546875" style="1" customWidth="1"/>
    <col min="4" max="4" width="52.28515625" style="1" customWidth="1"/>
    <col min="5" max="5" width="7.42578125" style="1" customWidth="1"/>
    <col min="6" max="6" width="22.85546875" style="1" customWidth="1"/>
    <col min="7" max="7" width="12.28515625" style="1" customWidth="1"/>
    <col min="8" max="8" width="11.140625" style="1" customWidth="1"/>
    <col min="9" max="9" width="13.28515625" style="9" customWidth="1"/>
    <col min="10" max="10" width="12.5703125" style="12" customWidth="1"/>
    <col min="11" max="11" width="15.140625" style="12" customWidth="1"/>
    <col min="12" max="12" width="13.7109375" style="11" customWidth="1"/>
    <col min="13" max="13" width="15.42578125" style="12" customWidth="1"/>
    <col min="14" max="14" width="12.7109375" style="12" customWidth="1"/>
    <col min="15" max="15" width="14.85546875" style="12" customWidth="1"/>
    <col min="16" max="16" width="12.7109375" style="12" customWidth="1"/>
    <col min="17" max="17" width="13" style="12" customWidth="1"/>
    <col min="18" max="18" width="15.28515625" style="8" customWidth="1"/>
    <col min="19" max="22" width="12.7109375" style="8" customWidth="1"/>
    <col min="23" max="23" width="16.5703125" style="8" customWidth="1"/>
    <col min="24" max="24" width="14.5703125" style="12" customWidth="1"/>
    <col min="25" max="31" width="19" style="12" hidden="1" customWidth="1"/>
    <col min="32" max="32" width="17.42578125" style="12" hidden="1" customWidth="1"/>
    <col min="33" max="38" width="19" style="12" hidden="1" customWidth="1"/>
    <col min="39" max="39" width="15.7109375" style="12" hidden="1" customWidth="1"/>
    <col min="40" max="40" width="17.140625" style="12" hidden="1" customWidth="1"/>
    <col min="41" max="41" width="15.42578125" style="11" hidden="1" customWidth="1"/>
    <col min="42" max="42" width="15.42578125" style="12" hidden="1" customWidth="1"/>
    <col min="43" max="44" width="12.7109375" style="12" hidden="1" customWidth="1"/>
    <col min="45" max="45" width="14.28515625" style="11" hidden="1" customWidth="1"/>
    <col min="46" max="46" width="14.28515625" style="12" hidden="1" customWidth="1"/>
    <col min="47" max="48" width="12.7109375" style="11" hidden="1" customWidth="1"/>
    <col min="49" max="49" width="16.7109375" style="12" customWidth="1"/>
    <col min="50" max="72" width="12.7109375" style="12" hidden="1" customWidth="1"/>
    <col min="73" max="73" width="16.140625" style="11" hidden="1" customWidth="1"/>
    <col min="74" max="74" width="15.5703125" style="12" customWidth="1"/>
    <col min="75" max="97" width="12.7109375" style="12" hidden="1" customWidth="1"/>
    <col min="98" max="98" width="12.7109375" style="11" hidden="1" customWidth="1"/>
    <col min="99" max="99" width="12.7109375" style="12" customWidth="1"/>
    <col min="100" max="123" width="12.7109375" style="12" hidden="1" customWidth="1"/>
    <col min="124" max="129" width="12.85546875" style="1" hidden="1" customWidth="1"/>
    <col min="130" max="132" width="12.85546875" style="1" customWidth="1"/>
    <col min="133" max="133" width="12.85546875" style="4" customWidth="1"/>
    <col min="134" max="134" width="12.85546875" style="1" customWidth="1"/>
    <col min="135" max="135" width="15.85546875" style="1" customWidth="1"/>
    <col min="136" max="136" width="13.140625" style="1" customWidth="1"/>
    <col min="137" max="137" width="12.28515625" style="1" customWidth="1"/>
    <col min="138" max="138" width="93.140625" style="4" customWidth="1"/>
    <col min="139" max="139" width="11.7109375" style="4" customWidth="1"/>
    <col min="140" max="140" width="18" style="4" customWidth="1"/>
    <col min="141" max="141" width="55" style="1" customWidth="1"/>
    <col min="142" max="142" width="40.7109375" style="1" customWidth="1"/>
    <col min="143" max="143" width="11.42578125" style="1"/>
    <col min="144" max="144" width="56.42578125" style="1" customWidth="1"/>
    <col min="145" max="16384" width="11.42578125" style="1"/>
  </cols>
  <sheetData>
    <row r="1" spans="1:142" ht="21" customHeight="1" thickBot="1">
      <c r="C1" s="4"/>
      <c r="D1" s="4"/>
      <c r="E1" s="4"/>
      <c r="F1" s="4"/>
      <c r="G1" s="4"/>
      <c r="H1" s="4"/>
      <c r="I1" s="8"/>
      <c r="J1" s="8"/>
      <c r="K1" s="8"/>
      <c r="L1" s="8"/>
      <c r="M1" s="8"/>
      <c r="N1" s="8"/>
      <c r="O1" s="8"/>
      <c r="P1" s="8"/>
      <c r="Q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4"/>
      <c r="DU1" s="4"/>
      <c r="DV1" s="4"/>
      <c r="DW1" s="4"/>
      <c r="DX1" s="4"/>
      <c r="DY1" s="4"/>
      <c r="DZ1" s="4"/>
      <c r="EA1" s="4"/>
      <c r="EB1" s="4"/>
      <c r="ED1" s="4"/>
      <c r="EE1" s="4"/>
      <c r="EF1" s="4"/>
      <c r="EG1" s="4"/>
      <c r="EK1" s="4"/>
      <c r="EL1" s="4"/>
    </row>
    <row r="2" spans="1:142" s="18" customFormat="1" ht="56.25" customHeight="1">
      <c r="A2" s="520"/>
      <c r="B2" s="521"/>
      <c r="C2" s="521"/>
      <c r="D2" s="521"/>
      <c r="E2" s="521"/>
      <c r="F2" s="521"/>
      <c r="G2" s="512" t="s">
        <v>61</v>
      </c>
      <c r="H2" s="513"/>
      <c r="I2" s="513"/>
      <c r="J2" s="513"/>
      <c r="K2" s="513"/>
      <c r="L2" s="513"/>
      <c r="M2" s="513"/>
      <c r="N2" s="513"/>
      <c r="O2" s="513"/>
      <c r="P2" s="513"/>
      <c r="Q2" s="513"/>
      <c r="R2" s="513"/>
      <c r="S2" s="513"/>
      <c r="T2" s="513"/>
      <c r="U2" s="513"/>
      <c r="V2" s="513"/>
      <c r="W2" s="513"/>
      <c r="X2" s="513"/>
      <c r="Y2" s="513"/>
      <c r="Z2" s="513"/>
      <c r="AA2" s="513"/>
      <c r="AB2" s="513"/>
      <c r="AC2" s="513"/>
      <c r="AD2" s="513"/>
      <c r="AE2" s="513"/>
      <c r="AF2" s="513"/>
      <c r="AG2" s="513"/>
      <c r="AH2" s="513"/>
      <c r="AI2" s="513"/>
      <c r="AJ2" s="513"/>
      <c r="AK2" s="513"/>
      <c r="AL2" s="513"/>
      <c r="AM2" s="513"/>
      <c r="AN2" s="513"/>
      <c r="AO2" s="513"/>
      <c r="AP2" s="513"/>
      <c r="AQ2" s="513"/>
      <c r="AR2" s="513"/>
      <c r="AS2" s="513"/>
      <c r="AT2" s="513"/>
      <c r="AU2" s="513"/>
      <c r="AV2" s="513"/>
      <c r="AW2" s="513"/>
      <c r="AX2" s="513"/>
      <c r="AY2" s="513"/>
      <c r="AZ2" s="513"/>
      <c r="BA2" s="513"/>
      <c r="BB2" s="513"/>
      <c r="BC2" s="513"/>
      <c r="BD2" s="513"/>
      <c r="BE2" s="513"/>
      <c r="BF2" s="513"/>
      <c r="BG2" s="513"/>
      <c r="BH2" s="513"/>
      <c r="BI2" s="513"/>
      <c r="BJ2" s="513"/>
      <c r="BK2" s="513"/>
      <c r="BL2" s="513"/>
      <c r="BM2" s="513"/>
      <c r="BN2" s="513"/>
      <c r="BO2" s="513"/>
      <c r="BP2" s="513"/>
      <c r="BQ2" s="513"/>
      <c r="BR2" s="513"/>
      <c r="BS2" s="513"/>
      <c r="BT2" s="513"/>
      <c r="BU2" s="513"/>
      <c r="BV2" s="513"/>
      <c r="BW2" s="513"/>
      <c r="BX2" s="513"/>
      <c r="BY2" s="513"/>
      <c r="BZ2" s="513"/>
      <c r="CA2" s="513"/>
      <c r="CB2" s="513"/>
      <c r="CC2" s="513"/>
      <c r="CD2" s="513"/>
      <c r="CE2" s="513"/>
      <c r="CF2" s="513"/>
      <c r="CG2" s="513"/>
      <c r="CH2" s="513"/>
      <c r="CI2" s="513"/>
      <c r="CJ2" s="513"/>
      <c r="CK2" s="513"/>
      <c r="CL2" s="513"/>
      <c r="CM2" s="513"/>
      <c r="CN2" s="513"/>
      <c r="CO2" s="513"/>
      <c r="CP2" s="513"/>
      <c r="CQ2" s="513"/>
      <c r="CR2" s="513"/>
      <c r="CS2" s="513"/>
      <c r="CT2" s="513"/>
      <c r="CU2" s="513"/>
      <c r="CV2" s="513"/>
      <c r="CW2" s="513"/>
      <c r="CX2" s="513"/>
      <c r="CY2" s="513"/>
      <c r="CZ2" s="513"/>
      <c r="DA2" s="513"/>
      <c r="DB2" s="513"/>
      <c r="DC2" s="513"/>
      <c r="DD2" s="513"/>
      <c r="DE2" s="513"/>
      <c r="DF2" s="513"/>
      <c r="DG2" s="513"/>
      <c r="DH2" s="513"/>
      <c r="DI2" s="513"/>
      <c r="DJ2" s="513"/>
      <c r="DK2" s="513"/>
      <c r="DL2" s="513"/>
      <c r="DM2" s="513"/>
      <c r="DN2" s="513"/>
      <c r="DO2" s="513"/>
      <c r="DP2" s="513"/>
      <c r="DQ2" s="513"/>
      <c r="DR2" s="513"/>
      <c r="DS2" s="513"/>
      <c r="DT2" s="513"/>
      <c r="DU2" s="513"/>
      <c r="DV2" s="513"/>
      <c r="DW2" s="513"/>
      <c r="DX2" s="513"/>
      <c r="DY2" s="513"/>
      <c r="DZ2" s="513"/>
      <c r="EA2" s="513"/>
      <c r="EB2" s="513"/>
      <c r="EC2" s="513"/>
      <c r="ED2" s="513"/>
      <c r="EE2" s="513"/>
      <c r="EF2" s="513"/>
      <c r="EG2" s="513"/>
      <c r="EH2" s="513"/>
      <c r="EI2" s="513"/>
      <c r="EJ2" s="513"/>
      <c r="EK2" s="513"/>
      <c r="EL2" s="514"/>
    </row>
    <row r="3" spans="1:142" s="18" customFormat="1" ht="99" customHeight="1" thickBot="1">
      <c r="A3" s="522"/>
      <c r="B3" s="523"/>
      <c r="C3" s="523"/>
      <c r="D3" s="523"/>
      <c r="E3" s="523"/>
      <c r="F3" s="523"/>
      <c r="G3" s="526" t="s">
        <v>283</v>
      </c>
      <c r="H3" s="527"/>
      <c r="I3" s="527"/>
      <c r="J3" s="527"/>
      <c r="K3" s="527"/>
      <c r="L3" s="527"/>
      <c r="M3" s="527"/>
      <c r="N3" s="527"/>
      <c r="O3" s="527"/>
      <c r="P3" s="527"/>
      <c r="Q3" s="527"/>
      <c r="R3" s="527"/>
      <c r="S3" s="527"/>
      <c r="T3" s="527"/>
      <c r="U3" s="527"/>
      <c r="V3" s="527"/>
      <c r="W3" s="527"/>
      <c r="X3" s="527"/>
      <c r="Y3" s="527"/>
      <c r="Z3" s="527"/>
      <c r="AA3" s="527"/>
      <c r="AB3" s="527"/>
      <c r="AC3" s="527"/>
      <c r="AD3" s="527"/>
      <c r="AE3" s="527"/>
      <c r="AF3" s="527"/>
      <c r="AG3" s="527"/>
      <c r="AH3" s="527"/>
      <c r="AI3" s="527"/>
      <c r="AJ3" s="527"/>
      <c r="AK3" s="527"/>
      <c r="AL3" s="527"/>
      <c r="AM3" s="527"/>
      <c r="AN3" s="527"/>
      <c r="AO3" s="527"/>
      <c r="AP3" s="527"/>
      <c r="AQ3" s="527"/>
      <c r="AR3" s="527"/>
      <c r="AS3" s="527"/>
      <c r="AT3" s="527"/>
      <c r="AU3" s="527"/>
      <c r="AV3" s="527"/>
      <c r="AW3" s="527"/>
      <c r="AX3" s="527"/>
      <c r="AY3" s="527"/>
      <c r="AZ3" s="527"/>
      <c r="BA3" s="527"/>
      <c r="BB3" s="527"/>
      <c r="BC3" s="527"/>
      <c r="BD3" s="527"/>
      <c r="BE3" s="527"/>
      <c r="BF3" s="527"/>
      <c r="BG3" s="527"/>
      <c r="BH3" s="527"/>
      <c r="BI3" s="527"/>
      <c r="BJ3" s="527"/>
      <c r="BK3" s="527"/>
      <c r="BL3" s="527"/>
      <c r="BM3" s="527"/>
      <c r="BN3" s="527"/>
      <c r="BO3" s="527"/>
      <c r="BP3" s="527"/>
      <c r="BQ3" s="527"/>
      <c r="BR3" s="527"/>
      <c r="BS3" s="527"/>
      <c r="BT3" s="527"/>
      <c r="BU3" s="527"/>
      <c r="BV3" s="527"/>
      <c r="BW3" s="527"/>
      <c r="BX3" s="527"/>
      <c r="BY3" s="527"/>
      <c r="BZ3" s="527"/>
      <c r="CA3" s="527"/>
      <c r="CB3" s="527"/>
      <c r="CC3" s="527"/>
      <c r="CD3" s="527"/>
      <c r="CE3" s="527"/>
      <c r="CF3" s="527"/>
      <c r="CG3" s="527"/>
      <c r="CH3" s="527"/>
      <c r="CI3" s="527"/>
      <c r="CJ3" s="527"/>
      <c r="CK3" s="527"/>
      <c r="CL3" s="527"/>
      <c r="CM3" s="527"/>
      <c r="CN3" s="527"/>
      <c r="CO3" s="527"/>
      <c r="CP3" s="527"/>
      <c r="CQ3" s="527"/>
      <c r="CR3" s="527"/>
      <c r="CS3" s="527"/>
      <c r="CT3" s="527"/>
      <c r="CU3" s="527"/>
      <c r="CV3" s="527"/>
      <c r="CW3" s="527"/>
      <c r="CX3" s="527"/>
      <c r="CY3" s="527"/>
      <c r="CZ3" s="527"/>
      <c r="DA3" s="527"/>
      <c r="DB3" s="527"/>
      <c r="DC3" s="527"/>
      <c r="DD3" s="527"/>
      <c r="DE3" s="527"/>
      <c r="DF3" s="527"/>
      <c r="DG3" s="527"/>
      <c r="DH3" s="527"/>
      <c r="DI3" s="527"/>
      <c r="DJ3" s="527"/>
      <c r="DK3" s="527"/>
      <c r="DL3" s="527"/>
      <c r="DM3" s="527"/>
      <c r="DN3" s="527"/>
      <c r="DO3" s="527"/>
      <c r="DP3" s="527"/>
      <c r="DQ3" s="527"/>
      <c r="DR3" s="527"/>
      <c r="DS3" s="527"/>
      <c r="DT3" s="528"/>
      <c r="DU3" s="528"/>
      <c r="DV3" s="528"/>
      <c r="DW3" s="528"/>
      <c r="DX3" s="528"/>
      <c r="DY3" s="528"/>
      <c r="DZ3" s="528"/>
      <c r="EA3" s="528"/>
      <c r="EB3" s="528"/>
      <c r="EC3" s="528"/>
      <c r="ED3" s="528"/>
      <c r="EE3" s="528"/>
      <c r="EF3" s="528"/>
      <c r="EG3" s="528"/>
      <c r="EH3" s="528"/>
      <c r="EI3" s="528"/>
      <c r="EJ3" s="528"/>
      <c r="EK3" s="528"/>
      <c r="EL3" s="529"/>
    </row>
    <row r="4" spans="1:142" s="17" customFormat="1" ht="63" customHeight="1" thickBot="1">
      <c r="A4" s="524"/>
      <c r="B4" s="525"/>
      <c r="C4" s="525"/>
      <c r="D4" s="525"/>
      <c r="E4" s="525"/>
      <c r="F4" s="525"/>
      <c r="G4" s="515" t="s">
        <v>92</v>
      </c>
      <c r="H4" s="516"/>
      <c r="I4" s="516"/>
      <c r="J4" s="516"/>
      <c r="K4" s="516"/>
      <c r="L4" s="516"/>
      <c r="M4" s="516"/>
      <c r="N4" s="516"/>
      <c r="O4" s="516"/>
      <c r="P4" s="516"/>
      <c r="Q4" s="516"/>
      <c r="R4" s="516"/>
      <c r="S4" s="516"/>
      <c r="T4" s="516"/>
      <c r="U4" s="516"/>
      <c r="V4" s="516"/>
      <c r="W4" s="516"/>
      <c r="X4" s="516"/>
      <c r="Y4" s="516"/>
      <c r="Z4" s="516"/>
      <c r="AA4" s="516"/>
      <c r="AB4" s="516"/>
      <c r="AC4" s="516"/>
      <c r="AD4" s="516"/>
      <c r="AE4" s="516"/>
      <c r="AF4" s="516"/>
      <c r="AG4" s="516"/>
      <c r="AH4" s="516"/>
      <c r="AI4" s="516"/>
      <c r="AJ4" s="516"/>
      <c r="AK4" s="516"/>
      <c r="AL4" s="516"/>
      <c r="AM4" s="516"/>
      <c r="AN4" s="516"/>
      <c r="AO4" s="516"/>
      <c r="AP4" s="516"/>
      <c r="AQ4" s="516"/>
      <c r="AR4" s="516"/>
      <c r="AS4" s="516"/>
      <c r="AT4" s="516"/>
      <c r="AU4" s="516"/>
      <c r="AV4" s="516"/>
      <c r="AW4" s="516"/>
      <c r="AX4" s="516"/>
      <c r="AY4" s="516"/>
      <c r="AZ4" s="516"/>
      <c r="BA4" s="516"/>
      <c r="BB4" s="516"/>
      <c r="BC4" s="516"/>
      <c r="BD4" s="516"/>
      <c r="BE4" s="516"/>
      <c r="BF4" s="516"/>
      <c r="BG4" s="516"/>
      <c r="BH4" s="516"/>
      <c r="BI4" s="516"/>
      <c r="BJ4" s="516"/>
      <c r="BK4" s="516"/>
      <c r="BL4" s="516"/>
      <c r="BM4" s="516"/>
      <c r="BN4" s="516"/>
      <c r="BO4" s="516"/>
      <c r="BP4" s="516"/>
      <c r="BQ4" s="516"/>
      <c r="BR4" s="516"/>
      <c r="BS4" s="516"/>
      <c r="BT4" s="516"/>
      <c r="BU4" s="516"/>
      <c r="BV4" s="516"/>
      <c r="BW4" s="516"/>
      <c r="BX4" s="516"/>
      <c r="BY4" s="516"/>
      <c r="BZ4" s="516"/>
      <c r="CA4" s="516"/>
      <c r="CB4" s="516"/>
      <c r="CC4" s="516"/>
      <c r="CD4" s="516"/>
      <c r="CE4" s="516"/>
      <c r="CF4" s="516"/>
      <c r="CG4" s="516"/>
      <c r="CH4" s="516"/>
      <c r="CI4" s="516"/>
      <c r="CJ4" s="516"/>
      <c r="CK4" s="516"/>
      <c r="CL4" s="516"/>
      <c r="CM4" s="516"/>
      <c r="CN4" s="516"/>
      <c r="CO4" s="516"/>
      <c r="CP4" s="516"/>
      <c r="CQ4" s="516"/>
      <c r="CR4" s="516"/>
      <c r="CS4" s="516"/>
      <c r="CT4" s="516"/>
      <c r="CU4" s="516"/>
      <c r="CV4" s="516"/>
      <c r="CW4" s="516"/>
      <c r="CX4" s="516"/>
      <c r="CY4" s="516"/>
      <c r="CZ4" s="516"/>
      <c r="DA4" s="516"/>
      <c r="DB4" s="516"/>
      <c r="DC4" s="516"/>
      <c r="DD4" s="516"/>
      <c r="DE4" s="516"/>
      <c r="DF4" s="516"/>
      <c r="DG4" s="516"/>
      <c r="DH4" s="516"/>
      <c r="DI4" s="516"/>
      <c r="DJ4" s="516"/>
      <c r="DK4" s="516"/>
      <c r="DL4" s="516"/>
      <c r="DM4" s="516"/>
      <c r="DN4" s="516"/>
      <c r="DO4" s="516"/>
      <c r="DP4" s="516"/>
      <c r="DQ4" s="516"/>
      <c r="DR4" s="516"/>
      <c r="DS4" s="517"/>
      <c r="DT4" s="518" t="s">
        <v>157</v>
      </c>
      <c r="DU4" s="518"/>
      <c r="DV4" s="518"/>
      <c r="DW4" s="518"/>
      <c r="DX4" s="518"/>
      <c r="DY4" s="518"/>
      <c r="DZ4" s="518"/>
      <c r="EA4" s="518"/>
      <c r="EB4" s="518"/>
      <c r="EC4" s="518"/>
      <c r="ED4" s="518"/>
      <c r="EE4" s="518"/>
      <c r="EF4" s="518"/>
      <c r="EG4" s="518"/>
      <c r="EH4" s="518"/>
      <c r="EI4" s="518"/>
      <c r="EJ4" s="518"/>
      <c r="EK4" s="518"/>
      <c r="EL4" s="519"/>
    </row>
    <row r="5" spans="1:142" ht="41.25" customHeight="1" thickBot="1">
      <c r="A5" s="493" t="s">
        <v>0</v>
      </c>
      <c r="B5" s="494"/>
      <c r="C5" s="494"/>
      <c r="D5" s="494"/>
      <c r="E5" s="494"/>
      <c r="F5" s="494"/>
      <c r="G5" s="474" t="s">
        <v>280</v>
      </c>
      <c r="H5" s="475"/>
      <c r="I5" s="475"/>
      <c r="J5" s="475"/>
      <c r="K5" s="475"/>
      <c r="L5" s="475"/>
      <c r="M5" s="475"/>
      <c r="N5" s="475"/>
      <c r="O5" s="475"/>
      <c r="P5" s="475"/>
      <c r="Q5" s="475"/>
      <c r="R5" s="475"/>
      <c r="S5" s="475"/>
      <c r="T5" s="475"/>
      <c r="U5" s="475"/>
      <c r="V5" s="475"/>
      <c r="W5" s="475"/>
      <c r="X5" s="475"/>
      <c r="Y5" s="475"/>
      <c r="Z5" s="475"/>
      <c r="AA5" s="475"/>
      <c r="AB5" s="475"/>
      <c r="AC5" s="475"/>
      <c r="AD5" s="475"/>
      <c r="AE5" s="475"/>
      <c r="AF5" s="475"/>
      <c r="AG5" s="475"/>
      <c r="AH5" s="475"/>
      <c r="AI5" s="475"/>
      <c r="AJ5" s="475"/>
      <c r="AK5" s="475"/>
      <c r="AL5" s="475"/>
      <c r="AM5" s="475"/>
      <c r="AN5" s="475"/>
      <c r="AO5" s="475"/>
      <c r="AP5" s="475"/>
      <c r="AQ5" s="475"/>
      <c r="AR5" s="475"/>
      <c r="AS5" s="475"/>
      <c r="AT5" s="475"/>
      <c r="AU5" s="475"/>
      <c r="AV5" s="475"/>
      <c r="AW5" s="475"/>
      <c r="AX5" s="475"/>
      <c r="AY5" s="475"/>
      <c r="AZ5" s="475"/>
      <c r="BA5" s="475"/>
      <c r="BB5" s="475"/>
      <c r="BC5" s="475"/>
      <c r="BD5" s="475"/>
      <c r="BE5" s="475"/>
      <c r="BF5" s="475"/>
      <c r="BG5" s="475"/>
      <c r="BH5" s="475"/>
      <c r="BI5" s="475"/>
      <c r="BJ5" s="475"/>
      <c r="BK5" s="475"/>
      <c r="BL5" s="475"/>
      <c r="BM5" s="475"/>
      <c r="BN5" s="475"/>
      <c r="BO5" s="475"/>
      <c r="BP5" s="475"/>
      <c r="BQ5" s="475"/>
      <c r="BR5" s="475"/>
      <c r="BS5" s="475"/>
      <c r="BT5" s="475"/>
      <c r="BU5" s="475"/>
      <c r="BV5" s="475"/>
      <c r="BW5" s="475"/>
      <c r="BX5" s="475"/>
      <c r="BY5" s="475"/>
      <c r="BZ5" s="475"/>
      <c r="CA5" s="475"/>
      <c r="CB5" s="475"/>
      <c r="CC5" s="475"/>
      <c r="CD5" s="475"/>
      <c r="CE5" s="475"/>
      <c r="CF5" s="475"/>
      <c r="CG5" s="475"/>
      <c r="CH5" s="475"/>
      <c r="CI5" s="475"/>
      <c r="CJ5" s="475"/>
      <c r="CK5" s="475"/>
      <c r="CL5" s="475"/>
      <c r="CM5" s="475"/>
      <c r="CN5" s="475"/>
      <c r="CO5" s="475"/>
      <c r="CP5" s="475"/>
      <c r="CQ5" s="475"/>
      <c r="CR5" s="475"/>
      <c r="CS5" s="475"/>
      <c r="CT5" s="475"/>
      <c r="CU5" s="475"/>
      <c r="CV5" s="475"/>
      <c r="CW5" s="475"/>
      <c r="CX5" s="475"/>
      <c r="CY5" s="475"/>
      <c r="CZ5" s="475"/>
      <c r="DA5" s="475"/>
      <c r="DB5" s="475"/>
      <c r="DC5" s="475"/>
      <c r="DD5" s="475"/>
      <c r="DE5" s="475"/>
      <c r="DF5" s="475"/>
      <c r="DG5" s="475"/>
      <c r="DH5" s="475"/>
      <c r="DI5" s="475"/>
      <c r="DJ5" s="475"/>
      <c r="DK5" s="475"/>
      <c r="DL5" s="475"/>
      <c r="DM5" s="475"/>
      <c r="DN5" s="475"/>
      <c r="DO5" s="475"/>
      <c r="DP5" s="475"/>
      <c r="DQ5" s="475"/>
      <c r="DR5" s="475"/>
      <c r="DS5" s="475"/>
      <c r="DT5" s="475"/>
      <c r="DU5" s="475"/>
      <c r="DV5" s="475"/>
      <c r="DW5" s="475"/>
      <c r="DX5" s="475"/>
      <c r="DY5" s="475"/>
      <c r="DZ5" s="475"/>
      <c r="EA5" s="475"/>
      <c r="EB5" s="475"/>
      <c r="EC5" s="475"/>
      <c r="ED5" s="475"/>
      <c r="EE5" s="475"/>
      <c r="EF5" s="475"/>
      <c r="EG5" s="475"/>
      <c r="EH5" s="475"/>
      <c r="EI5" s="475"/>
      <c r="EJ5" s="475"/>
      <c r="EK5" s="475"/>
      <c r="EL5" s="476"/>
    </row>
    <row r="6" spans="1:142" ht="26.25" customHeight="1" thickBot="1">
      <c r="A6" s="493" t="s">
        <v>2</v>
      </c>
      <c r="B6" s="494"/>
      <c r="C6" s="494"/>
      <c r="D6" s="494"/>
      <c r="E6" s="494"/>
      <c r="F6" s="494"/>
      <c r="G6" s="474" t="s">
        <v>276</v>
      </c>
      <c r="H6" s="475"/>
      <c r="I6" s="475"/>
      <c r="J6" s="475"/>
      <c r="K6" s="475"/>
      <c r="L6" s="475"/>
      <c r="M6" s="475"/>
      <c r="N6" s="475"/>
      <c r="O6" s="475"/>
      <c r="P6" s="475"/>
      <c r="Q6" s="475"/>
      <c r="R6" s="475"/>
      <c r="S6" s="475"/>
      <c r="T6" s="475"/>
      <c r="U6" s="475"/>
      <c r="V6" s="475"/>
      <c r="W6" s="475"/>
      <c r="X6" s="475"/>
      <c r="Y6" s="475"/>
      <c r="Z6" s="475"/>
      <c r="AA6" s="475"/>
      <c r="AB6" s="475"/>
      <c r="AC6" s="475"/>
      <c r="AD6" s="475"/>
      <c r="AE6" s="475"/>
      <c r="AF6" s="475"/>
      <c r="AG6" s="475"/>
      <c r="AH6" s="475"/>
      <c r="AI6" s="475"/>
      <c r="AJ6" s="475"/>
      <c r="AK6" s="475"/>
      <c r="AL6" s="475"/>
      <c r="AM6" s="475"/>
      <c r="AN6" s="475"/>
      <c r="AO6" s="475"/>
      <c r="AP6" s="475"/>
      <c r="AQ6" s="475"/>
      <c r="AR6" s="475"/>
      <c r="AS6" s="475"/>
      <c r="AT6" s="475"/>
      <c r="AU6" s="475"/>
      <c r="AV6" s="475"/>
      <c r="AW6" s="475"/>
      <c r="AX6" s="475"/>
      <c r="AY6" s="475"/>
      <c r="AZ6" s="475"/>
      <c r="BA6" s="475"/>
      <c r="BB6" s="475"/>
      <c r="BC6" s="475"/>
      <c r="BD6" s="475"/>
      <c r="BE6" s="475"/>
      <c r="BF6" s="475"/>
      <c r="BG6" s="475"/>
      <c r="BH6" s="475"/>
      <c r="BI6" s="475"/>
      <c r="BJ6" s="475"/>
      <c r="BK6" s="475"/>
      <c r="BL6" s="475"/>
      <c r="BM6" s="475"/>
      <c r="BN6" s="475"/>
      <c r="BO6" s="475"/>
      <c r="BP6" s="475"/>
      <c r="BQ6" s="475"/>
      <c r="BR6" s="475"/>
      <c r="BS6" s="475"/>
      <c r="BT6" s="475"/>
      <c r="BU6" s="475"/>
      <c r="BV6" s="475"/>
      <c r="BW6" s="475"/>
      <c r="BX6" s="475"/>
      <c r="BY6" s="475"/>
      <c r="BZ6" s="475"/>
      <c r="CA6" s="475"/>
      <c r="CB6" s="475"/>
      <c r="CC6" s="475"/>
      <c r="CD6" s="475"/>
      <c r="CE6" s="475"/>
      <c r="CF6" s="475"/>
      <c r="CG6" s="475"/>
      <c r="CH6" s="475"/>
      <c r="CI6" s="475"/>
      <c r="CJ6" s="475"/>
      <c r="CK6" s="475"/>
      <c r="CL6" s="475"/>
      <c r="CM6" s="475"/>
      <c r="CN6" s="475"/>
      <c r="CO6" s="475"/>
      <c r="CP6" s="475"/>
      <c r="CQ6" s="475"/>
      <c r="CR6" s="475"/>
      <c r="CS6" s="475"/>
      <c r="CT6" s="475"/>
      <c r="CU6" s="475"/>
      <c r="CV6" s="475"/>
      <c r="CW6" s="475"/>
      <c r="CX6" s="475"/>
      <c r="CY6" s="475"/>
      <c r="CZ6" s="475"/>
      <c r="DA6" s="475"/>
      <c r="DB6" s="475"/>
      <c r="DC6" s="475"/>
      <c r="DD6" s="475"/>
      <c r="DE6" s="475"/>
      <c r="DF6" s="475"/>
      <c r="DG6" s="475"/>
      <c r="DH6" s="475"/>
      <c r="DI6" s="475"/>
      <c r="DJ6" s="475"/>
      <c r="DK6" s="475"/>
      <c r="DL6" s="475"/>
      <c r="DM6" s="475"/>
      <c r="DN6" s="475"/>
      <c r="DO6" s="475"/>
      <c r="DP6" s="475"/>
      <c r="DQ6" s="475"/>
      <c r="DR6" s="475"/>
      <c r="DS6" s="475"/>
      <c r="DT6" s="475"/>
      <c r="DU6" s="475"/>
      <c r="DV6" s="475"/>
      <c r="DW6" s="475"/>
      <c r="DX6" s="475"/>
      <c r="DY6" s="475"/>
      <c r="DZ6" s="475"/>
      <c r="EA6" s="475"/>
      <c r="EB6" s="475"/>
      <c r="EC6" s="475"/>
      <c r="ED6" s="475"/>
      <c r="EE6" s="475"/>
      <c r="EF6" s="475"/>
      <c r="EG6" s="475"/>
      <c r="EH6" s="475"/>
      <c r="EI6" s="475"/>
      <c r="EJ6" s="475"/>
      <c r="EK6" s="475"/>
      <c r="EL6" s="476"/>
    </row>
    <row r="7" spans="1:142" ht="30" customHeight="1" thickBot="1">
      <c r="A7" s="493" t="s">
        <v>114</v>
      </c>
      <c r="B7" s="494"/>
      <c r="C7" s="494"/>
      <c r="D7" s="494"/>
      <c r="E7" s="494"/>
      <c r="F7" s="494"/>
      <c r="G7" s="474" t="s">
        <v>277</v>
      </c>
      <c r="H7" s="475"/>
      <c r="I7" s="475"/>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5"/>
      <c r="AK7" s="475"/>
      <c r="AL7" s="475"/>
      <c r="AM7" s="475"/>
      <c r="AN7" s="475"/>
      <c r="AO7" s="475"/>
      <c r="AP7" s="475"/>
      <c r="AQ7" s="475"/>
      <c r="AR7" s="475"/>
      <c r="AS7" s="475"/>
      <c r="AT7" s="475"/>
      <c r="AU7" s="475"/>
      <c r="AV7" s="475"/>
      <c r="AW7" s="475"/>
      <c r="AX7" s="475"/>
      <c r="AY7" s="475"/>
      <c r="AZ7" s="475"/>
      <c r="BA7" s="475"/>
      <c r="BB7" s="475"/>
      <c r="BC7" s="475"/>
      <c r="BD7" s="475"/>
      <c r="BE7" s="475"/>
      <c r="BF7" s="475"/>
      <c r="BG7" s="475"/>
      <c r="BH7" s="475"/>
      <c r="BI7" s="475"/>
      <c r="BJ7" s="475"/>
      <c r="BK7" s="475"/>
      <c r="BL7" s="475"/>
      <c r="BM7" s="475"/>
      <c r="BN7" s="475"/>
      <c r="BO7" s="475"/>
      <c r="BP7" s="475"/>
      <c r="BQ7" s="475"/>
      <c r="BR7" s="475"/>
      <c r="BS7" s="475"/>
      <c r="BT7" s="475"/>
      <c r="BU7" s="475"/>
      <c r="BV7" s="475"/>
      <c r="BW7" s="475"/>
      <c r="BX7" s="475"/>
      <c r="BY7" s="475"/>
      <c r="BZ7" s="475"/>
      <c r="CA7" s="475"/>
      <c r="CB7" s="475"/>
      <c r="CC7" s="475"/>
      <c r="CD7" s="475"/>
      <c r="CE7" s="475"/>
      <c r="CF7" s="475"/>
      <c r="CG7" s="475"/>
      <c r="CH7" s="475"/>
      <c r="CI7" s="475"/>
      <c r="CJ7" s="475"/>
      <c r="CK7" s="475"/>
      <c r="CL7" s="475"/>
      <c r="CM7" s="475"/>
      <c r="CN7" s="475"/>
      <c r="CO7" s="475"/>
      <c r="CP7" s="475"/>
      <c r="CQ7" s="475"/>
      <c r="CR7" s="475"/>
      <c r="CS7" s="475"/>
      <c r="CT7" s="475"/>
      <c r="CU7" s="475"/>
      <c r="CV7" s="475"/>
      <c r="CW7" s="475"/>
      <c r="CX7" s="475"/>
      <c r="CY7" s="475"/>
      <c r="CZ7" s="475"/>
      <c r="DA7" s="475"/>
      <c r="DB7" s="475"/>
      <c r="DC7" s="475"/>
      <c r="DD7" s="475"/>
      <c r="DE7" s="475"/>
      <c r="DF7" s="475"/>
      <c r="DG7" s="475"/>
      <c r="DH7" s="475"/>
      <c r="DI7" s="475"/>
      <c r="DJ7" s="475"/>
      <c r="DK7" s="475"/>
      <c r="DL7" s="475"/>
      <c r="DM7" s="475"/>
      <c r="DN7" s="475"/>
      <c r="DO7" s="475"/>
      <c r="DP7" s="475"/>
      <c r="DQ7" s="475"/>
      <c r="DR7" s="475"/>
      <c r="DS7" s="475"/>
      <c r="DT7" s="475"/>
      <c r="DU7" s="475"/>
      <c r="DV7" s="475"/>
      <c r="DW7" s="475"/>
      <c r="DX7" s="475"/>
      <c r="DY7" s="475"/>
      <c r="DZ7" s="475"/>
      <c r="EA7" s="475"/>
      <c r="EB7" s="475"/>
      <c r="EC7" s="475"/>
      <c r="ED7" s="475"/>
      <c r="EE7" s="475"/>
      <c r="EF7" s="475"/>
      <c r="EG7" s="475"/>
      <c r="EH7" s="475"/>
      <c r="EI7" s="475"/>
      <c r="EJ7" s="475"/>
      <c r="EK7" s="475"/>
      <c r="EL7" s="476"/>
    </row>
    <row r="8" spans="1:142" ht="30" customHeight="1" thickBot="1">
      <c r="A8" s="493" t="s">
        <v>1</v>
      </c>
      <c r="B8" s="494"/>
      <c r="C8" s="494"/>
      <c r="D8" s="494"/>
      <c r="E8" s="494"/>
      <c r="F8" s="494"/>
      <c r="G8" s="477" t="s">
        <v>278</v>
      </c>
      <c r="H8" s="478"/>
      <c r="I8" s="478"/>
      <c r="J8" s="478"/>
      <c r="K8" s="478"/>
      <c r="L8" s="478"/>
      <c r="M8" s="478"/>
      <c r="N8" s="478"/>
      <c r="O8" s="478"/>
      <c r="P8" s="478"/>
      <c r="Q8" s="478"/>
      <c r="R8" s="478"/>
      <c r="S8" s="478"/>
      <c r="T8" s="478"/>
      <c r="U8" s="478"/>
      <c r="V8" s="478"/>
      <c r="W8" s="478"/>
      <c r="X8" s="478"/>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c r="BC8" s="478"/>
      <c r="BD8" s="478"/>
      <c r="BE8" s="478"/>
      <c r="BF8" s="478"/>
      <c r="BG8" s="478"/>
      <c r="BH8" s="478"/>
      <c r="BI8" s="478"/>
      <c r="BJ8" s="478"/>
      <c r="BK8" s="478"/>
      <c r="BL8" s="478"/>
      <c r="BM8" s="478"/>
      <c r="BN8" s="478"/>
      <c r="BO8" s="478"/>
      <c r="BP8" s="478"/>
      <c r="BQ8" s="478"/>
      <c r="BR8" s="478"/>
      <c r="BS8" s="478"/>
      <c r="BT8" s="478"/>
      <c r="BU8" s="478"/>
      <c r="BV8" s="478"/>
      <c r="BW8" s="478"/>
      <c r="BX8" s="478"/>
      <c r="BY8" s="478"/>
      <c r="BZ8" s="478"/>
      <c r="CA8" s="478"/>
      <c r="CB8" s="478"/>
      <c r="CC8" s="478"/>
      <c r="CD8" s="478"/>
      <c r="CE8" s="478"/>
      <c r="CF8" s="478"/>
      <c r="CG8" s="478"/>
      <c r="CH8" s="478"/>
      <c r="CI8" s="478"/>
      <c r="CJ8" s="478"/>
      <c r="CK8" s="478"/>
      <c r="CL8" s="478"/>
      <c r="CM8" s="478"/>
      <c r="CN8" s="478"/>
      <c r="CO8" s="478"/>
      <c r="CP8" s="478"/>
      <c r="CQ8" s="478"/>
      <c r="CR8" s="478"/>
      <c r="CS8" s="478"/>
      <c r="CT8" s="478"/>
      <c r="CU8" s="478"/>
      <c r="CV8" s="478"/>
      <c r="CW8" s="478"/>
      <c r="CX8" s="478"/>
      <c r="CY8" s="478"/>
      <c r="CZ8" s="478"/>
      <c r="DA8" s="478"/>
      <c r="DB8" s="478"/>
      <c r="DC8" s="478"/>
      <c r="DD8" s="478"/>
      <c r="DE8" s="478"/>
      <c r="DF8" s="478"/>
      <c r="DG8" s="478"/>
      <c r="DH8" s="478"/>
      <c r="DI8" s="478"/>
      <c r="DJ8" s="478"/>
      <c r="DK8" s="478"/>
      <c r="DL8" s="478"/>
      <c r="DM8" s="478"/>
      <c r="DN8" s="478"/>
      <c r="DO8" s="478"/>
      <c r="DP8" s="478"/>
      <c r="DQ8" s="478"/>
      <c r="DR8" s="478"/>
      <c r="DS8" s="478"/>
      <c r="DT8" s="478"/>
      <c r="DU8" s="478"/>
      <c r="DV8" s="478"/>
      <c r="DW8" s="478"/>
      <c r="DX8" s="478"/>
      <c r="DY8" s="478"/>
      <c r="DZ8" s="478"/>
      <c r="EA8" s="478"/>
      <c r="EB8" s="478"/>
      <c r="EC8" s="478"/>
      <c r="ED8" s="478"/>
      <c r="EE8" s="478"/>
      <c r="EF8" s="478"/>
      <c r="EG8" s="478"/>
      <c r="EH8" s="478"/>
      <c r="EI8" s="478"/>
      <c r="EJ8" s="478"/>
      <c r="EK8" s="478"/>
      <c r="EL8" s="479"/>
    </row>
    <row r="9" spans="1:142" ht="20.25" customHeight="1" thickBot="1">
      <c r="A9" s="33"/>
      <c r="B9" s="34"/>
      <c r="C9" s="34"/>
      <c r="D9" s="34"/>
      <c r="E9" s="34"/>
      <c r="F9" s="34"/>
      <c r="G9" s="34"/>
      <c r="H9" s="34"/>
      <c r="I9" s="34"/>
      <c r="J9" s="34"/>
      <c r="K9" s="34"/>
      <c r="L9" s="34"/>
      <c r="M9" s="34"/>
      <c r="N9" s="34"/>
      <c r="O9" s="34"/>
      <c r="P9" s="34"/>
      <c r="Q9" s="34"/>
      <c r="R9" s="117"/>
      <c r="S9" s="117"/>
      <c r="T9" s="117"/>
      <c r="U9" s="117"/>
      <c r="V9" s="117"/>
      <c r="W9" s="117"/>
      <c r="X9" s="34"/>
      <c r="Y9" s="34"/>
      <c r="Z9" s="34"/>
      <c r="AA9" s="34"/>
      <c r="AB9" s="34"/>
      <c r="AC9" s="34"/>
      <c r="AD9" s="34"/>
      <c r="AE9" s="34"/>
      <c r="AF9" s="34"/>
      <c r="AG9" s="34"/>
      <c r="AH9" s="34"/>
      <c r="AI9" s="34"/>
      <c r="AJ9" s="34"/>
      <c r="AK9" s="34"/>
      <c r="AL9" s="34"/>
      <c r="AM9" s="34"/>
      <c r="AN9" s="34"/>
      <c r="AO9" s="34"/>
      <c r="AP9" s="34"/>
      <c r="AQ9" s="34"/>
      <c r="AR9" s="34"/>
      <c r="AS9" s="34"/>
      <c r="AT9" s="3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5"/>
      <c r="DU9" s="15"/>
      <c r="DV9" s="15"/>
      <c r="DW9" s="15"/>
      <c r="DX9" s="15"/>
      <c r="DY9" s="15"/>
      <c r="DZ9" s="15"/>
      <c r="EA9" s="15"/>
      <c r="EB9" s="15"/>
      <c r="EC9" s="15"/>
      <c r="ED9" s="15"/>
      <c r="EE9" s="15"/>
      <c r="EF9" s="15"/>
      <c r="EG9" s="15"/>
      <c r="EH9" s="15"/>
      <c r="EI9" s="15"/>
      <c r="EJ9" s="15"/>
      <c r="EK9" s="15"/>
      <c r="EL9" s="16"/>
    </row>
    <row r="10" spans="1:142" s="2" customFormat="1" ht="70.5" customHeight="1" thickBot="1">
      <c r="A10" s="480" t="s">
        <v>158</v>
      </c>
      <c r="B10" s="498"/>
      <c r="C10" s="490" t="s">
        <v>33</v>
      </c>
      <c r="D10" s="490"/>
      <c r="E10" s="490" t="s">
        <v>35</v>
      </c>
      <c r="F10" s="490"/>
      <c r="G10" s="490"/>
      <c r="H10" s="490"/>
      <c r="I10" s="490"/>
      <c r="J10" s="490"/>
      <c r="K10" s="490"/>
      <c r="L10" s="490"/>
      <c r="M10" s="490"/>
      <c r="N10" s="490"/>
      <c r="O10" s="490"/>
      <c r="P10" s="490"/>
      <c r="Q10" s="490"/>
      <c r="R10" s="490"/>
      <c r="S10" s="490"/>
      <c r="T10" s="490"/>
      <c r="U10" s="490"/>
      <c r="V10" s="490"/>
      <c r="W10" s="490"/>
      <c r="X10" s="490"/>
      <c r="Y10" s="490"/>
      <c r="Z10" s="490"/>
      <c r="AA10" s="490"/>
      <c r="AB10" s="490"/>
      <c r="AC10" s="490"/>
      <c r="AD10" s="490"/>
      <c r="AE10" s="490"/>
      <c r="AF10" s="490"/>
      <c r="AG10" s="490"/>
      <c r="AH10" s="490"/>
      <c r="AI10" s="490"/>
      <c r="AJ10" s="490"/>
      <c r="AK10" s="490"/>
      <c r="AL10" s="490"/>
      <c r="AM10" s="490"/>
      <c r="AN10" s="490"/>
      <c r="AO10" s="490"/>
      <c r="AP10" s="490"/>
      <c r="AQ10" s="490"/>
      <c r="AR10" s="490"/>
      <c r="AS10" s="490"/>
      <c r="AT10" s="490"/>
      <c r="AU10" s="490"/>
      <c r="AV10" s="490"/>
      <c r="AW10" s="490"/>
      <c r="AX10" s="490"/>
      <c r="AY10" s="490"/>
      <c r="AZ10" s="490"/>
      <c r="BA10" s="490"/>
      <c r="BB10" s="490"/>
      <c r="BC10" s="490"/>
      <c r="BD10" s="490"/>
      <c r="BE10" s="490"/>
      <c r="BF10" s="490"/>
      <c r="BG10" s="490"/>
      <c r="BH10" s="490"/>
      <c r="BI10" s="490"/>
      <c r="BJ10" s="490"/>
      <c r="BK10" s="490"/>
      <c r="BL10" s="490"/>
      <c r="BM10" s="490"/>
      <c r="BN10" s="490"/>
      <c r="BO10" s="490"/>
      <c r="BP10" s="490"/>
      <c r="BQ10" s="490"/>
      <c r="BR10" s="490"/>
      <c r="BS10" s="490"/>
      <c r="BT10" s="490"/>
      <c r="BU10" s="490"/>
      <c r="BV10" s="490"/>
      <c r="BW10" s="490"/>
      <c r="BX10" s="490"/>
      <c r="BY10" s="490"/>
      <c r="BZ10" s="490"/>
      <c r="CA10" s="490"/>
      <c r="CB10" s="490"/>
      <c r="CC10" s="490"/>
      <c r="CD10" s="490"/>
      <c r="CE10" s="490"/>
      <c r="CF10" s="490"/>
      <c r="CG10" s="490"/>
      <c r="CH10" s="490"/>
      <c r="CI10" s="490"/>
      <c r="CJ10" s="490"/>
      <c r="CK10" s="490"/>
      <c r="CL10" s="490"/>
      <c r="CM10" s="490"/>
      <c r="CN10" s="490"/>
      <c r="CO10" s="490"/>
      <c r="CP10" s="490"/>
      <c r="CQ10" s="490"/>
      <c r="CR10" s="490"/>
      <c r="CS10" s="490"/>
      <c r="CT10" s="490"/>
      <c r="CU10" s="490"/>
      <c r="CV10" s="490"/>
      <c r="CW10" s="490"/>
      <c r="CX10" s="490"/>
      <c r="CY10" s="490"/>
      <c r="CZ10" s="490"/>
      <c r="DA10" s="490"/>
      <c r="DB10" s="490"/>
      <c r="DC10" s="490"/>
      <c r="DD10" s="490"/>
      <c r="DE10" s="490"/>
      <c r="DF10" s="490"/>
      <c r="DG10" s="490"/>
      <c r="DH10" s="490"/>
      <c r="DI10" s="490"/>
      <c r="DJ10" s="490"/>
      <c r="DK10" s="490"/>
      <c r="DL10" s="490"/>
      <c r="DM10" s="490"/>
      <c r="DN10" s="490"/>
      <c r="DO10" s="490"/>
      <c r="DP10" s="490"/>
      <c r="DQ10" s="490"/>
      <c r="DR10" s="490"/>
      <c r="DS10" s="490"/>
      <c r="DT10" s="485"/>
      <c r="DU10" s="485"/>
      <c r="DV10" s="485"/>
      <c r="DW10" s="485"/>
      <c r="DX10" s="485"/>
      <c r="DY10" s="485"/>
      <c r="DZ10" s="485"/>
      <c r="EA10" s="485"/>
      <c r="EB10" s="485"/>
      <c r="EC10" s="485"/>
      <c r="ED10" s="485"/>
      <c r="EE10" s="485"/>
      <c r="EF10" s="485" t="s">
        <v>43</v>
      </c>
      <c r="EG10" s="485" t="s">
        <v>44</v>
      </c>
      <c r="EH10" s="485" t="s">
        <v>45</v>
      </c>
      <c r="EI10" s="485" t="s">
        <v>46</v>
      </c>
      <c r="EJ10" s="485" t="s">
        <v>47</v>
      </c>
      <c r="EK10" s="502" t="s">
        <v>48</v>
      </c>
      <c r="EL10" s="482" t="s">
        <v>49</v>
      </c>
    </row>
    <row r="11" spans="1:142" s="3" customFormat="1" ht="45.75" customHeight="1" thickBot="1">
      <c r="A11" s="495" t="s">
        <v>159</v>
      </c>
      <c r="B11" s="495" t="s">
        <v>160</v>
      </c>
      <c r="C11" s="485" t="s">
        <v>29</v>
      </c>
      <c r="D11" s="485" t="s">
        <v>34</v>
      </c>
      <c r="E11" s="485" t="s">
        <v>36</v>
      </c>
      <c r="F11" s="485" t="s">
        <v>37</v>
      </c>
      <c r="G11" s="485" t="s">
        <v>38</v>
      </c>
      <c r="H11" s="485" t="s">
        <v>39</v>
      </c>
      <c r="I11" s="499" t="s">
        <v>40</v>
      </c>
      <c r="J11" s="510" t="s">
        <v>41</v>
      </c>
      <c r="K11" s="510"/>
      <c r="L11" s="510"/>
      <c r="M11" s="510"/>
      <c r="N11" s="510"/>
      <c r="O11" s="510"/>
      <c r="P11" s="510"/>
      <c r="Q11" s="510"/>
      <c r="R11" s="510"/>
      <c r="S11" s="510"/>
      <c r="T11" s="510"/>
      <c r="U11" s="510"/>
      <c r="V11" s="510"/>
      <c r="W11" s="510"/>
      <c r="X11" s="510"/>
      <c r="Y11" s="510"/>
      <c r="Z11" s="510"/>
      <c r="AA11" s="510"/>
      <c r="AB11" s="510"/>
      <c r="AC11" s="510"/>
      <c r="AD11" s="510"/>
      <c r="AE11" s="510"/>
      <c r="AF11" s="510"/>
      <c r="AG11" s="510"/>
      <c r="AH11" s="510"/>
      <c r="AI11" s="510"/>
      <c r="AJ11" s="510"/>
      <c r="AK11" s="510"/>
      <c r="AL11" s="510"/>
      <c r="AM11" s="510"/>
      <c r="AN11" s="510"/>
      <c r="AO11" s="510"/>
      <c r="AP11" s="510"/>
      <c r="AQ11" s="510"/>
      <c r="AR11" s="510"/>
      <c r="AS11" s="510"/>
      <c r="AT11" s="510"/>
      <c r="AU11" s="510"/>
      <c r="AV11" s="510"/>
      <c r="AW11" s="510"/>
      <c r="AX11" s="510"/>
      <c r="AY11" s="510"/>
      <c r="AZ11" s="510"/>
      <c r="BA11" s="510"/>
      <c r="BB11" s="510"/>
      <c r="BC11" s="510"/>
      <c r="BD11" s="510"/>
      <c r="BE11" s="510"/>
      <c r="BF11" s="510"/>
      <c r="BG11" s="510"/>
      <c r="BH11" s="510"/>
      <c r="BI11" s="510"/>
      <c r="BJ11" s="510"/>
      <c r="BK11" s="510"/>
      <c r="BL11" s="510"/>
      <c r="BM11" s="510"/>
      <c r="BN11" s="510"/>
      <c r="BO11" s="510"/>
      <c r="BP11" s="510"/>
      <c r="BQ11" s="510"/>
      <c r="BR11" s="510"/>
      <c r="BS11" s="510"/>
      <c r="BT11" s="510"/>
      <c r="BU11" s="510"/>
      <c r="BV11" s="510"/>
      <c r="BW11" s="510"/>
      <c r="BX11" s="510"/>
      <c r="BY11" s="510"/>
      <c r="BZ11" s="510"/>
      <c r="CA11" s="510"/>
      <c r="CB11" s="510"/>
      <c r="CC11" s="510"/>
      <c r="CD11" s="510"/>
      <c r="CE11" s="510"/>
      <c r="CF11" s="510"/>
      <c r="CG11" s="510"/>
      <c r="CH11" s="510"/>
      <c r="CI11" s="510"/>
      <c r="CJ11" s="510"/>
      <c r="CK11" s="510"/>
      <c r="CL11" s="510"/>
      <c r="CM11" s="510"/>
      <c r="CN11" s="510"/>
      <c r="CO11" s="510"/>
      <c r="CP11" s="510"/>
      <c r="CQ11" s="510"/>
      <c r="CR11" s="510"/>
      <c r="CS11" s="510"/>
      <c r="CT11" s="510"/>
      <c r="CU11" s="510"/>
      <c r="CV11" s="510"/>
      <c r="CW11" s="510"/>
      <c r="CX11" s="510"/>
      <c r="CY11" s="510"/>
      <c r="CZ11" s="510"/>
      <c r="DA11" s="510"/>
      <c r="DB11" s="510"/>
      <c r="DC11" s="510"/>
      <c r="DD11" s="510"/>
      <c r="DE11" s="510"/>
      <c r="DF11" s="510"/>
      <c r="DG11" s="510"/>
      <c r="DH11" s="510"/>
      <c r="DI11" s="510"/>
      <c r="DJ11" s="510"/>
      <c r="DK11" s="510"/>
      <c r="DL11" s="510"/>
      <c r="DM11" s="510"/>
      <c r="DN11" s="510"/>
      <c r="DO11" s="510"/>
      <c r="DP11" s="510"/>
      <c r="DQ11" s="510"/>
      <c r="DR11" s="510"/>
      <c r="DS11" s="511"/>
      <c r="DT11" s="507" t="s">
        <v>42</v>
      </c>
      <c r="DU11" s="508"/>
      <c r="DV11" s="508"/>
      <c r="DW11" s="508"/>
      <c r="DX11" s="508"/>
      <c r="DY11" s="508"/>
      <c r="DZ11" s="508"/>
      <c r="EA11" s="508"/>
      <c r="EB11" s="508"/>
      <c r="EC11" s="508"/>
      <c r="ED11" s="508"/>
      <c r="EE11" s="508"/>
      <c r="EF11" s="486"/>
      <c r="EG11" s="486"/>
      <c r="EH11" s="486"/>
      <c r="EI11" s="486"/>
      <c r="EJ11" s="486"/>
      <c r="EK11" s="503"/>
      <c r="EL11" s="483"/>
    </row>
    <row r="12" spans="1:142" s="3" customFormat="1" ht="51" customHeight="1" thickBot="1">
      <c r="A12" s="496"/>
      <c r="B12" s="496"/>
      <c r="C12" s="486"/>
      <c r="D12" s="486"/>
      <c r="E12" s="486"/>
      <c r="F12" s="486"/>
      <c r="G12" s="486"/>
      <c r="H12" s="486"/>
      <c r="I12" s="500"/>
      <c r="J12" s="505" t="s">
        <v>54</v>
      </c>
      <c r="K12" s="509" t="s">
        <v>102</v>
      </c>
      <c r="L12" s="510"/>
      <c r="M12" s="510"/>
      <c r="N12" s="510"/>
      <c r="O12" s="510"/>
      <c r="P12" s="510"/>
      <c r="Q12" s="510"/>
      <c r="R12" s="510"/>
      <c r="S12" s="510"/>
      <c r="T12" s="510"/>
      <c r="U12" s="510"/>
      <c r="V12" s="510"/>
      <c r="W12" s="511"/>
      <c r="X12" s="509" t="s">
        <v>103</v>
      </c>
      <c r="Y12" s="510"/>
      <c r="Z12" s="510"/>
      <c r="AA12" s="510"/>
      <c r="AB12" s="510"/>
      <c r="AC12" s="510"/>
      <c r="AD12" s="510"/>
      <c r="AE12" s="510"/>
      <c r="AF12" s="510"/>
      <c r="AG12" s="510"/>
      <c r="AH12" s="510"/>
      <c r="AI12" s="510"/>
      <c r="AJ12" s="510"/>
      <c r="AK12" s="510"/>
      <c r="AL12" s="510"/>
      <c r="AM12" s="510"/>
      <c r="AN12" s="510"/>
      <c r="AO12" s="510"/>
      <c r="AP12" s="510"/>
      <c r="AQ12" s="510"/>
      <c r="AR12" s="510"/>
      <c r="AS12" s="510"/>
      <c r="AT12" s="510"/>
      <c r="AU12" s="510"/>
      <c r="AV12" s="511"/>
      <c r="AW12" s="509" t="s">
        <v>123</v>
      </c>
      <c r="AX12" s="510"/>
      <c r="AY12" s="510"/>
      <c r="AZ12" s="510"/>
      <c r="BA12" s="510"/>
      <c r="BB12" s="510"/>
      <c r="BC12" s="510"/>
      <c r="BD12" s="510"/>
      <c r="BE12" s="510"/>
      <c r="BF12" s="510"/>
      <c r="BG12" s="510"/>
      <c r="BH12" s="510"/>
      <c r="BI12" s="510"/>
      <c r="BJ12" s="510"/>
      <c r="BK12" s="510"/>
      <c r="BL12" s="510"/>
      <c r="BM12" s="510"/>
      <c r="BN12" s="510"/>
      <c r="BO12" s="510"/>
      <c r="BP12" s="510"/>
      <c r="BQ12" s="510"/>
      <c r="BR12" s="510"/>
      <c r="BS12" s="510"/>
      <c r="BT12" s="510"/>
      <c r="BU12" s="511"/>
      <c r="BV12" s="509" t="s">
        <v>124</v>
      </c>
      <c r="BW12" s="510"/>
      <c r="BX12" s="510"/>
      <c r="BY12" s="510"/>
      <c r="BZ12" s="510"/>
      <c r="CA12" s="510"/>
      <c r="CB12" s="510"/>
      <c r="CC12" s="510"/>
      <c r="CD12" s="510"/>
      <c r="CE12" s="510"/>
      <c r="CF12" s="510"/>
      <c r="CG12" s="510"/>
      <c r="CH12" s="510"/>
      <c r="CI12" s="510"/>
      <c r="CJ12" s="510"/>
      <c r="CK12" s="510"/>
      <c r="CL12" s="510"/>
      <c r="CM12" s="510"/>
      <c r="CN12" s="510"/>
      <c r="CO12" s="510"/>
      <c r="CP12" s="510"/>
      <c r="CQ12" s="510"/>
      <c r="CR12" s="510"/>
      <c r="CS12" s="510"/>
      <c r="CT12" s="511"/>
      <c r="CU12" s="509" t="s">
        <v>127</v>
      </c>
      <c r="CV12" s="510"/>
      <c r="CW12" s="510"/>
      <c r="CX12" s="510"/>
      <c r="CY12" s="510"/>
      <c r="CZ12" s="510"/>
      <c r="DA12" s="510"/>
      <c r="DB12" s="510"/>
      <c r="DC12" s="510"/>
      <c r="DD12" s="510"/>
      <c r="DE12" s="510"/>
      <c r="DF12" s="510"/>
      <c r="DG12" s="510"/>
      <c r="DH12" s="510"/>
      <c r="DI12" s="510"/>
      <c r="DJ12" s="510"/>
      <c r="DK12" s="510"/>
      <c r="DL12" s="510"/>
      <c r="DM12" s="510"/>
      <c r="DN12" s="510"/>
      <c r="DO12" s="510"/>
      <c r="DP12" s="510"/>
      <c r="DQ12" s="510"/>
      <c r="DR12" s="510"/>
      <c r="DS12" s="511"/>
      <c r="DT12" s="480" t="s">
        <v>73</v>
      </c>
      <c r="DU12" s="480" t="s">
        <v>93</v>
      </c>
      <c r="DV12" s="480" t="s">
        <v>3</v>
      </c>
      <c r="DW12" s="480" t="s">
        <v>94</v>
      </c>
      <c r="DX12" s="480" t="s">
        <v>95</v>
      </c>
      <c r="DY12" s="480" t="s">
        <v>4</v>
      </c>
      <c r="DZ12" s="480" t="s">
        <v>96</v>
      </c>
      <c r="EA12" s="480" t="s">
        <v>97</v>
      </c>
      <c r="EB12" s="480" t="s">
        <v>98</v>
      </c>
      <c r="EC12" s="480" t="s">
        <v>99</v>
      </c>
      <c r="ED12" s="480" t="s">
        <v>100</v>
      </c>
      <c r="EE12" s="488" t="s">
        <v>5</v>
      </c>
      <c r="EF12" s="491"/>
      <c r="EG12" s="486"/>
      <c r="EH12" s="486"/>
      <c r="EI12" s="486"/>
      <c r="EJ12" s="486"/>
      <c r="EK12" s="503"/>
      <c r="EL12" s="483"/>
    </row>
    <row r="13" spans="1:142" s="3" customFormat="1" ht="92.25" customHeight="1" thickBot="1">
      <c r="A13" s="497"/>
      <c r="B13" s="497"/>
      <c r="C13" s="487"/>
      <c r="D13" s="487"/>
      <c r="E13" s="487"/>
      <c r="F13" s="487"/>
      <c r="G13" s="487"/>
      <c r="H13" s="487"/>
      <c r="I13" s="501"/>
      <c r="J13" s="506"/>
      <c r="K13" s="46" t="s">
        <v>161</v>
      </c>
      <c r="L13" s="45" t="s">
        <v>69</v>
      </c>
      <c r="M13" s="47" t="s">
        <v>104</v>
      </c>
      <c r="N13" s="48" t="s">
        <v>70</v>
      </c>
      <c r="O13" s="47" t="s">
        <v>105</v>
      </c>
      <c r="P13" s="48" t="s">
        <v>71</v>
      </c>
      <c r="Q13" s="49" t="s">
        <v>106</v>
      </c>
      <c r="R13" s="48" t="s">
        <v>101</v>
      </c>
      <c r="S13" s="49" t="s">
        <v>107</v>
      </c>
      <c r="T13" s="48" t="s">
        <v>72</v>
      </c>
      <c r="U13" s="49" t="s">
        <v>108</v>
      </c>
      <c r="V13" s="48" t="s">
        <v>87</v>
      </c>
      <c r="W13" s="49" t="s">
        <v>109</v>
      </c>
      <c r="X13" s="51" t="s">
        <v>55</v>
      </c>
      <c r="Y13" s="48" t="s">
        <v>63</v>
      </c>
      <c r="Z13" s="49" t="s">
        <v>110</v>
      </c>
      <c r="AA13" s="48" t="s">
        <v>64</v>
      </c>
      <c r="AB13" s="49" t="s">
        <v>111</v>
      </c>
      <c r="AC13" s="48" t="s">
        <v>65</v>
      </c>
      <c r="AD13" s="49" t="s">
        <v>112</v>
      </c>
      <c r="AE13" s="48" t="s">
        <v>66</v>
      </c>
      <c r="AF13" s="49" t="s">
        <v>113</v>
      </c>
      <c r="AG13" s="48" t="s">
        <v>67</v>
      </c>
      <c r="AH13" s="49" t="s">
        <v>115</v>
      </c>
      <c r="AI13" s="48" t="s">
        <v>68</v>
      </c>
      <c r="AJ13" s="49" t="s">
        <v>116</v>
      </c>
      <c r="AK13" s="48" t="s">
        <v>69</v>
      </c>
      <c r="AL13" s="49" t="s">
        <v>117</v>
      </c>
      <c r="AM13" s="48" t="s">
        <v>70</v>
      </c>
      <c r="AN13" s="49" t="s">
        <v>118</v>
      </c>
      <c r="AO13" s="48" t="s">
        <v>71</v>
      </c>
      <c r="AP13" s="49" t="s">
        <v>119</v>
      </c>
      <c r="AQ13" s="48" t="s">
        <v>101</v>
      </c>
      <c r="AR13" s="49" t="s">
        <v>120</v>
      </c>
      <c r="AS13" s="48" t="s">
        <v>72</v>
      </c>
      <c r="AT13" s="49" t="s">
        <v>121</v>
      </c>
      <c r="AU13" s="48" t="s">
        <v>87</v>
      </c>
      <c r="AV13" s="50" t="s">
        <v>122</v>
      </c>
      <c r="AW13" s="51" t="s">
        <v>55</v>
      </c>
      <c r="AX13" s="48" t="s">
        <v>63</v>
      </c>
      <c r="AY13" s="49" t="s">
        <v>110</v>
      </c>
      <c r="AZ13" s="48" t="s">
        <v>64</v>
      </c>
      <c r="BA13" s="49" t="s">
        <v>111</v>
      </c>
      <c r="BB13" s="48" t="s">
        <v>65</v>
      </c>
      <c r="BC13" s="49" t="s">
        <v>112</v>
      </c>
      <c r="BD13" s="48" t="s">
        <v>66</v>
      </c>
      <c r="BE13" s="49" t="s">
        <v>113</v>
      </c>
      <c r="BF13" s="48" t="s">
        <v>67</v>
      </c>
      <c r="BG13" s="49" t="s">
        <v>115</v>
      </c>
      <c r="BH13" s="48" t="s">
        <v>68</v>
      </c>
      <c r="BI13" s="49" t="s">
        <v>116</v>
      </c>
      <c r="BJ13" s="48" t="s">
        <v>69</v>
      </c>
      <c r="BK13" s="49" t="s">
        <v>117</v>
      </c>
      <c r="BL13" s="48" t="s">
        <v>70</v>
      </c>
      <c r="BM13" s="49" t="s">
        <v>118</v>
      </c>
      <c r="BN13" s="48" t="s">
        <v>71</v>
      </c>
      <c r="BO13" s="49" t="s">
        <v>119</v>
      </c>
      <c r="BP13" s="48" t="s">
        <v>101</v>
      </c>
      <c r="BQ13" s="49" t="s">
        <v>120</v>
      </c>
      <c r="BR13" s="48" t="s">
        <v>72</v>
      </c>
      <c r="BS13" s="49" t="s">
        <v>121</v>
      </c>
      <c r="BT13" s="48" t="s">
        <v>87</v>
      </c>
      <c r="BU13" s="50" t="s">
        <v>125</v>
      </c>
      <c r="BV13" s="51" t="s">
        <v>55</v>
      </c>
      <c r="BW13" s="48" t="s">
        <v>63</v>
      </c>
      <c r="BX13" s="49" t="s">
        <v>110</v>
      </c>
      <c r="BY13" s="48" t="s">
        <v>64</v>
      </c>
      <c r="BZ13" s="49" t="s">
        <v>111</v>
      </c>
      <c r="CA13" s="48" t="s">
        <v>65</v>
      </c>
      <c r="CB13" s="49" t="s">
        <v>112</v>
      </c>
      <c r="CC13" s="48" t="s">
        <v>66</v>
      </c>
      <c r="CD13" s="49" t="s">
        <v>113</v>
      </c>
      <c r="CE13" s="48" t="s">
        <v>67</v>
      </c>
      <c r="CF13" s="49" t="s">
        <v>115</v>
      </c>
      <c r="CG13" s="48" t="s">
        <v>68</v>
      </c>
      <c r="CH13" s="49" t="s">
        <v>116</v>
      </c>
      <c r="CI13" s="48" t="s">
        <v>69</v>
      </c>
      <c r="CJ13" s="49" t="s">
        <v>117</v>
      </c>
      <c r="CK13" s="48" t="s">
        <v>70</v>
      </c>
      <c r="CL13" s="49" t="s">
        <v>118</v>
      </c>
      <c r="CM13" s="48" t="s">
        <v>71</v>
      </c>
      <c r="CN13" s="49" t="s">
        <v>119</v>
      </c>
      <c r="CO13" s="48" t="s">
        <v>101</v>
      </c>
      <c r="CP13" s="49" t="s">
        <v>120</v>
      </c>
      <c r="CQ13" s="48" t="s">
        <v>72</v>
      </c>
      <c r="CR13" s="49" t="s">
        <v>121</v>
      </c>
      <c r="CS13" s="48" t="s">
        <v>87</v>
      </c>
      <c r="CT13" s="50" t="s">
        <v>126</v>
      </c>
      <c r="CU13" s="51" t="s">
        <v>55</v>
      </c>
      <c r="CV13" s="48" t="s">
        <v>63</v>
      </c>
      <c r="CW13" s="49" t="s">
        <v>110</v>
      </c>
      <c r="CX13" s="48" t="s">
        <v>64</v>
      </c>
      <c r="CY13" s="49" t="s">
        <v>111</v>
      </c>
      <c r="CZ13" s="48" t="s">
        <v>65</v>
      </c>
      <c r="DA13" s="49" t="s">
        <v>112</v>
      </c>
      <c r="DB13" s="48" t="s">
        <v>66</v>
      </c>
      <c r="DC13" s="49" t="s">
        <v>113</v>
      </c>
      <c r="DD13" s="48" t="s">
        <v>67</v>
      </c>
      <c r="DE13" s="49" t="s">
        <v>115</v>
      </c>
      <c r="DF13" s="48" t="s">
        <v>68</v>
      </c>
      <c r="DG13" s="49" t="s">
        <v>116</v>
      </c>
      <c r="DH13" s="48" t="s">
        <v>69</v>
      </c>
      <c r="DI13" s="49" t="s">
        <v>117</v>
      </c>
      <c r="DJ13" s="48" t="s">
        <v>70</v>
      </c>
      <c r="DK13" s="49" t="s">
        <v>118</v>
      </c>
      <c r="DL13" s="48" t="s">
        <v>71</v>
      </c>
      <c r="DM13" s="49" t="s">
        <v>119</v>
      </c>
      <c r="DN13" s="48" t="s">
        <v>101</v>
      </c>
      <c r="DO13" s="49" t="s">
        <v>120</v>
      </c>
      <c r="DP13" s="48" t="s">
        <v>72</v>
      </c>
      <c r="DQ13" s="49" t="s">
        <v>121</v>
      </c>
      <c r="DR13" s="48" t="s">
        <v>87</v>
      </c>
      <c r="DS13" s="50" t="s">
        <v>128</v>
      </c>
      <c r="DT13" s="481"/>
      <c r="DU13" s="481"/>
      <c r="DV13" s="481"/>
      <c r="DW13" s="481"/>
      <c r="DX13" s="481"/>
      <c r="DY13" s="481"/>
      <c r="DZ13" s="481"/>
      <c r="EA13" s="481"/>
      <c r="EB13" s="481"/>
      <c r="EC13" s="481"/>
      <c r="ED13" s="481"/>
      <c r="EE13" s="489"/>
      <c r="EF13" s="492"/>
      <c r="EG13" s="487"/>
      <c r="EH13" s="487"/>
      <c r="EI13" s="487"/>
      <c r="EJ13" s="487"/>
      <c r="EK13" s="504"/>
      <c r="EL13" s="484"/>
    </row>
    <row r="14" spans="1:142" s="3" customFormat="1" ht="233.25" customHeight="1">
      <c r="A14" s="531">
        <v>2</v>
      </c>
      <c r="B14" s="531">
        <v>27</v>
      </c>
      <c r="C14" s="335">
        <v>198</v>
      </c>
      <c r="D14" s="336" t="s">
        <v>180</v>
      </c>
      <c r="E14" s="335">
        <v>212</v>
      </c>
      <c r="F14" s="337" t="s">
        <v>181</v>
      </c>
      <c r="G14" s="335" t="s">
        <v>182</v>
      </c>
      <c r="H14" s="335" t="s">
        <v>183</v>
      </c>
      <c r="I14" s="338">
        <v>1</v>
      </c>
      <c r="J14" s="338">
        <v>1</v>
      </c>
      <c r="K14" s="339">
        <v>0.15</v>
      </c>
      <c r="L14" s="339">
        <v>0.15</v>
      </c>
      <c r="M14" s="339">
        <v>0.03</v>
      </c>
      <c r="N14" s="339">
        <v>0.15</v>
      </c>
      <c r="O14" s="339">
        <v>0.05</v>
      </c>
      <c r="P14" s="339">
        <v>0.15</v>
      </c>
      <c r="Q14" s="339">
        <v>0.08</v>
      </c>
      <c r="R14" s="339">
        <v>0.15</v>
      </c>
      <c r="S14" s="339">
        <v>0.1</v>
      </c>
      <c r="T14" s="339">
        <v>0.15</v>
      </c>
      <c r="U14" s="339">
        <v>0.13</v>
      </c>
      <c r="V14" s="339">
        <v>0.15</v>
      </c>
      <c r="W14" s="343">
        <v>0.15</v>
      </c>
      <c r="X14" s="340">
        <v>0.25</v>
      </c>
      <c r="Y14" s="340"/>
      <c r="Z14" s="340"/>
      <c r="AA14" s="340"/>
      <c r="AB14" s="340"/>
      <c r="AC14" s="340"/>
      <c r="AD14" s="340"/>
      <c r="AE14" s="340"/>
      <c r="AF14" s="340"/>
      <c r="AG14" s="340"/>
      <c r="AH14" s="340"/>
      <c r="AI14" s="340"/>
      <c r="AJ14" s="340"/>
      <c r="AK14" s="340"/>
      <c r="AL14" s="340"/>
      <c r="AM14" s="340"/>
      <c r="AN14" s="340"/>
      <c r="AO14" s="339"/>
      <c r="AP14" s="339"/>
      <c r="AQ14" s="339"/>
      <c r="AR14" s="339"/>
      <c r="AS14" s="339"/>
      <c r="AT14" s="339"/>
      <c r="AU14" s="339"/>
      <c r="AV14" s="340"/>
      <c r="AW14" s="339">
        <v>0.25</v>
      </c>
      <c r="AX14" s="339"/>
      <c r="AY14" s="339"/>
      <c r="AZ14" s="339"/>
      <c r="BA14" s="339"/>
      <c r="BB14" s="339"/>
      <c r="BC14" s="339"/>
      <c r="BD14" s="339"/>
      <c r="BE14" s="339"/>
      <c r="BF14" s="339"/>
      <c r="BG14" s="339"/>
      <c r="BH14" s="339"/>
      <c r="BI14" s="339"/>
      <c r="BJ14" s="339"/>
      <c r="BK14" s="339"/>
      <c r="BL14" s="339"/>
      <c r="BM14" s="339"/>
      <c r="BN14" s="339"/>
      <c r="BO14" s="339"/>
      <c r="BP14" s="339"/>
      <c r="BQ14" s="339"/>
      <c r="BR14" s="339"/>
      <c r="BS14" s="339"/>
      <c r="BT14" s="339"/>
      <c r="BU14" s="339"/>
      <c r="BV14" s="340">
        <v>0.25</v>
      </c>
      <c r="BW14" s="340"/>
      <c r="BX14" s="340"/>
      <c r="BY14" s="340"/>
      <c r="BZ14" s="340"/>
      <c r="CA14" s="340"/>
      <c r="CB14" s="340"/>
      <c r="CC14" s="340"/>
      <c r="CD14" s="340"/>
      <c r="CE14" s="340"/>
      <c r="CF14" s="340"/>
      <c r="CG14" s="340"/>
      <c r="CH14" s="340"/>
      <c r="CI14" s="340"/>
      <c r="CJ14" s="340"/>
      <c r="CK14" s="340"/>
      <c r="CL14" s="340"/>
      <c r="CM14" s="340"/>
      <c r="CN14" s="340"/>
      <c r="CO14" s="340"/>
      <c r="CP14" s="340"/>
      <c r="CQ14" s="340"/>
      <c r="CR14" s="340"/>
      <c r="CS14" s="340"/>
      <c r="CT14" s="339"/>
      <c r="CU14" s="340">
        <v>0.1</v>
      </c>
      <c r="CV14" s="341"/>
      <c r="CW14" s="341"/>
      <c r="CX14" s="341"/>
      <c r="CY14" s="341"/>
      <c r="CZ14" s="341"/>
      <c r="DA14" s="341"/>
      <c r="DB14" s="341"/>
      <c r="DC14" s="341"/>
      <c r="DD14" s="341"/>
      <c r="DE14" s="341"/>
      <c r="DF14" s="341"/>
      <c r="DG14" s="341"/>
      <c r="DH14" s="341"/>
      <c r="DI14" s="341"/>
      <c r="DJ14" s="341"/>
      <c r="DK14" s="341"/>
      <c r="DL14" s="341"/>
      <c r="DM14" s="341"/>
      <c r="DN14" s="341"/>
      <c r="DO14" s="341"/>
      <c r="DP14" s="341"/>
      <c r="DQ14" s="341"/>
      <c r="DR14" s="341"/>
      <c r="DS14" s="341"/>
      <c r="DT14" s="341"/>
      <c r="DU14" s="341"/>
      <c r="DV14" s="341"/>
      <c r="DW14" s="341"/>
      <c r="DX14" s="341"/>
      <c r="DY14" s="341"/>
      <c r="DZ14" s="339">
        <v>0.03</v>
      </c>
      <c r="EA14" s="340">
        <v>0.05</v>
      </c>
      <c r="EB14" s="339">
        <v>0.08</v>
      </c>
      <c r="EC14" s="340">
        <v>0.1</v>
      </c>
      <c r="ED14" s="340">
        <v>0.13</v>
      </c>
      <c r="EE14" s="343">
        <v>0.15</v>
      </c>
      <c r="EF14" s="344">
        <f>EE14/V14</f>
        <v>1</v>
      </c>
      <c r="EG14" s="344">
        <f>EE14/J14</f>
        <v>0.15</v>
      </c>
      <c r="EH14" s="416" t="s">
        <v>584</v>
      </c>
      <c r="EI14" s="417" t="s">
        <v>184</v>
      </c>
      <c r="EJ14" s="417" t="s">
        <v>184</v>
      </c>
      <c r="EK14" s="334" t="s">
        <v>185</v>
      </c>
      <c r="EL14" s="334" t="s">
        <v>186</v>
      </c>
    </row>
    <row r="15" spans="1:142" s="3" customFormat="1" ht="180" customHeight="1">
      <c r="A15" s="532"/>
      <c r="B15" s="532"/>
      <c r="C15" s="335">
        <v>199</v>
      </c>
      <c r="D15" s="336" t="s">
        <v>187</v>
      </c>
      <c r="E15" s="335">
        <v>213</v>
      </c>
      <c r="F15" s="337" t="s">
        <v>188</v>
      </c>
      <c r="G15" s="335" t="s">
        <v>182</v>
      </c>
      <c r="H15" s="335" t="s">
        <v>183</v>
      </c>
      <c r="I15" s="341">
        <v>1</v>
      </c>
      <c r="J15" s="338">
        <v>1</v>
      </c>
      <c r="K15" s="339">
        <v>0.05</v>
      </c>
      <c r="L15" s="339">
        <v>0.05</v>
      </c>
      <c r="M15" s="339">
        <v>0</v>
      </c>
      <c r="N15" s="339">
        <v>0.05</v>
      </c>
      <c r="O15" s="339">
        <v>0.01</v>
      </c>
      <c r="P15" s="339">
        <v>0.05</v>
      </c>
      <c r="Q15" s="339">
        <v>0.02</v>
      </c>
      <c r="R15" s="339">
        <v>0.05</v>
      </c>
      <c r="S15" s="339">
        <v>0.03</v>
      </c>
      <c r="T15" s="339">
        <v>0.05</v>
      </c>
      <c r="U15" s="339">
        <v>0.04</v>
      </c>
      <c r="V15" s="339">
        <v>0.05</v>
      </c>
      <c r="W15" s="339">
        <v>0.05</v>
      </c>
      <c r="X15" s="340">
        <v>0.3</v>
      </c>
      <c r="Y15" s="340"/>
      <c r="Z15" s="340"/>
      <c r="AA15" s="340"/>
      <c r="AB15" s="340"/>
      <c r="AC15" s="340"/>
      <c r="AD15" s="340"/>
      <c r="AE15" s="340"/>
      <c r="AF15" s="340"/>
      <c r="AG15" s="340"/>
      <c r="AH15" s="340"/>
      <c r="AI15" s="340"/>
      <c r="AJ15" s="340"/>
      <c r="AK15" s="340"/>
      <c r="AL15" s="340"/>
      <c r="AM15" s="340"/>
      <c r="AN15" s="340"/>
      <c r="AO15" s="339"/>
      <c r="AP15" s="339"/>
      <c r="AQ15" s="339"/>
      <c r="AR15" s="339"/>
      <c r="AS15" s="339"/>
      <c r="AT15" s="339"/>
      <c r="AU15" s="339"/>
      <c r="AV15" s="340"/>
      <c r="AW15" s="339">
        <v>0.3</v>
      </c>
      <c r="AX15" s="339"/>
      <c r="AY15" s="339"/>
      <c r="AZ15" s="339"/>
      <c r="BA15" s="339"/>
      <c r="BB15" s="339"/>
      <c r="BC15" s="339"/>
      <c r="BD15" s="339"/>
      <c r="BE15" s="339"/>
      <c r="BF15" s="339"/>
      <c r="BG15" s="339"/>
      <c r="BH15" s="339"/>
      <c r="BI15" s="339"/>
      <c r="BJ15" s="339"/>
      <c r="BK15" s="339"/>
      <c r="BL15" s="339"/>
      <c r="BM15" s="339"/>
      <c r="BN15" s="339"/>
      <c r="BO15" s="339"/>
      <c r="BP15" s="339"/>
      <c r="BQ15" s="339"/>
      <c r="BR15" s="339"/>
      <c r="BS15" s="339"/>
      <c r="BT15" s="339"/>
      <c r="BU15" s="339"/>
      <c r="BV15" s="340">
        <v>0.3</v>
      </c>
      <c r="BW15" s="340"/>
      <c r="BX15" s="340"/>
      <c r="BY15" s="340"/>
      <c r="BZ15" s="340"/>
      <c r="CA15" s="340"/>
      <c r="CB15" s="340"/>
      <c r="CC15" s="340"/>
      <c r="CD15" s="340"/>
      <c r="CE15" s="340"/>
      <c r="CF15" s="340"/>
      <c r="CG15" s="340"/>
      <c r="CH15" s="340"/>
      <c r="CI15" s="340"/>
      <c r="CJ15" s="340"/>
      <c r="CK15" s="340"/>
      <c r="CL15" s="340"/>
      <c r="CM15" s="340"/>
      <c r="CN15" s="340"/>
      <c r="CO15" s="340"/>
      <c r="CP15" s="340"/>
      <c r="CQ15" s="340"/>
      <c r="CR15" s="340"/>
      <c r="CS15" s="340"/>
      <c r="CT15" s="339"/>
      <c r="CU15" s="340">
        <v>0.05</v>
      </c>
      <c r="CV15" s="341"/>
      <c r="CW15" s="341"/>
      <c r="CX15" s="341"/>
      <c r="CY15" s="341"/>
      <c r="CZ15" s="341"/>
      <c r="DA15" s="341"/>
      <c r="DB15" s="341"/>
      <c r="DC15" s="341"/>
      <c r="DD15" s="341"/>
      <c r="DE15" s="341"/>
      <c r="DF15" s="341"/>
      <c r="DG15" s="341"/>
      <c r="DH15" s="341"/>
      <c r="DI15" s="341"/>
      <c r="DJ15" s="341"/>
      <c r="DK15" s="341"/>
      <c r="DL15" s="341"/>
      <c r="DM15" s="341"/>
      <c r="DN15" s="341"/>
      <c r="DO15" s="341"/>
      <c r="DP15" s="341"/>
      <c r="DQ15" s="341"/>
      <c r="DR15" s="341"/>
      <c r="DS15" s="341"/>
      <c r="DT15" s="341"/>
      <c r="DU15" s="341"/>
      <c r="DV15" s="341"/>
      <c r="DW15" s="341"/>
      <c r="DX15" s="341"/>
      <c r="DY15" s="341"/>
      <c r="DZ15" s="341">
        <v>0</v>
      </c>
      <c r="EA15" s="340">
        <v>0.01</v>
      </c>
      <c r="EB15" s="339">
        <v>0.02</v>
      </c>
      <c r="EC15" s="340">
        <v>0.03</v>
      </c>
      <c r="ED15" s="340">
        <v>0.04</v>
      </c>
      <c r="EE15" s="340">
        <v>0.05</v>
      </c>
      <c r="EF15" s="344">
        <f>EE15/V15</f>
        <v>1</v>
      </c>
      <c r="EG15" s="344">
        <f t="shared" ref="EG15:EG18" si="0">EE15/J15</f>
        <v>0.05</v>
      </c>
      <c r="EH15" s="334" t="s">
        <v>1619</v>
      </c>
      <c r="EI15" s="417" t="s">
        <v>184</v>
      </c>
      <c r="EJ15" s="417" t="s">
        <v>184</v>
      </c>
      <c r="EK15" s="334" t="s">
        <v>189</v>
      </c>
      <c r="EL15" s="334" t="s">
        <v>190</v>
      </c>
    </row>
    <row r="16" spans="1:142" s="3" customFormat="1" ht="202.5" customHeight="1">
      <c r="A16" s="532"/>
      <c r="B16" s="532"/>
      <c r="C16" s="534">
        <v>200</v>
      </c>
      <c r="D16" s="535" t="s">
        <v>191</v>
      </c>
      <c r="E16" s="335">
        <v>214</v>
      </c>
      <c r="F16" s="337" t="s">
        <v>192</v>
      </c>
      <c r="G16" s="335" t="s">
        <v>193</v>
      </c>
      <c r="H16" s="335" t="s">
        <v>183</v>
      </c>
      <c r="I16" s="341">
        <v>600</v>
      </c>
      <c r="J16" s="338">
        <v>600</v>
      </c>
      <c r="K16" s="342">
        <v>66</v>
      </c>
      <c r="L16" s="342">
        <v>66</v>
      </c>
      <c r="M16" s="342">
        <v>11</v>
      </c>
      <c r="N16" s="342">
        <v>66</v>
      </c>
      <c r="O16" s="342">
        <v>22</v>
      </c>
      <c r="P16" s="342">
        <v>66</v>
      </c>
      <c r="Q16" s="342">
        <v>33</v>
      </c>
      <c r="R16" s="342">
        <v>66</v>
      </c>
      <c r="S16" s="342">
        <v>44</v>
      </c>
      <c r="T16" s="342">
        <v>66</v>
      </c>
      <c r="U16" s="342">
        <v>55</v>
      </c>
      <c r="V16" s="342">
        <v>66</v>
      </c>
      <c r="W16" s="339">
        <v>66</v>
      </c>
      <c r="X16" s="341">
        <v>109</v>
      </c>
      <c r="Y16" s="341"/>
      <c r="Z16" s="341"/>
      <c r="AA16" s="341"/>
      <c r="AB16" s="341"/>
      <c r="AC16" s="341"/>
      <c r="AD16" s="341"/>
      <c r="AE16" s="341"/>
      <c r="AF16" s="341"/>
      <c r="AG16" s="341"/>
      <c r="AH16" s="341"/>
      <c r="AI16" s="341"/>
      <c r="AJ16" s="341"/>
      <c r="AK16" s="341"/>
      <c r="AL16" s="341"/>
      <c r="AM16" s="341"/>
      <c r="AN16" s="341"/>
      <c r="AO16" s="342"/>
      <c r="AP16" s="342"/>
      <c r="AQ16" s="342"/>
      <c r="AR16" s="342"/>
      <c r="AS16" s="342"/>
      <c r="AT16" s="342"/>
      <c r="AU16" s="342"/>
      <c r="AV16" s="341"/>
      <c r="AW16" s="341">
        <v>172</v>
      </c>
      <c r="AX16" s="342"/>
      <c r="AY16" s="342"/>
      <c r="AZ16" s="342"/>
      <c r="BA16" s="342"/>
      <c r="BB16" s="342"/>
      <c r="BC16" s="342"/>
      <c r="BD16" s="342"/>
      <c r="BE16" s="342"/>
      <c r="BF16" s="342"/>
      <c r="BG16" s="342"/>
      <c r="BH16" s="342"/>
      <c r="BI16" s="342"/>
      <c r="BJ16" s="342"/>
      <c r="BK16" s="342"/>
      <c r="BL16" s="342"/>
      <c r="BM16" s="342"/>
      <c r="BN16" s="342"/>
      <c r="BO16" s="342"/>
      <c r="BP16" s="342"/>
      <c r="BQ16" s="342"/>
      <c r="BR16" s="342"/>
      <c r="BS16" s="342"/>
      <c r="BT16" s="342"/>
      <c r="BU16" s="342"/>
      <c r="BV16" s="341">
        <v>172</v>
      </c>
      <c r="BW16" s="341"/>
      <c r="BX16" s="341"/>
      <c r="BY16" s="341"/>
      <c r="BZ16" s="341"/>
      <c r="CA16" s="341"/>
      <c r="CB16" s="341"/>
      <c r="CC16" s="341"/>
      <c r="CD16" s="341"/>
      <c r="CE16" s="341"/>
      <c r="CF16" s="341"/>
      <c r="CG16" s="341"/>
      <c r="CH16" s="341"/>
      <c r="CI16" s="341"/>
      <c r="CJ16" s="341"/>
      <c r="CK16" s="341"/>
      <c r="CL16" s="341"/>
      <c r="CM16" s="341"/>
      <c r="CN16" s="341"/>
      <c r="CO16" s="341"/>
      <c r="CP16" s="341"/>
      <c r="CQ16" s="341"/>
      <c r="CR16" s="341"/>
      <c r="CS16" s="341"/>
      <c r="CT16" s="342"/>
      <c r="CU16" s="341">
        <v>81</v>
      </c>
      <c r="CV16" s="341"/>
      <c r="CW16" s="341"/>
      <c r="CX16" s="341"/>
      <c r="CY16" s="341"/>
      <c r="CZ16" s="341"/>
      <c r="DA16" s="341"/>
      <c r="DB16" s="341"/>
      <c r="DC16" s="341"/>
      <c r="DD16" s="341"/>
      <c r="DE16" s="341"/>
      <c r="DF16" s="341"/>
      <c r="DG16" s="341"/>
      <c r="DH16" s="341"/>
      <c r="DI16" s="341"/>
      <c r="DJ16" s="341"/>
      <c r="DK16" s="341"/>
      <c r="DL16" s="341"/>
      <c r="DM16" s="341"/>
      <c r="DN16" s="341"/>
      <c r="DO16" s="341"/>
      <c r="DP16" s="341"/>
      <c r="DQ16" s="341"/>
      <c r="DR16" s="341"/>
      <c r="DS16" s="341"/>
      <c r="DT16" s="341"/>
      <c r="DU16" s="341"/>
      <c r="DV16" s="341"/>
      <c r="DW16" s="341"/>
      <c r="DX16" s="341"/>
      <c r="DY16" s="341"/>
      <c r="DZ16" s="341">
        <v>11</v>
      </c>
      <c r="EA16" s="341">
        <v>22</v>
      </c>
      <c r="EB16" s="341">
        <v>33</v>
      </c>
      <c r="EC16" s="341">
        <v>44</v>
      </c>
      <c r="ED16" s="341">
        <v>55</v>
      </c>
      <c r="EE16" s="341">
        <v>66</v>
      </c>
      <c r="EF16" s="344">
        <f>EE16/V16</f>
        <v>1</v>
      </c>
      <c r="EG16" s="344">
        <f t="shared" si="0"/>
        <v>0.11</v>
      </c>
      <c r="EH16" s="416" t="s">
        <v>1622</v>
      </c>
      <c r="EI16" s="417" t="s">
        <v>184</v>
      </c>
      <c r="EJ16" s="417" t="s">
        <v>184</v>
      </c>
      <c r="EK16" s="334" t="s">
        <v>194</v>
      </c>
      <c r="EL16" s="334" t="s">
        <v>195</v>
      </c>
    </row>
    <row r="17" spans="1:142" s="3" customFormat="1" ht="131.25" customHeight="1">
      <c r="A17" s="532"/>
      <c r="B17" s="532"/>
      <c r="C17" s="534"/>
      <c r="D17" s="535"/>
      <c r="E17" s="335">
        <v>215</v>
      </c>
      <c r="F17" s="337" t="s">
        <v>196</v>
      </c>
      <c r="G17" s="335" t="s">
        <v>193</v>
      </c>
      <c r="H17" s="335" t="s">
        <v>183</v>
      </c>
      <c r="I17" s="341">
        <v>400</v>
      </c>
      <c r="J17" s="338">
        <v>400</v>
      </c>
      <c r="K17" s="342">
        <v>20</v>
      </c>
      <c r="L17" s="342">
        <v>20</v>
      </c>
      <c r="M17" s="342">
        <v>0</v>
      </c>
      <c r="N17" s="342">
        <v>20</v>
      </c>
      <c r="O17" s="342">
        <v>0</v>
      </c>
      <c r="P17" s="342">
        <v>20</v>
      </c>
      <c r="Q17" s="342">
        <v>2</v>
      </c>
      <c r="R17" s="342">
        <v>20</v>
      </c>
      <c r="S17" s="342">
        <v>6</v>
      </c>
      <c r="T17" s="342">
        <v>20</v>
      </c>
      <c r="U17" s="342">
        <v>12</v>
      </c>
      <c r="V17" s="342">
        <v>20</v>
      </c>
      <c r="W17" s="339">
        <v>20</v>
      </c>
      <c r="X17" s="341">
        <v>77</v>
      </c>
      <c r="Y17" s="341"/>
      <c r="Z17" s="341"/>
      <c r="AA17" s="341"/>
      <c r="AB17" s="341"/>
      <c r="AC17" s="341"/>
      <c r="AD17" s="341"/>
      <c r="AE17" s="341"/>
      <c r="AF17" s="341"/>
      <c r="AG17" s="341"/>
      <c r="AH17" s="341"/>
      <c r="AI17" s="341"/>
      <c r="AJ17" s="341"/>
      <c r="AK17" s="341"/>
      <c r="AL17" s="341"/>
      <c r="AM17" s="341"/>
      <c r="AN17" s="341"/>
      <c r="AO17" s="342"/>
      <c r="AP17" s="342"/>
      <c r="AQ17" s="342"/>
      <c r="AR17" s="342"/>
      <c r="AS17" s="342"/>
      <c r="AT17" s="342"/>
      <c r="AU17" s="342"/>
      <c r="AV17" s="341"/>
      <c r="AW17" s="341">
        <v>121</v>
      </c>
      <c r="AX17" s="342"/>
      <c r="AY17" s="342"/>
      <c r="AZ17" s="342"/>
      <c r="BA17" s="342"/>
      <c r="BB17" s="342"/>
      <c r="BC17" s="342"/>
      <c r="BD17" s="342"/>
      <c r="BE17" s="342"/>
      <c r="BF17" s="342"/>
      <c r="BG17" s="342"/>
      <c r="BH17" s="342"/>
      <c r="BI17" s="342"/>
      <c r="BJ17" s="342"/>
      <c r="BK17" s="342"/>
      <c r="BL17" s="342"/>
      <c r="BM17" s="342"/>
      <c r="BN17" s="342"/>
      <c r="BO17" s="342"/>
      <c r="BP17" s="342"/>
      <c r="BQ17" s="342"/>
      <c r="BR17" s="342"/>
      <c r="BS17" s="342"/>
      <c r="BT17" s="342"/>
      <c r="BU17" s="342"/>
      <c r="BV17" s="341">
        <v>121</v>
      </c>
      <c r="BW17" s="341"/>
      <c r="BX17" s="341"/>
      <c r="BY17" s="341"/>
      <c r="BZ17" s="341"/>
      <c r="CA17" s="341"/>
      <c r="CB17" s="341"/>
      <c r="CC17" s="341"/>
      <c r="CD17" s="341"/>
      <c r="CE17" s="341"/>
      <c r="CF17" s="341"/>
      <c r="CG17" s="341"/>
      <c r="CH17" s="341"/>
      <c r="CI17" s="341"/>
      <c r="CJ17" s="341"/>
      <c r="CK17" s="341"/>
      <c r="CL17" s="341"/>
      <c r="CM17" s="341"/>
      <c r="CN17" s="341"/>
      <c r="CO17" s="341"/>
      <c r="CP17" s="341"/>
      <c r="CQ17" s="341"/>
      <c r="CR17" s="341"/>
      <c r="CS17" s="341"/>
      <c r="CT17" s="342"/>
      <c r="CU17" s="341">
        <v>61</v>
      </c>
      <c r="CV17" s="341"/>
      <c r="CW17" s="341"/>
      <c r="CX17" s="341"/>
      <c r="CY17" s="341"/>
      <c r="CZ17" s="341"/>
      <c r="DA17" s="341"/>
      <c r="DB17" s="341"/>
      <c r="DC17" s="341"/>
      <c r="DD17" s="341"/>
      <c r="DE17" s="341"/>
      <c r="DF17" s="341"/>
      <c r="DG17" s="341"/>
      <c r="DH17" s="341"/>
      <c r="DI17" s="341"/>
      <c r="DJ17" s="341"/>
      <c r="DK17" s="341"/>
      <c r="DL17" s="341"/>
      <c r="DM17" s="341"/>
      <c r="DN17" s="341"/>
      <c r="DO17" s="341"/>
      <c r="DP17" s="341"/>
      <c r="DQ17" s="341"/>
      <c r="DR17" s="341"/>
      <c r="DS17" s="341"/>
      <c r="DT17" s="341"/>
      <c r="DU17" s="341"/>
      <c r="DV17" s="341"/>
      <c r="DW17" s="341"/>
      <c r="DX17" s="341"/>
      <c r="DY17" s="341"/>
      <c r="DZ17" s="341">
        <v>0</v>
      </c>
      <c r="EA17" s="341">
        <v>0</v>
      </c>
      <c r="EB17" s="341">
        <v>2</v>
      </c>
      <c r="EC17" s="341">
        <v>6</v>
      </c>
      <c r="ED17" s="341">
        <v>12</v>
      </c>
      <c r="EE17" s="341">
        <v>20</v>
      </c>
      <c r="EF17" s="344">
        <f>EE17/V17</f>
        <v>1</v>
      </c>
      <c r="EG17" s="344">
        <f t="shared" si="0"/>
        <v>0.05</v>
      </c>
      <c r="EH17" s="416" t="s">
        <v>1620</v>
      </c>
      <c r="EI17" s="417" t="s">
        <v>184</v>
      </c>
      <c r="EJ17" s="417" t="s">
        <v>184</v>
      </c>
      <c r="EK17" s="334" t="s">
        <v>197</v>
      </c>
      <c r="EL17" s="334" t="s">
        <v>195</v>
      </c>
    </row>
    <row r="18" spans="1:142" s="3" customFormat="1" ht="159.75" customHeight="1">
      <c r="A18" s="533"/>
      <c r="B18" s="533"/>
      <c r="C18" s="335">
        <v>201</v>
      </c>
      <c r="D18" s="336" t="s">
        <v>198</v>
      </c>
      <c r="E18" s="335">
        <v>216</v>
      </c>
      <c r="F18" s="337" t="s">
        <v>199</v>
      </c>
      <c r="G18" s="335" t="s">
        <v>200</v>
      </c>
      <c r="H18" s="335" t="s">
        <v>183</v>
      </c>
      <c r="I18" s="341">
        <v>20000</v>
      </c>
      <c r="J18" s="338">
        <v>20000</v>
      </c>
      <c r="K18" s="342">
        <v>2500</v>
      </c>
      <c r="L18" s="342">
        <v>2500</v>
      </c>
      <c r="M18" s="342">
        <v>0</v>
      </c>
      <c r="N18" s="342">
        <v>2500</v>
      </c>
      <c r="O18" s="342">
        <v>741</v>
      </c>
      <c r="P18" s="342">
        <v>2500</v>
      </c>
      <c r="Q18" s="342">
        <v>1257</v>
      </c>
      <c r="R18" s="342">
        <v>2500</v>
      </c>
      <c r="S18" s="342">
        <v>1908</v>
      </c>
      <c r="T18" s="342">
        <v>2500</v>
      </c>
      <c r="U18" s="342">
        <v>2210</v>
      </c>
      <c r="V18" s="342">
        <v>2500</v>
      </c>
      <c r="W18" s="339">
        <v>2500</v>
      </c>
      <c r="X18" s="341">
        <v>3500</v>
      </c>
      <c r="Y18" s="341"/>
      <c r="Z18" s="341"/>
      <c r="AA18" s="341"/>
      <c r="AB18" s="341"/>
      <c r="AC18" s="341"/>
      <c r="AD18" s="341"/>
      <c r="AE18" s="341"/>
      <c r="AF18" s="341"/>
      <c r="AG18" s="341"/>
      <c r="AH18" s="341"/>
      <c r="AI18" s="341"/>
      <c r="AJ18" s="341"/>
      <c r="AK18" s="341"/>
      <c r="AL18" s="341"/>
      <c r="AM18" s="341"/>
      <c r="AN18" s="341"/>
      <c r="AO18" s="342"/>
      <c r="AP18" s="342"/>
      <c r="AQ18" s="342"/>
      <c r="AR18" s="342"/>
      <c r="AS18" s="342"/>
      <c r="AT18" s="342"/>
      <c r="AU18" s="342"/>
      <c r="AV18" s="341"/>
      <c r="AW18" s="342">
        <v>5500</v>
      </c>
      <c r="AX18" s="342"/>
      <c r="AY18" s="342"/>
      <c r="AZ18" s="342"/>
      <c r="BA18" s="342"/>
      <c r="BB18" s="342"/>
      <c r="BC18" s="342"/>
      <c r="BD18" s="342"/>
      <c r="BE18" s="342"/>
      <c r="BF18" s="342"/>
      <c r="BG18" s="342"/>
      <c r="BH18" s="342"/>
      <c r="BI18" s="342"/>
      <c r="BJ18" s="342"/>
      <c r="BK18" s="342"/>
      <c r="BL18" s="342"/>
      <c r="BM18" s="342"/>
      <c r="BN18" s="342"/>
      <c r="BO18" s="342"/>
      <c r="BP18" s="342"/>
      <c r="BQ18" s="342"/>
      <c r="BR18" s="342"/>
      <c r="BS18" s="342"/>
      <c r="BT18" s="342"/>
      <c r="BU18" s="342"/>
      <c r="BV18" s="341">
        <v>5500</v>
      </c>
      <c r="BW18" s="341"/>
      <c r="BX18" s="341"/>
      <c r="BY18" s="341"/>
      <c r="BZ18" s="341"/>
      <c r="CA18" s="341"/>
      <c r="CB18" s="341"/>
      <c r="CC18" s="341"/>
      <c r="CD18" s="341"/>
      <c r="CE18" s="341"/>
      <c r="CF18" s="341"/>
      <c r="CG18" s="341"/>
      <c r="CH18" s="341"/>
      <c r="CI18" s="341"/>
      <c r="CJ18" s="341"/>
      <c r="CK18" s="341"/>
      <c r="CL18" s="341"/>
      <c r="CM18" s="341"/>
      <c r="CN18" s="341"/>
      <c r="CO18" s="341"/>
      <c r="CP18" s="341"/>
      <c r="CQ18" s="341"/>
      <c r="CR18" s="341"/>
      <c r="CS18" s="341"/>
      <c r="CT18" s="342"/>
      <c r="CU18" s="341">
        <v>3000</v>
      </c>
      <c r="CV18" s="341"/>
      <c r="CW18" s="341"/>
      <c r="CX18" s="341"/>
      <c r="CY18" s="341"/>
      <c r="CZ18" s="341"/>
      <c r="DA18" s="341"/>
      <c r="DB18" s="341"/>
      <c r="DC18" s="341"/>
      <c r="DD18" s="341"/>
      <c r="DE18" s="341"/>
      <c r="DF18" s="341"/>
      <c r="DG18" s="341"/>
      <c r="DH18" s="341"/>
      <c r="DI18" s="341"/>
      <c r="DJ18" s="341"/>
      <c r="DK18" s="341"/>
      <c r="DL18" s="341"/>
      <c r="DM18" s="341"/>
      <c r="DN18" s="341"/>
      <c r="DO18" s="341"/>
      <c r="DP18" s="341"/>
      <c r="DQ18" s="341"/>
      <c r="DR18" s="341"/>
      <c r="DS18" s="341"/>
      <c r="DT18" s="341"/>
      <c r="DU18" s="341"/>
      <c r="DV18" s="341"/>
      <c r="DW18" s="341"/>
      <c r="DX18" s="341"/>
      <c r="DY18" s="341"/>
      <c r="DZ18" s="341">
        <v>0</v>
      </c>
      <c r="EA18" s="341">
        <v>741</v>
      </c>
      <c r="EB18" s="341">
        <v>1257</v>
      </c>
      <c r="EC18" s="341">
        <v>1908</v>
      </c>
      <c r="ED18" s="341">
        <v>2210</v>
      </c>
      <c r="EE18" s="341">
        <v>2500</v>
      </c>
      <c r="EF18" s="344">
        <f>EE18/V18</f>
        <v>1</v>
      </c>
      <c r="EG18" s="344">
        <f t="shared" si="0"/>
        <v>0.125</v>
      </c>
      <c r="EH18" s="334" t="s">
        <v>1621</v>
      </c>
      <c r="EI18" s="417" t="s">
        <v>184</v>
      </c>
      <c r="EJ18" s="417" t="s">
        <v>184</v>
      </c>
      <c r="EK18" s="334" t="s">
        <v>201</v>
      </c>
      <c r="EL18" s="334" t="s">
        <v>202</v>
      </c>
    </row>
    <row r="19" spans="1:142">
      <c r="A19" s="4"/>
      <c r="B19" s="4"/>
      <c r="C19" s="4"/>
      <c r="D19" s="4"/>
      <c r="E19" s="4"/>
      <c r="F19" s="4"/>
      <c r="G19" s="4"/>
      <c r="H19" s="4"/>
      <c r="I19" s="8"/>
      <c r="J19" s="8"/>
      <c r="K19" s="8"/>
      <c r="L19" s="8"/>
      <c r="M19" s="8"/>
      <c r="N19" s="8"/>
      <c r="O19" s="8"/>
      <c r="P19" s="8"/>
      <c r="Q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4"/>
      <c r="DU19" s="4"/>
      <c r="DV19" s="4"/>
      <c r="DW19" s="4"/>
      <c r="DX19" s="4"/>
      <c r="DY19" s="4"/>
      <c r="DZ19" s="4"/>
      <c r="EA19" s="4"/>
      <c r="EB19" s="4"/>
      <c r="ED19" s="4"/>
      <c r="EE19" s="4"/>
      <c r="EF19" s="4"/>
      <c r="EG19" s="4"/>
      <c r="EK19" s="4"/>
      <c r="EL19" s="4"/>
    </row>
    <row r="20" spans="1:142">
      <c r="A20" s="4"/>
      <c r="B20" s="4"/>
      <c r="C20" s="4"/>
      <c r="D20" s="4"/>
      <c r="E20" s="4"/>
      <c r="F20" s="4"/>
      <c r="G20" s="4"/>
      <c r="H20" s="4"/>
      <c r="I20" s="8"/>
      <c r="J20" s="8"/>
      <c r="K20" s="8"/>
      <c r="L20" s="8"/>
      <c r="M20" s="8"/>
      <c r="N20" s="8"/>
      <c r="O20" s="8"/>
      <c r="P20" s="8"/>
      <c r="Q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4"/>
      <c r="DU20" s="4"/>
      <c r="DV20" s="4"/>
      <c r="DW20" s="4"/>
      <c r="DX20" s="4"/>
      <c r="DY20" s="4"/>
      <c r="DZ20" s="4"/>
      <c r="EA20" s="4"/>
      <c r="EB20" s="4"/>
      <c r="ED20" s="4"/>
      <c r="EE20" s="4"/>
      <c r="EF20" s="4"/>
      <c r="EG20" s="4"/>
      <c r="EK20" s="4"/>
      <c r="EL20" s="4"/>
    </row>
    <row r="21" spans="1:142">
      <c r="B21" s="21"/>
      <c r="C21" s="4"/>
      <c r="D21" s="4"/>
      <c r="E21" s="4"/>
      <c r="F21" s="4"/>
      <c r="G21" s="4"/>
      <c r="H21" s="4"/>
      <c r="I21" s="8"/>
      <c r="J21" s="8"/>
      <c r="K21" s="8"/>
      <c r="L21" s="8"/>
      <c r="M21" s="8"/>
      <c r="N21" s="8"/>
      <c r="O21" s="8"/>
      <c r="P21" s="8"/>
      <c r="Q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4"/>
      <c r="DU21" s="4"/>
      <c r="DV21" s="4"/>
      <c r="DW21" s="4"/>
      <c r="DX21" s="4"/>
      <c r="DY21" s="4"/>
      <c r="DZ21" s="4"/>
      <c r="EA21" s="4"/>
      <c r="EB21" s="4"/>
      <c r="ED21" s="4"/>
      <c r="EE21" s="4"/>
      <c r="EF21" s="4"/>
      <c r="EG21" s="4"/>
      <c r="EK21" s="4"/>
      <c r="EL21" s="4"/>
    </row>
    <row r="22" spans="1:142" ht="30" customHeight="1">
      <c r="D22" s="21" t="s">
        <v>56</v>
      </c>
    </row>
    <row r="23" spans="1:142">
      <c r="D23" s="52" t="s">
        <v>57</v>
      </c>
      <c r="E23" s="536" t="s">
        <v>58</v>
      </c>
      <c r="F23" s="536"/>
      <c r="G23" s="536"/>
      <c r="H23" s="536"/>
      <c r="I23" s="536"/>
      <c r="J23" s="536"/>
      <c r="K23" s="536"/>
      <c r="L23" s="530" t="s">
        <v>59</v>
      </c>
      <c r="M23" s="530"/>
      <c r="N23" s="530"/>
      <c r="O23" s="530"/>
      <c r="P23" s="530"/>
      <c r="Q23" s="530"/>
      <c r="R23" s="530"/>
    </row>
    <row r="24" spans="1:142">
      <c r="D24" s="20">
        <v>11</v>
      </c>
      <c r="E24" s="473" t="s">
        <v>60</v>
      </c>
      <c r="F24" s="473"/>
      <c r="G24" s="473"/>
      <c r="H24" s="473"/>
      <c r="I24" s="473"/>
      <c r="J24" s="473"/>
      <c r="K24" s="473"/>
      <c r="L24" s="473" t="s">
        <v>162</v>
      </c>
      <c r="M24" s="473"/>
      <c r="N24" s="473"/>
      <c r="O24" s="473"/>
      <c r="P24" s="473"/>
      <c r="Q24" s="473"/>
      <c r="R24" s="473"/>
    </row>
    <row r="25" spans="1:142">
      <c r="D25" s="20">
        <v>12</v>
      </c>
      <c r="E25" s="472" t="s">
        <v>163</v>
      </c>
      <c r="F25" s="472"/>
      <c r="G25" s="472"/>
      <c r="H25" s="472"/>
      <c r="I25" s="472"/>
      <c r="J25" s="472"/>
      <c r="K25" s="472"/>
      <c r="L25" s="473" t="s">
        <v>179</v>
      </c>
      <c r="M25" s="473"/>
      <c r="N25" s="473"/>
      <c r="O25" s="473"/>
      <c r="P25" s="473"/>
      <c r="Q25" s="473"/>
      <c r="R25" s="473"/>
    </row>
  </sheetData>
  <mergeCells count="62">
    <mergeCell ref="A14:A18"/>
    <mergeCell ref="B14:B18"/>
    <mergeCell ref="C16:C17"/>
    <mergeCell ref="D16:D17"/>
    <mergeCell ref="E23:K23"/>
    <mergeCell ref="L23:R23"/>
    <mergeCell ref="E24:K24"/>
    <mergeCell ref="H11:H13"/>
    <mergeCell ref="L24:R24"/>
    <mergeCell ref="K12:W12"/>
    <mergeCell ref="G2:EL2"/>
    <mergeCell ref="G4:DS4"/>
    <mergeCell ref="DT4:EL4"/>
    <mergeCell ref="A2:F4"/>
    <mergeCell ref="G3:EL3"/>
    <mergeCell ref="B11:B13"/>
    <mergeCell ref="J12:J13"/>
    <mergeCell ref="EJ10:EJ13"/>
    <mergeCell ref="DT11:EE11"/>
    <mergeCell ref="X12:AV12"/>
    <mergeCell ref="AW12:BU12"/>
    <mergeCell ref="BV12:CT12"/>
    <mergeCell ref="CU12:DS12"/>
    <mergeCell ref="J11:DS11"/>
    <mergeCell ref="EG10:EG13"/>
    <mergeCell ref="E11:E13"/>
    <mergeCell ref="DY12:DY13"/>
    <mergeCell ref="DZ12:DZ13"/>
    <mergeCell ref="F11:F13"/>
    <mergeCell ref="G11:G13"/>
    <mergeCell ref="A5:F5"/>
    <mergeCell ref="A6:F6"/>
    <mergeCell ref="A7:F7"/>
    <mergeCell ref="G5:EL5"/>
    <mergeCell ref="EA12:EA13"/>
    <mergeCell ref="EB12:EB13"/>
    <mergeCell ref="A8:F8"/>
    <mergeCell ref="A11:A13"/>
    <mergeCell ref="A10:B10"/>
    <mergeCell ref="C10:D10"/>
    <mergeCell ref="I11:I13"/>
    <mergeCell ref="C11:C13"/>
    <mergeCell ref="D11:D13"/>
    <mergeCell ref="EK10:EK13"/>
    <mergeCell ref="EC12:EC13"/>
    <mergeCell ref="ED12:ED13"/>
    <mergeCell ref="E25:K25"/>
    <mergeCell ref="L25:R25"/>
    <mergeCell ref="G6:EL6"/>
    <mergeCell ref="G7:EL7"/>
    <mergeCell ref="G8:EL8"/>
    <mergeCell ref="DX12:DX13"/>
    <mergeCell ref="DU12:DU13"/>
    <mergeCell ref="DV12:DV13"/>
    <mergeCell ref="DW12:DW13"/>
    <mergeCell ref="EL10:EL13"/>
    <mergeCell ref="EI10:EI13"/>
    <mergeCell ref="DT12:DT13"/>
    <mergeCell ref="EE12:EE13"/>
    <mergeCell ref="E10:EE10"/>
    <mergeCell ref="EH10:EH13"/>
    <mergeCell ref="EF10:EF13"/>
  </mergeCells>
  <phoneticPr fontId="7" type="noConversion"/>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P77"/>
  <sheetViews>
    <sheetView topLeftCell="EE3" zoomScale="55" zoomScaleNormal="55" zoomScaleSheetLayoutView="40" workbookViewId="0">
      <selection activeCell="EE10" sqref="EE10:EH69"/>
    </sheetView>
  </sheetViews>
  <sheetFormatPr baseColWidth="10" defaultColWidth="11.42578125" defaultRowHeight="15.75"/>
  <cols>
    <col min="1" max="1" width="9.85546875" style="1" customWidth="1"/>
    <col min="2" max="2" width="11.42578125" style="1" customWidth="1"/>
    <col min="3" max="3" width="22.140625" style="1" customWidth="1"/>
    <col min="4" max="4" width="12" style="6" customWidth="1"/>
    <col min="5" max="5" width="11.28515625" style="6" customWidth="1"/>
    <col min="6" max="6" width="13.5703125" style="10" customWidth="1"/>
    <col min="7" max="7" width="21.5703125" style="7" customWidth="1"/>
    <col min="8" max="8" width="17.42578125" style="7" customWidth="1"/>
    <col min="9" max="15" width="16.28515625" style="7" customWidth="1"/>
    <col min="16" max="16" width="16.28515625" style="24" customWidth="1"/>
    <col min="17" max="18" width="16.28515625" style="7" customWidth="1"/>
    <col min="19" max="19" width="16" style="7" customWidth="1"/>
    <col min="20" max="20" width="20.7109375" style="24" customWidth="1"/>
    <col min="21" max="21" width="18.28515625" style="24" customWidth="1"/>
    <col min="22" max="35" width="18.28515625" style="24" hidden="1" customWidth="1"/>
    <col min="36" max="45" width="15.7109375" style="24" hidden="1" customWidth="1"/>
    <col min="46" max="46" width="18.28515625" style="24" customWidth="1"/>
    <col min="47" max="62" width="18.28515625" style="24" hidden="1" customWidth="1"/>
    <col min="63" max="70" width="15.7109375" style="24" hidden="1" customWidth="1"/>
    <col min="71" max="71" width="18.28515625" style="24" customWidth="1"/>
    <col min="72" max="84" width="18.28515625" style="24" hidden="1" customWidth="1"/>
    <col min="85" max="94" width="15.7109375" style="24" hidden="1" customWidth="1"/>
    <col min="95" max="95" width="13.7109375" style="24" hidden="1" customWidth="1"/>
    <col min="96" max="96" width="16.28515625" style="24" customWidth="1"/>
    <col min="97" max="119" width="16.28515625" style="7" hidden="1" customWidth="1"/>
    <col min="120" max="120" width="23" style="7" hidden="1" customWidth="1"/>
    <col min="121" max="126" width="10" style="1" hidden="1" customWidth="1"/>
    <col min="127" max="127" width="14.85546875" style="1" customWidth="1"/>
    <col min="128" max="128" width="16.7109375" style="1" customWidth="1"/>
    <col min="129" max="129" width="18.140625" style="9" customWidth="1"/>
    <col min="130" max="130" width="20.28515625" style="8" customWidth="1"/>
    <col min="131" max="131" width="21.28515625" style="12" customWidth="1"/>
    <col min="132" max="132" width="18.42578125" style="210" customWidth="1"/>
    <col min="133" max="133" width="11.28515625" style="1" customWidth="1"/>
    <col min="134" max="134" width="9.7109375" style="1" customWidth="1"/>
    <col min="135" max="135" width="85.5703125" style="4" customWidth="1"/>
    <col min="136" max="136" width="18.7109375" style="4" customWidth="1"/>
    <col min="137" max="137" width="19" style="4" customWidth="1"/>
    <col min="138" max="138" width="46.5703125" style="1" customWidth="1"/>
    <col min="139" max="139" width="32.85546875" style="1" customWidth="1"/>
    <col min="140" max="16384" width="11.42578125" style="1"/>
  </cols>
  <sheetData>
    <row r="1" spans="1:139" s="18" customFormat="1" ht="38.25" customHeight="1">
      <c r="A1" s="543"/>
      <c r="B1" s="544"/>
      <c r="C1" s="544"/>
      <c r="D1" s="544"/>
      <c r="E1" s="545"/>
      <c r="F1" s="513" t="s">
        <v>61</v>
      </c>
      <c r="G1" s="513"/>
      <c r="H1" s="513"/>
      <c r="I1" s="513"/>
      <c r="J1" s="513"/>
      <c r="K1" s="513"/>
      <c r="L1" s="513"/>
      <c r="M1" s="513"/>
      <c r="N1" s="513"/>
      <c r="O1" s="513"/>
      <c r="P1" s="513"/>
      <c r="Q1" s="513"/>
      <c r="R1" s="513"/>
      <c r="S1" s="513"/>
      <c r="T1" s="513"/>
      <c r="U1" s="513"/>
      <c r="V1" s="513"/>
      <c r="W1" s="513"/>
      <c r="X1" s="513"/>
      <c r="Y1" s="513"/>
      <c r="Z1" s="513"/>
      <c r="AA1" s="513"/>
      <c r="AB1" s="513"/>
      <c r="AC1" s="513"/>
      <c r="AD1" s="513"/>
      <c r="AE1" s="513"/>
      <c r="AF1" s="513"/>
      <c r="AG1" s="513"/>
      <c r="AH1" s="513"/>
      <c r="AI1" s="513"/>
      <c r="AJ1" s="513"/>
      <c r="AK1" s="513"/>
      <c r="AL1" s="513"/>
      <c r="AM1" s="513"/>
      <c r="AN1" s="513"/>
      <c r="AO1" s="513"/>
      <c r="AP1" s="513"/>
      <c r="AQ1" s="513"/>
      <c r="AR1" s="513"/>
      <c r="AS1" s="513"/>
      <c r="AT1" s="513"/>
      <c r="AU1" s="513"/>
      <c r="AV1" s="513"/>
      <c r="AW1" s="513"/>
      <c r="AX1" s="513"/>
      <c r="AY1" s="513"/>
      <c r="AZ1" s="513"/>
      <c r="BA1" s="513"/>
      <c r="BB1" s="513"/>
      <c r="BC1" s="513"/>
      <c r="BD1" s="513"/>
      <c r="BE1" s="513"/>
      <c r="BF1" s="513"/>
      <c r="BG1" s="513"/>
      <c r="BH1" s="513"/>
      <c r="BI1" s="513"/>
      <c r="BJ1" s="513"/>
      <c r="BK1" s="513"/>
      <c r="BL1" s="513"/>
      <c r="BM1" s="513"/>
      <c r="BN1" s="513"/>
      <c r="BO1" s="513"/>
      <c r="BP1" s="513"/>
      <c r="BQ1" s="513"/>
      <c r="BR1" s="513"/>
      <c r="BS1" s="513"/>
      <c r="BT1" s="513"/>
      <c r="BU1" s="513"/>
      <c r="BV1" s="513"/>
      <c r="BW1" s="513"/>
      <c r="BX1" s="513"/>
      <c r="BY1" s="513"/>
      <c r="BZ1" s="513"/>
      <c r="CA1" s="513"/>
      <c r="CB1" s="513"/>
      <c r="CC1" s="513"/>
      <c r="CD1" s="513"/>
      <c r="CE1" s="513"/>
      <c r="CF1" s="513"/>
      <c r="CG1" s="513"/>
      <c r="CH1" s="513"/>
      <c r="CI1" s="513"/>
      <c r="CJ1" s="513"/>
      <c r="CK1" s="513"/>
      <c r="CL1" s="513"/>
      <c r="CM1" s="513"/>
      <c r="CN1" s="513"/>
      <c r="CO1" s="513"/>
      <c r="CP1" s="513"/>
      <c r="CQ1" s="513"/>
      <c r="CR1" s="513"/>
      <c r="CS1" s="513"/>
      <c r="CT1" s="513"/>
      <c r="CU1" s="513"/>
      <c r="CV1" s="513"/>
      <c r="CW1" s="513"/>
      <c r="CX1" s="513"/>
      <c r="CY1" s="513"/>
      <c r="CZ1" s="513"/>
      <c r="DA1" s="513"/>
      <c r="DB1" s="513"/>
      <c r="DC1" s="513"/>
      <c r="DD1" s="513"/>
      <c r="DE1" s="513"/>
      <c r="DF1" s="513"/>
      <c r="DG1" s="513"/>
      <c r="DH1" s="513"/>
      <c r="DI1" s="513"/>
      <c r="DJ1" s="513"/>
      <c r="DK1" s="513"/>
      <c r="DL1" s="513"/>
      <c r="DM1" s="513"/>
      <c r="DN1" s="513"/>
      <c r="DO1" s="513"/>
      <c r="DP1" s="513"/>
      <c r="DQ1" s="513"/>
      <c r="DR1" s="513"/>
      <c r="DS1" s="513"/>
      <c r="DT1" s="513"/>
      <c r="DU1" s="513"/>
      <c r="DV1" s="513"/>
      <c r="DW1" s="513"/>
      <c r="DX1" s="513"/>
      <c r="DY1" s="513"/>
      <c r="DZ1" s="513"/>
      <c r="EA1" s="513"/>
      <c r="EB1" s="513"/>
      <c r="EC1" s="513"/>
      <c r="ED1" s="513"/>
      <c r="EE1" s="513"/>
      <c r="EF1" s="513"/>
      <c r="EG1" s="513"/>
      <c r="EH1" s="513"/>
      <c r="EI1" s="514"/>
    </row>
    <row r="2" spans="1:139" s="18" customFormat="1" ht="45.75" customHeight="1" thickBot="1">
      <c r="A2" s="546"/>
      <c r="B2" s="547"/>
      <c r="C2" s="547"/>
      <c r="D2" s="547"/>
      <c r="E2" s="548"/>
      <c r="F2" s="528" t="s">
        <v>282</v>
      </c>
      <c r="G2" s="528"/>
      <c r="H2" s="528"/>
      <c r="I2" s="528"/>
      <c r="J2" s="528"/>
      <c r="K2" s="528"/>
      <c r="L2" s="528"/>
      <c r="M2" s="528"/>
      <c r="N2" s="528"/>
      <c r="O2" s="528"/>
      <c r="P2" s="528"/>
      <c r="Q2" s="528"/>
      <c r="R2" s="528"/>
      <c r="S2" s="528"/>
      <c r="T2" s="528"/>
      <c r="U2" s="528"/>
      <c r="V2" s="528"/>
      <c r="W2" s="528"/>
      <c r="X2" s="528"/>
      <c r="Y2" s="528"/>
      <c r="Z2" s="528"/>
      <c r="AA2" s="528"/>
      <c r="AB2" s="528"/>
      <c r="AC2" s="528"/>
      <c r="AD2" s="528"/>
      <c r="AE2" s="528"/>
      <c r="AF2" s="528"/>
      <c r="AG2" s="528"/>
      <c r="AH2" s="528"/>
      <c r="AI2" s="528"/>
      <c r="AJ2" s="528"/>
      <c r="AK2" s="528"/>
      <c r="AL2" s="528"/>
      <c r="AM2" s="528"/>
      <c r="AN2" s="528"/>
      <c r="AO2" s="528"/>
      <c r="AP2" s="528"/>
      <c r="AQ2" s="528"/>
      <c r="AR2" s="528"/>
      <c r="AS2" s="528"/>
      <c r="AT2" s="528"/>
      <c r="AU2" s="528"/>
      <c r="AV2" s="528"/>
      <c r="AW2" s="528"/>
      <c r="AX2" s="528"/>
      <c r="AY2" s="528"/>
      <c r="AZ2" s="528"/>
      <c r="BA2" s="528"/>
      <c r="BB2" s="528"/>
      <c r="BC2" s="528"/>
      <c r="BD2" s="528"/>
      <c r="BE2" s="528"/>
      <c r="BF2" s="528"/>
      <c r="BG2" s="528"/>
      <c r="BH2" s="528"/>
      <c r="BI2" s="528"/>
      <c r="BJ2" s="528"/>
      <c r="BK2" s="528"/>
      <c r="BL2" s="528"/>
      <c r="BM2" s="528"/>
      <c r="BN2" s="528"/>
      <c r="BO2" s="528"/>
      <c r="BP2" s="528"/>
      <c r="BQ2" s="528"/>
      <c r="BR2" s="528"/>
      <c r="BS2" s="528"/>
      <c r="BT2" s="528"/>
      <c r="BU2" s="528"/>
      <c r="BV2" s="528"/>
      <c r="BW2" s="528"/>
      <c r="BX2" s="528"/>
      <c r="BY2" s="528"/>
      <c r="BZ2" s="528"/>
      <c r="CA2" s="528"/>
      <c r="CB2" s="528"/>
      <c r="CC2" s="528"/>
      <c r="CD2" s="528"/>
      <c r="CE2" s="528"/>
      <c r="CF2" s="528"/>
      <c r="CG2" s="528"/>
      <c r="CH2" s="528"/>
      <c r="CI2" s="528"/>
      <c r="CJ2" s="528"/>
      <c r="CK2" s="528"/>
      <c r="CL2" s="528"/>
      <c r="CM2" s="528"/>
      <c r="CN2" s="528"/>
      <c r="CO2" s="528"/>
      <c r="CP2" s="528"/>
      <c r="CQ2" s="528"/>
      <c r="CR2" s="528"/>
      <c r="CS2" s="528"/>
      <c r="CT2" s="528"/>
      <c r="CU2" s="528"/>
      <c r="CV2" s="528"/>
      <c r="CW2" s="528"/>
      <c r="CX2" s="528"/>
      <c r="CY2" s="528"/>
      <c r="CZ2" s="528"/>
      <c r="DA2" s="528"/>
      <c r="DB2" s="528"/>
      <c r="DC2" s="528"/>
      <c r="DD2" s="528"/>
      <c r="DE2" s="528"/>
      <c r="DF2" s="528"/>
      <c r="DG2" s="528"/>
      <c r="DH2" s="528"/>
      <c r="DI2" s="528"/>
      <c r="DJ2" s="528"/>
      <c r="DK2" s="528"/>
      <c r="DL2" s="528"/>
      <c r="DM2" s="528"/>
      <c r="DN2" s="528"/>
      <c r="DO2" s="528"/>
      <c r="DP2" s="528"/>
      <c r="DQ2" s="528"/>
      <c r="DR2" s="528"/>
      <c r="DS2" s="527"/>
      <c r="DT2" s="527"/>
      <c r="DU2" s="527"/>
      <c r="DV2" s="527"/>
      <c r="DW2" s="527"/>
      <c r="DX2" s="527"/>
      <c r="DY2" s="527"/>
      <c r="DZ2" s="527"/>
      <c r="EA2" s="527"/>
      <c r="EB2" s="527"/>
      <c r="EC2" s="527"/>
      <c r="ED2" s="527"/>
      <c r="EE2" s="527"/>
      <c r="EF2" s="527"/>
      <c r="EG2" s="527"/>
      <c r="EH2" s="527"/>
      <c r="EI2" s="552"/>
    </row>
    <row r="3" spans="1:139" s="17" customFormat="1" ht="43.5" customHeight="1" thickBot="1">
      <c r="A3" s="549"/>
      <c r="B3" s="550"/>
      <c r="C3" s="550"/>
      <c r="D3" s="550"/>
      <c r="E3" s="551"/>
      <c r="F3" s="553" t="s">
        <v>92</v>
      </c>
      <c r="G3" s="554"/>
      <c r="H3" s="554"/>
      <c r="I3" s="554"/>
      <c r="J3" s="554"/>
      <c r="K3" s="554"/>
      <c r="L3" s="554"/>
      <c r="M3" s="554"/>
      <c r="N3" s="554"/>
      <c r="O3" s="554"/>
      <c r="P3" s="554"/>
      <c r="Q3" s="554"/>
      <c r="R3" s="554"/>
      <c r="S3" s="554"/>
      <c r="T3" s="554"/>
      <c r="U3" s="554"/>
      <c r="V3" s="554"/>
      <c r="W3" s="554"/>
      <c r="X3" s="554"/>
      <c r="Y3" s="554"/>
      <c r="Z3" s="554"/>
      <c r="AA3" s="554"/>
      <c r="AB3" s="554"/>
      <c r="AC3" s="554"/>
      <c r="AD3" s="554"/>
      <c r="AE3" s="554"/>
      <c r="AF3" s="554"/>
      <c r="AG3" s="554"/>
      <c r="AH3" s="554"/>
      <c r="AI3" s="554"/>
      <c r="AJ3" s="554"/>
      <c r="AK3" s="554"/>
      <c r="AL3" s="554"/>
      <c r="AM3" s="554"/>
      <c r="AN3" s="554"/>
      <c r="AO3" s="554"/>
      <c r="AP3" s="554"/>
      <c r="AQ3" s="554"/>
      <c r="AR3" s="554"/>
      <c r="AS3" s="554"/>
      <c r="AT3" s="554"/>
      <c r="AU3" s="554"/>
      <c r="AV3" s="554"/>
      <c r="AW3" s="554"/>
      <c r="AX3" s="554"/>
      <c r="AY3" s="554"/>
      <c r="AZ3" s="554"/>
      <c r="BA3" s="554"/>
      <c r="BB3" s="554"/>
      <c r="BC3" s="554"/>
      <c r="BD3" s="554"/>
      <c r="BE3" s="554"/>
      <c r="BF3" s="554"/>
      <c r="BG3" s="554"/>
      <c r="BH3" s="554"/>
      <c r="BI3" s="554"/>
      <c r="BJ3" s="554"/>
      <c r="BK3" s="554"/>
      <c r="BL3" s="554"/>
      <c r="BM3" s="554"/>
      <c r="BN3" s="554"/>
      <c r="BO3" s="554"/>
      <c r="BP3" s="554"/>
      <c r="BQ3" s="554"/>
      <c r="BR3" s="554"/>
      <c r="BS3" s="554"/>
      <c r="BT3" s="554"/>
      <c r="BU3" s="554"/>
      <c r="BV3" s="554"/>
      <c r="BW3" s="554"/>
      <c r="BX3" s="554"/>
      <c r="BY3" s="554"/>
      <c r="BZ3" s="554"/>
      <c r="CA3" s="554"/>
      <c r="CB3" s="554"/>
      <c r="CC3" s="554"/>
      <c r="CD3" s="554"/>
      <c r="CE3" s="554"/>
      <c r="CF3" s="554"/>
      <c r="CG3" s="554"/>
      <c r="CH3" s="554"/>
      <c r="CI3" s="554"/>
      <c r="CJ3" s="554"/>
      <c r="CK3" s="554"/>
      <c r="CL3" s="554"/>
      <c r="CM3" s="554"/>
      <c r="CN3" s="554"/>
      <c r="CO3" s="554"/>
      <c r="CP3" s="554"/>
      <c r="CQ3" s="554"/>
      <c r="CR3" s="554"/>
      <c r="CS3" s="554"/>
      <c r="CT3" s="554"/>
      <c r="CU3" s="554"/>
      <c r="CV3" s="554"/>
      <c r="CW3" s="554"/>
      <c r="CX3" s="554"/>
      <c r="CY3" s="554"/>
      <c r="CZ3" s="554"/>
      <c r="DA3" s="554"/>
      <c r="DB3" s="554"/>
      <c r="DC3" s="554"/>
      <c r="DD3" s="554"/>
      <c r="DE3" s="554"/>
      <c r="DF3" s="554"/>
      <c r="DG3" s="554"/>
      <c r="DH3" s="554"/>
      <c r="DI3" s="554"/>
      <c r="DJ3" s="554"/>
      <c r="DK3" s="554"/>
      <c r="DL3" s="554"/>
      <c r="DM3" s="554"/>
      <c r="DN3" s="554"/>
      <c r="DO3" s="554"/>
      <c r="DP3" s="554"/>
      <c r="DQ3" s="554"/>
      <c r="DR3" s="555"/>
      <c r="DS3" s="553" t="s">
        <v>157</v>
      </c>
      <c r="DT3" s="554"/>
      <c r="DU3" s="554"/>
      <c r="DV3" s="554"/>
      <c r="DW3" s="554"/>
      <c r="DX3" s="554"/>
      <c r="DY3" s="554"/>
      <c r="DZ3" s="554"/>
      <c r="EA3" s="554"/>
      <c r="EB3" s="554"/>
      <c r="EC3" s="554"/>
      <c r="ED3" s="554"/>
      <c r="EE3" s="554"/>
      <c r="EF3" s="554"/>
      <c r="EG3" s="554"/>
      <c r="EH3" s="554"/>
      <c r="EI3" s="555"/>
    </row>
    <row r="4" spans="1:139" ht="30.75" customHeight="1" thickBot="1">
      <c r="A4" s="568" t="s">
        <v>0</v>
      </c>
      <c r="B4" s="569"/>
      <c r="C4" s="569"/>
      <c r="D4" s="569"/>
      <c r="E4" s="570"/>
      <c r="F4" s="564" t="s">
        <v>280</v>
      </c>
      <c r="G4" s="565"/>
      <c r="H4" s="565"/>
      <c r="I4" s="565"/>
      <c r="J4" s="565"/>
      <c r="K4" s="565"/>
      <c r="L4" s="565"/>
      <c r="M4" s="565"/>
      <c r="N4" s="565"/>
      <c r="O4" s="565"/>
      <c r="P4" s="565"/>
      <c r="Q4" s="565"/>
      <c r="R4" s="565"/>
      <c r="S4" s="565"/>
      <c r="T4" s="565"/>
      <c r="U4" s="565"/>
      <c r="V4" s="565"/>
      <c r="W4" s="565"/>
      <c r="X4" s="565"/>
      <c r="Y4" s="565"/>
      <c r="Z4" s="565"/>
      <c r="AA4" s="565"/>
      <c r="AB4" s="565"/>
      <c r="AC4" s="565"/>
      <c r="AD4" s="565"/>
      <c r="AE4" s="565"/>
      <c r="AF4" s="565"/>
      <c r="AG4" s="565"/>
      <c r="AH4" s="565"/>
      <c r="AI4" s="565"/>
      <c r="AJ4" s="565"/>
      <c r="AK4" s="565"/>
      <c r="AL4" s="565"/>
      <c r="AM4" s="565"/>
      <c r="AN4" s="565"/>
      <c r="AO4" s="565"/>
      <c r="AP4" s="565"/>
      <c r="AQ4" s="565"/>
      <c r="AR4" s="565"/>
      <c r="AS4" s="565"/>
      <c r="AT4" s="565"/>
      <c r="AU4" s="565"/>
      <c r="AV4" s="565"/>
      <c r="AW4" s="565"/>
      <c r="AX4" s="565"/>
      <c r="AY4" s="565"/>
      <c r="AZ4" s="565"/>
      <c r="BA4" s="565"/>
      <c r="BB4" s="565"/>
      <c r="BC4" s="565"/>
      <c r="BD4" s="565"/>
      <c r="BE4" s="565"/>
      <c r="BF4" s="565"/>
      <c r="BG4" s="565"/>
      <c r="BH4" s="565"/>
      <c r="BI4" s="565"/>
      <c r="BJ4" s="565"/>
      <c r="BK4" s="565"/>
      <c r="BL4" s="565"/>
      <c r="BM4" s="565"/>
      <c r="BN4" s="565"/>
      <c r="BO4" s="565"/>
      <c r="BP4" s="565"/>
      <c r="BQ4" s="565"/>
      <c r="BR4" s="565"/>
      <c r="BS4" s="565"/>
      <c r="BT4" s="565"/>
      <c r="BU4" s="565"/>
      <c r="BV4" s="565"/>
      <c r="BW4" s="565"/>
      <c r="BX4" s="565"/>
      <c r="BY4" s="565"/>
      <c r="BZ4" s="565"/>
      <c r="CA4" s="565"/>
      <c r="CB4" s="565"/>
      <c r="CC4" s="565"/>
      <c r="CD4" s="565"/>
      <c r="CE4" s="565"/>
      <c r="CF4" s="565"/>
      <c r="CG4" s="565"/>
      <c r="CH4" s="565"/>
      <c r="CI4" s="565"/>
      <c r="CJ4" s="565"/>
      <c r="CK4" s="565"/>
      <c r="CL4" s="565"/>
      <c r="CM4" s="565"/>
      <c r="CN4" s="565"/>
      <c r="CO4" s="565"/>
      <c r="CP4" s="565"/>
      <c r="CQ4" s="565"/>
      <c r="CR4" s="565"/>
      <c r="CS4" s="565"/>
      <c r="CT4" s="565"/>
      <c r="CU4" s="565"/>
      <c r="CV4" s="565"/>
      <c r="CW4" s="565"/>
      <c r="CX4" s="565"/>
      <c r="CY4" s="565"/>
      <c r="CZ4" s="565"/>
      <c r="DA4" s="565"/>
      <c r="DB4" s="565"/>
      <c r="DC4" s="565"/>
      <c r="DD4" s="565"/>
      <c r="DE4" s="565"/>
      <c r="DF4" s="565"/>
      <c r="DG4" s="565"/>
      <c r="DH4" s="565"/>
      <c r="DI4" s="565"/>
      <c r="DJ4" s="565"/>
      <c r="DK4" s="565"/>
      <c r="DL4" s="565"/>
      <c r="DM4" s="565"/>
      <c r="DN4" s="565"/>
      <c r="DO4" s="565"/>
      <c r="DP4" s="565"/>
      <c r="DQ4" s="565"/>
      <c r="DR4" s="565"/>
      <c r="DS4" s="565"/>
      <c r="DT4" s="565"/>
      <c r="DU4" s="565"/>
      <c r="DV4" s="565"/>
      <c r="DW4" s="565"/>
      <c r="DX4" s="565"/>
      <c r="DY4" s="565"/>
      <c r="DZ4" s="565"/>
      <c r="EA4" s="565"/>
      <c r="EB4" s="565"/>
      <c r="EC4" s="565"/>
      <c r="ED4" s="565"/>
      <c r="EE4" s="565"/>
      <c r="EF4" s="565"/>
      <c r="EG4" s="565"/>
      <c r="EH4" s="565"/>
      <c r="EI4" s="566"/>
    </row>
    <row r="5" spans="1:139" ht="45" customHeight="1" thickBot="1">
      <c r="A5" s="568" t="s">
        <v>2</v>
      </c>
      <c r="B5" s="569"/>
      <c r="C5" s="569"/>
      <c r="D5" s="569"/>
      <c r="E5" s="570"/>
      <c r="F5" s="564" t="s">
        <v>279</v>
      </c>
      <c r="G5" s="565"/>
      <c r="H5" s="565"/>
      <c r="I5" s="565"/>
      <c r="J5" s="565"/>
      <c r="K5" s="565"/>
      <c r="L5" s="565"/>
      <c r="M5" s="565"/>
      <c r="N5" s="565"/>
      <c r="O5" s="565"/>
      <c r="P5" s="565"/>
      <c r="Q5" s="565"/>
      <c r="R5" s="565"/>
      <c r="S5" s="565"/>
      <c r="T5" s="565"/>
      <c r="U5" s="565"/>
      <c r="V5" s="565"/>
      <c r="W5" s="565"/>
      <c r="X5" s="565"/>
      <c r="Y5" s="565"/>
      <c r="Z5" s="565"/>
      <c r="AA5" s="565"/>
      <c r="AB5" s="565"/>
      <c r="AC5" s="565"/>
      <c r="AD5" s="565"/>
      <c r="AE5" s="565"/>
      <c r="AF5" s="565"/>
      <c r="AG5" s="565"/>
      <c r="AH5" s="565"/>
      <c r="AI5" s="565"/>
      <c r="AJ5" s="565"/>
      <c r="AK5" s="565"/>
      <c r="AL5" s="565"/>
      <c r="AM5" s="565"/>
      <c r="AN5" s="565"/>
      <c r="AO5" s="565"/>
      <c r="AP5" s="565"/>
      <c r="AQ5" s="565"/>
      <c r="AR5" s="565"/>
      <c r="AS5" s="565"/>
      <c r="AT5" s="565"/>
      <c r="AU5" s="565"/>
      <c r="AV5" s="565"/>
      <c r="AW5" s="565"/>
      <c r="AX5" s="565"/>
      <c r="AY5" s="565"/>
      <c r="AZ5" s="565"/>
      <c r="BA5" s="565"/>
      <c r="BB5" s="565"/>
      <c r="BC5" s="565"/>
      <c r="BD5" s="565"/>
      <c r="BE5" s="565"/>
      <c r="BF5" s="565"/>
      <c r="BG5" s="565"/>
      <c r="BH5" s="565"/>
      <c r="BI5" s="565"/>
      <c r="BJ5" s="565"/>
      <c r="BK5" s="565"/>
      <c r="BL5" s="565"/>
      <c r="BM5" s="565"/>
      <c r="BN5" s="565"/>
      <c r="BO5" s="565"/>
      <c r="BP5" s="565"/>
      <c r="BQ5" s="565"/>
      <c r="BR5" s="565"/>
      <c r="BS5" s="565"/>
      <c r="BT5" s="565"/>
      <c r="BU5" s="565"/>
      <c r="BV5" s="565"/>
      <c r="BW5" s="565"/>
      <c r="BX5" s="565"/>
      <c r="BY5" s="565"/>
      <c r="BZ5" s="565"/>
      <c r="CA5" s="565"/>
      <c r="CB5" s="565"/>
      <c r="CC5" s="565"/>
      <c r="CD5" s="565"/>
      <c r="CE5" s="565"/>
      <c r="CF5" s="565"/>
      <c r="CG5" s="565"/>
      <c r="CH5" s="565"/>
      <c r="CI5" s="565"/>
      <c r="CJ5" s="565"/>
      <c r="CK5" s="565"/>
      <c r="CL5" s="565"/>
      <c r="CM5" s="565"/>
      <c r="CN5" s="565"/>
      <c r="CO5" s="565"/>
      <c r="CP5" s="565"/>
      <c r="CQ5" s="565"/>
      <c r="CR5" s="565"/>
      <c r="CS5" s="565"/>
      <c r="CT5" s="565"/>
      <c r="CU5" s="565"/>
      <c r="CV5" s="565"/>
      <c r="CW5" s="565"/>
      <c r="CX5" s="565"/>
      <c r="CY5" s="565"/>
      <c r="CZ5" s="565"/>
      <c r="DA5" s="565"/>
      <c r="DB5" s="565"/>
      <c r="DC5" s="565"/>
      <c r="DD5" s="565"/>
      <c r="DE5" s="565"/>
      <c r="DF5" s="565"/>
      <c r="DG5" s="565"/>
      <c r="DH5" s="565"/>
      <c r="DI5" s="565"/>
      <c r="DJ5" s="565"/>
      <c r="DK5" s="565"/>
      <c r="DL5" s="565"/>
      <c r="DM5" s="565"/>
      <c r="DN5" s="565"/>
      <c r="DO5" s="565"/>
      <c r="DP5" s="565"/>
      <c r="DQ5" s="565"/>
      <c r="DR5" s="565"/>
      <c r="DS5" s="565"/>
      <c r="DT5" s="565"/>
      <c r="DU5" s="565"/>
      <c r="DV5" s="565"/>
      <c r="DW5" s="565"/>
      <c r="DX5" s="565"/>
      <c r="DY5" s="565"/>
      <c r="DZ5" s="565"/>
      <c r="EA5" s="565"/>
      <c r="EB5" s="565"/>
      <c r="EC5" s="565"/>
      <c r="ED5" s="565"/>
      <c r="EE5" s="565"/>
      <c r="EF5" s="565"/>
      <c r="EG5" s="565"/>
      <c r="EH5" s="565"/>
      <c r="EI5" s="566"/>
    </row>
    <row r="6" spans="1:139" ht="14.25" customHeight="1">
      <c r="A6" s="4"/>
      <c r="B6" s="4"/>
      <c r="C6" s="4"/>
      <c r="D6" s="22"/>
      <c r="E6" s="22"/>
      <c r="F6" s="23"/>
      <c r="G6" s="24"/>
      <c r="H6" s="24"/>
      <c r="I6" s="24"/>
      <c r="J6" s="24"/>
      <c r="K6" s="24"/>
      <c r="L6" s="24"/>
      <c r="M6" s="24"/>
      <c r="N6" s="24"/>
      <c r="O6" s="24"/>
      <c r="Q6" s="24"/>
      <c r="R6" s="24"/>
      <c r="S6" s="24"/>
      <c r="CS6" s="24"/>
      <c r="CT6" s="24"/>
      <c r="CU6" s="24"/>
      <c r="CV6" s="24"/>
      <c r="CW6" s="24"/>
      <c r="CX6" s="24"/>
      <c r="CY6" s="24"/>
      <c r="CZ6" s="24"/>
      <c r="DA6" s="24"/>
      <c r="DB6" s="24"/>
      <c r="DC6" s="24"/>
      <c r="DD6" s="24"/>
      <c r="DE6" s="24"/>
      <c r="DF6" s="24"/>
      <c r="DG6" s="24"/>
      <c r="DH6" s="24"/>
      <c r="DI6" s="24"/>
      <c r="DJ6" s="24"/>
      <c r="DK6" s="24"/>
      <c r="DL6" s="24"/>
      <c r="DM6" s="24"/>
      <c r="DN6" s="24"/>
      <c r="DO6" s="24"/>
      <c r="DP6" s="24"/>
      <c r="DQ6" s="4"/>
      <c r="DR6" s="4"/>
      <c r="DS6" s="4"/>
      <c r="DT6" s="4"/>
      <c r="DU6" s="4"/>
      <c r="DV6" s="4"/>
      <c r="DW6" s="4"/>
      <c r="DX6" s="4"/>
      <c r="DY6" s="8"/>
      <c r="EA6" s="8"/>
      <c r="EB6" s="208"/>
      <c r="EC6" s="4"/>
      <c r="ED6" s="4"/>
      <c r="EH6" s="4"/>
      <c r="EI6" s="4"/>
    </row>
    <row r="7" spans="1:139" s="13" customFormat="1" ht="42.75" customHeight="1">
      <c r="A7" s="558" t="s">
        <v>27</v>
      </c>
      <c r="B7" s="558" t="s">
        <v>28</v>
      </c>
      <c r="C7" s="558"/>
      <c r="D7" s="558"/>
      <c r="E7" s="558" t="s">
        <v>32</v>
      </c>
      <c r="F7" s="558" t="s">
        <v>129</v>
      </c>
      <c r="G7" s="558" t="s">
        <v>156</v>
      </c>
      <c r="H7" s="561" t="s">
        <v>130</v>
      </c>
      <c r="I7" s="561"/>
      <c r="J7" s="561"/>
      <c r="K7" s="561"/>
      <c r="L7" s="561"/>
      <c r="M7" s="561"/>
      <c r="N7" s="561"/>
      <c r="O7" s="561"/>
      <c r="P7" s="561"/>
      <c r="Q7" s="561"/>
      <c r="R7" s="561"/>
      <c r="S7" s="561"/>
      <c r="T7" s="561"/>
      <c r="U7" s="561"/>
      <c r="V7" s="561"/>
      <c r="W7" s="561"/>
      <c r="X7" s="561"/>
      <c r="Y7" s="561"/>
      <c r="Z7" s="561"/>
      <c r="AA7" s="561"/>
      <c r="AB7" s="561"/>
      <c r="AC7" s="561"/>
      <c r="AD7" s="561"/>
      <c r="AE7" s="561"/>
      <c r="AF7" s="561"/>
      <c r="AG7" s="561"/>
      <c r="AH7" s="561"/>
      <c r="AI7" s="561"/>
      <c r="AJ7" s="561"/>
      <c r="AK7" s="561"/>
      <c r="AL7" s="561"/>
      <c r="AM7" s="561"/>
      <c r="AN7" s="561"/>
      <c r="AO7" s="561"/>
      <c r="AP7" s="561"/>
      <c r="AQ7" s="561"/>
      <c r="AR7" s="561"/>
      <c r="AS7" s="561"/>
      <c r="AT7" s="561"/>
      <c r="AU7" s="561"/>
      <c r="AV7" s="561"/>
      <c r="AW7" s="561"/>
      <c r="AX7" s="561"/>
      <c r="AY7" s="561"/>
      <c r="AZ7" s="561"/>
      <c r="BA7" s="561"/>
      <c r="BB7" s="561"/>
      <c r="BC7" s="561"/>
      <c r="BD7" s="561"/>
      <c r="BE7" s="561"/>
      <c r="BF7" s="561"/>
      <c r="BG7" s="561"/>
      <c r="BH7" s="561"/>
      <c r="BI7" s="561"/>
      <c r="BJ7" s="561"/>
      <c r="BK7" s="561"/>
      <c r="BL7" s="561"/>
      <c r="BM7" s="561"/>
      <c r="BN7" s="561"/>
      <c r="BO7" s="561"/>
      <c r="BP7" s="561"/>
      <c r="BQ7" s="561"/>
      <c r="BR7" s="561"/>
      <c r="BS7" s="561"/>
      <c r="BT7" s="561"/>
      <c r="BU7" s="561"/>
      <c r="BV7" s="561"/>
      <c r="BW7" s="561"/>
      <c r="BX7" s="561"/>
      <c r="BY7" s="561"/>
      <c r="BZ7" s="561"/>
      <c r="CA7" s="561"/>
      <c r="CB7" s="561"/>
      <c r="CC7" s="561"/>
      <c r="CD7" s="561"/>
      <c r="CE7" s="561"/>
      <c r="CF7" s="561"/>
      <c r="CG7" s="561"/>
      <c r="CH7" s="561"/>
      <c r="CI7" s="561"/>
      <c r="CJ7" s="561"/>
      <c r="CK7" s="561"/>
      <c r="CL7" s="561"/>
      <c r="CM7" s="561"/>
      <c r="CN7" s="561"/>
      <c r="CO7" s="561"/>
      <c r="CP7" s="561"/>
      <c r="CQ7" s="561"/>
      <c r="CR7" s="561"/>
      <c r="CS7" s="561"/>
      <c r="CT7" s="561"/>
      <c r="CU7" s="561"/>
      <c r="CV7" s="561"/>
      <c r="CW7" s="561"/>
      <c r="CX7" s="561"/>
      <c r="CY7" s="561"/>
      <c r="CZ7" s="561"/>
      <c r="DA7" s="561"/>
      <c r="DB7" s="561"/>
      <c r="DC7" s="561"/>
      <c r="DD7" s="561"/>
      <c r="DE7" s="561"/>
      <c r="DF7" s="561"/>
      <c r="DG7" s="561"/>
      <c r="DH7" s="561"/>
      <c r="DI7" s="561"/>
      <c r="DJ7" s="561"/>
      <c r="DK7" s="561"/>
      <c r="DL7" s="561"/>
      <c r="DM7" s="561"/>
      <c r="DN7" s="561"/>
      <c r="DO7" s="561"/>
      <c r="DP7" s="561"/>
      <c r="DQ7" s="558" t="s">
        <v>132</v>
      </c>
      <c r="DR7" s="558"/>
      <c r="DS7" s="558"/>
      <c r="DT7" s="558"/>
      <c r="DU7" s="558"/>
      <c r="DV7" s="558"/>
      <c r="DW7" s="558"/>
      <c r="DX7" s="558"/>
      <c r="DY7" s="558"/>
      <c r="DZ7" s="558"/>
      <c r="EA7" s="558"/>
      <c r="EB7" s="558"/>
      <c r="EC7" s="558" t="s">
        <v>134</v>
      </c>
      <c r="ED7" s="558" t="s">
        <v>135</v>
      </c>
      <c r="EE7" s="558" t="s">
        <v>136</v>
      </c>
      <c r="EF7" s="558" t="s">
        <v>137</v>
      </c>
      <c r="EG7" s="558" t="s">
        <v>138</v>
      </c>
      <c r="EH7" s="558" t="s">
        <v>139</v>
      </c>
      <c r="EI7" s="558" t="s">
        <v>140</v>
      </c>
    </row>
    <row r="8" spans="1:139" s="13" customFormat="1" ht="41.25" customHeight="1">
      <c r="A8" s="558"/>
      <c r="B8" s="558"/>
      <c r="C8" s="558"/>
      <c r="D8" s="558"/>
      <c r="E8" s="558"/>
      <c r="F8" s="558"/>
      <c r="G8" s="558"/>
      <c r="H8" s="561" t="s">
        <v>131</v>
      </c>
      <c r="I8" s="561"/>
      <c r="J8" s="561"/>
      <c r="K8" s="561"/>
      <c r="L8" s="561"/>
      <c r="M8" s="561"/>
      <c r="N8" s="561"/>
      <c r="O8" s="561"/>
      <c r="P8" s="561"/>
      <c r="Q8" s="561"/>
      <c r="R8" s="561"/>
      <c r="S8" s="561"/>
      <c r="T8" s="561"/>
      <c r="U8" s="561" t="s">
        <v>103</v>
      </c>
      <c r="V8" s="561"/>
      <c r="W8" s="561"/>
      <c r="X8" s="561"/>
      <c r="Y8" s="561"/>
      <c r="Z8" s="561"/>
      <c r="AA8" s="561"/>
      <c r="AB8" s="561"/>
      <c r="AC8" s="561"/>
      <c r="AD8" s="561"/>
      <c r="AE8" s="561"/>
      <c r="AF8" s="561"/>
      <c r="AG8" s="561"/>
      <c r="AH8" s="561"/>
      <c r="AI8" s="561"/>
      <c r="AJ8" s="561"/>
      <c r="AK8" s="561"/>
      <c r="AL8" s="561"/>
      <c r="AM8" s="561"/>
      <c r="AN8" s="561"/>
      <c r="AO8" s="561"/>
      <c r="AP8" s="561"/>
      <c r="AQ8" s="561"/>
      <c r="AR8" s="561"/>
      <c r="AS8" s="561"/>
      <c r="AT8" s="561" t="s">
        <v>123</v>
      </c>
      <c r="AU8" s="561"/>
      <c r="AV8" s="561"/>
      <c r="AW8" s="561"/>
      <c r="AX8" s="561"/>
      <c r="AY8" s="561"/>
      <c r="AZ8" s="561"/>
      <c r="BA8" s="561"/>
      <c r="BB8" s="561"/>
      <c r="BC8" s="561"/>
      <c r="BD8" s="561"/>
      <c r="BE8" s="561"/>
      <c r="BF8" s="561"/>
      <c r="BG8" s="561"/>
      <c r="BH8" s="561"/>
      <c r="BI8" s="561"/>
      <c r="BJ8" s="561"/>
      <c r="BK8" s="561"/>
      <c r="BL8" s="561"/>
      <c r="BM8" s="561"/>
      <c r="BN8" s="561"/>
      <c r="BO8" s="561"/>
      <c r="BP8" s="561"/>
      <c r="BQ8" s="561"/>
      <c r="BR8" s="561"/>
      <c r="BS8" s="561" t="s">
        <v>124</v>
      </c>
      <c r="BT8" s="561"/>
      <c r="BU8" s="561"/>
      <c r="BV8" s="561"/>
      <c r="BW8" s="561"/>
      <c r="BX8" s="561"/>
      <c r="BY8" s="561"/>
      <c r="BZ8" s="561"/>
      <c r="CA8" s="561"/>
      <c r="CB8" s="561"/>
      <c r="CC8" s="561"/>
      <c r="CD8" s="561"/>
      <c r="CE8" s="561"/>
      <c r="CF8" s="561"/>
      <c r="CG8" s="561"/>
      <c r="CH8" s="561"/>
      <c r="CI8" s="561"/>
      <c r="CJ8" s="561"/>
      <c r="CK8" s="561"/>
      <c r="CL8" s="561"/>
      <c r="CM8" s="561"/>
      <c r="CN8" s="561"/>
      <c r="CO8" s="561"/>
      <c r="CP8" s="561"/>
      <c r="CQ8" s="561"/>
      <c r="CR8" s="561" t="s">
        <v>127</v>
      </c>
      <c r="CS8" s="561"/>
      <c r="CT8" s="561"/>
      <c r="CU8" s="561"/>
      <c r="CV8" s="561"/>
      <c r="CW8" s="561"/>
      <c r="CX8" s="561"/>
      <c r="CY8" s="561"/>
      <c r="CZ8" s="561"/>
      <c r="DA8" s="561"/>
      <c r="DB8" s="561"/>
      <c r="DC8" s="561"/>
      <c r="DD8" s="561"/>
      <c r="DE8" s="561"/>
      <c r="DF8" s="561"/>
      <c r="DG8" s="561"/>
      <c r="DH8" s="561"/>
      <c r="DI8" s="561"/>
      <c r="DJ8" s="561"/>
      <c r="DK8" s="561"/>
      <c r="DL8" s="561"/>
      <c r="DM8" s="561"/>
      <c r="DN8" s="561"/>
      <c r="DO8" s="561"/>
      <c r="DP8" s="561"/>
      <c r="DQ8" s="567" t="s">
        <v>133</v>
      </c>
      <c r="DR8" s="567"/>
      <c r="DS8" s="567"/>
      <c r="DT8" s="567"/>
      <c r="DU8" s="567"/>
      <c r="DV8" s="567"/>
      <c r="DW8" s="567"/>
      <c r="DX8" s="567"/>
      <c r="DY8" s="567"/>
      <c r="DZ8" s="567"/>
      <c r="EA8" s="567"/>
      <c r="EB8" s="567"/>
      <c r="EC8" s="558"/>
      <c r="ED8" s="558"/>
      <c r="EE8" s="558"/>
      <c r="EF8" s="558"/>
      <c r="EG8" s="558"/>
      <c r="EH8" s="558"/>
      <c r="EI8" s="558"/>
    </row>
    <row r="9" spans="1:139" s="13" customFormat="1" ht="64.5" customHeight="1" thickBot="1">
      <c r="A9" s="558"/>
      <c r="B9" s="362" t="s">
        <v>29</v>
      </c>
      <c r="C9" s="362" t="s">
        <v>30</v>
      </c>
      <c r="D9" s="362" t="s">
        <v>31</v>
      </c>
      <c r="E9" s="559"/>
      <c r="F9" s="559"/>
      <c r="G9" s="560"/>
      <c r="H9" s="363" t="s">
        <v>152</v>
      </c>
      <c r="I9" s="362" t="s">
        <v>69</v>
      </c>
      <c r="J9" s="363" t="s">
        <v>104</v>
      </c>
      <c r="K9" s="362" t="s">
        <v>70</v>
      </c>
      <c r="L9" s="363" t="s">
        <v>105</v>
      </c>
      <c r="M9" s="362" t="s">
        <v>71</v>
      </c>
      <c r="N9" s="363" t="s">
        <v>106</v>
      </c>
      <c r="O9" s="362" t="s">
        <v>101</v>
      </c>
      <c r="P9" s="363" t="s">
        <v>107</v>
      </c>
      <c r="Q9" s="362" t="s">
        <v>72</v>
      </c>
      <c r="R9" s="363" t="s">
        <v>108</v>
      </c>
      <c r="S9" s="362" t="s">
        <v>87</v>
      </c>
      <c r="T9" s="362" t="s">
        <v>109</v>
      </c>
      <c r="U9" s="362" t="s">
        <v>55</v>
      </c>
      <c r="V9" s="362" t="s">
        <v>63</v>
      </c>
      <c r="W9" s="362" t="s">
        <v>110</v>
      </c>
      <c r="X9" s="362" t="s">
        <v>64</v>
      </c>
      <c r="Y9" s="362" t="s">
        <v>111</v>
      </c>
      <c r="Z9" s="362" t="s">
        <v>65</v>
      </c>
      <c r="AA9" s="362" t="s">
        <v>112</v>
      </c>
      <c r="AB9" s="362" t="s">
        <v>66</v>
      </c>
      <c r="AC9" s="362" t="s">
        <v>113</v>
      </c>
      <c r="AD9" s="362" t="s">
        <v>67</v>
      </c>
      <c r="AE9" s="362" t="s">
        <v>115</v>
      </c>
      <c r="AF9" s="362" t="s">
        <v>68</v>
      </c>
      <c r="AG9" s="362" t="s">
        <v>116</v>
      </c>
      <c r="AH9" s="362" t="s">
        <v>69</v>
      </c>
      <c r="AI9" s="362" t="s">
        <v>117</v>
      </c>
      <c r="AJ9" s="362" t="s">
        <v>70</v>
      </c>
      <c r="AK9" s="362" t="s">
        <v>118</v>
      </c>
      <c r="AL9" s="362" t="s">
        <v>71</v>
      </c>
      <c r="AM9" s="362" t="s">
        <v>119</v>
      </c>
      <c r="AN9" s="362" t="s">
        <v>101</v>
      </c>
      <c r="AO9" s="362" t="s">
        <v>120</v>
      </c>
      <c r="AP9" s="362" t="s">
        <v>72</v>
      </c>
      <c r="AQ9" s="362" t="s">
        <v>121</v>
      </c>
      <c r="AR9" s="362" t="s">
        <v>87</v>
      </c>
      <c r="AS9" s="362" t="s">
        <v>122</v>
      </c>
      <c r="AT9" s="362" t="s">
        <v>55</v>
      </c>
      <c r="AU9" s="362" t="s">
        <v>63</v>
      </c>
      <c r="AV9" s="362" t="s">
        <v>110</v>
      </c>
      <c r="AW9" s="362" t="s">
        <v>64</v>
      </c>
      <c r="AX9" s="362" t="s">
        <v>111</v>
      </c>
      <c r="AY9" s="362" t="s">
        <v>65</v>
      </c>
      <c r="AZ9" s="362" t="s">
        <v>112</v>
      </c>
      <c r="BA9" s="362" t="s">
        <v>66</v>
      </c>
      <c r="BB9" s="362" t="s">
        <v>113</v>
      </c>
      <c r="BC9" s="362" t="s">
        <v>67</v>
      </c>
      <c r="BD9" s="362" t="s">
        <v>115</v>
      </c>
      <c r="BE9" s="362" t="s">
        <v>68</v>
      </c>
      <c r="BF9" s="362" t="s">
        <v>116</v>
      </c>
      <c r="BG9" s="362" t="s">
        <v>69</v>
      </c>
      <c r="BH9" s="362" t="s">
        <v>117</v>
      </c>
      <c r="BI9" s="362" t="s">
        <v>70</v>
      </c>
      <c r="BJ9" s="362" t="s">
        <v>118</v>
      </c>
      <c r="BK9" s="362" t="s">
        <v>71</v>
      </c>
      <c r="BL9" s="362" t="s">
        <v>119</v>
      </c>
      <c r="BM9" s="362" t="s">
        <v>101</v>
      </c>
      <c r="BN9" s="362" t="s">
        <v>120</v>
      </c>
      <c r="BO9" s="362" t="s">
        <v>72</v>
      </c>
      <c r="BP9" s="362" t="s">
        <v>121</v>
      </c>
      <c r="BQ9" s="362" t="s">
        <v>87</v>
      </c>
      <c r="BR9" s="362" t="s">
        <v>141</v>
      </c>
      <c r="BS9" s="362" t="s">
        <v>55</v>
      </c>
      <c r="BT9" s="364" t="s">
        <v>63</v>
      </c>
      <c r="BU9" s="364" t="s">
        <v>110</v>
      </c>
      <c r="BV9" s="364" t="s">
        <v>64</v>
      </c>
      <c r="BW9" s="364" t="s">
        <v>111</v>
      </c>
      <c r="BX9" s="364" t="s">
        <v>65</v>
      </c>
      <c r="BY9" s="364" t="s">
        <v>112</v>
      </c>
      <c r="BZ9" s="364" t="s">
        <v>66</v>
      </c>
      <c r="CA9" s="364" t="s">
        <v>113</v>
      </c>
      <c r="CB9" s="364" t="s">
        <v>67</v>
      </c>
      <c r="CC9" s="364" t="s">
        <v>115</v>
      </c>
      <c r="CD9" s="364" t="s">
        <v>68</v>
      </c>
      <c r="CE9" s="364" t="s">
        <v>116</v>
      </c>
      <c r="CF9" s="364" t="s">
        <v>69</v>
      </c>
      <c r="CG9" s="364" t="s">
        <v>117</v>
      </c>
      <c r="CH9" s="364" t="s">
        <v>70</v>
      </c>
      <c r="CI9" s="364" t="s">
        <v>118</v>
      </c>
      <c r="CJ9" s="364" t="s">
        <v>71</v>
      </c>
      <c r="CK9" s="364" t="s">
        <v>119</v>
      </c>
      <c r="CL9" s="364" t="s">
        <v>101</v>
      </c>
      <c r="CM9" s="364" t="s">
        <v>120</v>
      </c>
      <c r="CN9" s="364" t="s">
        <v>72</v>
      </c>
      <c r="CO9" s="364" t="s">
        <v>121</v>
      </c>
      <c r="CP9" s="364" t="s">
        <v>87</v>
      </c>
      <c r="CQ9" s="364" t="s">
        <v>126</v>
      </c>
      <c r="CR9" s="362" t="s">
        <v>55</v>
      </c>
      <c r="CS9" s="362" t="s">
        <v>63</v>
      </c>
      <c r="CT9" s="363" t="s">
        <v>110</v>
      </c>
      <c r="CU9" s="362" t="s">
        <v>64</v>
      </c>
      <c r="CV9" s="363" t="s">
        <v>111</v>
      </c>
      <c r="CW9" s="362" t="s">
        <v>65</v>
      </c>
      <c r="CX9" s="363" t="s">
        <v>112</v>
      </c>
      <c r="CY9" s="362" t="s">
        <v>66</v>
      </c>
      <c r="CZ9" s="363" t="s">
        <v>113</v>
      </c>
      <c r="DA9" s="362" t="s">
        <v>67</v>
      </c>
      <c r="DB9" s="363" t="s">
        <v>115</v>
      </c>
      <c r="DC9" s="362" t="s">
        <v>68</v>
      </c>
      <c r="DD9" s="363" t="s">
        <v>116</v>
      </c>
      <c r="DE9" s="362" t="s">
        <v>69</v>
      </c>
      <c r="DF9" s="363" t="s">
        <v>117</v>
      </c>
      <c r="DG9" s="362" t="s">
        <v>70</v>
      </c>
      <c r="DH9" s="363" t="s">
        <v>118</v>
      </c>
      <c r="DI9" s="362" t="s">
        <v>71</v>
      </c>
      <c r="DJ9" s="363" t="s">
        <v>119</v>
      </c>
      <c r="DK9" s="362" t="s">
        <v>101</v>
      </c>
      <c r="DL9" s="363" t="s">
        <v>120</v>
      </c>
      <c r="DM9" s="362" t="s">
        <v>72</v>
      </c>
      <c r="DN9" s="363" t="s">
        <v>121</v>
      </c>
      <c r="DO9" s="362" t="s">
        <v>87</v>
      </c>
      <c r="DP9" s="363" t="s">
        <v>128</v>
      </c>
      <c r="DQ9" s="362" t="s">
        <v>73</v>
      </c>
      <c r="DR9" s="362" t="s">
        <v>74</v>
      </c>
      <c r="DS9" s="362" t="s">
        <v>75</v>
      </c>
      <c r="DT9" s="362" t="s">
        <v>76</v>
      </c>
      <c r="DU9" s="362" t="s">
        <v>77</v>
      </c>
      <c r="DV9" s="362" t="s">
        <v>78</v>
      </c>
      <c r="DW9" s="362" t="s">
        <v>79</v>
      </c>
      <c r="DX9" s="362" t="s">
        <v>80</v>
      </c>
      <c r="DY9" s="362" t="s">
        <v>81</v>
      </c>
      <c r="DZ9" s="362" t="s">
        <v>82</v>
      </c>
      <c r="EA9" s="362" t="s">
        <v>83</v>
      </c>
      <c r="EB9" s="362" t="s">
        <v>5</v>
      </c>
      <c r="EC9" s="559"/>
      <c r="ED9" s="559"/>
      <c r="EE9" s="559"/>
      <c r="EF9" s="559"/>
      <c r="EG9" s="559"/>
      <c r="EH9" s="559"/>
      <c r="EI9" s="559"/>
    </row>
    <row r="10" spans="1:139" s="5" customFormat="1" ht="22.5" customHeight="1">
      <c r="A10" s="580" t="s">
        <v>203</v>
      </c>
      <c r="B10" s="581">
        <v>1</v>
      </c>
      <c r="C10" s="584" t="s">
        <v>204</v>
      </c>
      <c r="D10" s="587" t="s">
        <v>183</v>
      </c>
      <c r="E10" s="587">
        <v>200</v>
      </c>
      <c r="F10" s="370" t="s">
        <v>84</v>
      </c>
      <c r="G10" s="371">
        <f>+H10+U10+AT10+BS10+CR10</f>
        <v>600</v>
      </c>
      <c r="H10" s="371">
        <v>66</v>
      </c>
      <c r="I10" s="371">
        <v>66</v>
      </c>
      <c r="J10" s="371">
        <v>11</v>
      </c>
      <c r="K10" s="371">
        <v>66</v>
      </c>
      <c r="L10" s="371">
        <v>22</v>
      </c>
      <c r="M10" s="371">
        <v>66</v>
      </c>
      <c r="N10" s="371">
        <v>33</v>
      </c>
      <c r="O10" s="371">
        <v>66</v>
      </c>
      <c r="P10" s="371">
        <v>44</v>
      </c>
      <c r="Q10" s="371">
        <v>66</v>
      </c>
      <c r="R10" s="371">
        <v>55</v>
      </c>
      <c r="S10" s="371">
        <v>66</v>
      </c>
      <c r="T10" s="371">
        <v>66</v>
      </c>
      <c r="U10" s="371">
        <v>109</v>
      </c>
      <c r="V10" s="371"/>
      <c r="W10" s="371"/>
      <c r="X10" s="371"/>
      <c r="Y10" s="371"/>
      <c r="Z10" s="371"/>
      <c r="AA10" s="371"/>
      <c r="AB10" s="371"/>
      <c r="AC10" s="371"/>
      <c r="AD10" s="371"/>
      <c r="AE10" s="371"/>
      <c r="AF10" s="371"/>
      <c r="AG10" s="371"/>
      <c r="AH10" s="371"/>
      <c r="AI10" s="371"/>
      <c r="AJ10" s="371"/>
      <c r="AK10" s="371"/>
      <c r="AL10" s="371"/>
      <c r="AM10" s="371"/>
      <c r="AN10" s="371"/>
      <c r="AO10" s="371"/>
      <c r="AP10" s="371"/>
      <c r="AQ10" s="371"/>
      <c r="AR10" s="371"/>
      <c r="AS10" s="371"/>
      <c r="AT10" s="371">
        <v>172</v>
      </c>
      <c r="AU10" s="371"/>
      <c r="AV10" s="371"/>
      <c r="AW10" s="371"/>
      <c r="AX10" s="371"/>
      <c r="AY10" s="371"/>
      <c r="AZ10" s="371"/>
      <c r="BA10" s="371"/>
      <c r="BB10" s="371"/>
      <c r="BC10" s="371"/>
      <c r="BD10" s="371"/>
      <c r="BE10" s="371"/>
      <c r="BF10" s="371"/>
      <c r="BG10" s="371"/>
      <c r="BH10" s="371"/>
      <c r="BI10" s="371"/>
      <c r="BJ10" s="371"/>
      <c r="BK10" s="371"/>
      <c r="BL10" s="371"/>
      <c r="BM10" s="371"/>
      <c r="BN10" s="371"/>
      <c r="BO10" s="371"/>
      <c r="BP10" s="371"/>
      <c r="BQ10" s="371"/>
      <c r="BR10" s="371"/>
      <c r="BS10" s="371">
        <v>172</v>
      </c>
      <c r="BT10" s="371"/>
      <c r="BU10" s="371"/>
      <c r="BV10" s="371"/>
      <c r="BW10" s="371"/>
      <c r="BX10" s="371"/>
      <c r="BY10" s="371"/>
      <c r="BZ10" s="371"/>
      <c r="CA10" s="371"/>
      <c r="CB10" s="371"/>
      <c r="CC10" s="371"/>
      <c r="CD10" s="371"/>
      <c r="CE10" s="371"/>
      <c r="CF10" s="371"/>
      <c r="CG10" s="371"/>
      <c r="CH10" s="371"/>
      <c r="CI10" s="371"/>
      <c r="CJ10" s="371"/>
      <c r="CK10" s="371"/>
      <c r="CL10" s="371"/>
      <c r="CM10" s="371"/>
      <c r="CN10" s="371"/>
      <c r="CO10" s="371"/>
      <c r="CP10" s="371"/>
      <c r="CQ10" s="371"/>
      <c r="CR10" s="371">
        <v>81</v>
      </c>
      <c r="CS10" s="371"/>
      <c r="CT10" s="371"/>
      <c r="CU10" s="371"/>
      <c r="CV10" s="371"/>
      <c r="CW10" s="371"/>
      <c r="CX10" s="371"/>
      <c r="CY10" s="371"/>
      <c r="CZ10" s="371"/>
      <c r="DA10" s="371"/>
      <c r="DB10" s="371"/>
      <c r="DC10" s="371"/>
      <c r="DD10" s="371"/>
      <c r="DE10" s="371"/>
      <c r="DF10" s="371"/>
      <c r="DG10" s="371"/>
      <c r="DH10" s="371"/>
      <c r="DI10" s="371"/>
      <c r="DJ10" s="371"/>
      <c r="DK10" s="371"/>
      <c r="DL10" s="371"/>
      <c r="DM10" s="371"/>
      <c r="DN10" s="371"/>
      <c r="DO10" s="371"/>
      <c r="DP10" s="371"/>
      <c r="DQ10" s="372"/>
      <c r="DR10" s="372"/>
      <c r="DS10" s="372"/>
      <c r="DT10" s="372"/>
      <c r="DU10" s="372"/>
      <c r="DV10" s="372"/>
      <c r="DW10" s="372">
        <v>11</v>
      </c>
      <c r="DX10" s="372">
        <v>22</v>
      </c>
      <c r="DY10" s="371">
        <v>33</v>
      </c>
      <c r="DZ10" s="371">
        <v>44</v>
      </c>
      <c r="EA10" s="371">
        <v>55</v>
      </c>
      <c r="EB10" s="371">
        <f>+T10</f>
        <v>66</v>
      </c>
      <c r="EC10" s="373">
        <f>EB10/S10</f>
        <v>1</v>
      </c>
      <c r="ED10" s="374">
        <f>EB10/G10</f>
        <v>0.11</v>
      </c>
      <c r="EE10" s="571" t="s">
        <v>1623</v>
      </c>
      <c r="EF10" s="574" t="s">
        <v>184</v>
      </c>
      <c r="EG10" s="574" t="s">
        <v>184</v>
      </c>
      <c r="EH10" s="571" t="s">
        <v>205</v>
      </c>
      <c r="EI10" s="577" t="s">
        <v>195</v>
      </c>
    </row>
    <row r="11" spans="1:139" s="5" customFormat="1" ht="18" customHeight="1">
      <c r="A11" s="580"/>
      <c r="B11" s="582"/>
      <c r="C11" s="585"/>
      <c r="D11" s="588"/>
      <c r="E11" s="588"/>
      <c r="F11" s="251" t="s">
        <v>6</v>
      </c>
      <c r="G11" s="252">
        <f>+S11+U11+AT11+BS11+CR11</f>
        <v>3522606000</v>
      </c>
      <c r="H11" s="252">
        <v>370304000</v>
      </c>
      <c r="I11" s="252">
        <v>370304000</v>
      </c>
      <c r="J11" s="252">
        <v>140580000</v>
      </c>
      <c r="K11" s="252">
        <v>361860000</v>
      </c>
      <c r="L11" s="252">
        <v>262457000</v>
      </c>
      <c r="M11" s="252">
        <v>361860000</v>
      </c>
      <c r="N11" s="252">
        <v>262457000</v>
      </c>
      <c r="O11" s="252">
        <v>384597000</v>
      </c>
      <c r="P11" s="252">
        <v>262457000</v>
      </c>
      <c r="Q11" s="252">
        <v>384597000</v>
      </c>
      <c r="R11" s="252">
        <v>312457000</v>
      </c>
      <c r="S11" s="252">
        <v>384597000</v>
      </c>
      <c r="T11" s="252">
        <v>384597000</v>
      </c>
      <c r="U11" s="252">
        <v>574654000</v>
      </c>
      <c r="V11" s="252"/>
      <c r="W11" s="252"/>
      <c r="X11" s="252"/>
      <c r="Y11" s="252"/>
      <c r="Z11" s="252"/>
      <c r="AA11" s="252"/>
      <c r="AB11" s="252"/>
      <c r="AC11" s="252"/>
      <c r="AD11" s="252"/>
      <c r="AE11" s="252"/>
      <c r="AF11" s="252"/>
      <c r="AG11" s="252"/>
      <c r="AH11" s="252"/>
      <c r="AI11" s="252"/>
      <c r="AJ11" s="252"/>
      <c r="AK11" s="252"/>
      <c r="AL11" s="252"/>
      <c r="AM11" s="252"/>
      <c r="AN11" s="252"/>
      <c r="AO11" s="252"/>
      <c r="AP11" s="252"/>
      <c r="AQ11" s="252"/>
      <c r="AR11" s="252"/>
      <c r="AS11" s="252"/>
      <c r="AT11" s="252">
        <v>997331000</v>
      </c>
      <c r="AU11" s="252"/>
      <c r="AV11" s="252"/>
      <c r="AW11" s="252"/>
      <c r="AX11" s="252"/>
      <c r="AY11" s="252"/>
      <c r="AZ11" s="252"/>
      <c r="BA11" s="252"/>
      <c r="BB11" s="252"/>
      <c r="BC11" s="252"/>
      <c r="BD11" s="252"/>
      <c r="BE11" s="252"/>
      <c r="BF11" s="252"/>
      <c r="BG11" s="252"/>
      <c r="BH11" s="252"/>
      <c r="BI11" s="252"/>
      <c r="BJ11" s="252"/>
      <c r="BK11" s="252"/>
      <c r="BL11" s="252"/>
      <c r="BM11" s="252"/>
      <c r="BN11" s="252"/>
      <c r="BO11" s="252"/>
      <c r="BP11" s="252"/>
      <c r="BQ11" s="252"/>
      <c r="BR11" s="252"/>
      <c r="BS11" s="252">
        <v>1029360000</v>
      </c>
      <c r="BT11" s="252"/>
      <c r="BU11" s="252"/>
      <c r="BV11" s="252"/>
      <c r="BW11" s="252"/>
      <c r="BX11" s="252"/>
      <c r="BY11" s="252"/>
      <c r="BZ11" s="252"/>
      <c r="CA11" s="252"/>
      <c r="CB11" s="252"/>
      <c r="CC11" s="252"/>
      <c r="CD11" s="252"/>
      <c r="CE11" s="252"/>
      <c r="CF11" s="252"/>
      <c r="CG11" s="252"/>
      <c r="CH11" s="252"/>
      <c r="CI11" s="252"/>
      <c r="CJ11" s="252"/>
      <c r="CK11" s="252"/>
      <c r="CL11" s="252"/>
      <c r="CM11" s="252"/>
      <c r="CN11" s="252"/>
      <c r="CO11" s="252"/>
      <c r="CP11" s="252"/>
      <c r="CQ11" s="252"/>
      <c r="CR11" s="252">
        <v>536664000</v>
      </c>
      <c r="CS11" s="252"/>
      <c r="CT11" s="252"/>
      <c r="CU11" s="252"/>
      <c r="CV11" s="252"/>
      <c r="CW11" s="252"/>
      <c r="CX11" s="252"/>
      <c r="CY11" s="252"/>
      <c r="CZ11" s="252"/>
      <c r="DA11" s="252"/>
      <c r="DB11" s="252"/>
      <c r="DC11" s="252"/>
      <c r="DD11" s="252"/>
      <c r="DE11" s="252"/>
      <c r="DF11" s="252"/>
      <c r="DG11" s="252"/>
      <c r="DH11" s="252"/>
      <c r="DI11" s="252"/>
      <c r="DJ11" s="252"/>
      <c r="DK11" s="252"/>
      <c r="DL11" s="252"/>
      <c r="DM11" s="252"/>
      <c r="DN11" s="252"/>
      <c r="DO11" s="252"/>
      <c r="DP11" s="252"/>
      <c r="DQ11" s="252"/>
      <c r="DR11" s="252"/>
      <c r="DS11" s="252"/>
      <c r="DT11" s="252"/>
      <c r="DU11" s="252"/>
      <c r="DV11" s="252"/>
      <c r="DW11" s="252">
        <v>140580000</v>
      </c>
      <c r="DX11" s="252">
        <f>+L11</f>
        <v>262457000</v>
      </c>
      <c r="DY11" s="252">
        <v>262457000</v>
      </c>
      <c r="DZ11" s="252">
        <f>+P11</f>
        <v>262457000</v>
      </c>
      <c r="EA11" s="252">
        <v>312457000</v>
      </c>
      <c r="EB11" s="249">
        <f t="shared" ref="EB11:EB49" si="0">+T11</f>
        <v>384597000</v>
      </c>
      <c r="EC11" s="345">
        <f t="shared" ref="EC11:EC49" si="1">EB11/S11</f>
        <v>1</v>
      </c>
      <c r="ED11" s="346">
        <f t="shared" ref="ED11:ED69" si="2">EB11/G11</f>
        <v>0.10917968117921789</v>
      </c>
      <c r="EE11" s="572"/>
      <c r="EF11" s="575"/>
      <c r="EG11" s="575"/>
      <c r="EH11" s="572"/>
      <c r="EI11" s="578"/>
    </row>
    <row r="12" spans="1:139" s="5" customFormat="1" ht="18" customHeight="1">
      <c r="A12" s="580"/>
      <c r="B12" s="582"/>
      <c r="C12" s="585"/>
      <c r="D12" s="588"/>
      <c r="E12" s="588"/>
      <c r="F12" s="248" t="s">
        <v>85</v>
      </c>
      <c r="G12" s="253"/>
      <c r="H12" s="253"/>
      <c r="I12" s="253"/>
      <c r="J12" s="253"/>
      <c r="K12" s="253"/>
      <c r="L12" s="253"/>
      <c r="M12" s="253"/>
      <c r="N12" s="253"/>
      <c r="O12" s="253"/>
      <c r="P12" s="253"/>
      <c r="Q12" s="253"/>
      <c r="R12" s="253"/>
      <c r="S12" s="253"/>
      <c r="T12" s="253"/>
      <c r="U12" s="253"/>
      <c r="V12" s="253"/>
      <c r="W12" s="253"/>
      <c r="X12" s="253"/>
      <c r="Y12" s="253"/>
      <c r="Z12" s="253"/>
      <c r="AA12" s="253"/>
      <c r="AB12" s="253"/>
      <c r="AC12" s="253"/>
      <c r="AD12" s="253"/>
      <c r="AE12" s="253"/>
      <c r="AF12" s="253"/>
      <c r="AG12" s="253"/>
      <c r="AH12" s="253"/>
      <c r="AI12" s="253"/>
      <c r="AJ12" s="253"/>
      <c r="AK12" s="253"/>
      <c r="AL12" s="253"/>
      <c r="AM12" s="253"/>
      <c r="AN12" s="253"/>
      <c r="AO12" s="253"/>
      <c r="AP12" s="253"/>
      <c r="AQ12" s="253"/>
      <c r="AR12" s="253"/>
      <c r="AS12" s="253"/>
      <c r="AT12" s="253"/>
      <c r="AU12" s="253"/>
      <c r="AV12" s="253"/>
      <c r="AW12" s="253"/>
      <c r="AX12" s="253"/>
      <c r="AY12" s="253"/>
      <c r="AZ12" s="253"/>
      <c r="BA12" s="253"/>
      <c r="BB12" s="253"/>
      <c r="BC12" s="253"/>
      <c r="BD12" s="253"/>
      <c r="BE12" s="253"/>
      <c r="BF12" s="253"/>
      <c r="BG12" s="253"/>
      <c r="BH12" s="253"/>
      <c r="BI12" s="253"/>
      <c r="BJ12" s="253"/>
      <c r="BK12" s="253"/>
      <c r="BL12" s="253"/>
      <c r="BM12" s="253"/>
      <c r="BN12" s="253"/>
      <c r="BO12" s="253"/>
      <c r="BP12" s="253"/>
      <c r="BQ12" s="253"/>
      <c r="BR12" s="253"/>
      <c r="BS12" s="253"/>
      <c r="BT12" s="253"/>
      <c r="BU12" s="253"/>
      <c r="BV12" s="253"/>
      <c r="BW12" s="253"/>
      <c r="BX12" s="253"/>
      <c r="BY12" s="253"/>
      <c r="BZ12" s="253"/>
      <c r="CA12" s="253"/>
      <c r="CB12" s="253"/>
      <c r="CC12" s="253"/>
      <c r="CD12" s="253"/>
      <c r="CE12" s="253"/>
      <c r="CF12" s="253"/>
      <c r="CG12" s="253"/>
      <c r="CH12" s="253"/>
      <c r="CI12" s="253"/>
      <c r="CJ12" s="253"/>
      <c r="CK12" s="253"/>
      <c r="CL12" s="253"/>
      <c r="CM12" s="253"/>
      <c r="CN12" s="253"/>
      <c r="CO12" s="253"/>
      <c r="CP12" s="253"/>
      <c r="CQ12" s="253"/>
      <c r="CR12" s="253"/>
      <c r="CS12" s="253"/>
      <c r="CT12" s="253"/>
      <c r="CU12" s="253"/>
      <c r="CV12" s="253"/>
      <c r="CW12" s="253"/>
      <c r="CX12" s="253"/>
      <c r="CY12" s="253"/>
      <c r="CZ12" s="253"/>
      <c r="DA12" s="253"/>
      <c r="DB12" s="253"/>
      <c r="DC12" s="253"/>
      <c r="DD12" s="253"/>
      <c r="DE12" s="253"/>
      <c r="DF12" s="253"/>
      <c r="DG12" s="253"/>
      <c r="DH12" s="253"/>
      <c r="DI12" s="253"/>
      <c r="DJ12" s="253"/>
      <c r="DK12" s="253"/>
      <c r="DL12" s="253"/>
      <c r="DM12" s="253"/>
      <c r="DN12" s="253"/>
      <c r="DO12" s="253"/>
      <c r="DP12" s="253"/>
      <c r="DQ12" s="250"/>
      <c r="DR12" s="250"/>
      <c r="DS12" s="250"/>
      <c r="DT12" s="250"/>
      <c r="DU12" s="250"/>
      <c r="DV12" s="250"/>
      <c r="DW12" s="250"/>
      <c r="DX12" s="250"/>
      <c r="DY12" s="253"/>
      <c r="DZ12" s="253"/>
      <c r="EA12" s="253"/>
      <c r="EB12" s="249">
        <f t="shared" si="0"/>
        <v>0</v>
      </c>
      <c r="EC12" s="345" t="e">
        <f t="shared" si="1"/>
        <v>#DIV/0!</v>
      </c>
      <c r="ED12" s="346" t="e">
        <f t="shared" si="2"/>
        <v>#DIV/0!</v>
      </c>
      <c r="EE12" s="572"/>
      <c r="EF12" s="575"/>
      <c r="EG12" s="575"/>
      <c r="EH12" s="572"/>
      <c r="EI12" s="578"/>
    </row>
    <row r="13" spans="1:139" s="5" customFormat="1" ht="18" customHeight="1">
      <c r="A13" s="580"/>
      <c r="B13" s="582"/>
      <c r="C13" s="585"/>
      <c r="D13" s="588"/>
      <c r="E13" s="588"/>
      <c r="F13" s="251" t="s">
        <v>7</v>
      </c>
      <c r="G13" s="253"/>
      <c r="H13" s="253"/>
      <c r="I13" s="253"/>
      <c r="J13" s="253"/>
      <c r="K13" s="253"/>
      <c r="L13" s="253"/>
      <c r="M13" s="253"/>
      <c r="N13" s="253"/>
      <c r="O13" s="253"/>
      <c r="P13" s="253"/>
      <c r="Q13" s="253"/>
      <c r="R13" s="253"/>
      <c r="S13" s="253"/>
      <c r="T13" s="253"/>
      <c r="U13" s="253"/>
      <c r="V13" s="253"/>
      <c r="W13" s="253"/>
      <c r="X13" s="253"/>
      <c r="Y13" s="253"/>
      <c r="Z13" s="253"/>
      <c r="AA13" s="253"/>
      <c r="AB13" s="253"/>
      <c r="AC13" s="253"/>
      <c r="AD13" s="253"/>
      <c r="AE13" s="253"/>
      <c r="AF13" s="253"/>
      <c r="AG13" s="253"/>
      <c r="AH13" s="253"/>
      <c r="AI13" s="253"/>
      <c r="AJ13" s="253"/>
      <c r="AK13" s="253"/>
      <c r="AL13" s="253"/>
      <c r="AM13" s="253"/>
      <c r="AN13" s="253"/>
      <c r="AO13" s="253"/>
      <c r="AP13" s="253"/>
      <c r="AQ13" s="253"/>
      <c r="AR13" s="253"/>
      <c r="AS13" s="253"/>
      <c r="AT13" s="253"/>
      <c r="AU13" s="253"/>
      <c r="AV13" s="253"/>
      <c r="AW13" s="253"/>
      <c r="AX13" s="253"/>
      <c r="AY13" s="253"/>
      <c r="AZ13" s="253"/>
      <c r="BA13" s="253"/>
      <c r="BB13" s="253"/>
      <c r="BC13" s="253"/>
      <c r="BD13" s="253"/>
      <c r="BE13" s="253"/>
      <c r="BF13" s="253"/>
      <c r="BG13" s="253"/>
      <c r="BH13" s="253"/>
      <c r="BI13" s="253"/>
      <c r="BJ13" s="253"/>
      <c r="BK13" s="253"/>
      <c r="BL13" s="253"/>
      <c r="BM13" s="253"/>
      <c r="BN13" s="253"/>
      <c r="BO13" s="253"/>
      <c r="BP13" s="253"/>
      <c r="BQ13" s="253"/>
      <c r="BR13" s="253"/>
      <c r="BS13" s="253"/>
      <c r="BT13" s="253"/>
      <c r="BU13" s="253"/>
      <c r="BV13" s="253"/>
      <c r="BW13" s="253"/>
      <c r="BX13" s="253"/>
      <c r="BY13" s="253"/>
      <c r="BZ13" s="253"/>
      <c r="CA13" s="253"/>
      <c r="CB13" s="253"/>
      <c r="CC13" s="253"/>
      <c r="CD13" s="253"/>
      <c r="CE13" s="253"/>
      <c r="CF13" s="253"/>
      <c r="CG13" s="253"/>
      <c r="CH13" s="253"/>
      <c r="CI13" s="253"/>
      <c r="CJ13" s="253"/>
      <c r="CK13" s="253"/>
      <c r="CL13" s="253"/>
      <c r="CM13" s="253"/>
      <c r="CN13" s="253"/>
      <c r="CO13" s="253"/>
      <c r="CP13" s="253"/>
      <c r="CQ13" s="253"/>
      <c r="CR13" s="253"/>
      <c r="CS13" s="253"/>
      <c r="CT13" s="253"/>
      <c r="CU13" s="253"/>
      <c r="CV13" s="253"/>
      <c r="CW13" s="253"/>
      <c r="CX13" s="253"/>
      <c r="CY13" s="253"/>
      <c r="CZ13" s="253"/>
      <c r="DA13" s="253"/>
      <c r="DB13" s="253"/>
      <c r="DC13" s="253"/>
      <c r="DD13" s="253"/>
      <c r="DE13" s="253"/>
      <c r="DF13" s="253"/>
      <c r="DG13" s="253"/>
      <c r="DH13" s="253"/>
      <c r="DI13" s="253"/>
      <c r="DJ13" s="253"/>
      <c r="DK13" s="253"/>
      <c r="DL13" s="253"/>
      <c r="DM13" s="253"/>
      <c r="DN13" s="253"/>
      <c r="DO13" s="253"/>
      <c r="DP13" s="253"/>
      <c r="DQ13" s="252"/>
      <c r="DR13" s="252"/>
      <c r="DS13" s="252"/>
      <c r="DT13" s="252"/>
      <c r="DU13" s="252"/>
      <c r="DV13" s="252"/>
      <c r="DW13" s="252"/>
      <c r="DX13" s="252"/>
      <c r="DY13" s="253"/>
      <c r="DZ13" s="253"/>
      <c r="EA13" s="253"/>
      <c r="EB13" s="249">
        <f t="shared" si="0"/>
        <v>0</v>
      </c>
      <c r="EC13" s="345" t="e">
        <f t="shared" si="1"/>
        <v>#DIV/0!</v>
      </c>
      <c r="ED13" s="346" t="e">
        <f t="shared" si="2"/>
        <v>#DIV/0!</v>
      </c>
      <c r="EE13" s="572"/>
      <c r="EF13" s="575"/>
      <c r="EG13" s="575"/>
      <c r="EH13" s="572"/>
      <c r="EI13" s="578"/>
    </row>
    <row r="14" spans="1:139" s="5" customFormat="1" ht="18" customHeight="1">
      <c r="A14" s="580"/>
      <c r="B14" s="582"/>
      <c r="C14" s="585"/>
      <c r="D14" s="588"/>
      <c r="E14" s="588"/>
      <c r="F14" s="248" t="s">
        <v>86</v>
      </c>
      <c r="G14" s="254">
        <f>+G10+G12</f>
        <v>600</v>
      </c>
      <c r="H14" s="254">
        <f t="shared" ref="H14:J15" si="3">+H10</f>
        <v>66</v>
      </c>
      <c r="I14" s="254">
        <f t="shared" si="3"/>
        <v>66</v>
      </c>
      <c r="J14" s="254">
        <f t="shared" si="3"/>
        <v>11</v>
      </c>
      <c r="K14" s="254">
        <v>66</v>
      </c>
      <c r="L14" s="254">
        <f>+L10</f>
        <v>22</v>
      </c>
      <c r="M14" s="254">
        <v>66</v>
      </c>
      <c r="N14" s="254">
        <f>+N10</f>
        <v>33</v>
      </c>
      <c r="O14" s="254">
        <v>66</v>
      </c>
      <c r="P14" s="254">
        <f>+P10</f>
        <v>44</v>
      </c>
      <c r="Q14" s="254">
        <v>66</v>
      </c>
      <c r="R14" s="254">
        <v>55</v>
      </c>
      <c r="S14" s="254">
        <v>66</v>
      </c>
      <c r="T14" s="254">
        <v>66</v>
      </c>
      <c r="U14" s="254">
        <f>+U10</f>
        <v>109</v>
      </c>
      <c r="V14" s="254"/>
      <c r="W14" s="254"/>
      <c r="X14" s="254"/>
      <c r="Y14" s="254"/>
      <c r="Z14" s="254"/>
      <c r="AA14" s="254"/>
      <c r="AB14" s="254"/>
      <c r="AC14" s="254"/>
      <c r="AD14" s="254"/>
      <c r="AE14" s="254"/>
      <c r="AF14" s="254"/>
      <c r="AG14" s="254"/>
      <c r="AH14" s="254"/>
      <c r="AI14" s="254"/>
      <c r="AJ14" s="254"/>
      <c r="AK14" s="254"/>
      <c r="AL14" s="254"/>
      <c r="AM14" s="254"/>
      <c r="AN14" s="254"/>
      <c r="AO14" s="254"/>
      <c r="AP14" s="254"/>
      <c r="AQ14" s="254"/>
      <c r="AR14" s="254"/>
      <c r="AS14" s="254"/>
      <c r="AT14" s="254">
        <f>+AT10</f>
        <v>172</v>
      </c>
      <c r="AU14" s="254"/>
      <c r="AV14" s="254"/>
      <c r="AW14" s="254"/>
      <c r="AX14" s="254"/>
      <c r="AY14" s="254"/>
      <c r="AZ14" s="254"/>
      <c r="BA14" s="254"/>
      <c r="BB14" s="254"/>
      <c r="BC14" s="254"/>
      <c r="BD14" s="254"/>
      <c r="BE14" s="254"/>
      <c r="BF14" s="254"/>
      <c r="BG14" s="254"/>
      <c r="BH14" s="254"/>
      <c r="BI14" s="254"/>
      <c r="BJ14" s="254"/>
      <c r="BK14" s="254"/>
      <c r="BL14" s="254"/>
      <c r="BM14" s="254"/>
      <c r="BN14" s="254"/>
      <c r="BO14" s="254"/>
      <c r="BP14" s="254"/>
      <c r="BQ14" s="254"/>
      <c r="BR14" s="254"/>
      <c r="BS14" s="254">
        <f>+BS10</f>
        <v>172</v>
      </c>
      <c r="BT14" s="254"/>
      <c r="BU14" s="254"/>
      <c r="BV14" s="254"/>
      <c r="BW14" s="254"/>
      <c r="BX14" s="254"/>
      <c r="BY14" s="254"/>
      <c r="BZ14" s="254"/>
      <c r="CA14" s="254"/>
      <c r="CB14" s="254"/>
      <c r="CC14" s="254"/>
      <c r="CD14" s="254"/>
      <c r="CE14" s="254"/>
      <c r="CF14" s="254"/>
      <c r="CG14" s="254"/>
      <c r="CH14" s="254"/>
      <c r="CI14" s="254"/>
      <c r="CJ14" s="254"/>
      <c r="CK14" s="254"/>
      <c r="CL14" s="254"/>
      <c r="CM14" s="254"/>
      <c r="CN14" s="254"/>
      <c r="CO14" s="254"/>
      <c r="CP14" s="254"/>
      <c r="CQ14" s="254"/>
      <c r="CR14" s="254">
        <f>+CR10</f>
        <v>81</v>
      </c>
      <c r="CS14" s="254"/>
      <c r="CT14" s="254"/>
      <c r="CU14" s="254"/>
      <c r="CV14" s="254"/>
      <c r="CW14" s="254"/>
      <c r="CX14" s="254"/>
      <c r="CY14" s="254"/>
      <c r="CZ14" s="254"/>
      <c r="DA14" s="254"/>
      <c r="DB14" s="254"/>
      <c r="DC14" s="254"/>
      <c r="DD14" s="254"/>
      <c r="DE14" s="254"/>
      <c r="DF14" s="254"/>
      <c r="DG14" s="254"/>
      <c r="DH14" s="254"/>
      <c r="DI14" s="254"/>
      <c r="DJ14" s="254"/>
      <c r="DK14" s="254"/>
      <c r="DL14" s="254"/>
      <c r="DM14" s="254"/>
      <c r="DN14" s="254"/>
      <c r="DO14" s="254"/>
      <c r="DP14" s="254"/>
      <c r="DQ14" s="254"/>
      <c r="DR14" s="254"/>
      <c r="DS14" s="254"/>
      <c r="DT14" s="254"/>
      <c r="DU14" s="254"/>
      <c r="DV14" s="254"/>
      <c r="DW14" s="254">
        <f t="shared" ref="DW14:DY15" si="4">+DW10</f>
        <v>11</v>
      </c>
      <c r="DX14" s="250">
        <f t="shared" si="4"/>
        <v>22</v>
      </c>
      <c r="DY14" s="254">
        <f t="shared" si="4"/>
        <v>33</v>
      </c>
      <c r="DZ14" s="254">
        <v>44</v>
      </c>
      <c r="EA14" s="254">
        <v>55</v>
      </c>
      <c r="EB14" s="249">
        <f t="shared" si="0"/>
        <v>66</v>
      </c>
      <c r="EC14" s="345">
        <f t="shared" si="1"/>
        <v>1</v>
      </c>
      <c r="ED14" s="346">
        <f t="shared" si="2"/>
        <v>0.11</v>
      </c>
      <c r="EE14" s="572"/>
      <c r="EF14" s="575"/>
      <c r="EG14" s="575"/>
      <c r="EH14" s="572"/>
      <c r="EI14" s="578"/>
    </row>
    <row r="15" spans="1:139" s="60" customFormat="1" ht="18" customHeight="1" thickBot="1">
      <c r="A15" s="580"/>
      <c r="B15" s="583"/>
      <c r="C15" s="586"/>
      <c r="D15" s="589"/>
      <c r="E15" s="589"/>
      <c r="F15" s="375" t="s">
        <v>89</v>
      </c>
      <c r="G15" s="376">
        <f>+G11+G13</f>
        <v>3522606000</v>
      </c>
      <c r="H15" s="376">
        <f t="shared" si="3"/>
        <v>370304000</v>
      </c>
      <c r="I15" s="376">
        <f t="shared" si="3"/>
        <v>370304000</v>
      </c>
      <c r="J15" s="376">
        <f t="shared" si="3"/>
        <v>140580000</v>
      </c>
      <c r="K15" s="376">
        <v>361860000</v>
      </c>
      <c r="L15" s="376">
        <f>+L11</f>
        <v>262457000</v>
      </c>
      <c r="M15" s="376">
        <v>361860000</v>
      </c>
      <c r="N15" s="377">
        <f>+N11</f>
        <v>262457000</v>
      </c>
      <c r="O15" s="376">
        <f>+O11</f>
        <v>384597000</v>
      </c>
      <c r="P15" s="377">
        <f>+P11</f>
        <v>262457000</v>
      </c>
      <c r="Q15" s="376">
        <f>+Q11</f>
        <v>384597000</v>
      </c>
      <c r="R15" s="377">
        <f>+R11</f>
        <v>312457000</v>
      </c>
      <c r="S15" s="376">
        <f>+S11</f>
        <v>384597000</v>
      </c>
      <c r="T15" s="376">
        <f>+T11</f>
        <v>384597000</v>
      </c>
      <c r="U15" s="376">
        <f>+U11</f>
        <v>574654000</v>
      </c>
      <c r="V15" s="376"/>
      <c r="W15" s="376"/>
      <c r="X15" s="376"/>
      <c r="Y15" s="376"/>
      <c r="Z15" s="376"/>
      <c r="AA15" s="376"/>
      <c r="AB15" s="376"/>
      <c r="AC15" s="376"/>
      <c r="AD15" s="376"/>
      <c r="AE15" s="376"/>
      <c r="AF15" s="376"/>
      <c r="AG15" s="376"/>
      <c r="AH15" s="376"/>
      <c r="AI15" s="376"/>
      <c r="AJ15" s="376"/>
      <c r="AK15" s="376"/>
      <c r="AL15" s="376"/>
      <c r="AM15" s="376"/>
      <c r="AN15" s="376"/>
      <c r="AO15" s="376"/>
      <c r="AP15" s="376"/>
      <c r="AQ15" s="376"/>
      <c r="AR15" s="376"/>
      <c r="AS15" s="376"/>
      <c r="AT15" s="376">
        <f>+AT11</f>
        <v>997331000</v>
      </c>
      <c r="AU15" s="376"/>
      <c r="AV15" s="376"/>
      <c r="AW15" s="376"/>
      <c r="AX15" s="376"/>
      <c r="AY15" s="376"/>
      <c r="AZ15" s="376"/>
      <c r="BA15" s="376"/>
      <c r="BB15" s="376"/>
      <c r="BC15" s="376"/>
      <c r="BD15" s="376"/>
      <c r="BE15" s="376"/>
      <c r="BF15" s="376"/>
      <c r="BG15" s="376"/>
      <c r="BH15" s="376"/>
      <c r="BI15" s="376"/>
      <c r="BJ15" s="376"/>
      <c r="BK15" s="376"/>
      <c r="BL15" s="376"/>
      <c r="BM15" s="376"/>
      <c r="BN15" s="376"/>
      <c r="BO15" s="376"/>
      <c r="BP15" s="376"/>
      <c r="BQ15" s="376"/>
      <c r="BR15" s="376"/>
      <c r="BS15" s="376">
        <f>+BS11</f>
        <v>1029360000</v>
      </c>
      <c r="BT15" s="376"/>
      <c r="BU15" s="376"/>
      <c r="BV15" s="376"/>
      <c r="BW15" s="376"/>
      <c r="BX15" s="376"/>
      <c r="BY15" s="376"/>
      <c r="BZ15" s="376"/>
      <c r="CA15" s="376"/>
      <c r="CB15" s="376"/>
      <c r="CC15" s="376"/>
      <c r="CD15" s="376"/>
      <c r="CE15" s="376"/>
      <c r="CF15" s="376"/>
      <c r="CG15" s="376"/>
      <c r="CH15" s="376"/>
      <c r="CI15" s="376"/>
      <c r="CJ15" s="376"/>
      <c r="CK15" s="376"/>
      <c r="CL15" s="376"/>
      <c r="CM15" s="376"/>
      <c r="CN15" s="376"/>
      <c r="CO15" s="376"/>
      <c r="CP15" s="376"/>
      <c r="CQ15" s="376"/>
      <c r="CR15" s="376">
        <f>+CR11</f>
        <v>536664000</v>
      </c>
      <c r="CS15" s="376"/>
      <c r="CT15" s="376"/>
      <c r="CU15" s="376"/>
      <c r="CV15" s="376"/>
      <c r="CW15" s="376"/>
      <c r="CX15" s="376"/>
      <c r="CY15" s="376"/>
      <c r="CZ15" s="376"/>
      <c r="DA15" s="376"/>
      <c r="DB15" s="376"/>
      <c r="DC15" s="376"/>
      <c r="DD15" s="376"/>
      <c r="DE15" s="376"/>
      <c r="DF15" s="376"/>
      <c r="DG15" s="376"/>
      <c r="DH15" s="376"/>
      <c r="DI15" s="376"/>
      <c r="DJ15" s="376"/>
      <c r="DK15" s="376"/>
      <c r="DL15" s="376"/>
      <c r="DM15" s="376"/>
      <c r="DN15" s="376"/>
      <c r="DO15" s="376"/>
      <c r="DP15" s="376"/>
      <c r="DQ15" s="376"/>
      <c r="DR15" s="376"/>
      <c r="DS15" s="376"/>
      <c r="DT15" s="376"/>
      <c r="DU15" s="376"/>
      <c r="DV15" s="376"/>
      <c r="DW15" s="376">
        <f t="shared" si="4"/>
        <v>140580000</v>
      </c>
      <c r="DX15" s="376">
        <f t="shared" si="4"/>
        <v>262457000</v>
      </c>
      <c r="DY15" s="377">
        <f t="shared" si="4"/>
        <v>262457000</v>
      </c>
      <c r="DZ15" s="377">
        <f>+P15</f>
        <v>262457000</v>
      </c>
      <c r="EA15" s="377">
        <v>312457000</v>
      </c>
      <c r="EB15" s="378">
        <f t="shared" si="0"/>
        <v>384597000</v>
      </c>
      <c r="EC15" s="379">
        <f t="shared" si="1"/>
        <v>1</v>
      </c>
      <c r="ED15" s="380">
        <f t="shared" si="2"/>
        <v>0.10917968117921789</v>
      </c>
      <c r="EE15" s="573"/>
      <c r="EF15" s="576"/>
      <c r="EG15" s="576"/>
      <c r="EH15" s="573"/>
      <c r="EI15" s="579"/>
    </row>
    <row r="16" spans="1:139" s="5" customFormat="1" ht="18" customHeight="1">
      <c r="A16" s="580"/>
      <c r="B16" s="581">
        <v>2</v>
      </c>
      <c r="C16" s="584" t="s">
        <v>206</v>
      </c>
      <c r="D16" s="587" t="s">
        <v>183</v>
      </c>
      <c r="E16" s="587">
        <v>200</v>
      </c>
      <c r="F16" s="370" t="s">
        <v>84</v>
      </c>
      <c r="G16" s="371">
        <f>+H16+U16+AT16+BS16+CR16</f>
        <v>400</v>
      </c>
      <c r="H16" s="371">
        <v>20</v>
      </c>
      <c r="I16" s="371">
        <f>+H16</f>
        <v>20</v>
      </c>
      <c r="J16" s="371">
        <v>0</v>
      </c>
      <c r="K16" s="371">
        <v>20</v>
      </c>
      <c r="L16" s="371">
        <v>0</v>
      </c>
      <c r="M16" s="371">
        <v>20</v>
      </c>
      <c r="N16" s="371">
        <v>2</v>
      </c>
      <c r="O16" s="371">
        <v>20</v>
      </c>
      <c r="P16" s="371">
        <v>6</v>
      </c>
      <c r="Q16" s="371">
        <v>20</v>
      </c>
      <c r="R16" s="371">
        <v>12</v>
      </c>
      <c r="S16" s="371">
        <v>20</v>
      </c>
      <c r="T16" s="371">
        <v>20</v>
      </c>
      <c r="U16" s="371">
        <v>77</v>
      </c>
      <c r="V16" s="371"/>
      <c r="W16" s="371"/>
      <c r="X16" s="371"/>
      <c r="Y16" s="371"/>
      <c r="Z16" s="371"/>
      <c r="AA16" s="371"/>
      <c r="AB16" s="371"/>
      <c r="AC16" s="371"/>
      <c r="AD16" s="371"/>
      <c r="AE16" s="371"/>
      <c r="AF16" s="371"/>
      <c r="AG16" s="371"/>
      <c r="AH16" s="371"/>
      <c r="AI16" s="371"/>
      <c r="AJ16" s="371"/>
      <c r="AK16" s="371"/>
      <c r="AL16" s="371"/>
      <c r="AM16" s="371"/>
      <c r="AN16" s="371"/>
      <c r="AO16" s="371"/>
      <c r="AP16" s="371"/>
      <c r="AQ16" s="371"/>
      <c r="AR16" s="371"/>
      <c r="AS16" s="371"/>
      <c r="AT16" s="371">
        <v>121</v>
      </c>
      <c r="AU16" s="371"/>
      <c r="AV16" s="371"/>
      <c r="AW16" s="371"/>
      <c r="AX16" s="371"/>
      <c r="AY16" s="371"/>
      <c r="AZ16" s="371"/>
      <c r="BA16" s="371"/>
      <c r="BB16" s="371"/>
      <c r="BC16" s="371"/>
      <c r="BD16" s="371"/>
      <c r="BE16" s="371"/>
      <c r="BF16" s="371"/>
      <c r="BG16" s="371"/>
      <c r="BH16" s="371"/>
      <c r="BI16" s="371"/>
      <c r="BJ16" s="371"/>
      <c r="BK16" s="371"/>
      <c r="BL16" s="371"/>
      <c r="BM16" s="371"/>
      <c r="BN16" s="371"/>
      <c r="BO16" s="371"/>
      <c r="BP16" s="371"/>
      <c r="BQ16" s="371"/>
      <c r="BR16" s="371"/>
      <c r="BS16" s="371">
        <v>121</v>
      </c>
      <c r="BT16" s="371"/>
      <c r="BU16" s="371"/>
      <c r="BV16" s="371"/>
      <c r="BW16" s="371"/>
      <c r="BX16" s="371"/>
      <c r="BY16" s="371"/>
      <c r="BZ16" s="371"/>
      <c r="CA16" s="371"/>
      <c r="CB16" s="371"/>
      <c r="CC16" s="371"/>
      <c r="CD16" s="371"/>
      <c r="CE16" s="371"/>
      <c r="CF16" s="371"/>
      <c r="CG16" s="371"/>
      <c r="CH16" s="371"/>
      <c r="CI16" s="371"/>
      <c r="CJ16" s="371"/>
      <c r="CK16" s="371"/>
      <c r="CL16" s="371"/>
      <c r="CM16" s="371"/>
      <c r="CN16" s="371"/>
      <c r="CO16" s="371"/>
      <c r="CP16" s="371"/>
      <c r="CQ16" s="371"/>
      <c r="CR16" s="371">
        <v>61</v>
      </c>
      <c r="CS16" s="371"/>
      <c r="CT16" s="371"/>
      <c r="CU16" s="371"/>
      <c r="CV16" s="371"/>
      <c r="CW16" s="371"/>
      <c r="CX16" s="371"/>
      <c r="CY16" s="371"/>
      <c r="CZ16" s="371"/>
      <c r="DA16" s="371"/>
      <c r="DB16" s="371"/>
      <c r="DC16" s="371"/>
      <c r="DD16" s="371"/>
      <c r="DE16" s="371"/>
      <c r="DF16" s="371"/>
      <c r="DG16" s="371"/>
      <c r="DH16" s="371"/>
      <c r="DI16" s="371"/>
      <c r="DJ16" s="371"/>
      <c r="DK16" s="371"/>
      <c r="DL16" s="371"/>
      <c r="DM16" s="371"/>
      <c r="DN16" s="371"/>
      <c r="DO16" s="371"/>
      <c r="DP16" s="371"/>
      <c r="DQ16" s="372"/>
      <c r="DR16" s="372"/>
      <c r="DS16" s="372"/>
      <c r="DT16" s="372"/>
      <c r="DU16" s="372"/>
      <c r="DV16" s="372"/>
      <c r="DW16" s="372">
        <v>0</v>
      </c>
      <c r="DX16" s="381">
        <f>+T16</f>
        <v>20</v>
      </c>
      <c r="DY16" s="371">
        <v>2</v>
      </c>
      <c r="DZ16" s="371">
        <v>6</v>
      </c>
      <c r="EA16" s="371">
        <v>12</v>
      </c>
      <c r="EB16" s="371">
        <f t="shared" si="0"/>
        <v>20</v>
      </c>
      <c r="EC16" s="373">
        <f t="shared" si="1"/>
        <v>1</v>
      </c>
      <c r="ED16" s="374">
        <f t="shared" si="2"/>
        <v>0.05</v>
      </c>
      <c r="EE16" s="571" t="s">
        <v>1624</v>
      </c>
      <c r="EF16" s="574" t="s">
        <v>184</v>
      </c>
      <c r="EG16" s="574" t="s">
        <v>184</v>
      </c>
      <c r="EH16" s="571" t="s">
        <v>197</v>
      </c>
      <c r="EI16" s="577" t="s">
        <v>207</v>
      </c>
    </row>
    <row r="17" spans="1:139" s="5" customFormat="1" ht="18" customHeight="1">
      <c r="A17" s="580"/>
      <c r="B17" s="582"/>
      <c r="C17" s="585"/>
      <c r="D17" s="588"/>
      <c r="E17" s="588"/>
      <c r="F17" s="251" t="s">
        <v>6</v>
      </c>
      <c r="G17" s="252">
        <f>+S17+U17+AT17+BS17+CR17</f>
        <v>1280821163</v>
      </c>
      <c r="H17" s="252">
        <v>151328000</v>
      </c>
      <c r="I17" s="252">
        <v>151328000</v>
      </c>
      <c r="J17" s="252">
        <v>0</v>
      </c>
      <c r="K17" s="252">
        <v>142884000</v>
      </c>
      <c r="L17" s="252">
        <v>71774000</v>
      </c>
      <c r="M17" s="252">
        <v>142884000</v>
      </c>
      <c r="N17" s="252">
        <v>71774000</v>
      </c>
      <c r="O17" s="252">
        <v>140462163</v>
      </c>
      <c r="P17" s="252">
        <v>71774000</v>
      </c>
      <c r="Q17" s="252">
        <v>140462163</v>
      </c>
      <c r="R17" s="252">
        <v>121774000</v>
      </c>
      <c r="S17" s="252">
        <v>140462163</v>
      </c>
      <c r="T17" s="252">
        <v>138662000</v>
      </c>
      <c r="U17" s="252">
        <v>198130000</v>
      </c>
      <c r="V17" s="252"/>
      <c r="W17" s="252"/>
      <c r="X17" s="252"/>
      <c r="Y17" s="252"/>
      <c r="Z17" s="252"/>
      <c r="AA17" s="252"/>
      <c r="AB17" s="252"/>
      <c r="AC17" s="252"/>
      <c r="AD17" s="252"/>
      <c r="AE17" s="252"/>
      <c r="AF17" s="252"/>
      <c r="AG17" s="252"/>
      <c r="AH17" s="252"/>
      <c r="AI17" s="252"/>
      <c r="AJ17" s="252"/>
      <c r="AK17" s="252"/>
      <c r="AL17" s="252"/>
      <c r="AM17" s="252"/>
      <c r="AN17" s="252"/>
      <c r="AO17" s="252"/>
      <c r="AP17" s="252"/>
      <c r="AQ17" s="252"/>
      <c r="AR17" s="252"/>
      <c r="AS17" s="252"/>
      <c r="AT17" s="252">
        <v>361141000</v>
      </c>
      <c r="AU17" s="252"/>
      <c r="AV17" s="252"/>
      <c r="AW17" s="252"/>
      <c r="AX17" s="252"/>
      <c r="AY17" s="252"/>
      <c r="AZ17" s="252"/>
      <c r="BA17" s="252"/>
      <c r="BB17" s="252"/>
      <c r="BC17" s="252"/>
      <c r="BD17" s="252"/>
      <c r="BE17" s="252"/>
      <c r="BF17" s="252"/>
      <c r="BG17" s="252"/>
      <c r="BH17" s="252"/>
      <c r="BI17" s="252"/>
      <c r="BJ17" s="252"/>
      <c r="BK17" s="252"/>
      <c r="BL17" s="252"/>
      <c r="BM17" s="252"/>
      <c r="BN17" s="252"/>
      <c r="BO17" s="252"/>
      <c r="BP17" s="252"/>
      <c r="BQ17" s="252"/>
      <c r="BR17" s="252"/>
      <c r="BS17" s="252">
        <v>371274000</v>
      </c>
      <c r="BT17" s="252"/>
      <c r="BU17" s="252"/>
      <c r="BV17" s="252"/>
      <c r="BW17" s="252"/>
      <c r="BX17" s="252"/>
      <c r="BY17" s="252"/>
      <c r="BZ17" s="252"/>
      <c r="CA17" s="252"/>
      <c r="CB17" s="252"/>
      <c r="CC17" s="252"/>
      <c r="CD17" s="252"/>
      <c r="CE17" s="252"/>
      <c r="CF17" s="252"/>
      <c r="CG17" s="252"/>
      <c r="CH17" s="252"/>
      <c r="CI17" s="252"/>
      <c r="CJ17" s="252"/>
      <c r="CK17" s="252"/>
      <c r="CL17" s="252"/>
      <c r="CM17" s="252"/>
      <c r="CN17" s="252"/>
      <c r="CO17" s="252"/>
      <c r="CP17" s="252"/>
      <c r="CQ17" s="252"/>
      <c r="CR17" s="252">
        <v>209814000</v>
      </c>
      <c r="CS17" s="252"/>
      <c r="CT17" s="252"/>
      <c r="CU17" s="252"/>
      <c r="CV17" s="252"/>
      <c r="CW17" s="252"/>
      <c r="CX17" s="252"/>
      <c r="CY17" s="252"/>
      <c r="CZ17" s="252"/>
      <c r="DA17" s="252"/>
      <c r="DB17" s="252"/>
      <c r="DC17" s="252"/>
      <c r="DD17" s="252"/>
      <c r="DE17" s="252"/>
      <c r="DF17" s="252"/>
      <c r="DG17" s="252"/>
      <c r="DH17" s="252"/>
      <c r="DI17" s="252"/>
      <c r="DJ17" s="252"/>
      <c r="DK17" s="252"/>
      <c r="DL17" s="252"/>
      <c r="DM17" s="252"/>
      <c r="DN17" s="252"/>
      <c r="DO17" s="252"/>
      <c r="DP17" s="252"/>
      <c r="DQ17" s="252"/>
      <c r="DR17" s="252"/>
      <c r="DS17" s="252"/>
      <c r="DT17" s="252"/>
      <c r="DU17" s="252"/>
      <c r="DV17" s="252"/>
      <c r="DW17" s="252">
        <v>0</v>
      </c>
      <c r="DX17" s="347">
        <f>+T17</f>
        <v>138662000</v>
      </c>
      <c r="DY17" s="252">
        <v>71774000</v>
      </c>
      <c r="DZ17" s="252">
        <f>+P17</f>
        <v>71774000</v>
      </c>
      <c r="EA17" s="252">
        <v>121774000</v>
      </c>
      <c r="EB17" s="249">
        <f t="shared" si="0"/>
        <v>138662000</v>
      </c>
      <c r="EC17" s="345">
        <f t="shared" si="1"/>
        <v>0.98718400057672473</v>
      </c>
      <c r="ED17" s="346">
        <f t="shared" si="2"/>
        <v>0.10826023492242999</v>
      </c>
      <c r="EE17" s="572"/>
      <c r="EF17" s="575"/>
      <c r="EG17" s="575"/>
      <c r="EH17" s="572"/>
      <c r="EI17" s="578"/>
    </row>
    <row r="18" spans="1:139" s="5" customFormat="1" ht="18" customHeight="1">
      <c r="A18" s="580"/>
      <c r="B18" s="582"/>
      <c r="C18" s="585"/>
      <c r="D18" s="588"/>
      <c r="E18" s="588"/>
      <c r="F18" s="248" t="s">
        <v>85</v>
      </c>
      <c r="G18" s="253"/>
      <c r="H18" s="253"/>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c r="DM18" s="253"/>
      <c r="DN18" s="253"/>
      <c r="DO18" s="253"/>
      <c r="DP18" s="253"/>
      <c r="DQ18" s="250"/>
      <c r="DR18" s="250"/>
      <c r="DS18" s="250"/>
      <c r="DT18" s="250"/>
      <c r="DU18" s="250"/>
      <c r="DV18" s="250"/>
      <c r="DW18" s="250"/>
      <c r="DX18" s="250"/>
      <c r="DY18" s="253"/>
      <c r="DZ18" s="253"/>
      <c r="EA18" s="253"/>
      <c r="EB18" s="249">
        <f t="shared" si="0"/>
        <v>0</v>
      </c>
      <c r="EC18" s="345" t="e">
        <f t="shared" si="1"/>
        <v>#DIV/0!</v>
      </c>
      <c r="ED18" s="346" t="e">
        <f t="shared" si="2"/>
        <v>#DIV/0!</v>
      </c>
      <c r="EE18" s="572"/>
      <c r="EF18" s="575"/>
      <c r="EG18" s="575"/>
      <c r="EH18" s="572"/>
      <c r="EI18" s="578"/>
    </row>
    <row r="19" spans="1:139" s="5" customFormat="1" ht="18" customHeight="1">
      <c r="A19" s="580"/>
      <c r="B19" s="582"/>
      <c r="C19" s="585"/>
      <c r="D19" s="588"/>
      <c r="E19" s="588"/>
      <c r="F19" s="251" t="s">
        <v>7</v>
      </c>
      <c r="G19" s="255"/>
      <c r="H19" s="255"/>
      <c r="I19" s="255"/>
      <c r="J19" s="255"/>
      <c r="K19" s="255"/>
      <c r="L19" s="255"/>
      <c r="M19" s="255"/>
      <c r="N19" s="255"/>
      <c r="O19" s="255"/>
      <c r="P19" s="255"/>
      <c r="Q19" s="255"/>
      <c r="R19" s="255"/>
      <c r="S19" s="255"/>
      <c r="T19" s="255"/>
      <c r="U19" s="255"/>
      <c r="V19" s="255"/>
      <c r="W19" s="255"/>
      <c r="X19" s="255"/>
      <c r="Y19" s="255"/>
      <c r="Z19" s="255"/>
      <c r="AA19" s="255"/>
      <c r="AB19" s="255"/>
      <c r="AC19" s="255"/>
      <c r="AD19" s="255"/>
      <c r="AE19" s="255"/>
      <c r="AF19" s="255"/>
      <c r="AG19" s="255"/>
      <c r="AH19" s="255"/>
      <c r="AI19" s="255"/>
      <c r="AJ19" s="255"/>
      <c r="AK19" s="255"/>
      <c r="AL19" s="255"/>
      <c r="AM19" s="255"/>
      <c r="AN19" s="255"/>
      <c r="AO19" s="255"/>
      <c r="AP19" s="255"/>
      <c r="AQ19" s="255"/>
      <c r="AR19" s="255"/>
      <c r="AS19" s="255"/>
      <c r="AT19" s="255"/>
      <c r="AU19" s="255"/>
      <c r="AV19" s="255"/>
      <c r="AW19" s="255"/>
      <c r="AX19" s="255"/>
      <c r="AY19" s="255"/>
      <c r="AZ19" s="255"/>
      <c r="BA19" s="255"/>
      <c r="BB19" s="255"/>
      <c r="BC19" s="255"/>
      <c r="BD19" s="255"/>
      <c r="BE19" s="255"/>
      <c r="BF19" s="255"/>
      <c r="BG19" s="255"/>
      <c r="BH19" s="255"/>
      <c r="BI19" s="255"/>
      <c r="BJ19" s="255"/>
      <c r="BK19" s="255"/>
      <c r="BL19" s="255"/>
      <c r="BM19" s="255"/>
      <c r="BN19" s="255"/>
      <c r="BO19" s="255"/>
      <c r="BP19" s="255"/>
      <c r="BQ19" s="255"/>
      <c r="BR19" s="255"/>
      <c r="BS19" s="255"/>
      <c r="BT19" s="255"/>
      <c r="BU19" s="255"/>
      <c r="BV19" s="255"/>
      <c r="BW19" s="255"/>
      <c r="BX19" s="255"/>
      <c r="BY19" s="255"/>
      <c r="BZ19" s="255"/>
      <c r="CA19" s="255"/>
      <c r="CB19" s="255"/>
      <c r="CC19" s="255"/>
      <c r="CD19" s="255"/>
      <c r="CE19" s="255"/>
      <c r="CF19" s="255"/>
      <c r="CG19" s="255"/>
      <c r="CH19" s="255"/>
      <c r="CI19" s="255"/>
      <c r="CJ19" s="255"/>
      <c r="CK19" s="255"/>
      <c r="CL19" s="255"/>
      <c r="CM19" s="255"/>
      <c r="CN19" s="255"/>
      <c r="CO19" s="255"/>
      <c r="CP19" s="255"/>
      <c r="CQ19" s="255"/>
      <c r="CR19" s="255"/>
      <c r="CS19" s="255"/>
      <c r="CT19" s="255"/>
      <c r="CU19" s="255"/>
      <c r="CV19" s="255"/>
      <c r="CW19" s="255"/>
      <c r="CX19" s="255"/>
      <c r="CY19" s="255"/>
      <c r="CZ19" s="255"/>
      <c r="DA19" s="255"/>
      <c r="DB19" s="255"/>
      <c r="DC19" s="255"/>
      <c r="DD19" s="255"/>
      <c r="DE19" s="255"/>
      <c r="DF19" s="255"/>
      <c r="DG19" s="255"/>
      <c r="DH19" s="255"/>
      <c r="DI19" s="255"/>
      <c r="DJ19" s="255"/>
      <c r="DK19" s="255"/>
      <c r="DL19" s="255"/>
      <c r="DM19" s="255"/>
      <c r="DN19" s="255"/>
      <c r="DO19" s="255"/>
      <c r="DP19" s="255"/>
      <c r="DQ19" s="252"/>
      <c r="DR19" s="252"/>
      <c r="DS19" s="252"/>
      <c r="DT19" s="252"/>
      <c r="DU19" s="252"/>
      <c r="DV19" s="252"/>
      <c r="DW19" s="252"/>
      <c r="DX19" s="252"/>
      <c r="DY19" s="255"/>
      <c r="DZ19" s="255"/>
      <c r="EA19" s="255"/>
      <c r="EB19" s="249">
        <f t="shared" si="0"/>
        <v>0</v>
      </c>
      <c r="EC19" s="345" t="e">
        <f t="shared" si="1"/>
        <v>#DIV/0!</v>
      </c>
      <c r="ED19" s="346" t="e">
        <f t="shared" si="2"/>
        <v>#DIV/0!</v>
      </c>
      <c r="EE19" s="572"/>
      <c r="EF19" s="575"/>
      <c r="EG19" s="575"/>
      <c r="EH19" s="572"/>
      <c r="EI19" s="578"/>
    </row>
    <row r="20" spans="1:139" s="5" customFormat="1" ht="18" customHeight="1">
      <c r="A20" s="580"/>
      <c r="B20" s="582"/>
      <c r="C20" s="585"/>
      <c r="D20" s="588"/>
      <c r="E20" s="588"/>
      <c r="F20" s="248" t="s">
        <v>86</v>
      </c>
      <c r="G20" s="254">
        <f t="shared" ref="G20:J21" si="5">+G16</f>
        <v>400</v>
      </c>
      <c r="H20" s="254">
        <f t="shared" si="5"/>
        <v>20</v>
      </c>
      <c r="I20" s="254">
        <f t="shared" si="5"/>
        <v>20</v>
      </c>
      <c r="J20" s="254">
        <f t="shared" si="5"/>
        <v>0</v>
      </c>
      <c r="K20" s="254">
        <v>20</v>
      </c>
      <c r="L20" s="254">
        <f>+L16</f>
        <v>0</v>
      </c>
      <c r="M20" s="254">
        <v>20</v>
      </c>
      <c r="N20" s="254">
        <f>+N16</f>
        <v>2</v>
      </c>
      <c r="O20" s="254">
        <v>20</v>
      </c>
      <c r="P20" s="254">
        <f>+P16</f>
        <v>6</v>
      </c>
      <c r="Q20" s="254">
        <v>20</v>
      </c>
      <c r="R20" s="254">
        <f>+R16</f>
        <v>12</v>
      </c>
      <c r="S20" s="254">
        <v>20</v>
      </c>
      <c r="T20" s="254">
        <v>20</v>
      </c>
      <c r="U20" s="254">
        <f>+U16</f>
        <v>77</v>
      </c>
      <c r="V20" s="254"/>
      <c r="W20" s="254"/>
      <c r="X20" s="254"/>
      <c r="Y20" s="254"/>
      <c r="Z20" s="254"/>
      <c r="AA20" s="254"/>
      <c r="AB20" s="254"/>
      <c r="AC20" s="254"/>
      <c r="AD20" s="254"/>
      <c r="AE20" s="254"/>
      <c r="AF20" s="254"/>
      <c r="AG20" s="254"/>
      <c r="AH20" s="254"/>
      <c r="AI20" s="254"/>
      <c r="AJ20" s="254"/>
      <c r="AK20" s="254"/>
      <c r="AL20" s="254"/>
      <c r="AM20" s="254"/>
      <c r="AN20" s="254"/>
      <c r="AO20" s="254"/>
      <c r="AP20" s="254"/>
      <c r="AQ20" s="254"/>
      <c r="AR20" s="254"/>
      <c r="AS20" s="254"/>
      <c r="AT20" s="254">
        <f>+AT16</f>
        <v>121</v>
      </c>
      <c r="AU20" s="254"/>
      <c r="AV20" s="254"/>
      <c r="AW20" s="254"/>
      <c r="AX20" s="254"/>
      <c r="AY20" s="254"/>
      <c r="AZ20" s="254"/>
      <c r="BA20" s="254"/>
      <c r="BB20" s="254"/>
      <c r="BC20" s="254"/>
      <c r="BD20" s="254"/>
      <c r="BE20" s="254"/>
      <c r="BF20" s="254"/>
      <c r="BG20" s="254"/>
      <c r="BH20" s="254"/>
      <c r="BI20" s="254"/>
      <c r="BJ20" s="254"/>
      <c r="BK20" s="254"/>
      <c r="BL20" s="254"/>
      <c r="BM20" s="254"/>
      <c r="BN20" s="254"/>
      <c r="BO20" s="254"/>
      <c r="BP20" s="254"/>
      <c r="BQ20" s="254"/>
      <c r="BR20" s="254"/>
      <c r="BS20" s="254">
        <f>+BS16</f>
        <v>121</v>
      </c>
      <c r="BT20" s="254"/>
      <c r="BU20" s="254"/>
      <c r="BV20" s="254"/>
      <c r="BW20" s="254"/>
      <c r="BX20" s="254"/>
      <c r="BY20" s="254"/>
      <c r="BZ20" s="254"/>
      <c r="CA20" s="254"/>
      <c r="CB20" s="254"/>
      <c r="CC20" s="254"/>
      <c r="CD20" s="254"/>
      <c r="CE20" s="254"/>
      <c r="CF20" s="254"/>
      <c r="CG20" s="254"/>
      <c r="CH20" s="254"/>
      <c r="CI20" s="254"/>
      <c r="CJ20" s="254"/>
      <c r="CK20" s="254"/>
      <c r="CL20" s="254"/>
      <c r="CM20" s="254"/>
      <c r="CN20" s="254"/>
      <c r="CO20" s="254"/>
      <c r="CP20" s="254"/>
      <c r="CQ20" s="254"/>
      <c r="CR20" s="254">
        <f>+CR16</f>
        <v>61</v>
      </c>
      <c r="CS20" s="254"/>
      <c r="CT20" s="254"/>
      <c r="CU20" s="254"/>
      <c r="CV20" s="254"/>
      <c r="CW20" s="254"/>
      <c r="CX20" s="254"/>
      <c r="CY20" s="254"/>
      <c r="CZ20" s="254"/>
      <c r="DA20" s="254"/>
      <c r="DB20" s="254"/>
      <c r="DC20" s="254"/>
      <c r="DD20" s="254"/>
      <c r="DE20" s="254"/>
      <c r="DF20" s="254"/>
      <c r="DG20" s="254"/>
      <c r="DH20" s="254"/>
      <c r="DI20" s="254"/>
      <c r="DJ20" s="254"/>
      <c r="DK20" s="254"/>
      <c r="DL20" s="254"/>
      <c r="DM20" s="254"/>
      <c r="DN20" s="254"/>
      <c r="DO20" s="254"/>
      <c r="DP20" s="254"/>
      <c r="DQ20" s="254"/>
      <c r="DR20" s="254"/>
      <c r="DS20" s="254"/>
      <c r="DT20" s="254"/>
      <c r="DU20" s="254"/>
      <c r="DV20" s="254"/>
      <c r="DW20" s="254">
        <f t="shared" ref="DW20:DY21" si="6">+DW16</f>
        <v>0</v>
      </c>
      <c r="DX20" s="347">
        <f t="shared" si="6"/>
        <v>20</v>
      </c>
      <c r="DY20" s="254">
        <f t="shared" si="6"/>
        <v>2</v>
      </c>
      <c r="DZ20" s="254">
        <v>6</v>
      </c>
      <c r="EA20" s="254">
        <v>12</v>
      </c>
      <c r="EB20" s="249">
        <f t="shared" si="0"/>
        <v>20</v>
      </c>
      <c r="EC20" s="345">
        <f t="shared" si="1"/>
        <v>1</v>
      </c>
      <c r="ED20" s="346">
        <f t="shared" si="2"/>
        <v>0.05</v>
      </c>
      <c r="EE20" s="572"/>
      <c r="EF20" s="575"/>
      <c r="EG20" s="575"/>
      <c r="EH20" s="572"/>
      <c r="EI20" s="578"/>
    </row>
    <row r="21" spans="1:139" s="60" customFormat="1" ht="18" customHeight="1" thickBot="1">
      <c r="A21" s="580"/>
      <c r="B21" s="583"/>
      <c r="C21" s="586"/>
      <c r="D21" s="589"/>
      <c r="E21" s="589"/>
      <c r="F21" s="375" t="s">
        <v>89</v>
      </c>
      <c r="G21" s="376">
        <f t="shared" si="5"/>
        <v>1280821163</v>
      </c>
      <c r="H21" s="376">
        <f t="shared" si="5"/>
        <v>151328000</v>
      </c>
      <c r="I21" s="376">
        <f t="shared" si="5"/>
        <v>151328000</v>
      </c>
      <c r="J21" s="376">
        <f t="shared" si="5"/>
        <v>0</v>
      </c>
      <c r="K21" s="376">
        <v>142884000</v>
      </c>
      <c r="L21" s="376">
        <f>+L17</f>
        <v>71774000</v>
      </c>
      <c r="M21" s="376">
        <v>142884000</v>
      </c>
      <c r="N21" s="377">
        <f>+N17</f>
        <v>71774000</v>
      </c>
      <c r="O21" s="376">
        <f>+O17</f>
        <v>140462163</v>
      </c>
      <c r="P21" s="377">
        <f>+P17</f>
        <v>71774000</v>
      </c>
      <c r="Q21" s="376">
        <f>+Q17</f>
        <v>140462163</v>
      </c>
      <c r="R21" s="377">
        <f>+R17</f>
        <v>121774000</v>
      </c>
      <c r="S21" s="376">
        <f>+S17</f>
        <v>140462163</v>
      </c>
      <c r="T21" s="376">
        <v>138662000</v>
      </c>
      <c r="U21" s="376">
        <f>+U17</f>
        <v>198130000</v>
      </c>
      <c r="V21" s="376"/>
      <c r="W21" s="376"/>
      <c r="X21" s="376"/>
      <c r="Y21" s="376"/>
      <c r="Z21" s="376"/>
      <c r="AA21" s="376"/>
      <c r="AB21" s="376"/>
      <c r="AC21" s="376"/>
      <c r="AD21" s="376"/>
      <c r="AE21" s="376"/>
      <c r="AF21" s="376"/>
      <c r="AG21" s="376"/>
      <c r="AH21" s="376"/>
      <c r="AI21" s="376"/>
      <c r="AJ21" s="376"/>
      <c r="AK21" s="376"/>
      <c r="AL21" s="376"/>
      <c r="AM21" s="376"/>
      <c r="AN21" s="376"/>
      <c r="AO21" s="376"/>
      <c r="AP21" s="376"/>
      <c r="AQ21" s="376"/>
      <c r="AR21" s="376"/>
      <c r="AS21" s="376"/>
      <c r="AT21" s="376">
        <f>+AT17</f>
        <v>361141000</v>
      </c>
      <c r="AU21" s="376"/>
      <c r="AV21" s="376"/>
      <c r="AW21" s="376"/>
      <c r="AX21" s="376"/>
      <c r="AY21" s="376"/>
      <c r="AZ21" s="376"/>
      <c r="BA21" s="376"/>
      <c r="BB21" s="376"/>
      <c r="BC21" s="376"/>
      <c r="BD21" s="376"/>
      <c r="BE21" s="376"/>
      <c r="BF21" s="376"/>
      <c r="BG21" s="376"/>
      <c r="BH21" s="376"/>
      <c r="BI21" s="376"/>
      <c r="BJ21" s="376"/>
      <c r="BK21" s="376"/>
      <c r="BL21" s="376"/>
      <c r="BM21" s="376"/>
      <c r="BN21" s="376"/>
      <c r="BO21" s="376"/>
      <c r="BP21" s="376"/>
      <c r="BQ21" s="376"/>
      <c r="BR21" s="376"/>
      <c r="BS21" s="376">
        <f>+BS17</f>
        <v>371274000</v>
      </c>
      <c r="BT21" s="376"/>
      <c r="BU21" s="376"/>
      <c r="BV21" s="376"/>
      <c r="BW21" s="376"/>
      <c r="BX21" s="376"/>
      <c r="BY21" s="376"/>
      <c r="BZ21" s="376"/>
      <c r="CA21" s="376"/>
      <c r="CB21" s="376"/>
      <c r="CC21" s="376"/>
      <c r="CD21" s="376"/>
      <c r="CE21" s="376"/>
      <c r="CF21" s="376"/>
      <c r="CG21" s="376"/>
      <c r="CH21" s="376"/>
      <c r="CI21" s="376"/>
      <c r="CJ21" s="376"/>
      <c r="CK21" s="376"/>
      <c r="CL21" s="376"/>
      <c r="CM21" s="376"/>
      <c r="CN21" s="376"/>
      <c r="CO21" s="376"/>
      <c r="CP21" s="376"/>
      <c r="CQ21" s="376"/>
      <c r="CR21" s="376">
        <f>+CR17</f>
        <v>209814000</v>
      </c>
      <c r="CS21" s="376"/>
      <c r="CT21" s="376"/>
      <c r="CU21" s="376"/>
      <c r="CV21" s="376"/>
      <c r="CW21" s="376"/>
      <c r="CX21" s="376"/>
      <c r="CY21" s="376"/>
      <c r="CZ21" s="376"/>
      <c r="DA21" s="376"/>
      <c r="DB21" s="376"/>
      <c r="DC21" s="376"/>
      <c r="DD21" s="376"/>
      <c r="DE21" s="376"/>
      <c r="DF21" s="376"/>
      <c r="DG21" s="376"/>
      <c r="DH21" s="376"/>
      <c r="DI21" s="376"/>
      <c r="DJ21" s="376"/>
      <c r="DK21" s="376"/>
      <c r="DL21" s="376"/>
      <c r="DM21" s="376"/>
      <c r="DN21" s="376"/>
      <c r="DO21" s="376"/>
      <c r="DP21" s="376"/>
      <c r="DQ21" s="376"/>
      <c r="DR21" s="376"/>
      <c r="DS21" s="376"/>
      <c r="DT21" s="376"/>
      <c r="DU21" s="376"/>
      <c r="DV21" s="376"/>
      <c r="DW21" s="376">
        <f t="shared" si="6"/>
        <v>0</v>
      </c>
      <c r="DX21" s="382">
        <f t="shared" si="6"/>
        <v>138662000</v>
      </c>
      <c r="DY21" s="377">
        <f t="shared" si="6"/>
        <v>71774000</v>
      </c>
      <c r="DZ21" s="377">
        <f>+P21</f>
        <v>71774000</v>
      </c>
      <c r="EA21" s="377">
        <v>121774000</v>
      </c>
      <c r="EB21" s="378">
        <f t="shared" si="0"/>
        <v>138662000</v>
      </c>
      <c r="EC21" s="379">
        <f t="shared" si="1"/>
        <v>0.98718400057672473</v>
      </c>
      <c r="ED21" s="380">
        <f t="shared" si="2"/>
        <v>0.10826023492242999</v>
      </c>
      <c r="EE21" s="573"/>
      <c r="EF21" s="576"/>
      <c r="EG21" s="576"/>
      <c r="EH21" s="573"/>
      <c r="EI21" s="579"/>
    </row>
    <row r="22" spans="1:139" s="5" customFormat="1" ht="18" customHeight="1">
      <c r="A22" s="580"/>
      <c r="B22" s="581">
        <v>3</v>
      </c>
      <c r="C22" s="584" t="s">
        <v>208</v>
      </c>
      <c r="D22" s="587" t="s">
        <v>183</v>
      </c>
      <c r="E22" s="587">
        <v>201</v>
      </c>
      <c r="F22" s="370" t="s">
        <v>84</v>
      </c>
      <c r="G22" s="371">
        <f>+H22+U22+AT22+BS22+CR22</f>
        <v>20000</v>
      </c>
      <c r="H22" s="371">
        <v>2500</v>
      </c>
      <c r="I22" s="371">
        <v>2500</v>
      </c>
      <c r="J22" s="371">
        <v>0</v>
      </c>
      <c r="K22" s="371">
        <v>2500</v>
      </c>
      <c r="L22" s="371">
        <v>741</v>
      </c>
      <c r="M22" s="371">
        <v>2500</v>
      </c>
      <c r="N22" s="371">
        <v>1257</v>
      </c>
      <c r="O22" s="371">
        <v>2500</v>
      </c>
      <c r="P22" s="371">
        <v>1908</v>
      </c>
      <c r="Q22" s="371">
        <v>2500</v>
      </c>
      <c r="R22" s="371">
        <v>2210</v>
      </c>
      <c r="S22" s="371">
        <v>2500</v>
      </c>
      <c r="T22" s="371">
        <v>2500</v>
      </c>
      <c r="U22" s="371">
        <v>3500</v>
      </c>
      <c r="V22" s="371"/>
      <c r="W22" s="371"/>
      <c r="X22" s="371"/>
      <c r="Y22" s="371"/>
      <c r="Z22" s="371"/>
      <c r="AA22" s="371"/>
      <c r="AB22" s="371"/>
      <c r="AC22" s="371"/>
      <c r="AD22" s="371"/>
      <c r="AE22" s="371"/>
      <c r="AF22" s="371"/>
      <c r="AG22" s="371"/>
      <c r="AH22" s="371"/>
      <c r="AI22" s="371"/>
      <c r="AJ22" s="371"/>
      <c r="AK22" s="371"/>
      <c r="AL22" s="371"/>
      <c r="AM22" s="371"/>
      <c r="AN22" s="371"/>
      <c r="AO22" s="371"/>
      <c r="AP22" s="371"/>
      <c r="AQ22" s="371"/>
      <c r="AR22" s="371"/>
      <c r="AS22" s="371"/>
      <c r="AT22" s="371">
        <v>5500</v>
      </c>
      <c r="AU22" s="371"/>
      <c r="AV22" s="371"/>
      <c r="AW22" s="371"/>
      <c r="AX22" s="371"/>
      <c r="AY22" s="371"/>
      <c r="AZ22" s="371"/>
      <c r="BA22" s="371"/>
      <c r="BB22" s="371"/>
      <c r="BC22" s="371"/>
      <c r="BD22" s="371"/>
      <c r="BE22" s="371"/>
      <c r="BF22" s="371"/>
      <c r="BG22" s="371"/>
      <c r="BH22" s="371"/>
      <c r="BI22" s="371"/>
      <c r="BJ22" s="371"/>
      <c r="BK22" s="371"/>
      <c r="BL22" s="371"/>
      <c r="BM22" s="371"/>
      <c r="BN22" s="371"/>
      <c r="BO22" s="371"/>
      <c r="BP22" s="371"/>
      <c r="BQ22" s="371"/>
      <c r="BR22" s="371"/>
      <c r="BS22" s="371">
        <v>5500</v>
      </c>
      <c r="BT22" s="371"/>
      <c r="BU22" s="371"/>
      <c r="BV22" s="371"/>
      <c r="BW22" s="371"/>
      <c r="BX22" s="371"/>
      <c r="BY22" s="371"/>
      <c r="BZ22" s="371"/>
      <c r="CA22" s="371"/>
      <c r="CB22" s="371"/>
      <c r="CC22" s="371"/>
      <c r="CD22" s="371"/>
      <c r="CE22" s="371"/>
      <c r="CF22" s="371"/>
      <c r="CG22" s="371"/>
      <c r="CH22" s="371"/>
      <c r="CI22" s="371"/>
      <c r="CJ22" s="371"/>
      <c r="CK22" s="371"/>
      <c r="CL22" s="371"/>
      <c r="CM22" s="371"/>
      <c r="CN22" s="371"/>
      <c r="CO22" s="371"/>
      <c r="CP22" s="371"/>
      <c r="CQ22" s="371"/>
      <c r="CR22" s="371">
        <v>3000</v>
      </c>
      <c r="CS22" s="371"/>
      <c r="CT22" s="371"/>
      <c r="CU22" s="371"/>
      <c r="CV22" s="371"/>
      <c r="CW22" s="371"/>
      <c r="CX22" s="371"/>
      <c r="CY22" s="371"/>
      <c r="CZ22" s="371"/>
      <c r="DA22" s="371"/>
      <c r="DB22" s="371"/>
      <c r="DC22" s="371"/>
      <c r="DD22" s="371"/>
      <c r="DE22" s="371"/>
      <c r="DF22" s="371"/>
      <c r="DG22" s="371"/>
      <c r="DH22" s="371"/>
      <c r="DI22" s="371"/>
      <c r="DJ22" s="371"/>
      <c r="DK22" s="371"/>
      <c r="DL22" s="371"/>
      <c r="DM22" s="371"/>
      <c r="DN22" s="371"/>
      <c r="DO22" s="371"/>
      <c r="DP22" s="371"/>
      <c r="DQ22" s="372"/>
      <c r="DR22" s="372"/>
      <c r="DS22" s="372"/>
      <c r="DT22" s="372"/>
      <c r="DU22" s="372"/>
      <c r="DV22" s="372"/>
      <c r="DW22" s="372">
        <v>0</v>
      </c>
      <c r="DX22" s="371">
        <v>741</v>
      </c>
      <c r="DY22" s="371">
        <v>1257</v>
      </c>
      <c r="DZ22" s="371">
        <v>1908</v>
      </c>
      <c r="EA22" s="371">
        <v>2210</v>
      </c>
      <c r="EB22" s="371">
        <f t="shared" si="0"/>
        <v>2500</v>
      </c>
      <c r="EC22" s="373">
        <f t="shared" si="1"/>
        <v>1</v>
      </c>
      <c r="ED22" s="374">
        <f t="shared" si="2"/>
        <v>0.125</v>
      </c>
      <c r="EE22" s="571" t="s">
        <v>1564</v>
      </c>
      <c r="EF22" s="574" t="s">
        <v>184</v>
      </c>
      <c r="EG22" s="574" t="s">
        <v>184</v>
      </c>
      <c r="EH22" s="571" t="s">
        <v>201</v>
      </c>
      <c r="EI22" s="577" t="s">
        <v>207</v>
      </c>
    </row>
    <row r="23" spans="1:139" s="5" customFormat="1" ht="18" customHeight="1">
      <c r="A23" s="580"/>
      <c r="B23" s="582"/>
      <c r="C23" s="585"/>
      <c r="D23" s="588"/>
      <c r="E23" s="588"/>
      <c r="F23" s="251" t="s">
        <v>6</v>
      </c>
      <c r="G23" s="252">
        <f>+S23+U23+AT23+BS23+CR23</f>
        <v>628734000</v>
      </c>
      <c r="H23" s="252">
        <v>24546000</v>
      </c>
      <c r="I23" s="252">
        <v>24546000</v>
      </c>
      <c r="J23" s="252">
        <v>0</v>
      </c>
      <c r="K23" s="252">
        <v>24546000</v>
      </c>
      <c r="L23" s="252">
        <v>10624000</v>
      </c>
      <c r="M23" s="252">
        <v>24546000</v>
      </c>
      <c r="N23" s="252">
        <v>10624000</v>
      </c>
      <c r="O23" s="252">
        <v>13280000</v>
      </c>
      <c r="P23" s="252">
        <v>10624000</v>
      </c>
      <c r="Q23" s="252">
        <v>13280000</v>
      </c>
      <c r="R23" s="252">
        <v>10624000</v>
      </c>
      <c r="S23" s="252">
        <v>13280000</v>
      </c>
      <c r="T23" s="252">
        <v>13280000</v>
      </c>
      <c r="U23" s="252">
        <v>34285000</v>
      </c>
      <c r="V23" s="252"/>
      <c r="W23" s="252"/>
      <c r="X23" s="252"/>
      <c r="Y23" s="252"/>
      <c r="Z23" s="252"/>
      <c r="AA23" s="252"/>
      <c r="AB23" s="252"/>
      <c r="AC23" s="252"/>
      <c r="AD23" s="252"/>
      <c r="AE23" s="252"/>
      <c r="AF23" s="252"/>
      <c r="AG23" s="252"/>
      <c r="AH23" s="252"/>
      <c r="AI23" s="252"/>
      <c r="AJ23" s="252"/>
      <c r="AK23" s="252"/>
      <c r="AL23" s="252"/>
      <c r="AM23" s="252"/>
      <c r="AN23" s="252"/>
      <c r="AO23" s="252"/>
      <c r="AP23" s="252"/>
      <c r="AQ23" s="252"/>
      <c r="AR23" s="252"/>
      <c r="AS23" s="252"/>
      <c r="AT23" s="252">
        <v>248040000</v>
      </c>
      <c r="AU23" s="252"/>
      <c r="AV23" s="252"/>
      <c r="AW23" s="252"/>
      <c r="AX23" s="252"/>
      <c r="AY23" s="252"/>
      <c r="AZ23" s="252"/>
      <c r="BA23" s="252"/>
      <c r="BB23" s="252"/>
      <c r="BC23" s="252"/>
      <c r="BD23" s="252"/>
      <c r="BE23" s="252"/>
      <c r="BF23" s="252"/>
      <c r="BG23" s="252"/>
      <c r="BH23" s="252"/>
      <c r="BI23" s="252"/>
      <c r="BJ23" s="252"/>
      <c r="BK23" s="252"/>
      <c r="BL23" s="252"/>
      <c r="BM23" s="252"/>
      <c r="BN23" s="252"/>
      <c r="BO23" s="252"/>
      <c r="BP23" s="252"/>
      <c r="BQ23" s="252"/>
      <c r="BR23" s="252"/>
      <c r="BS23" s="252">
        <v>250193000</v>
      </c>
      <c r="BT23" s="252"/>
      <c r="BU23" s="252"/>
      <c r="BV23" s="252"/>
      <c r="BW23" s="252"/>
      <c r="BX23" s="252"/>
      <c r="BY23" s="252"/>
      <c r="BZ23" s="252"/>
      <c r="CA23" s="252"/>
      <c r="CB23" s="252"/>
      <c r="CC23" s="252"/>
      <c r="CD23" s="252"/>
      <c r="CE23" s="252"/>
      <c r="CF23" s="252"/>
      <c r="CG23" s="252"/>
      <c r="CH23" s="252"/>
      <c r="CI23" s="252"/>
      <c r="CJ23" s="252"/>
      <c r="CK23" s="252"/>
      <c r="CL23" s="252"/>
      <c r="CM23" s="252"/>
      <c r="CN23" s="252"/>
      <c r="CO23" s="252"/>
      <c r="CP23" s="252"/>
      <c r="CQ23" s="252"/>
      <c r="CR23" s="252">
        <v>82936000</v>
      </c>
      <c r="CS23" s="252"/>
      <c r="CT23" s="252"/>
      <c r="CU23" s="252"/>
      <c r="CV23" s="252"/>
      <c r="CW23" s="252"/>
      <c r="CX23" s="252"/>
      <c r="CY23" s="252"/>
      <c r="CZ23" s="252"/>
      <c r="DA23" s="252"/>
      <c r="DB23" s="252"/>
      <c r="DC23" s="252"/>
      <c r="DD23" s="252"/>
      <c r="DE23" s="252"/>
      <c r="DF23" s="252"/>
      <c r="DG23" s="252"/>
      <c r="DH23" s="252"/>
      <c r="DI23" s="252"/>
      <c r="DJ23" s="252"/>
      <c r="DK23" s="252"/>
      <c r="DL23" s="252"/>
      <c r="DM23" s="252"/>
      <c r="DN23" s="252"/>
      <c r="DO23" s="252"/>
      <c r="DP23" s="252"/>
      <c r="DQ23" s="252"/>
      <c r="DR23" s="252"/>
      <c r="DS23" s="252"/>
      <c r="DT23" s="252"/>
      <c r="DU23" s="252"/>
      <c r="DV23" s="252"/>
      <c r="DW23" s="252">
        <v>0</v>
      </c>
      <c r="DX23" s="252">
        <v>10624000</v>
      </c>
      <c r="DY23" s="348">
        <v>10624000</v>
      </c>
      <c r="DZ23" s="348">
        <f>+P23</f>
        <v>10624000</v>
      </c>
      <c r="EA23" s="348">
        <v>10624000</v>
      </c>
      <c r="EB23" s="249">
        <f t="shared" si="0"/>
        <v>13280000</v>
      </c>
      <c r="EC23" s="345">
        <f t="shared" si="1"/>
        <v>1</v>
      </c>
      <c r="ED23" s="346">
        <f t="shared" si="2"/>
        <v>2.1121809859177332E-2</v>
      </c>
      <c r="EE23" s="572"/>
      <c r="EF23" s="575"/>
      <c r="EG23" s="575"/>
      <c r="EH23" s="572"/>
      <c r="EI23" s="578"/>
    </row>
    <row r="24" spans="1:139" s="5" customFormat="1" ht="18" customHeight="1">
      <c r="A24" s="580"/>
      <c r="B24" s="582"/>
      <c r="C24" s="585"/>
      <c r="D24" s="588"/>
      <c r="E24" s="588"/>
      <c r="F24" s="248" t="s">
        <v>85</v>
      </c>
      <c r="G24" s="253"/>
      <c r="H24" s="253"/>
      <c r="I24" s="253"/>
      <c r="J24" s="253"/>
      <c r="K24" s="253"/>
      <c r="L24" s="253"/>
      <c r="M24" s="253"/>
      <c r="N24" s="253"/>
      <c r="O24" s="253"/>
      <c r="P24" s="253"/>
      <c r="Q24" s="253"/>
      <c r="R24" s="253"/>
      <c r="S24" s="253"/>
      <c r="T24" s="253"/>
      <c r="U24" s="253"/>
      <c r="V24" s="253"/>
      <c r="W24" s="253"/>
      <c r="X24" s="253"/>
      <c r="Y24" s="253"/>
      <c r="Z24" s="253"/>
      <c r="AA24" s="253"/>
      <c r="AB24" s="253"/>
      <c r="AC24" s="253"/>
      <c r="AD24" s="253"/>
      <c r="AE24" s="253"/>
      <c r="AF24" s="253"/>
      <c r="AG24" s="253"/>
      <c r="AH24" s="253"/>
      <c r="AI24" s="253"/>
      <c r="AJ24" s="253"/>
      <c r="AK24" s="253"/>
      <c r="AL24" s="253"/>
      <c r="AM24" s="253"/>
      <c r="AN24" s="253"/>
      <c r="AO24" s="253"/>
      <c r="AP24" s="253"/>
      <c r="AQ24" s="253"/>
      <c r="AR24" s="253"/>
      <c r="AS24" s="253"/>
      <c r="AT24" s="253"/>
      <c r="AU24" s="253"/>
      <c r="AV24" s="253"/>
      <c r="AW24" s="253"/>
      <c r="AX24" s="253"/>
      <c r="AY24" s="253"/>
      <c r="AZ24" s="253"/>
      <c r="BA24" s="253"/>
      <c r="BB24" s="253"/>
      <c r="BC24" s="253"/>
      <c r="BD24" s="253"/>
      <c r="BE24" s="253"/>
      <c r="BF24" s="253"/>
      <c r="BG24" s="253"/>
      <c r="BH24" s="253"/>
      <c r="BI24" s="253"/>
      <c r="BJ24" s="253"/>
      <c r="BK24" s="253"/>
      <c r="BL24" s="253"/>
      <c r="BM24" s="253"/>
      <c r="BN24" s="253"/>
      <c r="BO24" s="253"/>
      <c r="BP24" s="253"/>
      <c r="BQ24" s="253"/>
      <c r="BR24" s="253"/>
      <c r="BS24" s="253"/>
      <c r="BT24" s="253"/>
      <c r="BU24" s="253"/>
      <c r="BV24" s="253"/>
      <c r="BW24" s="253"/>
      <c r="BX24" s="253"/>
      <c r="BY24" s="253"/>
      <c r="BZ24" s="253"/>
      <c r="CA24" s="253"/>
      <c r="CB24" s="253"/>
      <c r="CC24" s="253"/>
      <c r="CD24" s="253"/>
      <c r="CE24" s="253"/>
      <c r="CF24" s="253"/>
      <c r="CG24" s="253"/>
      <c r="CH24" s="253"/>
      <c r="CI24" s="253"/>
      <c r="CJ24" s="253"/>
      <c r="CK24" s="253"/>
      <c r="CL24" s="253"/>
      <c r="CM24" s="253"/>
      <c r="CN24" s="253"/>
      <c r="CO24" s="253"/>
      <c r="CP24" s="253"/>
      <c r="CQ24" s="253"/>
      <c r="CR24" s="253"/>
      <c r="CS24" s="253"/>
      <c r="CT24" s="253"/>
      <c r="CU24" s="253"/>
      <c r="CV24" s="253"/>
      <c r="CW24" s="253"/>
      <c r="CX24" s="253"/>
      <c r="CY24" s="253"/>
      <c r="CZ24" s="253"/>
      <c r="DA24" s="253"/>
      <c r="DB24" s="253"/>
      <c r="DC24" s="253"/>
      <c r="DD24" s="253"/>
      <c r="DE24" s="253"/>
      <c r="DF24" s="253"/>
      <c r="DG24" s="253"/>
      <c r="DH24" s="253"/>
      <c r="DI24" s="253"/>
      <c r="DJ24" s="253"/>
      <c r="DK24" s="253"/>
      <c r="DL24" s="253"/>
      <c r="DM24" s="253"/>
      <c r="DN24" s="253"/>
      <c r="DO24" s="253"/>
      <c r="DP24" s="253"/>
      <c r="DQ24" s="250"/>
      <c r="DR24" s="250"/>
      <c r="DS24" s="250"/>
      <c r="DT24" s="250"/>
      <c r="DU24" s="250"/>
      <c r="DV24" s="250"/>
      <c r="DW24" s="250"/>
      <c r="DX24" s="250"/>
      <c r="DY24" s="348"/>
      <c r="DZ24" s="348"/>
      <c r="EA24" s="348"/>
      <c r="EB24" s="249">
        <f t="shared" si="0"/>
        <v>0</v>
      </c>
      <c r="EC24" s="345" t="e">
        <f t="shared" si="1"/>
        <v>#DIV/0!</v>
      </c>
      <c r="ED24" s="346" t="e">
        <f t="shared" si="2"/>
        <v>#DIV/0!</v>
      </c>
      <c r="EE24" s="572"/>
      <c r="EF24" s="575"/>
      <c r="EG24" s="575"/>
      <c r="EH24" s="572"/>
      <c r="EI24" s="578"/>
    </row>
    <row r="25" spans="1:139" s="5" customFormat="1" ht="18" customHeight="1">
      <c r="A25" s="580"/>
      <c r="B25" s="582"/>
      <c r="C25" s="585"/>
      <c r="D25" s="588"/>
      <c r="E25" s="588"/>
      <c r="F25" s="251" t="s">
        <v>7</v>
      </c>
      <c r="G25" s="255"/>
      <c r="H25" s="255"/>
      <c r="I25" s="255"/>
      <c r="J25" s="255"/>
      <c r="K25" s="255"/>
      <c r="L25" s="255"/>
      <c r="M25" s="255"/>
      <c r="N25" s="255"/>
      <c r="O25" s="255"/>
      <c r="P25" s="255"/>
      <c r="Q25" s="255"/>
      <c r="R25" s="255"/>
      <c r="S25" s="255"/>
      <c r="T25" s="255"/>
      <c r="U25" s="255"/>
      <c r="V25" s="255"/>
      <c r="W25" s="255"/>
      <c r="X25" s="255"/>
      <c r="Y25" s="255"/>
      <c r="Z25" s="255"/>
      <c r="AA25" s="255"/>
      <c r="AB25" s="255"/>
      <c r="AC25" s="255"/>
      <c r="AD25" s="255"/>
      <c r="AE25" s="255"/>
      <c r="AF25" s="255"/>
      <c r="AG25" s="255"/>
      <c r="AH25" s="255"/>
      <c r="AI25" s="255"/>
      <c r="AJ25" s="255"/>
      <c r="AK25" s="255"/>
      <c r="AL25" s="255"/>
      <c r="AM25" s="255"/>
      <c r="AN25" s="255"/>
      <c r="AO25" s="255"/>
      <c r="AP25" s="255"/>
      <c r="AQ25" s="255"/>
      <c r="AR25" s="255"/>
      <c r="AS25" s="255"/>
      <c r="AT25" s="255"/>
      <c r="AU25" s="255"/>
      <c r="AV25" s="255"/>
      <c r="AW25" s="255"/>
      <c r="AX25" s="255"/>
      <c r="AY25" s="255"/>
      <c r="AZ25" s="255"/>
      <c r="BA25" s="255"/>
      <c r="BB25" s="255"/>
      <c r="BC25" s="255"/>
      <c r="BD25" s="255"/>
      <c r="BE25" s="255"/>
      <c r="BF25" s="255"/>
      <c r="BG25" s="255"/>
      <c r="BH25" s="255"/>
      <c r="BI25" s="255"/>
      <c r="BJ25" s="255"/>
      <c r="BK25" s="255"/>
      <c r="BL25" s="255"/>
      <c r="BM25" s="255"/>
      <c r="BN25" s="255"/>
      <c r="BO25" s="255"/>
      <c r="BP25" s="255"/>
      <c r="BQ25" s="255"/>
      <c r="BR25" s="255"/>
      <c r="BS25" s="255"/>
      <c r="BT25" s="255"/>
      <c r="BU25" s="255"/>
      <c r="BV25" s="255"/>
      <c r="BW25" s="255"/>
      <c r="BX25" s="255"/>
      <c r="BY25" s="255"/>
      <c r="BZ25" s="255"/>
      <c r="CA25" s="255"/>
      <c r="CB25" s="255"/>
      <c r="CC25" s="255"/>
      <c r="CD25" s="255"/>
      <c r="CE25" s="255"/>
      <c r="CF25" s="255"/>
      <c r="CG25" s="255"/>
      <c r="CH25" s="255"/>
      <c r="CI25" s="255"/>
      <c r="CJ25" s="255"/>
      <c r="CK25" s="255"/>
      <c r="CL25" s="255"/>
      <c r="CM25" s="255"/>
      <c r="CN25" s="255"/>
      <c r="CO25" s="255"/>
      <c r="CP25" s="255"/>
      <c r="CQ25" s="255"/>
      <c r="CR25" s="255"/>
      <c r="CS25" s="255"/>
      <c r="CT25" s="255"/>
      <c r="CU25" s="255"/>
      <c r="CV25" s="255"/>
      <c r="CW25" s="255"/>
      <c r="CX25" s="255"/>
      <c r="CY25" s="255"/>
      <c r="CZ25" s="255"/>
      <c r="DA25" s="255"/>
      <c r="DB25" s="255"/>
      <c r="DC25" s="255"/>
      <c r="DD25" s="255"/>
      <c r="DE25" s="255"/>
      <c r="DF25" s="255"/>
      <c r="DG25" s="255"/>
      <c r="DH25" s="255"/>
      <c r="DI25" s="255"/>
      <c r="DJ25" s="255"/>
      <c r="DK25" s="255"/>
      <c r="DL25" s="255"/>
      <c r="DM25" s="255"/>
      <c r="DN25" s="255"/>
      <c r="DO25" s="255"/>
      <c r="DP25" s="255"/>
      <c r="DQ25" s="252"/>
      <c r="DR25" s="252"/>
      <c r="DS25" s="252"/>
      <c r="DT25" s="252"/>
      <c r="DU25" s="252"/>
      <c r="DV25" s="252"/>
      <c r="DW25" s="252"/>
      <c r="DX25" s="252"/>
      <c r="DY25" s="252"/>
      <c r="DZ25" s="252"/>
      <c r="EA25" s="252"/>
      <c r="EB25" s="249">
        <f t="shared" si="0"/>
        <v>0</v>
      </c>
      <c r="EC25" s="345" t="e">
        <f t="shared" si="1"/>
        <v>#DIV/0!</v>
      </c>
      <c r="ED25" s="346" t="e">
        <f t="shared" si="2"/>
        <v>#DIV/0!</v>
      </c>
      <c r="EE25" s="572"/>
      <c r="EF25" s="575"/>
      <c r="EG25" s="575"/>
      <c r="EH25" s="572"/>
      <c r="EI25" s="578"/>
    </row>
    <row r="26" spans="1:139" s="5" customFormat="1" ht="18" customHeight="1">
      <c r="A26" s="580"/>
      <c r="B26" s="582"/>
      <c r="C26" s="585"/>
      <c r="D26" s="588"/>
      <c r="E26" s="588"/>
      <c r="F26" s="248" t="s">
        <v>86</v>
      </c>
      <c r="G26" s="254">
        <f t="shared" ref="G26:J27" si="7">+G22</f>
        <v>20000</v>
      </c>
      <c r="H26" s="254">
        <f t="shared" si="7"/>
        <v>2500</v>
      </c>
      <c r="I26" s="254">
        <f t="shared" si="7"/>
        <v>2500</v>
      </c>
      <c r="J26" s="254">
        <f t="shared" si="7"/>
        <v>0</v>
      </c>
      <c r="K26" s="254">
        <v>2500</v>
      </c>
      <c r="L26" s="254">
        <f>+L22</f>
        <v>741</v>
      </c>
      <c r="M26" s="254">
        <v>2500</v>
      </c>
      <c r="N26" s="254">
        <f>+N22</f>
        <v>1257</v>
      </c>
      <c r="O26" s="254">
        <v>2500</v>
      </c>
      <c r="P26" s="254">
        <f t="shared" ref="P26:R27" si="8">+P22</f>
        <v>1908</v>
      </c>
      <c r="Q26" s="254">
        <v>2500</v>
      </c>
      <c r="R26" s="254">
        <f t="shared" si="8"/>
        <v>2210</v>
      </c>
      <c r="S26" s="254">
        <v>2500</v>
      </c>
      <c r="T26" s="254">
        <v>2500</v>
      </c>
      <c r="U26" s="254">
        <f>+U22</f>
        <v>3500</v>
      </c>
      <c r="V26" s="254"/>
      <c r="W26" s="254"/>
      <c r="X26" s="254"/>
      <c r="Y26" s="254"/>
      <c r="Z26" s="254"/>
      <c r="AA26" s="254"/>
      <c r="AB26" s="254"/>
      <c r="AC26" s="254"/>
      <c r="AD26" s="254"/>
      <c r="AE26" s="254"/>
      <c r="AF26" s="254"/>
      <c r="AG26" s="254"/>
      <c r="AH26" s="254"/>
      <c r="AI26" s="254"/>
      <c r="AJ26" s="254"/>
      <c r="AK26" s="254"/>
      <c r="AL26" s="254"/>
      <c r="AM26" s="254"/>
      <c r="AN26" s="254"/>
      <c r="AO26" s="254"/>
      <c r="AP26" s="254"/>
      <c r="AQ26" s="254"/>
      <c r="AR26" s="254"/>
      <c r="AS26" s="254"/>
      <c r="AT26" s="254">
        <f>+AT22</f>
        <v>5500</v>
      </c>
      <c r="AU26" s="254"/>
      <c r="AV26" s="254"/>
      <c r="AW26" s="254"/>
      <c r="AX26" s="254"/>
      <c r="AY26" s="254"/>
      <c r="AZ26" s="254"/>
      <c r="BA26" s="254"/>
      <c r="BB26" s="254"/>
      <c r="BC26" s="254"/>
      <c r="BD26" s="254"/>
      <c r="BE26" s="254"/>
      <c r="BF26" s="254"/>
      <c r="BG26" s="254"/>
      <c r="BH26" s="254"/>
      <c r="BI26" s="254"/>
      <c r="BJ26" s="254"/>
      <c r="BK26" s="254"/>
      <c r="BL26" s="254"/>
      <c r="BM26" s="254"/>
      <c r="BN26" s="254"/>
      <c r="BO26" s="254"/>
      <c r="BP26" s="254"/>
      <c r="BQ26" s="254"/>
      <c r="BR26" s="254"/>
      <c r="BS26" s="254">
        <f>+BS22</f>
        <v>5500</v>
      </c>
      <c r="BT26" s="254"/>
      <c r="BU26" s="254"/>
      <c r="BV26" s="254"/>
      <c r="BW26" s="254"/>
      <c r="BX26" s="254"/>
      <c r="BY26" s="254"/>
      <c r="BZ26" s="254"/>
      <c r="CA26" s="254"/>
      <c r="CB26" s="254"/>
      <c r="CC26" s="254"/>
      <c r="CD26" s="254"/>
      <c r="CE26" s="254"/>
      <c r="CF26" s="254"/>
      <c r="CG26" s="254"/>
      <c r="CH26" s="254"/>
      <c r="CI26" s="254"/>
      <c r="CJ26" s="254"/>
      <c r="CK26" s="254"/>
      <c r="CL26" s="254"/>
      <c r="CM26" s="254"/>
      <c r="CN26" s="254"/>
      <c r="CO26" s="254"/>
      <c r="CP26" s="254"/>
      <c r="CQ26" s="254"/>
      <c r="CR26" s="254">
        <f>+CR22</f>
        <v>3000</v>
      </c>
      <c r="CS26" s="254"/>
      <c r="CT26" s="254"/>
      <c r="CU26" s="254"/>
      <c r="CV26" s="254"/>
      <c r="CW26" s="254"/>
      <c r="CX26" s="254"/>
      <c r="CY26" s="254"/>
      <c r="CZ26" s="254"/>
      <c r="DA26" s="254"/>
      <c r="DB26" s="254"/>
      <c r="DC26" s="254"/>
      <c r="DD26" s="254"/>
      <c r="DE26" s="254"/>
      <c r="DF26" s="254"/>
      <c r="DG26" s="254"/>
      <c r="DH26" s="254"/>
      <c r="DI26" s="254"/>
      <c r="DJ26" s="254"/>
      <c r="DK26" s="254"/>
      <c r="DL26" s="254"/>
      <c r="DM26" s="254"/>
      <c r="DN26" s="254"/>
      <c r="DO26" s="254"/>
      <c r="DP26" s="254"/>
      <c r="DQ26" s="254"/>
      <c r="DR26" s="254"/>
      <c r="DS26" s="254"/>
      <c r="DT26" s="254"/>
      <c r="DU26" s="254"/>
      <c r="DV26" s="254"/>
      <c r="DW26" s="254">
        <f t="shared" ref="DW26:DY27" si="9">+DW22</f>
        <v>0</v>
      </c>
      <c r="DX26" s="347">
        <f t="shared" si="9"/>
        <v>741</v>
      </c>
      <c r="DY26" s="348">
        <f t="shared" si="9"/>
        <v>1257</v>
      </c>
      <c r="DZ26" s="348">
        <v>1908</v>
      </c>
      <c r="EA26" s="348">
        <v>2210</v>
      </c>
      <c r="EB26" s="249">
        <f t="shared" si="0"/>
        <v>2500</v>
      </c>
      <c r="EC26" s="345">
        <f t="shared" si="1"/>
        <v>1</v>
      </c>
      <c r="ED26" s="346">
        <f t="shared" si="2"/>
        <v>0.125</v>
      </c>
      <c r="EE26" s="572"/>
      <c r="EF26" s="575"/>
      <c r="EG26" s="575"/>
      <c r="EH26" s="572"/>
      <c r="EI26" s="578"/>
    </row>
    <row r="27" spans="1:139" s="60" customFormat="1" ht="18" customHeight="1" thickBot="1">
      <c r="A27" s="580"/>
      <c r="B27" s="583"/>
      <c r="C27" s="586"/>
      <c r="D27" s="589"/>
      <c r="E27" s="589"/>
      <c r="F27" s="375" t="s">
        <v>89</v>
      </c>
      <c r="G27" s="376">
        <f t="shared" si="7"/>
        <v>628734000</v>
      </c>
      <c r="H27" s="376">
        <f t="shared" si="7"/>
        <v>24546000</v>
      </c>
      <c r="I27" s="376">
        <f t="shared" si="7"/>
        <v>24546000</v>
      </c>
      <c r="J27" s="376">
        <f t="shared" si="7"/>
        <v>0</v>
      </c>
      <c r="K27" s="376">
        <v>24546000</v>
      </c>
      <c r="L27" s="376">
        <f>+L23</f>
        <v>10624000</v>
      </c>
      <c r="M27" s="376">
        <v>24546000</v>
      </c>
      <c r="N27" s="377">
        <f>+N23</f>
        <v>10624000</v>
      </c>
      <c r="O27" s="376">
        <f>+O23</f>
        <v>13280000</v>
      </c>
      <c r="P27" s="377">
        <f t="shared" si="8"/>
        <v>10624000</v>
      </c>
      <c r="Q27" s="376">
        <f>+Q23</f>
        <v>13280000</v>
      </c>
      <c r="R27" s="377">
        <f>+R23</f>
        <v>10624000</v>
      </c>
      <c r="S27" s="376">
        <f>+S23</f>
        <v>13280000</v>
      </c>
      <c r="T27" s="376">
        <v>13280000</v>
      </c>
      <c r="U27" s="376">
        <f>+U23</f>
        <v>34285000</v>
      </c>
      <c r="V27" s="376"/>
      <c r="W27" s="376"/>
      <c r="X27" s="376"/>
      <c r="Y27" s="376"/>
      <c r="Z27" s="376"/>
      <c r="AA27" s="376"/>
      <c r="AB27" s="376"/>
      <c r="AC27" s="376"/>
      <c r="AD27" s="376"/>
      <c r="AE27" s="376"/>
      <c r="AF27" s="376"/>
      <c r="AG27" s="376"/>
      <c r="AH27" s="376"/>
      <c r="AI27" s="376"/>
      <c r="AJ27" s="376"/>
      <c r="AK27" s="376"/>
      <c r="AL27" s="376"/>
      <c r="AM27" s="376"/>
      <c r="AN27" s="376"/>
      <c r="AO27" s="376"/>
      <c r="AP27" s="376"/>
      <c r="AQ27" s="376"/>
      <c r="AR27" s="376"/>
      <c r="AS27" s="376"/>
      <c r="AT27" s="376">
        <f>+AT23</f>
        <v>248040000</v>
      </c>
      <c r="AU27" s="376"/>
      <c r="AV27" s="376"/>
      <c r="AW27" s="376"/>
      <c r="AX27" s="376"/>
      <c r="AY27" s="376"/>
      <c r="AZ27" s="376"/>
      <c r="BA27" s="376"/>
      <c r="BB27" s="376"/>
      <c r="BC27" s="376"/>
      <c r="BD27" s="376"/>
      <c r="BE27" s="376"/>
      <c r="BF27" s="376"/>
      <c r="BG27" s="376"/>
      <c r="BH27" s="376"/>
      <c r="BI27" s="376"/>
      <c r="BJ27" s="376"/>
      <c r="BK27" s="376"/>
      <c r="BL27" s="376"/>
      <c r="BM27" s="376"/>
      <c r="BN27" s="376"/>
      <c r="BO27" s="376"/>
      <c r="BP27" s="376"/>
      <c r="BQ27" s="376"/>
      <c r="BR27" s="376"/>
      <c r="BS27" s="376">
        <f>+BS23</f>
        <v>250193000</v>
      </c>
      <c r="BT27" s="376"/>
      <c r="BU27" s="376"/>
      <c r="BV27" s="376"/>
      <c r="BW27" s="376"/>
      <c r="BX27" s="376"/>
      <c r="BY27" s="376"/>
      <c r="BZ27" s="376"/>
      <c r="CA27" s="376"/>
      <c r="CB27" s="376"/>
      <c r="CC27" s="376"/>
      <c r="CD27" s="376"/>
      <c r="CE27" s="376"/>
      <c r="CF27" s="376"/>
      <c r="CG27" s="376"/>
      <c r="CH27" s="376"/>
      <c r="CI27" s="376"/>
      <c r="CJ27" s="376"/>
      <c r="CK27" s="376"/>
      <c r="CL27" s="376"/>
      <c r="CM27" s="376"/>
      <c r="CN27" s="376"/>
      <c r="CO27" s="376"/>
      <c r="CP27" s="376"/>
      <c r="CQ27" s="376"/>
      <c r="CR27" s="376">
        <f>+CR23</f>
        <v>82936000</v>
      </c>
      <c r="CS27" s="376"/>
      <c r="CT27" s="376"/>
      <c r="CU27" s="376"/>
      <c r="CV27" s="376"/>
      <c r="CW27" s="376"/>
      <c r="CX27" s="376"/>
      <c r="CY27" s="376"/>
      <c r="CZ27" s="376"/>
      <c r="DA27" s="376"/>
      <c r="DB27" s="376"/>
      <c r="DC27" s="376"/>
      <c r="DD27" s="376"/>
      <c r="DE27" s="376"/>
      <c r="DF27" s="376"/>
      <c r="DG27" s="376"/>
      <c r="DH27" s="376"/>
      <c r="DI27" s="376"/>
      <c r="DJ27" s="376"/>
      <c r="DK27" s="376"/>
      <c r="DL27" s="376"/>
      <c r="DM27" s="376"/>
      <c r="DN27" s="376"/>
      <c r="DO27" s="376"/>
      <c r="DP27" s="376"/>
      <c r="DQ27" s="376"/>
      <c r="DR27" s="376"/>
      <c r="DS27" s="376"/>
      <c r="DT27" s="376"/>
      <c r="DU27" s="376"/>
      <c r="DV27" s="376"/>
      <c r="DW27" s="376">
        <f t="shared" si="9"/>
        <v>0</v>
      </c>
      <c r="DX27" s="382">
        <f t="shared" si="9"/>
        <v>10624000</v>
      </c>
      <c r="DY27" s="383">
        <f t="shared" si="9"/>
        <v>10624000</v>
      </c>
      <c r="DZ27" s="383">
        <f>+P27</f>
        <v>10624000</v>
      </c>
      <c r="EA27" s="383">
        <v>10624000</v>
      </c>
      <c r="EB27" s="378">
        <f t="shared" si="0"/>
        <v>13280000</v>
      </c>
      <c r="EC27" s="379">
        <f t="shared" si="1"/>
        <v>1</v>
      </c>
      <c r="ED27" s="380">
        <f t="shared" si="2"/>
        <v>2.1121809859177332E-2</v>
      </c>
      <c r="EE27" s="573"/>
      <c r="EF27" s="576"/>
      <c r="EG27" s="576"/>
      <c r="EH27" s="573"/>
      <c r="EI27" s="579"/>
    </row>
    <row r="28" spans="1:139" s="5" customFormat="1" ht="18" customHeight="1">
      <c r="A28" s="595" t="s">
        <v>209</v>
      </c>
      <c r="B28" s="581">
        <v>4</v>
      </c>
      <c r="C28" s="584" t="s">
        <v>210</v>
      </c>
      <c r="D28" s="587" t="s">
        <v>211</v>
      </c>
      <c r="E28" s="587">
        <v>199</v>
      </c>
      <c r="F28" s="370" t="s">
        <v>84</v>
      </c>
      <c r="G28" s="371">
        <v>1</v>
      </c>
      <c r="H28" s="385">
        <v>0.05</v>
      </c>
      <c r="I28" s="385">
        <f>+H28</f>
        <v>0.05</v>
      </c>
      <c r="J28" s="371">
        <v>0</v>
      </c>
      <c r="K28" s="385">
        <v>0.05</v>
      </c>
      <c r="L28" s="385">
        <v>0.01</v>
      </c>
      <c r="M28" s="385">
        <v>0.05</v>
      </c>
      <c r="N28" s="386">
        <v>0.02</v>
      </c>
      <c r="O28" s="385">
        <v>0.05</v>
      </c>
      <c r="P28" s="386">
        <v>0.03</v>
      </c>
      <c r="Q28" s="385">
        <v>0.05</v>
      </c>
      <c r="R28" s="386">
        <v>0.04</v>
      </c>
      <c r="S28" s="385">
        <v>0.05</v>
      </c>
      <c r="T28" s="385">
        <v>0.05</v>
      </c>
      <c r="U28" s="385">
        <v>0.2</v>
      </c>
      <c r="V28" s="385"/>
      <c r="W28" s="385"/>
      <c r="X28" s="385"/>
      <c r="Y28" s="385"/>
      <c r="Z28" s="385"/>
      <c r="AA28" s="385"/>
      <c r="AB28" s="385"/>
      <c r="AC28" s="385"/>
      <c r="AD28" s="385"/>
      <c r="AE28" s="385"/>
      <c r="AF28" s="385"/>
      <c r="AG28" s="385"/>
      <c r="AH28" s="385"/>
      <c r="AI28" s="385"/>
      <c r="AJ28" s="385"/>
      <c r="AK28" s="385"/>
      <c r="AL28" s="385"/>
      <c r="AM28" s="385"/>
      <c r="AN28" s="385"/>
      <c r="AO28" s="385"/>
      <c r="AP28" s="385"/>
      <c r="AQ28" s="385"/>
      <c r="AR28" s="385"/>
      <c r="AS28" s="385"/>
      <c r="AT28" s="385">
        <v>0.65</v>
      </c>
      <c r="AU28" s="385"/>
      <c r="AV28" s="385"/>
      <c r="AW28" s="385"/>
      <c r="AX28" s="385"/>
      <c r="AY28" s="385"/>
      <c r="AZ28" s="385"/>
      <c r="BA28" s="385"/>
      <c r="BB28" s="385"/>
      <c r="BC28" s="385"/>
      <c r="BD28" s="385"/>
      <c r="BE28" s="385"/>
      <c r="BF28" s="385"/>
      <c r="BG28" s="385"/>
      <c r="BH28" s="385"/>
      <c r="BI28" s="385"/>
      <c r="BJ28" s="385"/>
      <c r="BK28" s="385"/>
      <c r="BL28" s="385"/>
      <c r="BM28" s="385"/>
      <c r="BN28" s="385"/>
      <c r="BO28" s="385"/>
      <c r="BP28" s="385"/>
      <c r="BQ28" s="385"/>
      <c r="BR28" s="385"/>
      <c r="BS28" s="385">
        <v>0.95</v>
      </c>
      <c r="BT28" s="385"/>
      <c r="BU28" s="385"/>
      <c r="BV28" s="385"/>
      <c r="BW28" s="385"/>
      <c r="BX28" s="385"/>
      <c r="BY28" s="385"/>
      <c r="BZ28" s="385"/>
      <c r="CA28" s="385"/>
      <c r="CB28" s="385"/>
      <c r="CC28" s="385"/>
      <c r="CD28" s="385"/>
      <c r="CE28" s="385"/>
      <c r="CF28" s="385"/>
      <c r="CG28" s="385"/>
      <c r="CH28" s="385"/>
      <c r="CI28" s="385"/>
      <c r="CJ28" s="385"/>
      <c r="CK28" s="385"/>
      <c r="CL28" s="385"/>
      <c r="CM28" s="385"/>
      <c r="CN28" s="385"/>
      <c r="CO28" s="385"/>
      <c r="CP28" s="385"/>
      <c r="CQ28" s="385"/>
      <c r="CR28" s="385">
        <v>1</v>
      </c>
      <c r="CS28" s="385"/>
      <c r="CT28" s="371"/>
      <c r="CU28" s="371"/>
      <c r="CV28" s="371"/>
      <c r="CW28" s="371"/>
      <c r="CX28" s="371"/>
      <c r="CY28" s="371"/>
      <c r="CZ28" s="371"/>
      <c r="DA28" s="371"/>
      <c r="DB28" s="371"/>
      <c r="DC28" s="371"/>
      <c r="DD28" s="371"/>
      <c r="DE28" s="371"/>
      <c r="DF28" s="371"/>
      <c r="DG28" s="371"/>
      <c r="DH28" s="371"/>
      <c r="DI28" s="371"/>
      <c r="DJ28" s="371"/>
      <c r="DK28" s="371"/>
      <c r="DL28" s="371"/>
      <c r="DM28" s="371"/>
      <c r="DN28" s="371"/>
      <c r="DO28" s="371"/>
      <c r="DP28" s="371"/>
      <c r="DQ28" s="372"/>
      <c r="DR28" s="372"/>
      <c r="DS28" s="372"/>
      <c r="DT28" s="372"/>
      <c r="DU28" s="372"/>
      <c r="DV28" s="372"/>
      <c r="DW28" s="372">
        <v>0</v>
      </c>
      <c r="DX28" s="385">
        <v>0.01</v>
      </c>
      <c r="DY28" s="387">
        <v>0.02</v>
      </c>
      <c r="DZ28" s="387">
        <v>0.03</v>
      </c>
      <c r="EA28" s="387">
        <v>0.04</v>
      </c>
      <c r="EB28" s="371">
        <f t="shared" si="0"/>
        <v>0.05</v>
      </c>
      <c r="EC28" s="373">
        <f t="shared" si="1"/>
        <v>1</v>
      </c>
      <c r="ED28" s="374">
        <f t="shared" si="2"/>
        <v>0.05</v>
      </c>
      <c r="EE28" s="590" t="s">
        <v>538</v>
      </c>
      <c r="EF28" s="574" t="s">
        <v>184</v>
      </c>
      <c r="EG28" s="574" t="s">
        <v>184</v>
      </c>
      <c r="EH28" s="571" t="s">
        <v>189</v>
      </c>
      <c r="EI28" s="577" t="s">
        <v>190</v>
      </c>
    </row>
    <row r="29" spans="1:139" s="5" customFormat="1" ht="18" customHeight="1">
      <c r="A29" s="595"/>
      <c r="B29" s="582"/>
      <c r="C29" s="585"/>
      <c r="D29" s="588"/>
      <c r="E29" s="588"/>
      <c r="F29" s="251" t="s">
        <v>6</v>
      </c>
      <c r="G29" s="252">
        <f>+S29+U29+AT29+BS29+CR29</f>
        <v>405347000</v>
      </c>
      <c r="H29" s="252">
        <v>90000000</v>
      </c>
      <c r="I29" s="252">
        <f>+H29</f>
        <v>90000000</v>
      </c>
      <c r="J29" s="252">
        <v>0</v>
      </c>
      <c r="K29" s="252">
        <v>90000000</v>
      </c>
      <c r="L29" s="252">
        <v>69812000</v>
      </c>
      <c r="M29" s="252">
        <v>90000000</v>
      </c>
      <c r="N29" s="252">
        <v>69812000</v>
      </c>
      <c r="O29" s="252">
        <v>90000000</v>
      </c>
      <c r="P29" s="252">
        <v>69812000</v>
      </c>
      <c r="Q29" s="252">
        <v>95347000</v>
      </c>
      <c r="R29" s="252">
        <v>69812000</v>
      </c>
      <c r="S29" s="252">
        <v>95347000</v>
      </c>
      <c r="T29" s="252">
        <v>95159000</v>
      </c>
      <c r="U29" s="252">
        <v>68299000</v>
      </c>
      <c r="V29" s="252"/>
      <c r="W29" s="252"/>
      <c r="X29" s="252"/>
      <c r="Y29" s="252"/>
      <c r="Z29" s="252"/>
      <c r="AA29" s="252"/>
      <c r="AB29" s="252"/>
      <c r="AC29" s="252"/>
      <c r="AD29" s="252"/>
      <c r="AE29" s="252"/>
      <c r="AF29" s="252"/>
      <c r="AG29" s="252"/>
      <c r="AH29" s="252"/>
      <c r="AI29" s="252"/>
      <c r="AJ29" s="252"/>
      <c r="AK29" s="252"/>
      <c r="AL29" s="252"/>
      <c r="AM29" s="252"/>
      <c r="AN29" s="252"/>
      <c r="AO29" s="252"/>
      <c r="AP29" s="252"/>
      <c r="AQ29" s="252"/>
      <c r="AR29" s="252"/>
      <c r="AS29" s="252"/>
      <c r="AT29" s="252">
        <v>111701000</v>
      </c>
      <c r="AU29" s="252"/>
      <c r="AV29" s="252"/>
      <c r="AW29" s="252"/>
      <c r="AX29" s="252"/>
      <c r="AY29" s="252"/>
      <c r="AZ29" s="252"/>
      <c r="BA29" s="252"/>
      <c r="BB29" s="252"/>
      <c r="BC29" s="252"/>
      <c r="BD29" s="252"/>
      <c r="BE29" s="252"/>
      <c r="BF29" s="252"/>
      <c r="BG29" s="252"/>
      <c r="BH29" s="252"/>
      <c r="BI29" s="252"/>
      <c r="BJ29" s="252"/>
      <c r="BK29" s="252"/>
      <c r="BL29" s="252"/>
      <c r="BM29" s="252"/>
      <c r="BN29" s="252"/>
      <c r="BO29" s="252"/>
      <c r="BP29" s="252"/>
      <c r="BQ29" s="252"/>
      <c r="BR29" s="252"/>
      <c r="BS29" s="252">
        <v>100000000</v>
      </c>
      <c r="BT29" s="252"/>
      <c r="BU29" s="252"/>
      <c r="BV29" s="252"/>
      <c r="BW29" s="252"/>
      <c r="BX29" s="252"/>
      <c r="BY29" s="252"/>
      <c r="BZ29" s="252"/>
      <c r="CA29" s="252"/>
      <c r="CB29" s="252"/>
      <c r="CC29" s="252"/>
      <c r="CD29" s="252"/>
      <c r="CE29" s="252"/>
      <c r="CF29" s="252"/>
      <c r="CG29" s="252"/>
      <c r="CH29" s="252"/>
      <c r="CI29" s="252"/>
      <c r="CJ29" s="252"/>
      <c r="CK29" s="252"/>
      <c r="CL29" s="252"/>
      <c r="CM29" s="252"/>
      <c r="CN29" s="252"/>
      <c r="CO29" s="252"/>
      <c r="CP29" s="252"/>
      <c r="CQ29" s="252"/>
      <c r="CR29" s="252">
        <v>30000000</v>
      </c>
      <c r="CS29" s="252"/>
      <c r="CT29" s="252"/>
      <c r="CU29" s="252"/>
      <c r="CV29" s="252"/>
      <c r="CW29" s="252"/>
      <c r="CX29" s="252"/>
      <c r="CY29" s="252"/>
      <c r="CZ29" s="252"/>
      <c r="DA29" s="252"/>
      <c r="DB29" s="252"/>
      <c r="DC29" s="252"/>
      <c r="DD29" s="252"/>
      <c r="DE29" s="252"/>
      <c r="DF29" s="252"/>
      <c r="DG29" s="252"/>
      <c r="DH29" s="252"/>
      <c r="DI29" s="252"/>
      <c r="DJ29" s="252"/>
      <c r="DK29" s="252"/>
      <c r="DL29" s="252"/>
      <c r="DM29" s="252"/>
      <c r="DN29" s="252"/>
      <c r="DO29" s="252"/>
      <c r="DP29" s="252"/>
      <c r="DQ29" s="252"/>
      <c r="DR29" s="252"/>
      <c r="DS29" s="252"/>
      <c r="DT29" s="252"/>
      <c r="DU29" s="252"/>
      <c r="DV29" s="252"/>
      <c r="DW29" s="252">
        <v>0</v>
      </c>
      <c r="DX29" s="252">
        <v>69812000</v>
      </c>
      <c r="DY29" s="349">
        <v>69812000</v>
      </c>
      <c r="DZ29" s="349">
        <f>+P29</f>
        <v>69812000</v>
      </c>
      <c r="EA29" s="349">
        <v>69812000</v>
      </c>
      <c r="EB29" s="249">
        <f t="shared" si="0"/>
        <v>95159000</v>
      </c>
      <c r="EC29" s="345">
        <f t="shared" si="1"/>
        <v>0.99802825469076106</v>
      </c>
      <c r="ED29" s="346">
        <f t="shared" si="2"/>
        <v>0.23475935433098061</v>
      </c>
      <c r="EE29" s="591"/>
      <c r="EF29" s="575"/>
      <c r="EG29" s="575"/>
      <c r="EH29" s="572"/>
      <c r="EI29" s="593" t="s">
        <v>190</v>
      </c>
    </row>
    <row r="30" spans="1:139" s="5" customFormat="1" ht="18" customHeight="1">
      <c r="A30" s="595"/>
      <c r="B30" s="582"/>
      <c r="C30" s="585"/>
      <c r="D30" s="588"/>
      <c r="E30" s="588"/>
      <c r="F30" s="248" t="s">
        <v>85</v>
      </c>
      <c r="G30" s="253"/>
      <c r="H30" s="253"/>
      <c r="I30" s="253"/>
      <c r="J30" s="253"/>
      <c r="K30" s="253"/>
      <c r="L30" s="253"/>
      <c r="M30" s="253"/>
      <c r="N30" s="253"/>
      <c r="O30" s="253"/>
      <c r="P30" s="253"/>
      <c r="Q30" s="253"/>
      <c r="R30" s="253"/>
      <c r="S30" s="253"/>
      <c r="T30" s="253"/>
      <c r="U30" s="253"/>
      <c r="V30" s="253"/>
      <c r="W30" s="253"/>
      <c r="X30" s="253"/>
      <c r="Y30" s="253"/>
      <c r="Z30" s="253"/>
      <c r="AA30" s="253"/>
      <c r="AB30" s="253"/>
      <c r="AC30" s="253"/>
      <c r="AD30" s="253"/>
      <c r="AE30" s="253"/>
      <c r="AF30" s="253"/>
      <c r="AG30" s="253"/>
      <c r="AH30" s="253"/>
      <c r="AI30" s="253"/>
      <c r="AJ30" s="253"/>
      <c r="AK30" s="253"/>
      <c r="AL30" s="253"/>
      <c r="AM30" s="253"/>
      <c r="AN30" s="253"/>
      <c r="AO30" s="253"/>
      <c r="AP30" s="253"/>
      <c r="AQ30" s="253"/>
      <c r="AR30" s="253"/>
      <c r="AS30" s="253"/>
      <c r="AT30" s="253"/>
      <c r="AU30" s="253"/>
      <c r="AV30" s="253"/>
      <c r="AW30" s="253"/>
      <c r="AX30" s="253"/>
      <c r="AY30" s="253"/>
      <c r="AZ30" s="253"/>
      <c r="BA30" s="253"/>
      <c r="BB30" s="253"/>
      <c r="BC30" s="253"/>
      <c r="BD30" s="253"/>
      <c r="BE30" s="253"/>
      <c r="BF30" s="253"/>
      <c r="BG30" s="253"/>
      <c r="BH30" s="253"/>
      <c r="BI30" s="253"/>
      <c r="BJ30" s="253"/>
      <c r="BK30" s="253"/>
      <c r="BL30" s="253"/>
      <c r="BM30" s="253"/>
      <c r="BN30" s="253"/>
      <c r="BO30" s="253"/>
      <c r="BP30" s="253"/>
      <c r="BQ30" s="253"/>
      <c r="BR30" s="253"/>
      <c r="BS30" s="253"/>
      <c r="BT30" s="253"/>
      <c r="BU30" s="253"/>
      <c r="BV30" s="253"/>
      <c r="BW30" s="253"/>
      <c r="BX30" s="253"/>
      <c r="BY30" s="253"/>
      <c r="BZ30" s="253"/>
      <c r="CA30" s="253"/>
      <c r="CB30" s="253"/>
      <c r="CC30" s="253"/>
      <c r="CD30" s="253"/>
      <c r="CE30" s="253"/>
      <c r="CF30" s="253"/>
      <c r="CG30" s="253"/>
      <c r="CH30" s="253"/>
      <c r="CI30" s="253"/>
      <c r="CJ30" s="253"/>
      <c r="CK30" s="253"/>
      <c r="CL30" s="253"/>
      <c r="CM30" s="253"/>
      <c r="CN30" s="253"/>
      <c r="CO30" s="253"/>
      <c r="CP30" s="253"/>
      <c r="CQ30" s="253"/>
      <c r="CR30" s="253"/>
      <c r="CS30" s="253"/>
      <c r="CT30" s="253"/>
      <c r="CU30" s="253"/>
      <c r="CV30" s="253"/>
      <c r="CW30" s="253"/>
      <c r="CX30" s="253"/>
      <c r="CY30" s="253"/>
      <c r="CZ30" s="253"/>
      <c r="DA30" s="253"/>
      <c r="DB30" s="253"/>
      <c r="DC30" s="253"/>
      <c r="DD30" s="253"/>
      <c r="DE30" s="253"/>
      <c r="DF30" s="253"/>
      <c r="DG30" s="253"/>
      <c r="DH30" s="253"/>
      <c r="DI30" s="253"/>
      <c r="DJ30" s="253"/>
      <c r="DK30" s="253"/>
      <c r="DL30" s="253"/>
      <c r="DM30" s="253"/>
      <c r="DN30" s="253"/>
      <c r="DO30" s="253"/>
      <c r="DP30" s="253"/>
      <c r="DQ30" s="250"/>
      <c r="DR30" s="250"/>
      <c r="DS30" s="250"/>
      <c r="DT30" s="250"/>
      <c r="DU30" s="250"/>
      <c r="DV30" s="250"/>
      <c r="DW30" s="250"/>
      <c r="DX30" s="250"/>
      <c r="DY30" s="349"/>
      <c r="DZ30" s="349"/>
      <c r="EA30" s="349"/>
      <c r="EB30" s="249">
        <f t="shared" si="0"/>
        <v>0</v>
      </c>
      <c r="EC30" s="345" t="e">
        <f t="shared" si="1"/>
        <v>#DIV/0!</v>
      </c>
      <c r="ED30" s="346" t="e">
        <f t="shared" si="2"/>
        <v>#DIV/0!</v>
      </c>
      <c r="EE30" s="591"/>
      <c r="EF30" s="575"/>
      <c r="EG30" s="575"/>
      <c r="EH30" s="572"/>
      <c r="EI30" s="593" t="s">
        <v>190</v>
      </c>
    </row>
    <row r="31" spans="1:139" s="5" customFormat="1" ht="18" customHeight="1">
      <c r="A31" s="595"/>
      <c r="B31" s="582"/>
      <c r="C31" s="585"/>
      <c r="D31" s="588"/>
      <c r="E31" s="588"/>
      <c r="F31" s="251" t="s">
        <v>7</v>
      </c>
      <c r="G31" s="255"/>
      <c r="H31" s="255"/>
      <c r="I31" s="353"/>
      <c r="J31" s="255"/>
      <c r="K31" s="353"/>
      <c r="L31" s="255"/>
      <c r="M31" s="353"/>
      <c r="N31" s="255"/>
      <c r="O31" s="353"/>
      <c r="P31" s="255"/>
      <c r="Q31" s="353"/>
      <c r="R31" s="255"/>
      <c r="S31" s="353"/>
      <c r="T31" s="353"/>
      <c r="U31" s="255"/>
      <c r="V31" s="255"/>
      <c r="W31" s="255"/>
      <c r="X31" s="255"/>
      <c r="Y31" s="255"/>
      <c r="Z31" s="255"/>
      <c r="AA31" s="255"/>
      <c r="AB31" s="255"/>
      <c r="AC31" s="255"/>
      <c r="AD31" s="255"/>
      <c r="AE31" s="255"/>
      <c r="AF31" s="255"/>
      <c r="AG31" s="255"/>
      <c r="AH31" s="255"/>
      <c r="AI31" s="255"/>
      <c r="AJ31" s="255"/>
      <c r="AK31" s="255"/>
      <c r="AL31" s="255"/>
      <c r="AM31" s="255"/>
      <c r="AN31" s="255"/>
      <c r="AO31" s="255"/>
      <c r="AP31" s="255"/>
      <c r="AQ31" s="255"/>
      <c r="AR31" s="255"/>
      <c r="AS31" s="255"/>
      <c r="AT31" s="255"/>
      <c r="AU31" s="255"/>
      <c r="AV31" s="255"/>
      <c r="AW31" s="255"/>
      <c r="AX31" s="255"/>
      <c r="AY31" s="255"/>
      <c r="AZ31" s="255"/>
      <c r="BA31" s="255"/>
      <c r="BB31" s="255"/>
      <c r="BC31" s="255"/>
      <c r="BD31" s="255"/>
      <c r="BE31" s="255"/>
      <c r="BF31" s="255"/>
      <c r="BG31" s="255"/>
      <c r="BH31" s="255"/>
      <c r="BI31" s="255"/>
      <c r="BJ31" s="255"/>
      <c r="BK31" s="255"/>
      <c r="BL31" s="255"/>
      <c r="BM31" s="255"/>
      <c r="BN31" s="255"/>
      <c r="BO31" s="255"/>
      <c r="BP31" s="255"/>
      <c r="BQ31" s="255"/>
      <c r="BR31" s="255"/>
      <c r="BS31" s="255"/>
      <c r="BT31" s="255"/>
      <c r="BU31" s="255"/>
      <c r="BV31" s="255"/>
      <c r="BW31" s="255"/>
      <c r="BX31" s="255"/>
      <c r="BY31" s="255"/>
      <c r="BZ31" s="255"/>
      <c r="CA31" s="255"/>
      <c r="CB31" s="255"/>
      <c r="CC31" s="255"/>
      <c r="CD31" s="255"/>
      <c r="CE31" s="255"/>
      <c r="CF31" s="255"/>
      <c r="CG31" s="255"/>
      <c r="CH31" s="255"/>
      <c r="CI31" s="255"/>
      <c r="CJ31" s="255"/>
      <c r="CK31" s="255"/>
      <c r="CL31" s="255"/>
      <c r="CM31" s="255"/>
      <c r="CN31" s="255"/>
      <c r="CO31" s="255"/>
      <c r="CP31" s="255"/>
      <c r="CQ31" s="255"/>
      <c r="CR31" s="255"/>
      <c r="CS31" s="255"/>
      <c r="CT31" s="255"/>
      <c r="CU31" s="255"/>
      <c r="CV31" s="255"/>
      <c r="CW31" s="255"/>
      <c r="CX31" s="255"/>
      <c r="CY31" s="255"/>
      <c r="CZ31" s="255"/>
      <c r="DA31" s="255"/>
      <c r="DB31" s="255"/>
      <c r="DC31" s="255"/>
      <c r="DD31" s="255"/>
      <c r="DE31" s="255"/>
      <c r="DF31" s="255"/>
      <c r="DG31" s="255"/>
      <c r="DH31" s="255"/>
      <c r="DI31" s="255"/>
      <c r="DJ31" s="255"/>
      <c r="DK31" s="255"/>
      <c r="DL31" s="255"/>
      <c r="DM31" s="255"/>
      <c r="DN31" s="255"/>
      <c r="DO31" s="255"/>
      <c r="DP31" s="255"/>
      <c r="DQ31" s="252"/>
      <c r="DR31" s="252"/>
      <c r="DS31" s="252"/>
      <c r="DT31" s="252"/>
      <c r="DU31" s="252"/>
      <c r="DV31" s="252"/>
      <c r="DW31" s="252"/>
      <c r="DX31" s="252"/>
      <c r="DY31" s="350"/>
      <c r="DZ31" s="350"/>
      <c r="EA31" s="350"/>
      <c r="EB31" s="249">
        <f t="shared" si="0"/>
        <v>0</v>
      </c>
      <c r="EC31" s="345" t="e">
        <f t="shared" si="1"/>
        <v>#DIV/0!</v>
      </c>
      <c r="ED31" s="346" t="e">
        <f t="shared" si="2"/>
        <v>#DIV/0!</v>
      </c>
      <c r="EE31" s="591"/>
      <c r="EF31" s="575"/>
      <c r="EG31" s="575"/>
      <c r="EH31" s="572"/>
      <c r="EI31" s="593" t="s">
        <v>190</v>
      </c>
    </row>
    <row r="32" spans="1:139" s="5" customFormat="1" ht="18" customHeight="1">
      <c r="A32" s="595"/>
      <c r="B32" s="582"/>
      <c r="C32" s="585"/>
      <c r="D32" s="588"/>
      <c r="E32" s="588"/>
      <c r="F32" s="248" t="s">
        <v>86</v>
      </c>
      <c r="G32" s="254">
        <f>+G28</f>
        <v>1</v>
      </c>
      <c r="H32" s="257">
        <v>0.05</v>
      </c>
      <c r="I32" s="257">
        <f>+H32</f>
        <v>0.05</v>
      </c>
      <c r="J32" s="257">
        <f>+J28</f>
        <v>0</v>
      </c>
      <c r="K32" s="257">
        <v>0.05</v>
      </c>
      <c r="L32" s="354">
        <f>+L28</f>
        <v>0.01</v>
      </c>
      <c r="M32" s="257">
        <v>0.05</v>
      </c>
      <c r="N32" s="354">
        <v>0.01</v>
      </c>
      <c r="O32" s="257">
        <v>0.05</v>
      </c>
      <c r="P32" s="354">
        <f>+P28</f>
        <v>0.03</v>
      </c>
      <c r="Q32" s="257">
        <v>0.05</v>
      </c>
      <c r="R32" s="354">
        <f>+R28</f>
        <v>0.04</v>
      </c>
      <c r="S32" s="257">
        <v>0.05</v>
      </c>
      <c r="T32" s="257">
        <v>0.05</v>
      </c>
      <c r="U32" s="257">
        <f>+U28</f>
        <v>0.2</v>
      </c>
      <c r="V32" s="257"/>
      <c r="W32" s="257"/>
      <c r="X32" s="257"/>
      <c r="Y32" s="257"/>
      <c r="Z32" s="257"/>
      <c r="AA32" s="257"/>
      <c r="AB32" s="257"/>
      <c r="AC32" s="257"/>
      <c r="AD32" s="257"/>
      <c r="AE32" s="257"/>
      <c r="AF32" s="257"/>
      <c r="AG32" s="257"/>
      <c r="AH32" s="257"/>
      <c r="AI32" s="257"/>
      <c r="AJ32" s="257"/>
      <c r="AK32" s="257"/>
      <c r="AL32" s="257"/>
      <c r="AM32" s="257"/>
      <c r="AN32" s="257"/>
      <c r="AO32" s="257"/>
      <c r="AP32" s="257"/>
      <c r="AQ32" s="257"/>
      <c r="AR32" s="257"/>
      <c r="AS32" s="257"/>
      <c r="AT32" s="257">
        <f>+AT28</f>
        <v>0.65</v>
      </c>
      <c r="AU32" s="257"/>
      <c r="AV32" s="257"/>
      <c r="AW32" s="257"/>
      <c r="AX32" s="257"/>
      <c r="AY32" s="257"/>
      <c r="AZ32" s="257"/>
      <c r="BA32" s="257"/>
      <c r="BB32" s="257"/>
      <c r="BC32" s="257"/>
      <c r="BD32" s="257"/>
      <c r="BE32" s="257"/>
      <c r="BF32" s="257"/>
      <c r="BG32" s="257"/>
      <c r="BH32" s="257"/>
      <c r="BI32" s="257"/>
      <c r="BJ32" s="257"/>
      <c r="BK32" s="257"/>
      <c r="BL32" s="257"/>
      <c r="BM32" s="257"/>
      <c r="BN32" s="257"/>
      <c r="BO32" s="257"/>
      <c r="BP32" s="257"/>
      <c r="BQ32" s="257"/>
      <c r="BR32" s="257"/>
      <c r="BS32" s="257">
        <f>+BS28</f>
        <v>0.95</v>
      </c>
      <c r="BT32" s="257"/>
      <c r="BU32" s="257"/>
      <c r="BV32" s="257"/>
      <c r="BW32" s="257"/>
      <c r="BX32" s="257"/>
      <c r="BY32" s="257"/>
      <c r="BZ32" s="257"/>
      <c r="CA32" s="257"/>
      <c r="CB32" s="257"/>
      <c r="CC32" s="257"/>
      <c r="CD32" s="257"/>
      <c r="CE32" s="257"/>
      <c r="CF32" s="257"/>
      <c r="CG32" s="257"/>
      <c r="CH32" s="257"/>
      <c r="CI32" s="257"/>
      <c r="CJ32" s="257"/>
      <c r="CK32" s="257"/>
      <c r="CL32" s="257"/>
      <c r="CM32" s="257"/>
      <c r="CN32" s="257"/>
      <c r="CO32" s="257"/>
      <c r="CP32" s="257"/>
      <c r="CQ32" s="257"/>
      <c r="CR32" s="257">
        <f>+CR28</f>
        <v>1</v>
      </c>
      <c r="CS32" s="257"/>
      <c r="CT32" s="257"/>
      <c r="CU32" s="257"/>
      <c r="CV32" s="257"/>
      <c r="CW32" s="257"/>
      <c r="CX32" s="257"/>
      <c r="CY32" s="257"/>
      <c r="CZ32" s="257"/>
      <c r="DA32" s="257"/>
      <c r="DB32" s="257"/>
      <c r="DC32" s="257"/>
      <c r="DD32" s="257"/>
      <c r="DE32" s="257"/>
      <c r="DF32" s="257"/>
      <c r="DG32" s="257"/>
      <c r="DH32" s="257"/>
      <c r="DI32" s="257"/>
      <c r="DJ32" s="257"/>
      <c r="DK32" s="257"/>
      <c r="DL32" s="257"/>
      <c r="DM32" s="257"/>
      <c r="DN32" s="257"/>
      <c r="DO32" s="257"/>
      <c r="DP32" s="257"/>
      <c r="DQ32" s="257"/>
      <c r="DR32" s="257"/>
      <c r="DS32" s="257"/>
      <c r="DT32" s="257"/>
      <c r="DU32" s="257"/>
      <c r="DV32" s="257"/>
      <c r="DW32" s="257">
        <f>+DW28</f>
        <v>0</v>
      </c>
      <c r="DX32" s="351">
        <f>+DX28</f>
        <v>0.01</v>
      </c>
      <c r="DY32" s="349">
        <f>DY28</f>
        <v>0.02</v>
      </c>
      <c r="DZ32" s="349">
        <f>+DZ28</f>
        <v>0.03</v>
      </c>
      <c r="EA32" s="349">
        <v>0.04</v>
      </c>
      <c r="EB32" s="249">
        <f t="shared" si="0"/>
        <v>0.05</v>
      </c>
      <c r="EC32" s="345">
        <f t="shared" si="1"/>
        <v>1</v>
      </c>
      <c r="ED32" s="346">
        <f t="shared" si="2"/>
        <v>0.05</v>
      </c>
      <c r="EE32" s="591"/>
      <c r="EF32" s="575"/>
      <c r="EG32" s="575"/>
      <c r="EH32" s="572"/>
      <c r="EI32" s="593" t="s">
        <v>190</v>
      </c>
    </row>
    <row r="33" spans="1:139" s="60" customFormat="1" ht="18" customHeight="1" thickBot="1">
      <c r="A33" s="595"/>
      <c r="B33" s="583"/>
      <c r="C33" s="586"/>
      <c r="D33" s="589"/>
      <c r="E33" s="589"/>
      <c r="F33" s="375" t="s">
        <v>89</v>
      </c>
      <c r="G33" s="376">
        <f>+G29</f>
        <v>405347000</v>
      </c>
      <c r="H33" s="376">
        <f>+H29</f>
        <v>90000000</v>
      </c>
      <c r="I33" s="376">
        <f>+I29</f>
        <v>90000000</v>
      </c>
      <c r="J33" s="388">
        <f>+J29</f>
        <v>0</v>
      </c>
      <c r="K33" s="376">
        <v>90000000</v>
      </c>
      <c r="L33" s="388">
        <f>+L29</f>
        <v>69812000</v>
      </c>
      <c r="M33" s="376">
        <v>90000000</v>
      </c>
      <c r="N33" s="388">
        <f>+N29</f>
        <v>69812000</v>
      </c>
      <c r="O33" s="376">
        <v>90000000</v>
      </c>
      <c r="P33" s="388">
        <f>+P29</f>
        <v>69812000</v>
      </c>
      <c r="Q33" s="376">
        <f>+Q29</f>
        <v>95347000</v>
      </c>
      <c r="R33" s="388">
        <f>+R29</f>
        <v>69812000</v>
      </c>
      <c r="S33" s="376">
        <f>+S29</f>
        <v>95347000</v>
      </c>
      <c r="T33" s="376">
        <v>95159000</v>
      </c>
      <c r="U33" s="388">
        <f>+U29</f>
        <v>68299000</v>
      </c>
      <c r="V33" s="388"/>
      <c r="W33" s="388"/>
      <c r="X33" s="388"/>
      <c r="Y33" s="388"/>
      <c r="Z33" s="388"/>
      <c r="AA33" s="388"/>
      <c r="AB33" s="388"/>
      <c r="AC33" s="388"/>
      <c r="AD33" s="388"/>
      <c r="AE33" s="388"/>
      <c r="AF33" s="388"/>
      <c r="AG33" s="388"/>
      <c r="AH33" s="388"/>
      <c r="AI33" s="388"/>
      <c r="AJ33" s="388"/>
      <c r="AK33" s="388"/>
      <c r="AL33" s="388"/>
      <c r="AM33" s="388"/>
      <c r="AN33" s="388"/>
      <c r="AO33" s="388"/>
      <c r="AP33" s="388"/>
      <c r="AQ33" s="388"/>
      <c r="AR33" s="388"/>
      <c r="AS33" s="388"/>
      <c r="AT33" s="388">
        <f>+AT29</f>
        <v>111701000</v>
      </c>
      <c r="AU33" s="388"/>
      <c r="AV33" s="388"/>
      <c r="AW33" s="388"/>
      <c r="AX33" s="388"/>
      <c r="AY33" s="388"/>
      <c r="AZ33" s="388"/>
      <c r="BA33" s="388"/>
      <c r="BB33" s="388"/>
      <c r="BC33" s="388"/>
      <c r="BD33" s="388"/>
      <c r="BE33" s="388"/>
      <c r="BF33" s="388"/>
      <c r="BG33" s="388"/>
      <c r="BH33" s="388"/>
      <c r="BI33" s="388"/>
      <c r="BJ33" s="388"/>
      <c r="BK33" s="388"/>
      <c r="BL33" s="388"/>
      <c r="BM33" s="388"/>
      <c r="BN33" s="388"/>
      <c r="BO33" s="388"/>
      <c r="BP33" s="388"/>
      <c r="BQ33" s="388"/>
      <c r="BR33" s="388"/>
      <c r="BS33" s="388">
        <f>+BS29</f>
        <v>100000000</v>
      </c>
      <c r="BT33" s="388"/>
      <c r="BU33" s="388"/>
      <c r="BV33" s="388"/>
      <c r="BW33" s="388"/>
      <c r="BX33" s="388"/>
      <c r="BY33" s="388"/>
      <c r="BZ33" s="388"/>
      <c r="CA33" s="388"/>
      <c r="CB33" s="388"/>
      <c r="CC33" s="388"/>
      <c r="CD33" s="388"/>
      <c r="CE33" s="388"/>
      <c r="CF33" s="388"/>
      <c r="CG33" s="388"/>
      <c r="CH33" s="388"/>
      <c r="CI33" s="388"/>
      <c r="CJ33" s="388"/>
      <c r="CK33" s="388"/>
      <c r="CL33" s="388"/>
      <c r="CM33" s="388"/>
      <c r="CN33" s="388"/>
      <c r="CO33" s="388"/>
      <c r="CP33" s="388"/>
      <c r="CQ33" s="388"/>
      <c r="CR33" s="388">
        <f>+CR29</f>
        <v>30000000</v>
      </c>
      <c r="CS33" s="388"/>
      <c r="CT33" s="388"/>
      <c r="CU33" s="388"/>
      <c r="CV33" s="388"/>
      <c r="CW33" s="388"/>
      <c r="CX33" s="388"/>
      <c r="CY33" s="388"/>
      <c r="CZ33" s="388"/>
      <c r="DA33" s="388"/>
      <c r="DB33" s="388"/>
      <c r="DC33" s="388"/>
      <c r="DD33" s="388"/>
      <c r="DE33" s="388"/>
      <c r="DF33" s="388"/>
      <c r="DG33" s="388"/>
      <c r="DH33" s="388"/>
      <c r="DI33" s="388"/>
      <c r="DJ33" s="388"/>
      <c r="DK33" s="388"/>
      <c r="DL33" s="388"/>
      <c r="DM33" s="388"/>
      <c r="DN33" s="388"/>
      <c r="DO33" s="388"/>
      <c r="DP33" s="388"/>
      <c r="DQ33" s="388"/>
      <c r="DR33" s="388"/>
      <c r="DS33" s="388"/>
      <c r="DT33" s="388"/>
      <c r="DU33" s="388"/>
      <c r="DV33" s="388"/>
      <c r="DW33" s="388">
        <f>+DW29</f>
        <v>0</v>
      </c>
      <c r="DX33" s="389">
        <f>+DX29</f>
        <v>69812000</v>
      </c>
      <c r="DY33" s="390">
        <f>+DY29</f>
        <v>69812000</v>
      </c>
      <c r="DZ33" s="390">
        <f>+P33</f>
        <v>69812000</v>
      </c>
      <c r="EA33" s="390">
        <v>69812000</v>
      </c>
      <c r="EB33" s="378">
        <f t="shared" si="0"/>
        <v>95159000</v>
      </c>
      <c r="EC33" s="379">
        <f t="shared" si="1"/>
        <v>0.99802825469076106</v>
      </c>
      <c r="ED33" s="380">
        <f t="shared" si="2"/>
        <v>0.23475935433098061</v>
      </c>
      <c r="EE33" s="592"/>
      <c r="EF33" s="576"/>
      <c r="EG33" s="576"/>
      <c r="EH33" s="573"/>
      <c r="EI33" s="594" t="s">
        <v>190</v>
      </c>
    </row>
    <row r="34" spans="1:139" s="5" customFormat="1" ht="18" customHeight="1">
      <c r="A34" s="595"/>
      <c r="B34" s="581">
        <v>5</v>
      </c>
      <c r="C34" s="584" t="s">
        <v>212</v>
      </c>
      <c r="D34" s="587" t="s">
        <v>183</v>
      </c>
      <c r="E34" s="587">
        <v>199</v>
      </c>
      <c r="F34" s="370" t="s">
        <v>84</v>
      </c>
      <c r="G34" s="371">
        <f>+H34+U34+AT34+BS34+CR34</f>
        <v>800</v>
      </c>
      <c r="H34" s="371">
        <v>50</v>
      </c>
      <c r="I34" s="371">
        <f>+H34</f>
        <v>50</v>
      </c>
      <c r="J34" s="371">
        <v>0</v>
      </c>
      <c r="K34" s="371">
        <v>50</v>
      </c>
      <c r="L34" s="371">
        <v>5</v>
      </c>
      <c r="M34" s="371">
        <v>50</v>
      </c>
      <c r="N34" s="371">
        <v>10</v>
      </c>
      <c r="O34" s="371">
        <v>50</v>
      </c>
      <c r="P34" s="371">
        <v>30</v>
      </c>
      <c r="Q34" s="371">
        <v>50</v>
      </c>
      <c r="R34" s="371">
        <v>45</v>
      </c>
      <c r="S34" s="371">
        <v>50</v>
      </c>
      <c r="T34" s="371">
        <v>50</v>
      </c>
      <c r="U34" s="371">
        <v>160</v>
      </c>
      <c r="V34" s="371"/>
      <c r="W34" s="371"/>
      <c r="X34" s="371"/>
      <c r="Y34" s="371"/>
      <c r="Z34" s="371"/>
      <c r="AA34" s="371"/>
      <c r="AB34" s="371"/>
      <c r="AC34" s="371"/>
      <c r="AD34" s="371"/>
      <c r="AE34" s="371"/>
      <c r="AF34" s="371"/>
      <c r="AG34" s="371"/>
      <c r="AH34" s="371"/>
      <c r="AI34" s="371"/>
      <c r="AJ34" s="371"/>
      <c r="AK34" s="371"/>
      <c r="AL34" s="371"/>
      <c r="AM34" s="371"/>
      <c r="AN34" s="371"/>
      <c r="AO34" s="371"/>
      <c r="AP34" s="371"/>
      <c r="AQ34" s="371"/>
      <c r="AR34" s="371"/>
      <c r="AS34" s="371"/>
      <c r="AT34" s="371">
        <v>240</v>
      </c>
      <c r="AU34" s="371"/>
      <c r="AV34" s="371"/>
      <c r="AW34" s="371"/>
      <c r="AX34" s="371"/>
      <c r="AY34" s="371"/>
      <c r="AZ34" s="371"/>
      <c r="BA34" s="371"/>
      <c r="BB34" s="371"/>
      <c r="BC34" s="371"/>
      <c r="BD34" s="371"/>
      <c r="BE34" s="371"/>
      <c r="BF34" s="371"/>
      <c r="BG34" s="371"/>
      <c r="BH34" s="371"/>
      <c r="BI34" s="371"/>
      <c r="BJ34" s="371"/>
      <c r="BK34" s="371"/>
      <c r="BL34" s="371"/>
      <c r="BM34" s="371"/>
      <c r="BN34" s="371"/>
      <c r="BO34" s="371"/>
      <c r="BP34" s="371"/>
      <c r="BQ34" s="371"/>
      <c r="BR34" s="371"/>
      <c r="BS34" s="371">
        <v>240</v>
      </c>
      <c r="BT34" s="371"/>
      <c r="BU34" s="371"/>
      <c r="BV34" s="371"/>
      <c r="BW34" s="371"/>
      <c r="BX34" s="371"/>
      <c r="BY34" s="371"/>
      <c r="BZ34" s="371"/>
      <c r="CA34" s="371"/>
      <c r="CB34" s="371"/>
      <c r="CC34" s="371"/>
      <c r="CD34" s="371"/>
      <c r="CE34" s="371"/>
      <c r="CF34" s="371"/>
      <c r="CG34" s="371"/>
      <c r="CH34" s="371"/>
      <c r="CI34" s="371"/>
      <c r="CJ34" s="371"/>
      <c r="CK34" s="371"/>
      <c r="CL34" s="371"/>
      <c r="CM34" s="371"/>
      <c r="CN34" s="371"/>
      <c r="CO34" s="371"/>
      <c r="CP34" s="371"/>
      <c r="CQ34" s="371"/>
      <c r="CR34" s="371">
        <v>110</v>
      </c>
      <c r="CS34" s="371"/>
      <c r="CT34" s="371"/>
      <c r="CU34" s="371"/>
      <c r="CV34" s="371"/>
      <c r="CW34" s="371"/>
      <c r="CX34" s="371"/>
      <c r="CY34" s="371"/>
      <c r="CZ34" s="371"/>
      <c r="DA34" s="371"/>
      <c r="DB34" s="371"/>
      <c r="DC34" s="371"/>
      <c r="DD34" s="371"/>
      <c r="DE34" s="371"/>
      <c r="DF34" s="371"/>
      <c r="DG34" s="371"/>
      <c r="DH34" s="371"/>
      <c r="DI34" s="371"/>
      <c r="DJ34" s="371"/>
      <c r="DK34" s="371"/>
      <c r="DL34" s="371"/>
      <c r="DM34" s="371"/>
      <c r="DN34" s="371"/>
      <c r="DO34" s="371"/>
      <c r="DP34" s="371"/>
      <c r="DQ34" s="372"/>
      <c r="DR34" s="372"/>
      <c r="DS34" s="372"/>
      <c r="DT34" s="372"/>
      <c r="DU34" s="372"/>
      <c r="DV34" s="372"/>
      <c r="DW34" s="372">
        <v>0</v>
      </c>
      <c r="DX34" s="372">
        <v>5</v>
      </c>
      <c r="DY34" s="391">
        <v>10</v>
      </c>
      <c r="DZ34" s="391">
        <v>30</v>
      </c>
      <c r="EA34" s="391">
        <v>45</v>
      </c>
      <c r="EB34" s="371">
        <f t="shared" si="0"/>
        <v>50</v>
      </c>
      <c r="EC34" s="373">
        <f t="shared" si="1"/>
        <v>1</v>
      </c>
      <c r="ED34" s="374">
        <f t="shared" si="2"/>
        <v>6.25E-2</v>
      </c>
      <c r="EE34" s="571" t="s">
        <v>539</v>
      </c>
      <c r="EF34" s="574" t="s">
        <v>184</v>
      </c>
      <c r="EG34" s="574" t="s">
        <v>184</v>
      </c>
      <c r="EH34" s="571" t="s">
        <v>213</v>
      </c>
      <c r="EI34" s="577" t="s">
        <v>190</v>
      </c>
    </row>
    <row r="35" spans="1:139" s="5" customFormat="1" ht="18" customHeight="1">
      <c r="A35" s="595"/>
      <c r="B35" s="582"/>
      <c r="C35" s="585"/>
      <c r="D35" s="588"/>
      <c r="E35" s="588"/>
      <c r="F35" s="251" t="s">
        <v>6</v>
      </c>
      <c r="G35" s="252">
        <f>+S35+U35+AT35+BS35+CR35</f>
        <v>3901313327</v>
      </c>
      <c r="H35" s="252">
        <v>668935490</v>
      </c>
      <c r="I35" s="252">
        <v>668935490</v>
      </c>
      <c r="J35" s="252">
        <v>328110000</v>
      </c>
      <c r="K35" s="252">
        <v>641192490</v>
      </c>
      <c r="L35" s="252">
        <v>519353000</v>
      </c>
      <c r="M35" s="252">
        <v>641192490</v>
      </c>
      <c r="N35" s="252">
        <v>532019000</v>
      </c>
      <c r="O35" s="252">
        <v>734428327</v>
      </c>
      <c r="P35" s="252">
        <v>532019000</v>
      </c>
      <c r="Q35" s="252">
        <v>714428327</v>
      </c>
      <c r="R35" s="252">
        <v>556969163</v>
      </c>
      <c r="S35" s="252">
        <v>714428327</v>
      </c>
      <c r="T35" s="252">
        <v>706859293</v>
      </c>
      <c r="U35" s="252">
        <v>699388000</v>
      </c>
      <c r="V35" s="252"/>
      <c r="W35" s="252"/>
      <c r="X35" s="252"/>
      <c r="Y35" s="252"/>
      <c r="Z35" s="252"/>
      <c r="AA35" s="252"/>
      <c r="AB35" s="252"/>
      <c r="AC35" s="252"/>
      <c r="AD35" s="252"/>
      <c r="AE35" s="252"/>
      <c r="AF35" s="252"/>
      <c r="AG35" s="252"/>
      <c r="AH35" s="252"/>
      <c r="AI35" s="252"/>
      <c r="AJ35" s="252"/>
      <c r="AK35" s="252"/>
      <c r="AL35" s="252"/>
      <c r="AM35" s="252"/>
      <c r="AN35" s="252"/>
      <c r="AO35" s="252"/>
      <c r="AP35" s="252"/>
      <c r="AQ35" s="252"/>
      <c r="AR35" s="252"/>
      <c r="AS35" s="252"/>
      <c r="AT35" s="252">
        <v>1010205000</v>
      </c>
      <c r="AU35" s="252"/>
      <c r="AV35" s="252"/>
      <c r="AW35" s="252"/>
      <c r="AX35" s="252"/>
      <c r="AY35" s="252"/>
      <c r="AZ35" s="252"/>
      <c r="BA35" s="252"/>
      <c r="BB35" s="252"/>
      <c r="BC35" s="252"/>
      <c r="BD35" s="252"/>
      <c r="BE35" s="252"/>
      <c r="BF35" s="252"/>
      <c r="BG35" s="252"/>
      <c r="BH35" s="252"/>
      <c r="BI35" s="252"/>
      <c r="BJ35" s="252"/>
      <c r="BK35" s="252"/>
      <c r="BL35" s="252"/>
      <c r="BM35" s="252"/>
      <c r="BN35" s="252"/>
      <c r="BO35" s="252"/>
      <c r="BP35" s="252"/>
      <c r="BQ35" s="252"/>
      <c r="BR35" s="252"/>
      <c r="BS35" s="252">
        <v>1010205000</v>
      </c>
      <c r="BT35" s="252"/>
      <c r="BU35" s="252"/>
      <c r="BV35" s="252"/>
      <c r="BW35" s="252"/>
      <c r="BX35" s="252"/>
      <c r="BY35" s="252"/>
      <c r="BZ35" s="252"/>
      <c r="CA35" s="252"/>
      <c r="CB35" s="252"/>
      <c r="CC35" s="252"/>
      <c r="CD35" s="252"/>
      <c r="CE35" s="252"/>
      <c r="CF35" s="252"/>
      <c r="CG35" s="252"/>
      <c r="CH35" s="252"/>
      <c r="CI35" s="252"/>
      <c r="CJ35" s="252"/>
      <c r="CK35" s="252"/>
      <c r="CL35" s="252"/>
      <c r="CM35" s="252"/>
      <c r="CN35" s="252"/>
      <c r="CO35" s="252"/>
      <c r="CP35" s="252"/>
      <c r="CQ35" s="252"/>
      <c r="CR35" s="252">
        <v>467087000</v>
      </c>
      <c r="CS35" s="252"/>
      <c r="CT35" s="252"/>
      <c r="CU35" s="252"/>
      <c r="CV35" s="252"/>
      <c r="CW35" s="252"/>
      <c r="CX35" s="252"/>
      <c r="CY35" s="252"/>
      <c r="CZ35" s="252"/>
      <c r="DA35" s="252"/>
      <c r="DB35" s="252"/>
      <c r="DC35" s="252"/>
      <c r="DD35" s="252"/>
      <c r="DE35" s="252"/>
      <c r="DF35" s="252"/>
      <c r="DG35" s="252"/>
      <c r="DH35" s="252"/>
      <c r="DI35" s="252"/>
      <c r="DJ35" s="252"/>
      <c r="DK35" s="252"/>
      <c r="DL35" s="252"/>
      <c r="DM35" s="252"/>
      <c r="DN35" s="252"/>
      <c r="DO35" s="252"/>
      <c r="DP35" s="252"/>
      <c r="DQ35" s="252"/>
      <c r="DR35" s="252"/>
      <c r="DS35" s="252"/>
      <c r="DT35" s="252"/>
      <c r="DU35" s="252"/>
      <c r="DV35" s="252"/>
      <c r="DW35" s="252">
        <v>328110000</v>
      </c>
      <c r="DX35" s="252">
        <v>519353000</v>
      </c>
      <c r="DY35" s="349">
        <v>532019000</v>
      </c>
      <c r="DZ35" s="349">
        <f>+P35</f>
        <v>532019000</v>
      </c>
      <c r="EA35" s="349">
        <v>556969163</v>
      </c>
      <c r="EB35" s="249">
        <f>+T35</f>
        <v>706859293</v>
      </c>
      <c r="EC35" s="345">
        <f t="shared" si="1"/>
        <v>0.98940546768101478</v>
      </c>
      <c r="ED35" s="346">
        <f t="shared" si="2"/>
        <v>0.18118495843643373</v>
      </c>
      <c r="EE35" s="572"/>
      <c r="EF35" s="575"/>
      <c r="EG35" s="575"/>
      <c r="EH35" s="572"/>
      <c r="EI35" s="578"/>
    </row>
    <row r="36" spans="1:139" s="5" customFormat="1" ht="18" customHeight="1">
      <c r="A36" s="595"/>
      <c r="B36" s="582"/>
      <c r="C36" s="585"/>
      <c r="D36" s="588"/>
      <c r="E36" s="588"/>
      <c r="F36" s="248" t="s">
        <v>85</v>
      </c>
      <c r="G36" s="253"/>
      <c r="H36" s="253"/>
      <c r="I36" s="253"/>
      <c r="J36" s="253"/>
      <c r="K36" s="253"/>
      <c r="L36" s="253"/>
      <c r="M36" s="253"/>
      <c r="N36" s="253"/>
      <c r="O36" s="253"/>
      <c r="P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E36" s="253"/>
      <c r="DF36" s="253"/>
      <c r="DG36" s="253"/>
      <c r="DH36" s="253"/>
      <c r="DI36" s="253"/>
      <c r="DJ36" s="253"/>
      <c r="DK36" s="253"/>
      <c r="DL36" s="253"/>
      <c r="DM36" s="253"/>
      <c r="DN36" s="253"/>
      <c r="DO36" s="253"/>
      <c r="DP36" s="253"/>
      <c r="DQ36" s="250"/>
      <c r="DR36" s="250"/>
      <c r="DS36" s="250"/>
      <c r="DT36" s="250"/>
      <c r="DU36" s="250"/>
      <c r="DV36" s="250"/>
      <c r="DW36" s="250"/>
      <c r="DX36" s="250"/>
      <c r="DY36" s="349"/>
      <c r="DZ36" s="349"/>
      <c r="EA36" s="349"/>
      <c r="EB36" s="249">
        <f t="shared" si="0"/>
        <v>0</v>
      </c>
      <c r="EC36" s="345" t="e">
        <f t="shared" si="1"/>
        <v>#DIV/0!</v>
      </c>
      <c r="ED36" s="346" t="e">
        <f t="shared" si="2"/>
        <v>#DIV/0!</v>
      </c>
      <c r="EE36" s="572"/>
      <c r="EF36" s="575"/>
      <c r="EG36" s="575"/>
      <c r="EH36" s="572"/>
      <c r="EI36" s="578"/>
    </row>
    <row r="37" spans="1:139" s="5" customFormat="1" ht="18" customHeight="1">
      <c r="A37" s="595"/>
      <c r="B37" s="582"/>
      <c r="C37" s="585"/>
      <c r="D37" s="588"/>
      <c r="E37" s="588"/>
      <c r="F37" s="251" t="s">
        <v>7</v>
      </c>
      <c r="G37" s="255"/>
      <c r="H37" s="255"/>
      <c r="I37" s="255"/>
      <c r="J37" s="255"/>
      <c r="K37" s="255"/>
      <c r="L37" s="255"/>
      <c r="M37" s="255"/>
      <c r="N37" s="255"/>
      <c r="O37" s="255"/>
      <c r="P37" s="255"/>
      <c r="Q37" s="255"/>
      <c r="R37" s="255"/>
      <c r="S37" s="255"/>
      <c r="T37" s="255"/>
      <c r="U37" s="255"/>
      <c r="V37" s="255"/>
      <c r="W37" s="255"/>
      <c r="X37" s="255"/>
      <c r="Y37" s="255"/>
      <c r="Z37" s="255"/>
      <c r="AA37" s="255"/>
      <c r="AB37" s="255"/>
      <c r="AC37" s="255"/>
      <c r="AD37" s="255"/>
      <c r="AE37" s="255"/>
      <c r="AF37" s="255"/>
      <c r="AG37" s="255"/>
      <c r="AH37" s="255"/>
      <c r="AI37" s="255"/>
      <c r="AJ37" s="255"/>
      <c r="AK37" s="255"/>
      <c r="AL37" s="255"/>
      <c r="AM37" s="255"/>
      <c r="AN37" s="255"/>
      <c r="AO37" s="255"/>
      <c r="AP37" s="255"/>
      <c r="AQ37" s="255"/>
      <c r="AR37" s="255"/>
      <c r="AS37" s="255"/>
      <c r="AT37" s="255"/>
      <c r="AU37" s="255"/>
      <c r="AV37" s="255"/>
      <c r="AW37" s="255"/>
      <c r="AX37" s="255"/>
      <c r="AY37" s="255"/>
      <c r="AZ37" s="255"/>
      <c r="BA37" s="255"/>
      <c r="BB37" s="255"/>
      <c r="BC37" s="255"/>
      <c r="BD37" s="255"/>
      <c r="BE37" s="255"/>
      <c r="BF37" s="255"/>
      <c r="BG37" s="255"/>
      <c r="BH37" s="255"/>
      <c r="BI37" s="255"/>
      <c r="BJ37" s="255"/>
      <c r="BK37" s="255"/>
      <c r="BL37" s="255"/>
      <c r="BM37" s="255"/>
      <c r="BN37" s="255"/>
      <c r="BO37" s="255"/>
      <c r="BP37" s="255"/>
      <c r="BQ37" s="255"/>
      <c r="BR37" s="255"/>
      <c r="BS37" s="255"/>
      <c r="BT37" s="255"/>
      <c r="BU37" s="255"/>
      <c r="BV37" s="255"/>
      <c r="BW37" s="255"/>
      <c r="BX37" s="255"/>
      <c r="BY37" s="255"/>
      <c r="BZ37" s="255"/>
      <c r="CA37" s="255"/>
      <c r="CB37" s="255"/>
      <c r="CC37" s="255"/>
      <c r="CD37" s="255"/>
      <c r="CE37" s="255"/>
      <c r="CF37" s="255"/>
      <c r="CG37" s="255"/>
      <c r="CH37" s="255"/>
      <c r="CI37" s="255"/>
      <c r="CJ37" s="255"/>
      <c r="CK37" s="255"/>
      <c r="CL37" s="255"/>
      <c r="CM37" s="255"/>
      <c r="CN37" s="255"/>
      <c r="CO37" s="255"/>
      <c r="CP37" s="255"/>
      <c r="CQ37" s="255"/>
      <c r="CR37" s="255"/>
      <c r="CS37" s="255"/>
      <c r="CT37" s="255"/>
      <c r="CU37" s="255"/>
      <c r="CV37" s="255"/>
      <c r="CW37" s="255"/>
      <c r="CX37" s="255"/>
      <c r="CY37" s="255"/>
      <c r="CZ37" s="255"/>
      <c r="DA37" s="255"/>
      <c r="DB37" s="255"/>
      <c r="DC37" s="255"/>
      <c r="DD37" s="255"/>
      <c r="DE37" s="255"/>
      <c r="DF37" s="255"/>
      <c r="DG37" s="255"/>
      <c r="DH37" s="255"/>
      <c r="DI37" s="255"/>
      <c r="DJ37" s="255"/>
      <c r="DK37" s="255"/>
      <c r="DL37" s="255"/>
      <c r="DM37" s="255"/>
      <c r="DN37" s="255"/>
      <c r="DO37" s="255"/>
      <c r="DP37" s="255"/>
      <c r="DQ37" s="252"/>
      <c r="DR37" s="252"/>
      <c r="DS37" s="252"/>
      <c r="DT37" s="252"/>
      <c r="DU37" s="252"/>
      <c r="DV37" s="252"/>
      <c r="DW37" s="252"/>
      <c r="DX37" s="252"/>
      <c r="DY37" s="350"/>
      <c r="DZ37" s="350"/>
      <c r="EA37" s="350"/>
      <c r="EB37" s="249">
        <f t="shared" si="0"/>
        <v>0</v>
      </c>
      <c r="EC37" s="345" t="e">
        <f t="shared" si="1"/>
        <v>#DIV/0!</v>
      </c>
      <c r="ED37" s="346" t="e">
        <f t="shared" si="2"/>
        <v>#DIV/0!</v>
      </c>
      <c r="EE37" s="572"/>
      <c r="EF37" s="575"/>
      <c r="EG37" s="575"/>
      <c r="EH37" s="572"/>
      <c r="EI37" s="578"/>
    </row>
    <row r="38" spans="1:139" s="5" customFormat="1" ht="18" customHeight="1">
      <c r="A38" s="595"/>
      <c r="B38" s="582"/>
      <c r="C38" s="585"/>
      <c r="D38" s="588"/>
      <c r="E38" s="588"/>
      <c r="F38" s="248" t="s">
        <v>86</v>
      </c>
      <c r="G38" s="254">
        <f t="shared" ref="G38:J39" si="10">+G34</f>
        <v>800</v>
      </c>
      <c r="H38" s="254">
        <f t="shared" si="10"/>
        <v>50</v>
      </c>
      <c r="I38" s="254">
        <f t="shared" si="10"/>
        <v>50</v>
      </c>
      <c r="J38" s="254">
        <f>+J34</f>
        <v>0</v>
      </c>
      <c r="K38" s="254">
        <v>50</v>
      </c>
      <c r="L38" s="254">
        <f>+L34</f>
        <v>5</v>
      </c>
      <c r="M38" s="254">
        <v>50</v>
      </c>
      <c r="N38" s="254">
        <v>10</v>
      </c>
      <c r="O38" s="254">
        <v>50</v>
      </c>
      <c r="P38" s="254">
        <f>+P34</f>
        <v>30</v>
      </c>
      <c r="Q38" s="254">
        <v>50</v>
      </c>
      <c r="R38" s="254">
        <f>+R34</f>
        <v>45</v>
      </c>
      <c r="S38" s="254">
        <v>50</v>
      </c>
      <c r="T38" s="254">
        <v>50</v>
      </c>
      <c r="U38" s="254">
        <f>+U34</f>
        <v>160</v>
      </c>
      <c r="V38" s="254"/>
      <c r="W38" s="254"/>
      <c r="X38" s="254"/>
      <c r="Y38" s="254"/>
      <c r="Z38" s="254"/>
      <c r="AA38" s="254"/>
      <c r="AB38" s="254"/>
      <c r="AC38" s="254"/>
      <c r="AD38" s="254"/>
      <c r="AE38" s="254"/>
      <c r="AF38" s="254"/>
      <c r="AG38" s="254"/>
      <c r="AH38" s="254"/>
      <c r="AI38" s="254"/>
      <c r="AJ38" s="254"/>
      <c r="AK38" s="254"/>
      <c r="AL38" s="254"/>
      <c r="AM38" s="254"/>
      <c r="AN38" s="254"/>
      <c r="AO38" s="254"/>
      <c r="AP38" s="254"/>
      <c r="AQ38" s="254"/>
      <c r="AR38" s="254"/>
      <c r="AS38" s="254"/>
      <c r="AT38" s="254">
        <f>+AT34</f>
        <v>240</v>
      </c>
      <c r="AU38" s="254"/>
      <c r="AV38" s="254"/>
      <c r="AW38" s="254"/>
      <c r="AX38" s="254"/>
      <c r="AY38" s="254"/>
      <c r="AZ38" s="254"/>
      <c r="BA38" s="254"/>
      <c r="BB38" s="254"/>
      <c r="BC38" s="254"/>
      <c r="BD38" s="254"/>
      <c r="BE38" s="254"/>
      <c r="BF38" s="254"/>
      <c r="BG38" s="254"/>
      <c r="BH38" s="254"/>
      <c r="BI38" s="254"/>
      <c r="BJ38" s="254"/>
      <c r="BK38" s="254"/>
      <c r="BL38" s="254"/>
      <c r="BM38" s="254"/>
      <c r="BN38" s="254"/>
      <c r="BO38" s="254"/>
      <c r="BP38" s="254"/>
      <c r="BQ38" s="254"/>
      <c r="BR38" s="254"/>
      <c r="BS38" s="254">
        <f>+BS34</f>
        <v>240</v>
      </c>
      <c r="BT38" s="254"/>
      <c r="BU38" s="254"/>
      <c r="BV38" s="254"/>
      <c r="BW38" s="254"/>
      <c r="BX38" s="254"/>
      <c r="BY38" s="254"/>
      <c r="BZ38" s="254"/>
      <c r="CA38" s="254"/>
      <c r="CB38" s="254"/>
      <c r="CC38" s="254"/>
      <c r="CD38" s="254"/>
      <c r="CE38" s="254"/>
      <c r="CF38" s="254"/>
      <c r="CG38" s="254"/>
      <c r="CH38" s="254"/>
      <c r="CI38" s="254"/>
      <c r="CJ38" s="254"/>
      <c r="CK38" s="254"/>
      <c r="CL38" s="254"/>
      <c r="CM38" s="254"/>
      <c r="CN38" s="254"/>
      <c r="CO38" s="254"/>
      <c r="CP38" s="254"/>
      <c r="CQ38" s="254"/>
      <c r="CR38" s="254">
        <f>+CR34</f>
        <v>110</v>
      </c>
      <c r="CS38" s="254"/>
      <c r="CT38" s="254"/>
      <c r="CU38" s="254"/>
      <c r="CV38" s="254"/>
      <c r="CW38" s="254"/>
      <c r="CX38" s="254"/>
      <c r="CY38" s="254"/>
      <c r="CZ38" s="254"/>
      <c r="DA38" s="254"/>
      <c r="DB38" s="254"/>
      <c r="DC38" s="254"/>
      <c r="DD38" s="254"/>
      <c r="DE38" s="254"/>
      <c r="DF38" s="254"/>
      <c r="DG38" s="254"/>
      <c r="DH38" s="254"/>
      <c r="DI38" s="254"/>
      <c r="DJ38" s="254"/>
      <c r="DK38" s="254"/>
      <c r="DL38" s="254"/>
      <c r="DM38" s="254"/>
      <c r="DN38" s="254"/>
      <c r="DO38" s="254"/>
      <c r="DP38" s="254"/>
      <c r="DQ38" s="254"/>
      <c r="DR38" s="254"/>
      <c r="DS38" s="254"/>
      <c r="DT38" s="254"/>
      <c r="DU38" s="254"/>
      <c r="DV38" s="254"/>
      <c r="DW38" s="254">
        <f>+DW34</f>
        <v>0</v>
      </c>
      <c r="DX38" s="250">
        <f>+DX34</f>
        <v>5</v>
      </c>
      <c r="DY38" s="349">
        <v>10</v>
      </c>
      <c r="DZ38" s="349">
        <f>+DZ34</f>
        <v>30</v>
      </c>
      <c r="EA38" s="349">
        <v>45</v>
      </c>
      <c r="EB38" s="249">
        <f t="shared" si="0"/>
        <v>50</v>
      </c>
      <c r="EC38" s="345">
        <f t="shared" si="1"/>
        <v>1</v>
      </c>
      <c r="ED38" s="346">
        <f t="shared" si="2"/>
        <v>6.25E-2</v>
      </c>
      <c r="EE38" s="572"/>
      <c r="EF38" s="575"/>
      <c r="EG38" s="575"/>
      <c r="EH38" s="572"/>
      <c r="EI38" s="578"/>
    </row>
    <row r="39" spans="1:139" s="60" customFormat="1" ht="18" customHeight="1" thickBot="1">
      <c r="A39" s="595"/>
      <c r="B39" s="583"/>
      <c r="C39" s="586"/>
      <c r="D39" s="589"/>
      <c r="E39" s="589"/>
      <c r="F39" s="375" t="s">
        <v>89</v>
      </c>
      <c r="G39" s="376">
        <f t="shared" si="10"/>
        <v>3901313327</v>
      </c>
      <c r="H39" s="376">
        <f t="shared" si="10"/>
        <v>668935490</v>
      </c>
      <c r="I39" s="376">
        <f t="shared" si="10"/>
        <v>668935490</v>
      </c>
      <c r="J39" s="376">
        <f t="shared" si="10"/>
        <v>328110000</v>
      </c>
      <c r="K39" s="376">
        <v>641192490</v>
      </c>
      <c r="L39" s="376">
        <f>+L35</f>
        <v>519353000</v>
      </c>
      <c r="M39" s="376">
        <v>641192490</v>
      </c>
      <c r="N39" s="376">
        <f>+N35</f>
        <v>532019000</v>
      </c>
      <c r="O39" s="376">
        <f>+O35</f>
        <v>734428327</v>
      </c>
      <c r="P39" s="376">
        <f>+P35</f>
        <v>532019000</v>
      </c>
      <c r="Q39" s="376">
        <f>+Q35</f>
        <v>714428327</v>
      </c>
      <c r="R39" s="376">
        <f>+R35</f>
        <v>556969163</v>
      </c>
      <c r="S39" s="376">
        <f>+S35</f>
        <v>714428327</v>
      </c>
      <c r="T39" s="376">
        <v>706859293</v>
      </c>
      <c r="U39" s="376">
        <f>+U35</f>
        <v>699388000</v>
      </c>
      <c r="V39" s="376"/>
      <c r="W39" s="376"/>
      <c r="X39" s="376"/>
      <c r="Y39" s="376"/>
      <c r="Z39" s="376"/>
      <c r="AA39" s="376"/>
      <c r="AB39" s="376"/>
      <c r="AC39" s="376"/>
      <c r="AD39" s="376"/>
      <c r="AE39" s="376"/>
      <c r="AF39" s="376"/>
      <c r="AG39" s="376"/>
      <c r="AH39" s="376"/>
      <c r="AI39" s="376"/>
      <c r="AJ39" s="376"/>
      <c r="AK39" s="376"/>
      <c r="AL39" s="376"/>
      <c r="AM39" s="376"/>
      <c r="AN39" s="376"/>
      <c r="AO39" s="376"/>
      <c r="AP39" s="376"/>
      <c r="AQ39" s="376"/>
      <c r="AR39" s="376"/>
      <c r="AS39" s="376"/>
      <c r="AT39" s="376">
        <f>+AT35</f>
        <v>1010205000</v>
      </c>
      <c r="AU39" s="376"/>
      <c r="AV39" s="376"/>
      <c r="AW39" s="376"/>
      <c r="AX39" s="376"/>
      <c r="AY39" s="376"/>
      <c r="AZ39" s="376"/>
      <c r="BA39" s="376"/>
      <c r="BB39" s="376"/>
      <c r="BC39" s="376"/>
      <c r="BD39" s="376"/>
      <c r="BE39" s="376"/>
      <c r="BF39" s="376"/>
      <c r="BG39" s="376"/>
      <c r="BH39" s="376"/>
      <c r="BI39" s="376"/>
      <c r="BJ39" s="376"/>
      <c r="BK39" s="376"/>
      <c r="BL39" s="376"/>
      <c r="BM39" s="376"/>
      <c r="BN39" s="376"/>
      <c r="BO39" s="376"/>
      <c r="BP39" s="376"/>
      <c r="BQ39" s="376"/>
      <c r="BR39" s="376"/>
      <c r="BS39" s="376">
        <f>+BS35</f>
        <v>1010205000</v>
      </c>
      <c r="BT39" s="376"/>
      <c r="BU39" s="376"/>
      <c r="BV39" s="376"/>
      <c r="BW39" s="376"/>
      <c r="BX39" s="376"/>
      <c r="BY39" s="376"/>
      <c r="BZ39" s="376"/>
      <c r="CA39" s="376"/>
      <c r="CB39" s="376"/>
      <c r="CC39" s="376"/>
      <c r="CD39" s="376"/>
      <c r="CE39" s="376"/>
      <c r="CF39" s="376"/>
      <c r="CG39" s="376"/>
      <c r="CH39" s="376"/>
      <c r="CI39" s="376"/>
      <c r="CJ39" s="376"/>
      <c r="CK39" s="376"/>
      <c r="CL39" s="376"/>
      <c r="CM39" s="376"/>
      <c r="CN39" s="376"/>
      <c r="CO39" s="376"/>
      <c r="CP39" s="376"/>
      <c r="CQ39" s="376"/>
      <c r="CR39" s="376">
        <f>+CR35</f>
        <v>467087000</v>
      </c>
      <c r="CS39" s="376"/>
      <c r="CT39" s="376"/>
      <c r="CU39" s="376"/>
      <c r="CV39" s="376"/>
      <c r="CW39" s="376"/>
      <c r="CX39" s="376"/>
      <c r="CY39" s="376"/>
      <c r="CZ39" s="376"/>
      <c r="DA39" s="376"/>
      <c r="DB39" s="376"/>
      <c r="DC39" s="376"/>
      <c r="DD39" s="376"/>
      <c r="DE39" s="376"/>
      <c r="DF39" s="376"/>
      <c r="DG39" s="376"/>
      <c r="DH39" s="376"/>
      <c r="DI39" s="376"/>
      <c r="DJ39" s="376"/>
      <c r="DK39" s="376"/>
      <c r="DL39" s="376"/>
      <c r="DM39" s="376"/>
      <c r="DN39" s="376"/>
      <c r="DO39" s="376"/>
      <c r="DP39" s="376"/>
      <c r="DQ39" s="376"/>
      <c r="DR39" s="376"/>
      <c r="DS39" s="376"/>
      <c r="DT39" s="376"/>
      <c r="DU39" s="376"/>
      <c r="DV39" s="376"/>
      <c r="DW39" s="376">
        <f>+DW35</f>
        <v>328110000</v>
      </c>
      <c r="DX39" s="376">
        <f>+DX35</f>
        <v>519353000</v>
      </c>
      <c r="DY39" s="392">
        <f>+DY35</f>
        <v>532019000</v>
      </c>
      <c r="DZ39" s="392">
        <f>+P39</f>
        <v>532019000</v>
      </c>
      <c r="EA39" s="392">
        <v>556969163</v>
      </c>
      <c r="EB39" s="378">
        <f t="shared" si="0"/>
        <v>706859293</v>
      </c>
      <c r="EC39" s="379">
        <f t="shared" si="1"/>
        <v>0.98940546768101478</v>
      </c>
      <c r="ED39" s="380">
        <f t="shared" si="2"/>
        <v>0.18118495843643373</v>
      </c>
      <c r="EE39" s="573"/>
      <c r="EF39" s="576"/>
      <c r="EG39" s="576"/>
      <c r="EH39" s="573"/>
      <c r="EI39" s="579"/>
    </row>
    <row r="40" spans="1:139" s="5" customFormat="1" ht="18" customHeight="1">
      <c r="A40" s="595"/>
      <c r="B40" s="581">
        <v>6</v>
      </c>
      <c r="C40" s="584" t="s">
        <v>214</v>
      </c>
      <c r="D40" s="587" t="s">
        <v>183</v>
      </c>
      <c r="E40" s="587">
        <v>199</v>
      </c>
      <c r="F40" s="370" t="s">
        <v>84</v>
      </c>
      <c r="G40" s="371">
        <f>+H40+U40+AT40+BS40+CR40</f>
        <v>100</v>
      </c>
      <c r="H40" s="371">
        <v>10</v>
      </c>
      <c r="I40" s="371">
        <f>+H40</f>
        <v>10</v>
      </c>
      <c r="J40" s="371">
        <v>2</v>
      </c>
      <c r="K40" s="371">
        <v>10</v>
      </c>
      <c r="L40" s="371">
        <v>4</v>
      </c>
      <c r="M40" s="371">
        <v>10</v>
      </c>
      <c r="N40" s="371">
        <v>6</v>
      </c>
      <c r="O40" s="371">
        <v>10</v>
      </c>
      <c r="P40" s="371">
        <v>8</v>
      </c>
      <c r="Q40" s="371">
        <v>10</v>
      </c>
      <c r="R40" s="371">
        <v>9</v>
      </c>
      <c r="S40" s="371">
        <v>10</v>
      </c>
      <c r="T40" s="371">
        <v>10</v>
      </c>
      <c r="U40" s="371">
        <v>20</v>
      </c>
      <c r="V40" s="371"/>
      <c r="W40" s="371"/>
      <c r="X40" s="371"/>
      <c r="Y40" s="371"/>
      <c r="Z40" s="371"/>
      <c r="AA40" s="371"/>
      <c r="AB40" s="371"/>
      <c r="AC40" s="371"/>
      <c r="AD40" s="371"/>
      <c r="AE40" s="371"/>
      <c r="AF40" s="371"/>
      <c r="AG40" s="371"/>
      <c r="AH40" s="371"/>
      <c r="AI40" s="371"/>
      <c r="AJ40" s="371"/>
      <c r="AK40" s="371"/>
      <c r="AL40" s="371"/>
      <c r="AM40" s="371"/>
      <c r="AN40" s="371"/>
      <c r="AO40" s="371"/>
      <c r="AP40" s="371"/>
      <c r="AQ40" s="371"/>
      <c r="AR40" s="371"/>
      <c r="AS40" s="371"/>
      <c r="AT40" s="371">
        <v>27</v>
      </c>
      <c r="AU40" s="371"/>
      <c r="AV40" s="371"/>
      <c r="AW40" s="371"/>
      <c r="AX40" s="371"/>
      <c r="AY40" s="371"/>
      <c r="AZ40" s="371"/>
      <c r="BA40" s="371"/>
      <c r="BB40" s="371"/>
      <c r="BC40" s="371"/>
      <c r="BD40" s="371"/>
      <c r="BE40" s="371"/>
      <c r="BF40" s="371"/>
      <c r="BG40" s="371"/>
      <c r="BH40" s="371"/>
      <c r="BI40" s="371"/>
      <c r="BJ40" s="371"/>
      <c r="BK40" s="371"/>
      <c r="BL40" s="371"/>
      <c r="BM40" s="371"/>
      <c r="BN40" s="371"/>
      <c r="BO40" s="371"/>
      <c r="BP40" s="371"/>
      <c r="BQ40" s="371"/>
      <c r="BR40" s="371"/>
      <c r="BS40" s="371">
        <v>27</v>
      </c>
      <c r="BT40" s="371"/>
      <c r="BU40" s="371"/>
      <c r="BV40" s="371"/>
      <c r="BW40" s="371"/>
      <c r="BX40" s="371"/>
      <c r="BY40" s="371"/>
      <c r="BZ40" s="371"/>
      <c r="CA40" s="371"/>
      <c r="CB40" s="371"/>
      <c r="CC40" s="371"/>
      <c r="CD40" s="371"/>
      <c r="CE40" s="371"/>
      <c r="CF40" s="371"/>
      <c r="CG40" s="371"/>
      <c r="CH40" s="371"/>
      <c r="CI40" s="371"/>
      <c r="CJ40" s="371"/>
      <c r="CK40" s="371"/>
      <c r="CL40" s="371"/>
      <c r="CM40" s="371"/>
      <c r="CN40" s="371"/>
      <c r="CO40" s="371"/>
      <c r="CP40" s="371"/>
      <c r="CQ40" s="371"/>
      <c r="CR40" s="371">
        <v>16</v>
      </c>
      <c r="CS40" s="371"/>
      <c r="CT40" s="371"/>
      <c r="CU40" s="371"/>
      <c r="CV40" s="371"/>
      <c r="CW40" s="371"/>
      <c r="CX40" s="371"/>
      <c r="CY40" s="371"/>
      <c r="CZ40" s="371"/>
      <c r="DA40" s="371"/>
      <c r="DB40" s="371"/>
      <c r="DC40" s="371"/>
      <c r="DD40" s="371"/>
      <c r="DE40" s="371"/>
      <c r="DF40" s="371"/>
      <c r="DG40" s="371"/>
      <c r="DH40" s="371"/>
      <c r="DI40" s="371"/>
      <c r="DJ40" s="371"/>
      <c r="DK40" s="371"/>
      <c r="DL40" s="371"/>
      <c r="DM40" s="371"/>
      <c r="DN40" s="371"/>
      <c r="DO40" s="371"/>
      <c r="DP40" s="371"/>
      <c r="DQ40" s="372"/>
      <c r="DR40" s="372"/>
      <c r="DS40" s="372"/>
      <c r="DT40" s="372"/>
      <c r="DU40" s="372"/>
      <c r="DV40" s="372"/>
      <c r="DW40" s="372">
        <v>2</v>
      </c>
      <c r="DX40" s="372">
        <v>4</v>
      </c>
      <c r="DY40" s="371">
        <v>6</v>
      </c>
      <c r="DZ40" s="371">
        <v>8</v>
      </c>
      <c r="EA40" s="371">
        <v>9</v>
      </c>
      <c r="EB40" s="371">
        <f t="shared" si="0"/>
        <v>10</v>
      </c>
      <c r="EC40" s="373">
        <f t="shared" si="1"/>
        <v>1</v>
      </c>
      <c r="ED40" s="374">
        <f t="shared" si="2"/>
        <v>0.1</v>
      </c>
      <c r="EE40" s="571" t="s">
        <v>586</v>
      </c>
      <c r="EF40" s="574" t="s">
        <v>184</v>
      </c>
      <c r="EG40" s="574" t="s">
        <v>184</v>
      </c>
      <c r="EH40" s="571" t="s">
        <v>215</v>
      </c>
      <c r="EI40" s="577" t="s">
        <v>216</v>
      </c>
    </row>
    <row r="41" spans="1:139" s="5" customFormat="1" ht="18" customHeight="1">
      <c r="A41" s="595"/>
      <c r="B41" s="582"/>
      <c r="C41" s="585"/>
      <c r="D41" s="588"/>
      <c r="E41" s="588"/>
      <c r="F41" s="251" t="s">
        <v>6</v>
      </c>
      <c r="G41" s="252">
        <f>+S41+U41+AT41+BS41+CR41</f>
        <v>2117624000</v>
      </c>
      <c r="H41" s="252">
        <v>120000000</v>
      </c>
      <c r="I41" s="252">
        <f>+H41</f>
        <v>120000000</v>
      </c>
      <c r="J41" s="252">
        <v>0</v>
      </c>
      <c r="K41" s="252">
        <v>104955000</v>
      </c>
      <c r="L41" s="252">
        <v>90696000</v>
      </c>
      <c r="M41" s="252">
        <v>104955000</v>
      </c>
      <c r="N41" s="252">
        <v>90696000</v>
      </c>
      <c r="O41" s="252">
        <v>104955000</v>
      </c>
      <c r="P41" s="252">
        <v>90696000</v>
      </c>
      <c r="Q41" s="252">
        <v>109624000</v>
      </c>
      <c r="R41" s="252">
        <v>90696000</v>
      </c>
      <c r="S41" s="252">
        <v>109624000</v>
      </c>
      <c r="T41" s="252">
        <v>109624000</v>
      </c>
      <c r="U41" s="252">
        <v>349839000</v>
      </c>
      <c r="V41" s="252"/>
      <c r="W41" s="252"/>
      <c r="X41" s="252"/>
      <c r="Y41" s="252"/>
      <c r="Z41" s="252"/>
      <c r="AA41" s="252"/>
      <c r="AB41" s="252"/>
      <c r="AC41" s="252"/>
      <c r="AD41" s="252"/>
      <c r="AE41" s="252"/>
      <c r="AF41" s="252"/>
      <c r="AG41" s="252"/>
      <c r="AH41" s="252"/>
      <c r="AI41" s="252"/>
      <c r="AJ41" s="252"/>
      <c r="AK41" s="252"/>
      <c r="AL41" s="252"/>
      <c r="AM41" s="252"/>
      <c r="AN41" s="252"/>
      <c r="AO41" s="252"/>
      <c r="AP41" s="252"/>
      <c r="AQ41" s="252"/>
      <c r="AR41" s="252"/>
      <c r="AS41" s="252"/>
      <c r="AT41" s="252">
        <v>636720000</v>
      </c>
      <c r="AU41" s="252"/>
      <c r="AV41" s="252"/>
      <c r="AW41" s="252"/>
      <c r="AX41" s="252"/>
      <c r="AY41" s="252"/>
      <c r="AZ41" s="252"/>
      <c r="BA41" s="252"/>
      <c r="BB41" s="252"/>
      <c r="BC41" s="252"/>
      <c r="BD41" s="252"/>
      <c r="BE41" s="252"/>
      <c r="BF41" s="252"/>
      <c r="BG41" s="252"/>
      <c r="BH41" s="252"/>
      <c r="BI41" s="252"/>
      <c r="BJ41" s="252"/>
      <c r="BK41" s="252"/>
      <c r="BL41" s="252"/>
      <c r="BM41" s="252"/>
      <c r="BN41" s="252"/>
      <c r="BO41" s="252"/>
      <c r="BP41" s="252"/>
      <c r="BQ41" s="252"/>
      <c r="BR41" s="252"/>
      <c r="BS41" s="252">
        <v>636720000</v>
      </c>
      <c r="BT41" s="252"/>
      <c r="BU41" s="252"/>
      <c r="BV41" s="252"/>
      <c r="BW41" s="252"/>
      <c r="BX41" s="252"/>
      <c r="BY41" s="252"/>
      <c r="BZ41" s="252"/>
      <c r="CA41" s="252"/>
      <c r="CB41" s="252"/>
      <c r="CC41" s="252"/>
      <c r="CD41" s="252"/>
      <c r="CE41" s="252"/>
      <c r="CF41" s="252"/>
      <c r="CG41" s="252"/>
      <c r="CH41" s="252"/>
      <c r="CI41" s="252"/>
      <c r="CJ41" s="252"/>
      <c r="CK41" s="252"/>
      <c r="CL41" s="252"/>
      <c r="CM41" s="252"/>
      <c r="CN41" s="252"/>
      <c r="CO41" s="252"/>
      <c r="CP41" s="252"/>
      <c r="CQ41" s="252"/>
      <c r="CR41" s="252">
        <v>384721000</v>
      </c>
      <c r="CS41" s="252"/>
      <c r="CT41" s="252"/>
      <c r="CU41" s="252"/>
      <c r="CV41" s="252"/>
      <c r="CW41" s="252"/>
      <c r="CX41" s="252"/>
      <c r="CY41" s="252"/>
      <c r="CZ41" s="252"/>
      <c r="DA41" s="252"/>
      <c r="DB41" s="252"/>
      <c r="DC41" s="252"/>
      <c r="DD41" s="252"/>
      <c r="DE41" s="252"/>
      <c r="DF41" s="252"/>
      <c r="DG41" s="252"/>
      <c r="DH41" s="252"/>
      <c r="DI41" s="252"/>
      <c r="DJ41" s="252"/>
      <c r="DK41" s="252"/>
      <c r="DL41" s="252"/>
      <c r="DM41" s="252"/>
      <c r="DN41" s="252"/>
      <c r="DO41" s="252"/>
      <c r="DP41" s="252"/>
      <c r="DQ41" s="252"/>
      <c r="DR41" s="252"/>
      <c r="DS41" s="252"/>
      <c r="DT41" s="252"/>
      <c r="DU41" s="252"/>
      <c r="DV41" s="252"/>
      <c r="DW41" s="252">
        <v>0</v>
      </c>
      <c r="DX41" s="252">
        <v>90696000</v>
      </c>
      <c r="DY41" s="252">
        <v>90696000</v>
      </c>
      <c r="DZ41" s="252">
        <f>+P41</f>
        <v>90696000</v>
      </c>
      <c r="EA41" s="252">
        <v>90696000</v>
      </c>
      <c r="EB41" s="249">
        <f t="shared" si="0"/>
        <v>109624000</v>
      </c>
      <c r="EC41" s="345">
        <f t="shared" si="1"/>
        <v>1</v>
      </c>
      <c r="ED41" s="346">
        <f t="shared" si="2"/>
        <v>5.1767452578928085E-2</v>
      </c>
      <c r="EE41" s="572"/>
      <c r="EF41" s="575"/>
      <c r="EG41" s="575"/>
      <c r="EH41" s="572"/>
      <c r="EI41" s="578"/>
    </row>
    <row r="42" spans="1:139" s="5" customFormat="1" ht="18" customHeight="1">
      <c r="A42" s="595"/>
      <c r="B42" s="582"/>
      <c r="C42" s="585"/>
      <c r="D42" s="588"/>
      <c r="E42" s="588"/>
      <c r="F42" s="248" t="s">
        <v>85</v>
      </c>
      <c r="G42" s="253"/>
      <c r="H42" s="253"/>
      <c r="I42" s="253"/>
      <c r="J42" s="253"/>
      <c r="K42" s="253"/>
      <c r="L42" s="253"/>
      <c r="M42" s="253"/>
      <c r="N42" s="253"/>
      <c r="O42" s="253"/>
      <c r="P42" s="253"/>
      <c r="Q42" s="253"/>
      <c r="R42" s="253"/>
      <c r="S42" s="253"/>
      <c r="T42" s="253"/>
      <c r="U42" s="253"/>
      <c r="V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0"/>
      <c r="DR42" s="250"/>
      <c r="DS42" s="250"/>
      <c r="DT42" s="250"/>
      <c r="DU42" s="250"/>
      <c r="DV42" s="250"/>
      <c r="DW42" s="250"/>
      <c r="DX42" s="250"/>
      <c r="DY42" s="253"/>
      <c r="DZ42" s="253"/>
      <c r="EA42" s="253"/>
      <c r="EB42" s="249">
        <f t="shared" si="0"/>
        <v>0</v>
      </c>
      <c r="EC42" s="345" t="e">
        <f t="shared" si="1"/>
        <v>#DIV/0!</v>
      </c>
      <c r="ED42" s="346" t="e">
        <f t="shared" si="2"/>
        <v>#DIV/0!</v>
      </c>
      <c r="EE42" s="572"/>
      <c r="EF42" s="575"/>
      <c r="EG42" s="575"/>
      <c r="EH42" s="572"/>
      <c r="EI42" s="578"/>
    </row>
    <row r="43" spans="1:139" s="5" customFormat="1" ht="18" customHeight="1">
      <c r="A43" s="595"/>
      <c r="B43" s="582"/>
      <c r="C43" s="585"/>
      <c r="D43" s="588"/>
      <c r="E43" s="588"/>
      <c r="F43" s="251" t="s">
        <v>7</v>
      </c>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5"/>
      <c r="AE43" s="255"/>
      <c r="AF43" s="255"/>
      <c r="AG43" s="255"/>
      <c r="AH43" s="255"/>
      <c r="AI43" s="255"/>
      <c r="AJ43" s="255"/>
      <c r="AK43" s="255"/>
      <c r="AL43" s="255"/>
      <c r="AM43" s="255"/>
      <c r="AN43" s="255"/>
      <c r="AO43" s="255"/>
      <c r="AP43" s="255"/>
      <c r="AQ43" s="255"/>
      <c r="AR43" s="255"/>
      <c r="AS43" s="255"/>
      <c r="AT43" s="255"/>
      <c r="AU43" s="255"/>
      <c r="AV43" s="255"/>
      <c r="AW43" s="255"/>
      <c r="AX43" s="255"/>
      <c r="AY43" s="255"/>
      <c r="AZ43" s="255"/>
      <c r="BA43" s="255"/>
      <c r="BB43" s="255"/>
      <c r="BC43" s="255"/>
      <c r="BD43" s="255"/>
      <c r="BE43" s="255"/>
      <c r="BF43" s="255"/>
      <c r="BG43" s="255"/>
      <c r="BH43" s="255"/>
      <c r="BI43" s="255"/>
      <c r="BJ43" s="255"/>
      <c r="BK43" s="255"/>
      <c r="BL43" s="255"/>
      <c r="BM43" s="255"/>
      <c r="BN43" s="255"/>
      <c r="BO43" s="255"/>
      <c r="BP43" s="255"/>
      <c r="BQ43" s="255"/>
      <c r="BR43" s="255"/>
      <c r="BS43" s="255"/>
      <c r="BT43" s="255"/>
      <c r="BU43" s="255"/>
      <c r="BV43" s="255"/>
      <c r="BW43" s="255"/>
      <c r="BX43" s="255"/>
      <c r="BY43" s="255"/>
      <c r="BZ43" s="255"/>
      <c r="CA43" s="255"/>
      <c r="CB43" s="255"/>
      <c r="CC43" s="255"/>
      <c r="CD43" s="255"/>
      <c r="CE43" s="255"/>
      <c r="CF43" s="255"/>
      <c r="CG43" s="255"/>
      <c r="CH43" s="255"/>
      <c r="CI43" s="255"/>
      <c r="CJ43" s="255"/>
      <c r="CK43" s="255"/>
      <c r="CL43" s="255"/>
      <c r="CM43" s="255"/>
      <c r="CN43" s="255"/>
      <c r="CO43" s="255"/>
      <c r="CP43" s="255"/>
      <c r="CQ43" s="255"/>
      <c r="CR43" s="255"/>
      <c r="CS43" s="255"/>
      <c r="CT43" s="255"/>
      <c r="CU43" s="255"/>
      <c r="CV43" s="255"/>
      <c r="CW43" s="255"/>
      <c r="CX43" s="255"/>
      <c r="CY43" s="255"/>
      <c r="CZ43" s="255"/>
      <c r="DA43" s="255"/>
      <c r="DB43" s="255"/>
      <c r="DC43" s="255"/>
      <c r="DD43" s="255"/>
      <c r="DE43" s="255"/>
      <c r="DF43" s="255"/>
      <c r="DG43" s="255"/>
      <c r="DH43" s="255"/>
      <c r="DI43" s="255"/>
      <c r="DJ43" s="255"/>
      <c r="DK43" s="255"/>
      <c r="DL43" s="255"/>
      <c r="DM43" s="255"/>
      <c r="DN43" s="255"/>
      <c r="DO43" s="255"/>
      <c r="DP43" s="255"/>
      <c r="DQ43" s="252"/>
      <c r="DR43" s="252"/>
      <c r="DS43" s="252"/>
      <c r="DT43" s="252"/>
      <c r="DU43" s="252"/>
      <c r="DV43" s="252"/>
      <c r="DW43" s="252"/>
      <c r="DX43" s="252"/>
      <c r="DY43" s="255"/>
      <c r="DZ43" s="255"/>
      <c r="EA43" s="255"/>
      <c r="EB43" s="249">
        <f t="shared" si="0"/>
        <v>0</v>
      </c>
      <c r="EC43" s="345" t="e">
        <f t="shared" si="1"/>
        <v>#DIV/0!</v>
      </c>
      <c r="ED43" s="346" t="e">
        <f t="shared" si="2"/>
        <v>#DIV/0!</v>
      </c>
      <c r="EE43" s="572"/>
      <c r="EF43" s="575"/>
      <c r="EG43" s="575"/>
      <c r="EH43" s="572"/>
      <c r="EI43" s="578"/>
    </row>
    <row r="44" spans="1:139" s="5" customFormat="1" ht="18" customHeight="1">
      <c r="A44" s="595"/>
      <c r="B44" s="582"/>
      <c r="C44" s="585"/>
      <c r="D44" s="588"/>
      <c r="E44" s="588"/>
      <c r="F44" s="248" t="s">
        <v>86</v>
      </c>
      <c r="G44" s="254">
        <f t="shared" ref="G44:J45" si="11">+G40</f>
        <v>100</v>
      </c>
      <c r="H44" s="254">
        <f t="shared" si="11"/>
        <v>10</v>
      </c>
      <c r="I44" s="254">
        <f t="shared" si="11"/>
        <v>10</v>
      </c>
      <c r="J44" s="254">
        <f t="shared" si="11"/>
        <v>2</v>
      </c>
      <c r="K44" s="254">
        <v>10</v>
      </c>
      <c r="L44" s="254">
        <f>+L40</f>
        <v>4</v>
      </c>
      <c r="M44" s="254">
        <v>10</v>
      </c>
      <c r="N44" s="254">
        <v>6</v>
      </c>
      <c r="O44" s="254">
        <v>10</v>
      </c>
      <c r="P44" s="254">
        <f>+P40</f>
        <v>8</v>
      </c>
      <c r="Q44" s="254">
        <v>10</v>
      </c>
      <c r="R44" s="254">
        <v>9</v>
      </c>
      <c r="S44" s="254">
        <v>10</v>
      </c>
      <c r="T44" s="254">
        <v>10</v>
      </c>
      <c r="U44" s="254">
        <f>+U40</f>
        <v>20</v>
      </c>
      <c r="V44" s="254"/>
      <c r="W44" s="254"/>
      <c r="X44" s="254"/>
      <c r="Y44" s="254"/>
      <c r="Z44" s="254"/>
      <c r="AA44" s="254"/>
      <c r="AB44" s="254"/>
      <c r="AC44" s="254"/>
      <c r="AD44" s="254"/>
      <c r="AE44" s="254"/>
      <c r="AF44" s="254"/>
      <c r="AG44" s="254"/>
      <c r="AH44" s="254"/>
      <c r="AI44" s="254"/>
      <c r="AJ44" s="254"/>
      <c r="AK44" s="254"/>
      <c r="AL44" s="254"/>
      <c r="AM44" s="254"/>
      <c r="AN44" s="254"/>
      <c r="AO44" s="254"/>
      <c r="AP44" s="254"/>
      <c r="AQ44" s="254"/>
      <c r="AR44" s="254"/>
      <c r="AS44" s="254"/>
      <c r="AT44" s="254">
        <f>+AT40</f>
        <v>27</v>
      </c>
      <c r="AU44" s="254"/>
      <c r="AV44" s="254"/>
      <c r="AW44" s="254"/>
      <c r="AX44" s="254"/>
      <c r="AY44" s="254"/>
      <c r="AZ44" s="254"/>
      <c r="BA44" s="254"/>
      <c r="BB44" s="254"/>
      <c r="BC44" s="254"/>
      <c r="BD44" s="254"/>
      <c r="BE44" s="254"/>
      <c r="BF44" s="254"/>
      <c r="BG44" s="254"/>
      <c r="BH44" s="254"/>
      <c r="BI44" s="254"/>
      <c r="BJ44" s="254"/>
      <c r="BK44" s="254"/>
      <c r="BL44" s="254"/>
      <c r="BM44" s="254"/>
      <c r="BN44" s="254"/>
      <c r="BO44" s="254"/>
      <c r="BP44" s="254"/>
      <c r="BQ44" s="254"/>
      <c r="BR44" s="254"/>
      <c r="BS44" s="254">
        <f>+BS40</f>
        <v>27</v>
      </c>
      <c r="BT44" s="254"/>
      <c r="BU44" s="254"/>
      <c r="BV44" s="254"/>
      <c r="BW44" s="254"/>
      <c r="BX44" s="254"/>
      <c r="BY44" s="254"/>
      <c r="BZ44" s="254"/>
      <c r="CA44" s="254"/>
      <c r="CB44" s="254"/>
      <c r="CC44" s="254"/>
      <c r="CD44" s="254"/>
      <c r="CE44" s="254"/>
      <c r="CF44" s="254"/>
      <c r="CG44" s="254"/>
      <c r="CH44" s="254"/>
      <c r="CI44" s="254"/>
      <c r="CJ44" s="254"/>
      <c r="CK44" s="254"/>
      <c r="CL44" s="254"/>
      <c r="CM44" s="254"/>
      <c r="CN44" s="254"/>
      <c r="CO44" s="254"/>
      <c r="CP44" s="254"/>
      <c r="CQ44" s="254"/>
      <c r="CR44" s="254">
        <f>+CR40</f>
        <v>16</v>
      </c>
      <c r="CS44" s="254"/>
      <c r="CT44" s="254"/>
      <c r="CU44" s="254"/>
      <c r="CV44" s="254"/>
      <c r="CW44" s="254"/>
      <c r="CX44" s="254"/>
      <c r="CY44" s="254"/>
      <c r="CZ44" s="254"/>
      <c r="DA44" s="254"/>
      <c r="DB44" s="254"/>
      <c r="DC44" s="254"/>
      <c r="DD44" s="254"/>
      <c r="DE44" s="254"/>
      <c r="DF44" s="254"/>
      <c r="DG44" s="254"/>
      <c r="DH44" s="254"/>
      <c r="DI44" s="254"/>
      <c r="DJ44" s="254"/>
      <c r="DK44" s="254"/>
      <c r="DL44" s="254"/>
      <c r="DM44" s="254"/>
      <c r="DN44" s="254"/>
      <c r="DO44" s="254"/>
      <c r="DP44" s="254"/>
      <c r="DQ44" s="254"/>
      <c r="DR44" s="254"/>
      <c r="DS44" s="254"/>
      <c r="DT44" s="254"/>
      <c r="DU44" s="254"/>
      <c r="DV44" s="254"/>
      <c r="DW44" s="254">
        <f>+DW40</f>
        <v>2</v>
      </c>
      <c r="DX44" s="250">
        <f>+DX40</f>
        <v>4</v>
      </c>
      <c r="DY44" s="254">
        <v>6</v>
      </c>
      <c r="DZ44" s="254">
        <v>8</v>
      </c>
      <c r="EA44" s="254">
        <v>10</v>
      </c>
      <c r="EB44" s="249">
        <f t="shared" si="0"/>
        <v>10</v>
      </c>
      <c r="EC44" s="345">
        <f t="shared" si="1"/>
        <v>1</v>
      </c>
      <c r="ED44" s="346">
        <f t="shared" si="2"/>
        <v>0.1</v>
      </c>
      <c r="EE44" s="572"/>
      <c r="EF44" s="575"/>
      <c r="EG44" s="575"/>
      <c r="EH44" s="572"/>
      <c r="EI44" s="578"/>
    </row>
    <row r="45" spans="1:139" s="60" customFormat="1" ht="18" customHeight="1" thickBot="1">
      <c r="A45" s="595"/>
      <c r="B45" s="596"/>
      <c r="C45" s="597"/>
      <c r="D45" s="598"/>
      <c r="E45" s="598"/>
      <c r="F45" s="396" t="s">
        <v>89</v>
      </c>
      <c r="G45" s="397">
        <f t="shared" si="11"/>
        <v>2117624000</v>
      </c>
      <c r="H45" s="397">
        <f t="shared" si="11"/>
        <v>120000000</v>
      </c>
      <c r="I45" s="398">
        <f t="shared" si="11"/>
        <v>120000000</v>
      </c>
      <c r="J45" s="398">
        <f t="shared" si="11"/>
        <v>0</v>
      </c>
      <c r="K45" s="398">
        <v>104955000</v>
      </c>
      <c r="L45" s="398">
        <f>+L41</f>
        <v>90696000</v>
      </c>
      <c r="M45" s="398">
        <v>104955000</v>
      </c>
      <c r="N45" s="398">
        <f>+N41</f>
        <v>90696000</v>
      </c>
      <c r="O45" s="398">
        <v>104955000</v>
      </c>
      <c r="P45" s="398">
        <f>+P41</f>
        <v>90696000</v>
      </c>
      <c r="Q45" s="398">
        <f>+Q41</f>
        <v>109624000</v>
      </c>
      <c r="R45" s="398">
        <f>+R41</f>
        <v>90696000</v>
      </c>
      <c r="S45" s="398">
        <f>+S41</f>
        <v>109624000</v>
      </c>
      <c r="T45" s="398">
        <v>109624000</v>
      </c>
      <c r="U45" s="398">
        <f>+U41</f>
        <v>349839000</v>
      </c>
      <c r="V45" s="398"/>
      <c r="W45" s="398"/>
      <c r="X45" s="398"/>
      <c r="Y45" s="398"/>
      <c r="Z45" s="398"/>
      <c r="AA45" s="398"/>
      <c r="AB45" s="398"/>
      <c r="AC45" s="398"/>
      <c r="AD45" s="398"/>
      <c r="AE45" s="398"/>
      <c r="AF45" s="398"/>
      <c r="AG45" s="398"/>
      <c r="AH45" s="398"/>
      <c r="AI45" s="398"/>
      <c r="AJ45" s="398"/>
      <c r="AK45" s="398"/>
      <c r="AL45" s="398"/>
      <c r="AM45" s="398"/>
      <c r="AN45" s="398"/>
      <c r="AO45" s="398"/>
      <c r="AP45" s="398"/>
      <c r="AQ45" s="398"/>
      <c r="AR45" s="398"/>
      <c r="AS45" s="398"/>
      <c r="AT45" s="398">
        <f>+AT41</f>
        <v>636720000</v>
      </c>
      <c r="AU45" s="398"/>
      <c r="AV45" s="398"/>
      <c r="AW45" s="398"/>
      <c r="AX45" s="398"/>
      <c r="AY45" s="398"/>
      <c r="AZ45" s="398"/>
      <c r="BA45" s="398"/>
      <c r="BB45" s="398"/>
      <c r="BC45" s="398"/>
      <c r="BD45" s="398"/>
      <c r="BE45" s="398"/>
      <c r="BF45" s="398"/>
      <c r="BG45" s="398"/>
      <c r="BH45" s="398"/>
      <c r="BI45" s="398"/>
      <c r="BJ45" s="398"/>
      <c r="BK45" s="398"/>
      <c r="BL45" s="398"/>
      <c r="BM45" s="398"/>
      <c r="BN45" s="398"/>
      <c r="BO45" s="398"/>
      <c r="BP45" s="398"/>
      <c r="BQ45" s="398"/>
      <c r="BR45" s="398"/>
      <c r="BS45" s="398">
        <f>+BS41</f>
        <v>636720000</v>
      </c>
      <c r="BT45" s="398"/>
      <c r="BU45" s="398"/>
      <c r="BV45" s="398"/>
      <c r="BW45" s="398"/>
      <c r="BX45" s="398"/>
      <c r="BY45" s="398"/>
      <c r="BZ45" s="398"/>
      <c r="CA45" s="398"/>
      <c r="CB45" s="398"/>
      <c r="CC45" s="398"/>
      <c r="CD45" s="398"/>
      <c r="CE45" s="398"/>
      <c r="CF45" s="398"/>
      <c r="CG45" s="398"/>
      <c r="CH45" s="398"/>
      <c r="CI45" s="398"/>
      <c r="CJ45" s="398"/>
      <c r="CK45" s="398"/>
      <c r="CL45" s="398"/>
      <c r="CM45" s="398"/>
      <c r="CN45" s="398"/>
      <c r="CO45" s="398"/>
      <c r="CP45" s="398"/>
      <c r="CQ45" s="398"/>
      <c r="CR45" s="398">
        <f>+CR41</f>
        <v>384721000</v>
      </c>
      <c r="CS45" s="398"/>
      <c r="CT45" s="398"/>
      <c r="CU45" s="398"/>
      <c r="CV45" s="398"/>
      <c r="CW45" s="398"/>
      <c r="CX45" s="398"/>
      <c r="CY45" s="398"/>
      <c r="CZ45" s="398"/>
      <c r="DA45" s="398"/>
      <c r="DB45" s="398"/>
      <c r="DC45" s="398"/>
      <c r="DD45" s="398"/>
      <c r="DE45" s="398"/>
      <c r="DF45" s="398"/>
      <c r="DG45" s="398"/>
      <c r="DH45" s="398"/>
      <c r="DI45" s="398"/>
      <c r="DJ45" s="398"/>
      <c r="DK45" s="398"/>
      <c r="DL45" s="398"/>
      <c r="DM45" s="398"/>
      <c r="DN45" s="398"/>
      <c r="DO45" s="398"/>
      <c r="DP45" s="398"/>
      <c r="DQ45" s="398"/>
      <c r="DR45" s="398"/>
      <c r="DS45" s="398"/>
      <c r="DT45" s="398"/>
      <c r="DU45" s="398"/>
      <c r="DV45" s="398"/>
      <c r="DW45" s="398">
        <f>+DW41</f>
        <v>0</v>
      </c>
      <c r="DX45" s="398">
        <f>+DX41</f>
        <v>90696000</v>
      </c>
      <c r="DY45" s="398">
        <f>+DY41</f>
        <v>90696000</v>
      </c>
      <c r="DZ45" s="398">
        <f>+P45</f>
        <v>90696000</v>
      </c>
      <c r="EA45" s="398">
        <v>90696000</v>
      </c>
      <c r="EB45" s="399">
        <f>+T45</f>
        <v>109624000</v>
      </c>
      <c r="EC45" s="400">
        <f t="shared" si="1"/>
        <v>1</v>
      </c>
      <c r="ED45" s="401">
        <f t="shared" si="2"/>
        <v>5.1767452578928085E-2</v>
      </c>
      <c r="EE45" s="599"/>
      <c r="EF45" s="600"/>
      <c r="EG45" s="600"/>
      <c r="EH45" s="599"/>
      <c r="EI45" s="601"/>
    </row>
    <row r="46" spans="1:139" s="5" customFormat="1" ht="18" customHeight="1">
      <c r="A46" s="595"/>
      <c r="B46" s="581">
        <v>7</v>
      </c>
      <c r="C46" s="584" t="s">
        <v>217</v>
      </c>
      <c r="D46" s="587" t="s">
        <v>183</v>
      </c>
      <c r="E46" s="587">
        <v>199</v>
      </c>
      <c r="F46" s="370" t="s">
        <v>84</v>
      </c>
      <c r="G46" s="371">
        <f>+H46+U46+AT46+BS46+CR46</f>
        <v>6</v>
      </c>
      <c r="H46" s="402">
        <v>0.5</v>
      </c>
      <c r="I46" s="402">
        <f>+H46</f>
        <v>0.5</v>
      </c>
      <c r="J46" s="385">
        <v>0.05</v>
      </c>
      <c r="K46" s="402">
        <v>0.5</v>
      </c>
      <c r="L46" s="386">
        <v>0.1</v>
      </c>
      <c r="M46" s="402">
        <v>0.5</v>
      </c>
      <c r="N46" s="385">
        <v>0.15</v>
      </c>
      <c r="O46" s="402">
        <v>0.5</v>
      </c>
      <c r="P46" s="385">
        <v>0.22</v>
      </c>
      <c r="Q46" s="402">
        <v>0.5</v>
      </c>
      <c r="R46" s="385">
        <v>0.42</v>
      </c>
      <c r="S46" s="402">
        <v>0.5</v>
      </c>
      <c r="T46" s="402">
        <v>0.5</v>
      </c>
      <c r="U46" s="385">
        <v>0.6</v>
      </c>
      <c r="V46" s="385"/>
      <c r="W46" s="385"/>
      <c r="X46" s="385"/>
      <c r="Y46" s="385"/>
      <c r="Z46" s="385"/>
      <c r="AA46" s="385"/>
      <c r="AB46" s="385"/>
      <c r="AC46" s="385"/>
      <c r="AD46" s="385"/>
      <c r="AE46" s="385"/>
      <c r="AF46" s="385"/>
      <c r="AG46" s="385"/>
      <c r="AH46" s="385"/>
      <c r="AI46" s="385"/>
      <c r="AJ46" s="385"/>
      <c r="AK46" s="385"/>
      <c r="AL46" s="385"/>
      <c r="AM46" s="385"/>
      <c r="AN46" s="385"/>
      <c r="AO46" s="385"/>
      <c r="AP46" s="385"/>
      <c r="AQ46" s="385"/>
      <c r="AR46" s="385"/>
      <c r="AS46" s="385"/>
      <c r="AT46" s="385">
        <v>2.2000000000000002</v>
      </c>
      <c r="AU46" s="385"/>
      <c r="AV46" s="385"/>
      <c r="AW46" s="385"/>
      <c r="AX46" s="385"/>
      <c r="AY46" s="385"/>
      <c r="AZ46" s="385"/>
      <c r="BA46" s="385"/>
      <c r="BB46" s="385"/>
      <c r="BC46" s="385"/>
      <c r="BD46" s="385"/>
      <c r="BE46" s="385"/>
      <c r="BF46" s="385"/>
      <c r="BG46" s="385"/>
      <c r="BH46" s="385"/>
      <c r="BI46" s="385"/>
      <c r="BJ46" s="385"/>
      <c r="BK46" s="385"/>
      <c r="BL46" s="385"/>
      <c r="BM46" s="385"/>
      <c r="BN46" s="385"/>
      <c r="BO46" s="385"/>
      <c r="BP46" s="385"/>
      <c r="BQ46" s="385"/>
      <c r="BR46" s="385"/>
      <c r="BS46" s="385">
        <v>2.2000000000000002</v>
      </c>
      <c r="BT46" s="385"/>
      <c r="BU46" s="385"/>
      <c r="BV46" s="385"/>
      <c r="BW46" s="385"/>
      <c r="BX46" s="385"/>
      <c r="BY46" s="385"/>
      <c r="BZ46" s="385"/>
      <c r="CA46" s="385"/>
      <c r="CB46" s="385"/>
      <c r="CC46" s="385"/>
      <c r="CD46" s="385"/>
      <c r="CE46" s="385"/>
      <c r="CF46" s="385"/>
      <c r="CG46" s="385"/>
      <c r="CH46" s="385"/>
      <c r="CI46" s="385"/>
      <c r="CJ46" s="385"/>
      <c r="CK46" s="385"/>
      <c r="CL46" s="385"/>
      <c r="CM46" s="385"/>
      <c r="CN46" s="385"/>
      <c r="CO46" s="385"/>
      <c r="CP46" s="385"/>
      <c r="CQ46" s="385"/>
      <c r="CR46" s="385">
        <v>0.5</v>
      </c>
      <c r="CS46" s="385"/>
      <c r="CT46" s="385"/>
      <c r="CU46" s="385"/>
      <c r="CV46" s="385"/>
      <c r="CW46" s="385"/>
      <c r="CX46" s="385"/>
      <c r="CY46" s="385"/>
      <c r="CZ46" s="385"/>
      <c r="DA46" s="385"/>
      <c r="DB46" s="385"/>
      <c r="DC46" s="385"/>
      <c r="DD46" s="385"/>
      <c r="DE46" s="385"/>
      <c r="DF46" s="385"/>
      <c r="DG46" s="385"/>
      <c r="DH46" s="385"/>
      <c r="DI46" s="385"/>
      <c r="DJ46" s="385"/>
      <c r="DK46" s="385"/>
      <c r="DL46" s="385"/>
      <c r="DM46" s="385"/>
      <c r="DN46" s="385"/>
      <c r="DO46" s="385"/>
      <c r="DP46" s="385"/>
      <c r="DQ46" s="403"/>
      <c r="DR46" s="403"/>
      <c r="DS46" s="403"/>
      <c r="DT46" s="403"/>
      <c r="DU46" s="403"/>
      <c r="DV46" s="403"/>
      <c r="DW46" s="385">
        <v>0.05</v>
      </c>
      <c r="DX46" s="372">
        <v>0.1</v>
      </c>
      <c r="DY46" s="385">
        <v>0.15</v>
      </c>
      <c r="DZ46" s="385">
        <v>0.22</v>
      </c>
      <c r="EA46" s="385">
        <v>0.42</v>
      </c>
      <c r="EB46" s="371">
        <f t="shared" si="0"/>
        <v>0.5</v>
      </c>
      <c r="EC46" s="373">
        <f t="shared" si="1"/>
        <v>1</v>
      </c>
      <c r="ED46" s="374">
        <f t="shared" si="2"/>
        <v>8.3333333333333329E-2</v>
      </c>
      <c r="EE46" s="571" t="s">
        <v>572</v>
      </c>
      <c r="EF46" s="574" t="s">
        <v>184</v>
      </c>
      <c r="EG46" s="574" t="s">
        <v>184</v>
      </c>
      <c r="EH46" s="571" t="s">
        <v>218</v>
      </c>
      <c r="EI46" s="577" t="s">
        <v>219</v>
      </c>
    </row>
    <row r="47" spans="1:139" s="5" customFormat="1" ht="18" customHeight="1">
      <c r="A47" s="595"/>
      <c r="B47" s="582"/>
      <c r="C47" s="585"/>
      <c r="D47" s="588"/>
      <c r="E47" s="588"/>
      <c r="F47" s="251" t="s">
        <v>6</v>
      </c>
      <c r="G47" s="252">
        <f>+S47+U47+AT47+BS47+CR47</f>
        <v>2658352000</v>
      </c>
      <c r="H47" s="252">
        <v>220180000</v>
      </c>
      <c r="I47" s="252">
        <f>+H47</f>
        <v>220180000</v>
      </c>
      <c r="J47" s="252">
        <v>0</v>
      </c>
      <c r="K47" s="252">
        <v>220180000</v>
      </c>
      <c r="L47" s="252">
        <v>162068000</v>
      </c>
      <c r="M47" s="252">
        <v>220180000</v>
      </c>
      <c r="N47" s="252">
        <v>162068000</v>
      </c>
      <c r="O47" s="252">
        <v>199997000</v>
      </c>
      <c r="P47" s="252">
        <v>162068000</v>
      </c>
      <c r="Q47" s="252">
        <v>218352000</v>
      </c>
      <c r="R47" s="252">
        <v>162068000</v>
      </c>
      <c r="S47" s="252">
        <v>218352000</v>
      </c>
      <c r="T47" s="252">
        <v>200757000</v>
      </c>
      <c r="U47" s="252">
        <v>482999000</v>
      </c>
      <c r="V47" s="252"/>
      <c r="W47" s="252"/>
      <c r="X47" s="252"/>
      <c r="Y47" s="252"/>
      <c r="Z47" s="252"/>
      <c r="AA47" s="252"/>
      <c r="AB47" s="252"/>
      <c r="AC47" s="252"/>
      <c r="AD47" s="252"/>
      <c r="AE47" s="252"/>
      <c r="AF47" s="252"/>
      <c r="AG47" s="252"/>
      <c r="AH47" s="252"/>
      <c r="AI47" s="252"/>
      <c r="AJ47" s="252"/>
      <c r="AK47" s="252"/>
      <c r="AL47" s="252"/>
      <c r="AM47" s="252"/>
      <c r="AN47" s="252"/>
      <c r="AO47" s="252"/>
      <c r="AP47" s="252"/>
      <c r="AQ47" s="252"/>
      <c r="AR47" s="252"/>
      <c r="AS47" s="252"/>
      <c r="AT47" s="252">
        <f>750000000+69000000</f>
        <v>819000000</v>
      </c>
      <c r="AU47" s="252"/>
      <c r="AV47" s="252"/>
      <c r="AW47" s="252"/>
      <c r="AX47" s="252"/>
      <c r="AY47" s="252"/>
      <c r="AZ47" s="252"/>
      <c r="BA47" s="252"/>
      <c r="BB47" s="252"/>
      <c r="BC47" s="252"/>
      <c r="BD47" s="252"/>
      <c r="BE47" s="252"/>
      <c r="BF47" s="252"/>
      <c r="BG47" s="252"/>
      <c r="BH47" s="252"/>
      <c r="BI47" s="252"/>
      <c r="BJ47" s="252"/>
      <c r="BK47" s="252"/>
      <c r="BL47" s="252"/>
      <c r="BM47" s="252"/>
      <c r="BN47" s="252"/>
      <c r="BO47" s="252"/>
      <c r="BP47" s="252"/>
      <c r="BQ47" s="252"/>
      <c r="BR47" s="252"/>
      <c r="BS47" s="252">
        <f>750000000+69000000</f>
        <v>819000000</v>
      </c>
      <c r="BT47" s="252"/>
      <c r="BU47" s="252"/>
      <c r="BV47" s="252"/>
      <c r="BW47" s="252"/>
      <c r="BX47" s="252"/>
      <c r="BY47" s="252"/>
      <c r="BZ47" s="252"/>
      <c r="CA47" s="252"/>
      <c r="CB47" s="252"/>
      <c r="CC47" s="252"/>
      <c r="CD47" s="252"/>
      <c r="CE47" s="252"/>
      <c r="CF47" s="252"/>
      <c r="CG47" s="252"/>
      <c r="CH47" s="252"/>
      <c r="CI47" s="252"/>
      <c r="CJ47" s="252"/>
      <c r="CK47" s="252"/>
      <c r="CL47" s="252"/>
      <c r="CM47" s="252"/>
      <c r="CN47" s="252"/>
      <c r="CO47" s="252"/>
      <c r="CP47" s="252"/>
      <c r="CQ47" s="252"/>
      <c r="CR47" s="252">
        <v>319001000</v>
      </c>
      <c r="CS47" s="252"/>
      <c r="CT47" s="252"/>
      <c r="CU47" s="252"/>
      <c r="CV47" s="252"/>
      <c r="CW47" s="252"/>
      <c r="CX47" s="252"/>
      <c r="CY47" s="252"/>
      <c r="CZ47" s="252"/>
      <c r="DA47" s="252"/>
      <c r="DB47" s="252"/>
      <c r="DC47" s="252"/>
      <c r="DD47" s="252"/>
      <c r="DE47" s="252"/>
      <c r="DF47" s="252"/>
      <c r="DG47" s="252"/>
      <c r="DH47" s="252"/>
      <c r="DI47" s="252"/>
      <c r="DJ47" s="252"/>
      <c r="DK47" s="252"/>
      <c r="DL47" s="252"/>
      <c r="DM47" s="252"/>
      <c r="DN47" s="252"/>
      <c r="DO47" s="252"/>
      <c r="DP47" s="252"/>
      <c r="DQ47" s="252"/>
      <c r="DR47" s="252"/>
      <c r="DS47" s="252"/>
      <c r="DT47" s="252"/>
      <c r="DU47" s="252"/>
      <c r="DV47" s="252"/>
      <c r="DW47" s="252">
        <v>0</v>
      </c>
      <c r="DX47" s="252">
        <v>162068000</v>
      </c>
      <c r="DY47" s="252">
        <v>162068000</v>
      </c>
      <c r="DZ47" s="252">
        <f>+P47</f>
        <v>162068000</v>
      </c>
      <c r="EA47" s="252">
        <v>162068000</v>
      </c>
      <c r="EB47" s="249">
        <f t="shared" si="0"/>
        <v>200757000</v>
      </c>
      <c r="EC47" s="345">
        <f t="shared" si="1"/>
        <v>0.9194191030995823</v>
      </c>
      <c r="ED47" s="346">
        <f t="shared" si="2"/>
        <v>7.551934431557597E-2</v>
      </c>
      <c r="EE47" s="572"/>
      <c r="EF47" s="575"/>
      <c r="EG47" s="575"/>
      <c r="EH47" s="572"/>
      <c r="EI47" s="578"/>
    </row>
    <row r="48" spans="1:139" s="5" customFormat="1" ht="18" customHeight="1">
      <c r="A48" s="595"/>
      <c r="B48" s="582"/>
      <c r="C48" s="585"/>
      <c r="D48" s="588"/>
      <c r="E48" s="588"/>
      <c r="F48" s="248" t="s">
        <v>85</v>
      </c>
      <c r="G48" s="253"/>
      <c r="H48" s="253"/>
      <c r="I48" s="253"/>
      <c r="J48" s="253"/>
      <c r="K48" s="253"/>
      <c r="L48" s="253"/>
      <c r="M48" s="253"/>
      <c r="N48" s="253"/>
      <c r="O48" s="253"/>
      <c r="P48" s="253"/>
      <c r="Q48" s="253"/>
      <c r="R48" s="253"/>
      <c r="S48" s="253"/>
      <c r="T48" s="253"/>
      <c r="U48" s="253"/>
      <c r="V48" s="253"/>
      <c r="W48" s="253"/>
      <c r="X48" s="253"/>
      <c r="Y48" s="253"/>
      <c r="Z48" s="253"/>
      <c r="AA48" s="253"/>
      <c r="AB48" s="253"/>
      <c r="AC48" s="253"/>
      <c r="AD48" s="253"/>
      <c r="AE48" s="253"/>
      <c r="AF48" s="253"/>
      <c r="AG48" s="253"/>
      <c r="AH48" s="253"/>
      <c r="AI48" s="253"/>
      <c r="AJ48" s="253"/>
      <c r="AK48" s="253"/>
      <c r="AL48" s="253"/>
      <c r="AM48" s="253"/>
      <c r="AN48" s="253"/>
      <c r="AO48" s="253"/>
      <c r="AP48" s="253"/>
      <c r="AQ48" s="253"/>
      <c r="AR48" s="253"/>
      <c r="AS48" s="253"/>
      <c r="AT48" s="253"/>
      <c r="AU48" s="253"/>
      <c r="AV48" s="253"/>
      <c r="AW48" s="253"/>
      <c r="AX48" s="253"/>
      <c r="AY48" s="253"/>
      <c r="AZ48" s="253"/>
      <c r="BA48" s="253"/>
      <c r="BB48" s="253"/>
      <c r="BC48" s="253"/>
      <c r="BD48" s="253"/>
      <c r="BE48" s="253"/>
      <c r="BF48" s="253"/>
      <c r="BG48" s="253"/>
      <c r="BH48" s="253"/>
      <c r="BI48" s="253"/>
      <c r="BJ48" s="253"/>
      <c r="BK48" s="253"/>
      <c r="BL48" s="253"/>
      <c r="BM48" s="253"/>
      <c r="BN48" s="253"/>
      <c r="BO48" s="253"/>
      <c r="BP48" s="253"/>
      <c r="BQ48" s="253"/>
      <c r="BR48" s="253"/>
      <c r="BS48" s="253"/>
      <c r="BT48" s="253"/>
      <c r="BU48" s="253"/>
      <c r="BV48" s="253"/>
      <c r="BW48" s="253"/>
      <c r="BX48" s="253"/>
      <c r="BY48" s="253"/>
      <c r="BZ48" s="253"/>
      <c r="CA48" s="253"/>
      <c r="CB48" s="253"/>
      <c r="CC48" s="253"/>
      <c r="CD48" s="253"/>
      <c r="CE48" s="253"/>
      <c r="CF48" s="253"/>
      <c r="CG48" s="253"/>
      <c r="CH48" s="253"/>
      <c r="CI48" s="253"/>
      <c r="CJ48" s="253"/>
      <c r="CK48" s="253"/>
      <c r="CL48" s="253"/>
      <c r="CM48" s="253"/>
      <c r="CN48" s="253"/>
      <c r="CO48" s="253"/>
      <c r="CP48" s="253"/>
      <c r="CQ48" s="253"/>
      <c r="CR48" s="253"/>
      <c r="CS48" s="253"/>
      <c r="CT48" s="253"/>
      <c r="CU48" s="253"/>
      <c r="CV48" s="253"/>
      <c r="CW48" s="253"/>
      <c r="CX48" s="253"/>
      <c r="CY48" s="253"/>
      <c r="CZ48" s="253"/>
      <c r="DA48" s="253"/>
      <c r="DB48" s="253"/>
      <c r="DC48" s="253"/>
      <c r="DD48" s="253"/>
      <c r="DE48" s="253"/>
      <c r="DF48" s="253"/>
      <c r="DG48" s="253"/>
      <c r="DH48" s="253"/>
      <c r="DI48" s="253"/>
      <c r="DJ48" s="253"/>
      <c r="DK48" s="253"/>
      <c r="DL48" s="253"/>
      <c r="DM48" s="253"/>
      <c r="DN48" s="253"/>
      <c r="DO48" s="253"/>
      <c r="DP48" s="253"/>
      <c r="DQ48" s="250"/>
      <c r="DR48" s="250"/>
      <c r="DS48" s="250"/>
      <c r="DT48" s="250"/>
      <c r="DU48" s="250"/>
      <c r="DV48" s="250"/>
      <c r="DW48" s="250"/>
      <c r="DX48" s="250"/>
      <c r="DY48" s="253"/>
      <c r="DZ48" s="253"/>
      <c r="EA48" s="253"/>
      <c r="EB48" s="249">
        <f t="shared" si="0"/>
        <v>0</v>
      </c>
      <c r="EC48" s="345" t="e">
        <f t="shared" si="1"/>
        <v>#DIV/0!</v>
      </c>
      <c r="ED48" s="346" t="e">
        <f t="shared" si="2"/>
        <v>#DIV/0!</v>
      </c>
      <c r="EE48" s="572"/>
      <c r="EF48" s="575"/>
      <c r="EG48" s="575"/>
      <c r="EH48" s="572"/>
      <c r="EI48" s="578"/>
    </row>
    <row r="49" spans="1:139" s="5" customFormat="1" ht="18" customHeight="1">
      <c r="A49" s="595"/>
      <c r="B49" s="582"/>
      <c r="C49" s="585"/>
      <c r="D49" s="588"/>
      <c r="E49" s="588"/>
      <c r="F49" s="251" t="s">
        <v>7</v>
      </c>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c r="AG49" s="255"/>
      <c r="AH49" s="255"/>
      <c r="AI49" s="255"/>
      <c r="AJ49" s="255"/>
      <c r="AK49" s="255"/>
      <c r="AL49" s="255"/>
      <c r="AM49" s="255"/>
      <c r="AN49" s="255"/>
      <c r="AO49" s="255"/>
      <c r="AP49" s="255"/>
      <c r="AQ49" s="255"/>
      <c r="AR49" s="255"/>
      <c r="AS49" s="255"/>
      <c r="AT49" s="255"/>
      <c r="AU49" s="255"/>
      <c r="AV49" s="255"/>
      <c r="AW49" s="255"/>
      <c r="AX49" s="255"/>
      <c r="AY49" s="255"/>
      <c r="AZ49" s="255"/>
      <c r="BA49" s="255"/>
      <c r="BB49" s="255"/>
      <c r="BC49" s="255"/>
      <c r="BD49" s="255"/>
      <c r="BE49" s="255"/>
      <c r="BF49" s="255"/>
      <c r="BG49" s="255"/>
      <c r="BH49" s="255"/>
      <c r="BI49" s="255"/>
      <c r="BJ49" s="255"/>
      <c r="BK49" s="255"/>
      <c r="BL49" s="255"/>
      <c r="BM49" s="255"/>
      <c r="BN49" s="255"/>
      <c r="BO49" s="255"/>
      <c r="BP49" s="255"/>
      <c r="BQ49" s="255"/>
      <c r="BR49" s="255"/>
      <c r="BS49" s="255"/>
      <c r="BT49" s="255"/>
      <c r="BU49" s="255"/>
      <c r="BV49" s="255"/>
      <c r="BW49" s="255"/>
      <c r="BX49" s="255"/>
      <c r="BY49" s="255"/>
      <c r="BZ49" s="255"/>
      <c r="CA49" s="255"/>
      <c r="CB49" s="255"/>
      <c r="CC49" s="255"/>
      <c r="CD49" s="255"/>
      <c r="CE49" s="255"/>
      <c r="CF49" s="255"/>
      <c r="CG49" s="255"/>
      <c r="CH49" s="255"/>
      <c r="CI49" s="255"/>
      <c r="CJ49" s="255"/>
      <c r="CK49" s="255"/>
      <c r="CL49" s="255"/>
      <c r="CM49" s="255"/>
      <c r="CN49" s="255"/>
      <c r="CO49" s="255"/>
      <c r="CP49" s="255"/>
      <c r="CQ49" s="255"/>
      <c r="CR49" s="255"/>
      <c r="CS49" s="255"/>
      <c r="CT49" s="255"/>
      <c r="CU49" s="255"/>
      <c r="CV49" s="255"/>
      <c r="CW49" s="255"/>
      <c r="CX49" s="255"/>
      <c r="CY49" s="255"/>
      <c r="CZ49" s="255"/>
      <c r="DA49" s="255"/>
      <c r="DB49" s="255"/>
      <c r="DC49" s="255"/>
      <c r="DD49" s="255"/>
      <c r="DE49" s="255"/>
      <c r="DF49" s="255"/>
      <c r="DG49" s="255"/>
      <c r="DH49" s="255"/>
      <c r="DI49" s="255"/>
      <c r="DJ49" s="255"/>
      <c r="DK49" s="255"/>
      <c r="DL49" s="255"/>
      <c r="DM49" s="255"/>
      <c r="DN49" s="255"/>
      <c r="DO49" s="255"/>
      <c r="DP49" s="255"/>
      <c r="DQ49" s="252"/>
      <c r="DR49" s="252"/>
      <c r="DS49" s="252"/>
      <c r="DT49" s="252"/>
      <c r="DU49" s="252"/>
      <c r="DV49" s="252"/>
      <c r="DW49" s="252"/>
      <c r="DX49" s="252"/>
      <c r="DY49" s="255"/>
      <c r="DZ49" s="255"/>
      <c r="EA49" s="255"/>
      <c r="EB49" s="249">
        <f t="shared" si="0"/>
        <v>0</v>
      </c>
      <c r="EC49" s="345" t="e">
        <f t="shared" si="1"/>
        <v>#DIV/0!</v>
      </c>
      <c r="ED49" s="346" t="e">
        <f t="shared" si="2"/>
        <v>#DIV/0!</v>
      </c>
      <c r="EE49" s="572"/>
      <c r="EF49" s="575"/>
      <c r="EG49" s="575"/>
      <c r="EH49" s="572"/>
      <c r="EI49" s="578"/>
    </row>
    <row r="50" spans="1:139" s="5" customFormat="1" ht="18" customHeight="1">
      <c r="A50" s="595"/>
      <c r="B50" s="582"/>
      <c r="C50" s="585"/>
      <c r="D50" s="588"/>
      <c r="E50" s="588"/>
      <c r="F50" s="248" t="s">
        <v>86</v>
      </c>
      <c r="G50" s="254">
        <f t="shared" ref="G50:I51" si="12">+G46</f>
        <v>6</v>
      </c>
      <c r="H50" s="259">
        <f t="shared" si="12"/>
        <v>0.5</v>
      </c>
      <c r="I50" s="259">
        <f t="shared" si="12"/>
        <v>0.5</v>
      </c>
      <c r="J50" s="257">
        <f>+J46</f>
        <v>0.05</v>
      </c>
      <c r="K50" s="259">
        <v>0.5</v>
      </c>
      <c r="L50" s="257">
        <f>+L46</f>
        <v>0.1</v>
      </c>
      <c r="M50" s="259">
        <v>0.5</v>
      </c>
      <c r="N50" s="256">
        <f>+N46</f>
        <v>0.15</v>
      </c>
      <c r="O50" s="259">
        <v>0.5</v>
      </c>
      <c r="P50" s="256">
        <f>+P46</f>
        <v>0.22</v>
      </c>
      <c r="Q50" s="259">
        <v>0.5</v>
      </c>
      <c r="R50" s="256">
        <v>0.42</v>
      </c>
      <c r="S50" s="259">
        <v>0.5</v>
      </c>
      <c r="T50" s="259">
        <v>0.5</v>
      </c>
      <c r="U50" s="257">
        <f>+U46</f>
        <v>0.6</v>
      </c>
      <c r="V50" s="257"/>
      <c r="W50" s="257"/>
      <c r="X50" s="257"/>
      <c r="Y50" s="257"/>
      <c r="Z50" s="257"/>
      <c r="AA50" s="257"/>
      <c r="AB50" s="257"/>
      <c r="AC50" s="257"/>
      <c r="AD50" s="257"/>
      <c r="AE50" s="257"/>
      <c r="AF50" s="257"/>
      <c r="AG50" s="257"/>
      <c r="AH50" s="257"/>
      <c r="AI50" s="257"/>
      <c r="AJ50" s="257"/>
      <c r="AK50" s="257"/>
      <c r="AL50" s="257"/>
      <c r="AM50" s="257"/>
      <c r="AN50" s="257"/>
      <c r="AO50" s="257"/>
      <c r="AP50" s="257"/>
      <c r="AQ50" s="257"/>
      <c r="AR50" s="257"/>
      <c r="AS50" s="257"/>
      <c r="AT50" s="257">
        <f>+AT46</f>
        <v>2.2000000000000002</v>
      </c>
      <c r="AU50" s="257"/>
      <c r="AV50" s="257"/>
      <c r="AW50" s="257"/>
      <c r="AX50" s="257"/>
      <c r="AY50" s="257"/>
      <c r="AZ50" s="257"/>
      <c r="BA50" s="257"/>
      <c r="BB50" s="257"/>
      <c r="BC50" s="257"/>
      <c r="BD50" s="257"/>
      <c r="BE50" s="257"/>
      <c r="BF50" s="257"/>
      <c r="BG50" s="257"/>
      <c r="BH50" s="257"/>
      <c r="BI50" s="257"/>
      <c r="BJ50" s="257"/>
      <c r="BK50" s="257"/>
      <c r="BL50" s="257"/>
      <c r="BM50" s="257"/>
      <c r="BN50" s="257"/>
      <c r="BO50" s="257"/>
      <c r="BP50" s="257"/>
      <c r="BQ50" s="257"/>
      <c r="BR50" s="257"/>
      <c r="BS50" s="257">
        <f>+BS46</f>
        <v>2.2000000000000002</v>
      </c>
      <c r="BT50" s="257"/>
      <c r="BU50" s="257"/>
      <c r="BV50" s="257"/>
      <c r="BW50" s="257"/>
      <c r="BX50" s="257"/>
      <c r="BY50" s="257"/>
      <c r="BZ50" s="257"/>
      <c r="CA50" s="257"/>
      <c r="CB50" s="257"/>
      <c r="CC50" s="257"/>
      <c r="CD50" s="257"/>
      <c r="CE50" s="257"/>
      <c r="CF50" s="257"/>
      <c r="CG50" s="257"/>
      <c r="CH50" s="257"/>
      <c r="CI50" s="257"/>
      <c r="CJ50" s="257"/>
      <c r="CK50" s="257"/>
      <c r="CL50" s="257"/>
      <c r="CM50" s="257"/>
      <c r="CN50" s="257"/>
      <c r="CO50" s="257"/>
      <c r="CP50" s="257"/>
      <c r="CQ50" s="257"/>
      <c r="CR50" s="257">
        <f>+CR46</f>
        <v>0.5</v>
      </c>
      <c r="CS50" s="257"/>
      <c r="CT50" s="257"/>
      <c r="CU50" s="257"/>
      <c r="CV50" s="257"/>
      <c r="CW50" s="257"/>
      <c r="CX50" s="257"/>
      <c r="CY50" s="257"/>
      <c r="CZ50" s="257"/>
      <c r="DA50" s="257"/>
      <c r="DB50" s="257"/>
      <c r="DC50" s="257"/>
      <c r="DD50" s="257"/>
      <c r="DE50" s="257"/>
      <c r="DF50" s="257"/>
      <c r="DG50" s="257"/>
      <c r="DH50" s="257"/>
      <c r="DI50" s="257"/>
      <c r="DJ50" s="257"/>
      <c r="DK50" s="257"/>
      <c r="DL50" s="257"/>
      <c r="DM50" s="257"/>
      <c r="DN50" s="257"/>
      <c r="DO50" s="257"/>
      <c r="DP50" s="257"/>
      <c r="DQ50" s="257"/>
      <c r="DR50" s="257"/>
      <c r="DS50" s="257"/>
      <c r="DT50" s="257"/>
      <c r="DU50" s="257"/>
      <c r="DV50" s="257"/>
      <c r="DW50" s="257">
        <f t="shared" ref="DW50:DY51" si="13">+DW46</f>
        <v>0.05</v>
      </c>
      <c r="DX50" s="250">
        <f t="shared" si="13"/>
        <v>0.1</v>
      </c>
      <c r="DY50" s="256">
        <f t="shared" si="13"/>
        <v>0.15</v>
      </c>
      <c r="DZ50" s="256">
        <v>0.22</v>
      </c>
      <c r="EA50" s="256">
        <v>0.42</v>
      </c>
      <c r="EB50" s="256">
        <f t="shared" ref="EB50:EB69" si="14">+T50</f>
        <v>0.5</v>
      </c>
      <c r="EC50" s="345">
        <f t="shared" ref="EC50:EC69" si="15">EB50/S50</f>
        <v>1</v>
      </c>
      <c r="ED50" s="346">
        <f t="shared" si="2"/>
        <v>8.3333333333333329E-2</v>
      </c>
      <c r="EE50" s="572"/>
      <c r="EF50" s="575"/>
      <c r="EG50" s="575"/>
      <c r="EH50" s="572"/>
      <c r="EI50" s="578"/>
    </row>
    <row r="51" spans="1:139" s="60" customFormat="1" ht="18" customHeight="1" thickBot="1">
      <c r="A51" s="595"/>
      <c r="B51" s="583"/>
      <c r="C51" s="586"/>
      <c r="D51" s="589"/>
      <c r="E51" s="589"/>
      <c r="F51" s="375" t="s">
        <v>89</v>
      </c>
      <c r="G51" s="376">
        <f t="shared" si="12"/>
        <v>2658352000</v>
      </c>
      <c r="H51" s="376">
        <f t="shared" si="12"/>
        <v>220180000</v>
      </c>
      <c r="I51" s="395">
        <f t="shared" si="12"/>
        <v>220180000</v>
      </c>
      <c r="J51" s="395">
        <f>+J47</f>
        <v>0</v>
      </c>
      <c r="K51" s="395">
        <v>220180000</v>
      </c>
      <c r="L51" s="395">
        <f>+L47</f>
        <v>162068000</v>
      </c>
      <c r="M51" s="395">
        <v>220180000</v>
      </c>
      <c r="N51" s="395">
        <f>+N47</f>
        <v>162068000</v>
      </c>
      <c r="O51" s="395">
        <f>+O47</f>
        <v>199997000</v>
      </c>
      <c r="P51" s="395">
        <f>+P47</f>
        <v>162068000</v>
      </c>
      <c r="Q51" s="395">
        <f>+Q47</f>
        <v>218352000</v>
      </c>
      <c r="R51" s="395">
        <f>+R47</f>
        <v>162068000</v>
      </c>
      <c r="S51" s="395">
        <f>+S47</f>
        <v>218352000</v>
      </c>
      <c r="T51" s="395">
        <v>200757000</v>
      </c>
      <c r="U51" s="395">
        <f>+U47</f>
        <v>482999000</v>
      </c>
      <c r="V51" s="395"/>
      <c r="W51" s="395"/>
      <c r="X51" s="395"/>
      <c r="Y51" s="395"/>
      <c r="Z51" s="395"/>
      <c r="AA51" s="395"/>
      <c r="AB51" s="395"/>
      <c r="AC51" s="395"/>
      <c r="AD51" s="395"/>
      <c r="AE51" s="395"/>
      <c r="AF51" s="395"/>
      <c r="AG51" s="395"/>
      <c r="AH51" s="395"/>
      <c r="AI51" s="395"/>
      <c r="AJ51" s="395"/>
      <c r="AK51" s="395"/>
      <c r="AL51" s="395"/>
      <c r="AM51" s="395"/>
      <c r="AN51" s="395"/>
      <c r="AO51" s="395"/>
      <c r="AP51" s="395"/>
      <c r="AQ51" s="395"/>
      <c r="AR51" s="395"/>
      <c r="AS51" s="395"/>
      <c r="AT51" s="395">
        <f>+AT47</f>
        <v>819000000</v>
      </c>
      <c r="AU51" s="395"/>
      <c r="AV51" s="395"/>
      <c r="AW51" s="395"/>
      <c r="AX51" s="395"/>
      <c r="AY51" s="395"/>
      <c r="AZ51" s="395"/>
      <c r="BA51" s="395"/>
      <c r="BB51" s="395"/>
      <c r="BC51" s="395"/>
      <c r="BD51" s="395"/>
      <c r="BE51" s="395"/>
      <c r="BF51" s="395"/>
      <c r="BG51" s="395"/>
      <c r="BH51" s="395"/>
      <c r="BI51" s="395"/>
      <c r="BJ51" s="395"/>
      <c r="BK51" s="395"/>
      <c r="BL51" s="395"/>
      <c r="BM51" s="395"/>
      <c r="BN51" s="395"/>
      <c r="BO51" s="395"/>
      <c r="BP51" s="395"/>
      <c r="BQ51" s="395"/>
      <c r="BR51" s="395"/>
      <c r="BS51" s="395">
        <f>+BS47</f>
        <v>819000000</v>
      </c>
      <c r="BT51" s="395"/>
      <c r="BU51" s="395"/>
      <c r="BV51" s="395"/>
      <c r="BW51" s="395"/>
      <c r="BX51" s="395"/>
      <c r="BY51" s="395"/>
      <c r="BZ51" s="395"/>
      <c r="CA51" s="395"/>
      <c r="CB51" s="395"/>
      <c r="CC51" s="395"/>
      <c r="CD51" s="395"/>
      <c r="CE51" s="395"/>
      <c r="CF51" s="395"/>
      <c r="CG51" s="395"/>
      <c r="CH51" s="395"/>
      <c r="CI51" s="395"/>
      <c r="CJ51" s="395"/>
      <c r="CK51" s="395"/>
      <c r="CL51" s="395"/>
      <c r="CM51" s="395"/>
      <c r="CN51" s="395"/>
      <c r="CO51" s="395"/>
      <c r="CP51" s="395"/>
      <c r="CQ51" s="395"/>
      <c r="CR51" s="395">
        <f>+CR47</f>
        <v>319001000</v>
      </c>
      <c r="CS51" s="395"/>
      <c r="CT51" s="395"/>
      <c r="CU51" s="395"/>
      <c r="CV51" s="395"/>
      <c r="CW51" s="395"/>
      <c r="CX51" s="395"/>
      <c r="CY51" s="395"/>
      <c r="CZ51" s="395"/>
      <c r="DA51" s="395"/>
      <c r="DB51" s="395"/>
      <c r="DC51" s="395"/>
      <c r="DD51" s="395"/>
      <c r="DE51" s="395"/>
      <c r="DF51" s="395"/>
      <c r="DG51" s="395"/>
      <c r="DH51" s="395"/>
      <c r="DI51" s="395"/>
      <c r="DJ51" s="395"/>
      <c r="DK51" s="395"/>
      <c r="DL51" s="395"/>
      <c r="DM51" s="395"/>
      <c r="DN51" s="395"/>
      <c r="DO51" s="395"/>
      <c r="DP51" s="395"/>
      <c r="DQ51" s="395"/>
      <c r="DR51" s="395"/>
      <c r="DS51" s="395"/>
      <c r="DT51" s="395"/>
      <c r="DU51" s="395"/>
      <c r="DV51" s="395"/>
      <c r="DW51" s="395">
        <f t="shared" si="13"/>
        <v>0</v>
      </c>
      <c r="DX51" s="376">
        <f t="shared" si="13"/>
        <v>162068000</v>
      </c>
      <c r="DY51" s="395">
        <f t="shared" si="13"/>
        <v>162068000</v>
      </c>
      <c r="DZ51" s="395">
        <f>+P51</f>
        <v>162068000</v>
      </c>
      <c r="EA51" s="395">
        <v>162068000</v>
      </c>
      <c r="EB51" s="395">
        <f t="shared" si="14"/>
        <v>200757000</v>
      </c>
      <c r="EC51" s="379">
        <f t="shared" si="15"/>
        <v>0.9194191030995823</v>
      </c>
      <c r="ED51" s="380">
        <f t="shared" si="2"/>
        <v>7.551934431557597E-2</v>
      </c>
      <c r="EE51" s="573"/>
      <c r="EF51" s="576"/>
      <c r="EG51" s="576"/>
      <c r="EH51" s="573"/>
      <c r="EI51" s="579"/>
    </row>
    <row r="52" spans="1:139" s="5" customFormat="1" ht="18" customHeight="1">
      <c r="A52" s="595"/>
      <c r="B52" s="602">
        <v>8</v>
      </c>
      <c r="C52" s="603" t="s">
        <v>220</v>
      </c>
      <c r="D52" s="604" t="s">
        <v>183</v>
      </c>
      <c r="E52" s="604">
        <v>199</v>
      </c>
      <c r="F52" s="365" t="s">
        <v>84</v>
      </c>
      <c r="G52" s="366">
        <f>+H52+U52+AT52+BS52+CR52</f>
        <v>9</v>
      </c>
      <c r="H52" s="393">
        <v>0.5</v>
      </c>
      <c r="I52" s="393">
        <f>+H52</f>
        <v>0.5</v>
      </c>
      <c r="J52" s="366">
        <v>0</v>
      </c>
      <c r="K52" s="393">
        <v>0.5</v>
      </c>
      <c r="L52" s="366">
        <v>0</v>
      </c>
      <c r="M52" s="393">
        <v>0.5</v>
      </c>
      <c r="N52" s="366">
        <v>0</v>
      </c>
      <c r="O52" s="393">
        <v>0.5</v>
      </c>
      <c r="P52" s="366">
        <v>0.17</v>
      </c>
      <c r="Q52" s="393">
        <v>0.5</v>
      </c>
      <c r="R52" s="366">
        <v>0.34</v>
      </c>
      <c r="S52" s="393">
        <v>0.5</v>
      </c>
      <c r="T52" s="393">
        <v>0.5</v>
      </c>
      <c r="U52" s="393">
        <v>1.4</v>
      </c>
      <c r="V52" s="366"/>
      <c r="W52" s="366"/>
      <c r="X52" s="366"/>
      <c r="Y52" s="366"/>
      <c r="Z52" s="366"/>
      <c r="AA52" s="366"/>
      <c r="AB52" s="366"/>
      <c r="AC52" s="366"/>
      <c r="AD52" s="366"/>
      <c r="AE52" s="366"/>
      <c r="AF52" s="366"/>
      <c r="AG52" s="366"/>
      <c r="AH52" s="366"/>
      <c r="AI52" s="366"/>
      <c r="AJ52" s="366"/>
      <c r="AK52" s="366"/>
      <c r="AL52" s="366"/>
      <c r="AM52" s="366"/>
      <c r="AN52" s="366"/>
      <c r="AO52" s="366"/>
      <c r="AP52" s="366"/>
      <c r="AQ52" s="366"/>
      <c r="AR52" s="366"/>
      <c r="AS52" s="366"/>
      <c r="AT52" s="393">
        <v>3.3</v>
      </c>
      <c r="AU52" s="393"/>
      <c r="AV52" s="393"/>
      <c r="AW52" s="393"/>
      <c r="AX52" s="393"/>
      <c r="AY52" s="393"/>
      <c r="AZ52" s="393"/>
      <c r="BA52" s="393"/>
      <c r="BB52" s="393"/>
      <c r="BC52" s="393"/>
      <c r="BD52" s="393"/>
      <c r="BE52" s="393"/>
      <c r="BF52" s="393"/>
      <c r="BG52" s="393"/>
      <c r="BH52" s="393"/>
      <c r="BI52" s="393"/>
      <c r="BJ52" s="393"/>
      <c r="BK52" s="393"/>
      <c r="BL52" s="393"/>
      <c r="BM52" s="393"/>
      <c r="BN52" s="393"/>
      <c r="BO52" s="393"/>
      <c r="BP52" s="393"/>
      <c r="BQ52" s="393"/>
      <c r="BR52" s="393"/>
      <c r="BS52" s="393">
        <v>3.3</v>
      </c>
      <c r="BT52" s="366"/>
      <c r="BU52" s="366"/>
      <c r="BV52" s="366"/>
      <c r="BW52" s="366"/>
      <c r="BX52" s="366"/>
      <c r="BY52" s="366"/>
      <c r="BZ52" s="366"/>
      <c r="CA52" s="366"/>
      <c r="CB52" s="366"/>
      <c r="CC52" s="366"/>
      <c r="CD52" s="366"/>
      <c r="CE52" s="366"/>
      <c r="CF52" s="366"/>
      <c r="CG52" s="366"/>
      <c r="CH52" s="366"/>
      <c r="CI52" s="366"/>
      <c r="CJ52" s="366"/>
      <c r="CK52" s="366"/>
      <c r="CL52" s="366"/>
      <c r="CM52" s="366"/>
      <c r="CN52" s="366"/>
      <c r="CO52" s="366"/>
      <c r="CP52" s="366"/>
      <c r="CQ52" s="366"/>
      <c r="CR52" s="393">
        <v>0.5</v>
      </c>
      <c r="CS52" s="393"/>
      <c r="CT52" s="366"/>
      <c r="CU52" s="366"/>
      <c r="CV52" s="366"/>
      <c r="CW52" s="366"/>
      <c r="CX52" s="366"/>
      <c r="CY52" s="366"/>
      <c r="CZ52" s="366"/>
      <c r="DA52" s="366"/>
      <c r="DB52" s="366"/>
      <c r="DC52" s="366"/>
      <c r="DD52" s="366"/>
      <c r="DE52" s="366"/>
      <c r="DF52" s="366"/>
      <c r="DG52" s="366"/>
      <c r="DH52" s="366"/>
      <c r="DI52" s="366"/>
      <c r="DJ52" s="366"/>
      <c r="DK52" s="366"/>
      <c r="DL52" s="366"/>
      <c r="DM52" s="366"/>
      <c r="DN52" s="366"/>
      <c r="DO52" s="366"/>
      <c r="DP52" s="366"/>
      <c r="DQ52" s="367"/>
      <c r="DR52" s="367"/>
      <c r="DS52" s="367"/>
      <c r="DT52" s="367"/>
      <c r="DU52" s="367"/>
      <c r="DV52" s="367"/>
      <c r="DW52" s="367">
        <v>0</v>
      </c>
      <c r="DX52" s="367">
        <v>0</v>
      </c>
      <c r="DY52" s="394">
        <v>0</v>
      </c>
      <c r="DZ52" s="384">
        <v>0.17</v>
      </c>
      <c r="EA52" s="384">
        <v>0.34</v>
      </c>
      <c r="EB52" s="384">
        <f t="shared" si="14"/>
        <v>0.5</v>
      </c>
      <c r="EC52" s="368">
        <f t="shared" si="15"/>
        <v>1</v>
      </c>
      <c r="ED52" s="369">
        <f t="shared" si="2"/>
        <v>5.5555555555555552E-2</v>
      </c>
      <c r="EE52" s="605" t="s">
        <v>580</v>
      </c>
      <c r="EF52" s="606" t="s">
        <v>184</v>
      </c>
      <c r="EG52" s="606" t="s">
        <v>184</v>
      </c>
      <c r="EH52" s="605" t="s">
        <v>281</v>
      </c>
      <c r="EI52" s="607" t="s">
        <v>221</v>
      </c>
    </row>
    <row r="53" spans="1:139" s="5" customFormat="1" ht="18" customHeight="1">
      <c r="A53" s="595"/>
      <c r="B53" s="582"/>
      <c r="C53" s="585"/>
      <c r="D53" s="588"/>
      <c r="E53" s="588"/>
      <c r="F53" s="251" t="s">
        <v>6</v>
      </c>
      <c r="G53" s="252">
        <f>+S53+U53+AT53+BS53+CR53</f>
        <v>1592572000</v>
      </c>
      <c r="H53" s="252">
        <v>159600000</v>
      </c>
      <c r="I53" s="252">
        <v>159600000</v>
      </c>
      <c r="J53" s="252">
        <v>0</v>
      </c>
      <c r="K53" s="252">
        <v>152972000</v>
      </c>
      <c r="L53" s="252">
        <v>101484000</v>
      </c>
      <c r="M53" s="252">
        <v>152972000</v>
      </c>
      <c r="N53" s="252">
        <v>116067000</v>
      </c>
      <c r="O53" s="252">
        <v>136314000</v>
      </c>
      <c r="P53" s="252">
        <v>116067000</v>
      </c>
      <c r="Q53" s="252">
        <v>156172000</v>
      </c>
      <c r="R53" s="252">
        <v>116067000</v>
      </c>
      <c r="S53" s="252">
        <v>156172000</v>
      </c>
      <c r="T53" s="252">
        <v>151311000</v>
      </c>
      <c r="U53" s="252">
        <v>250350000</v>
      </c>
      <c r="V53" s="252"/>
      <c r="W53" s="252"/>
      <c r="X53" s="252"/>
      <c r="Y53" s="252"/>
      <c r="Z53" s="252"/>
      <c r="AA53" s="252"/>
      <c r="AB53" s="252"/>
      <c r="AC53" s="252"/>
      <c r="AD53" s="252"/>
      <c r="AE53" s="252"/>
      <c r="AF53" s="252"/>
      <c r="AG53" s="252"/>
      <c r="AH53" s="252"/>
      <c r="AI53" s="252"/>
      <c r="AJ53" s="252"/>
      <c r="AK53" s="252"/>
      <c r="AL53" s="252"/>
      <c r="AM53" s="252"/>
      <c r="AN53" s="252"/>
      <c r="AO53" s="252"/>
      <c r="AP53" s="252"/>
      <c r="AQ53" s="252"/>
      <c r="AR53" s="252"/>
      <c r="AS53" s="252"/>
      <c r="AT53" s="252">
        <v>513225000</v>
      </c>
      <c r="AU53" s="252"/>
      <c r="AV53" s="252"/>
      <c r="AW53" s="252"/>
      <c r="AX53" s="252"/>
      <c r="AY53" s="252"/>
      <c r="AZ53" s="252"/>
      <c r="BA53" s="252"/>
      <c r="BB53" s="252"/>
      <c r="BC53" s="252"/>
      <c r="BD53" s="252"/>
      <c r="BE53" s="252"/>
      <c r="BF53" s="252"/>
      <c r="BG53" s="252"/>
      <c r="BH53" s="252"/>
      <c r="BI53" s="252"/>
      <c r="BJ53" s="252"/>
      <c r="BK53" s="252"/>
      <c r="BL53" s="252"/>
      <c r="BM53" s="252"/>
      <c r="BN53" s="252"/>
      <c r="BO53" s="252"/>
      <c r="BP53" s="252"/>
      <c r="BQ53" s="252"/>
      <c r="BR53" s="252"/>
      <c r="BS53" s="252">
        <v>513225000</v>
      </c>
      <c r="BT53" s="252"/>
      <c r="BU53" s="252"/>
      <c r="BV53" s="252"/>
      <c r="BW53" s="252"/>
      <c r="BX53" s="252"/>
      <c r="BY53" s="252"/>
      <c r="BZ53" s="252"/>
      <c r="CA53" s="252"/>
      <c r="CB53" s="252"/>
      <c r="CC53" s="252"/>
      <c r="CD53" s="252"/>
      <c r="CE53" s="252"/>
      <c r="CF53" s="252"/>
      <c r="CG53" s="252"/>
      <c r="CH53" s="252"/>
      <c r="CI53" s="252"/>
      <c r="CJ53" s="252"/>
      <c r="CK53" s="252"/>
      <c r="CL53" s="252"/>
      <c r="CM53" s="252"/>
      <c r="CN53" s="252"/>
      <c r="CO53" s="252"/>
      <c r="CP53" s="252"/>
      <c r="CQ53" s="252"/>
      <c r="CR53" s="252">
        <v>159600000</v>
      </c>
      <c r="CS53" s="252"/>
      <c r="CT53" s="252"/>
      <c r="CU53" s="252"/>
      <c r="CV53" s="252"/>
      <c r="CW53" s="252"/>
      <c r="CX53" s="252"/>
      <c r="CY53" s="252"/>
      <c r="CZ53" s="252"/>
      <c r="DA53" s="252"/>
      <c r="DB53" s="252"/>
      <c r="DC53" s="252"/>
      <c r="DD53" s="252"/>
      <c r="DE53" s="252"/>
      <c r="DF53" s="252"/>
      <c r="DG53" s="252"/>
      <c r="DH53" s="252"/>
      <c r="DI53" s="252"/>
      <c r="DJ53" s="252"/>
      <c r="DK53" s="252"/>
      <c r="DL53" s="252"/>
      <c r="DM53" s="252"/>
      <c r="DN53" s="252"/>
      <c r="DO53" s="252"/>
      <c r="DP53" s="252"/>
      <c r="DQ53" s="252"/>
      <c r="DR53" s="252"/>
      <c r="DS53" s="252"/>
      <c r="DT53" s="252"/>
      <c r="DU53" s="252"/>
      <c r="DV53" s="252"/>
      <c r="DW53" s="252">
        <v>0</v>
      </c>
      <c r="DX53" s="252">
        <v>101484000</v>
      </c>
      <c r="DY53" s="348">
        <v>116067000</v>
      </c>
      <c r="DZ53" s="348">
        <f>+P53</f>
        <v>116067000</v>
      </c>
      <c r="EA53" s="348">
        <v>116067000</v>
      </c>
      <c r="EB53" s="348">
        <f t="shared" si="14"/>
        <v>151311000</v>
      </c>
      <c r="EC53" s="345">
        <f t="shared" si="15"/>
        <v>0.96887406193171632</v>
      </c>
      <c r="ED53" s="346">
        <f t="shared" si="2"/>
        <v>9.5010461065496571E-2</v>
      </c>
      <c r="EE53" s="572"/>
      <c r="EF53" s="575"/>
      <c r="EG53" s="575"/>
      <c r="EH53" s="572"/>
      <c r="EI53" s="578"/>
    </row>
    <row r="54" spans="1:139" s="5" customFormat="1" ht="18" customHeight="1">
      <c r="A54" s="595"/>
      <c r="B54" s="582"/>
      <c r="C54" s="585"/>
      <c r="D54" s="588"/>
      <c r="E54" s="588"/>
      <c r="F54" s="248" t="s">
        <v>85</v>
      </c>
      <c r="G54" s="253"/>
      <c r="H54" s="253"/>
      <c r="I54" s="253"/>
      <c r="J54" s="253"/>
      <c r="K54" s="253"/>
      <c r="L54" s="253"/>
      <c r="M54" s="253"/>
      <c r="N54" s="253"/>
      <c r="O54" s="253"/>
      <c r="P54" s="253"/>
      <c r="Q54" s="253"/>
      <c r="R54" s="253"/>
      <c r="S54" s="253"/>
      <c r="T54" s="253"/>
      <c r="U54" s="253"/>
      <c r="V54" s="253"/>
      <c r="W54" s="253"/>
      <c r="X54" s="253"/>
      <c r="Y54" s="253"/>
      <c r="Z54" s="253"/>
      <c r="AA54" s="253"/>
      <c r="AB54" s="253"/>
      <c r="AC54" s="253"/>
      <c r="AD54" s="253"/>
      <c r="AE54" s="253"/>
      <c r="AF54" s="253"/>
      <c r="AG54" s="253"/>
      <c r="AH54" s="253"/>
      <c r="AI54" s="253"/>
      <c r="AJ54" s="253"/>
      <c r="AK54" s="253"/>
      <c r="AL54" s="253"/>
      <c r="AM54" s="253"/>
      <c r="AN54" s="253"/>
      <c r="AO54" s="253"/>
      <c r="AP54" s="253"/>
      <c r="AQ54" s="253"/>
      <c r="AR54" s="253"/>
      <c r="AS54" s="253"/>
      <c r="AT54" s="253"/>
      <c r="AU54" s="253"/>
      <c r="AV54" s="253"/>
      <c r="AW54" s="253"/>
      <c r="AX54" s="253"/>
      <c r="AY54" s="253"/>
      <c r="AZ54" s="253"/>
      <c r="BA54" s="253"/>
      <c r="BB54" s="253"/>
      <c r="BC54" s="253"/>
      <c r="BD54" s="253"/>
      <c r="BE54" s="253"/>
      <c r="BF54" s="253"/>
      <c r="BG54" s="253"/>
      <c r="BH54" s="253"/>
      <c r="BI54" s="253"/>
      <c r="BJ54" s="253"/>
      <c r="BK54" s="253"/>
      <c r="BL54" s="253"/>
      <c r="BM54" s="253"/>
      <c r="BN54" s="253"/>
      <c r="BO54" s="253"/>
      <c r="BP54" s="253"/>
      <c r="BQ54" s="253"/>
      <c r="BR54" s="253"/>
      <c r="BS54" s="253"/>
      <c r="BT54" s="253"/>
      <c r="BU54" s="253"/>
      <c r="BV54" s="253"/>
      <c r="BW54" s="253"/>
      <c r="BX54" s="253"/>
      <c r="BY54" s="253"/>
      <c r="BZ54" s="253"/>
      <c r="CA54" s="253"/>
      <c r="CB54" s="253"/>
      <c r="CC54" s="253"/>
      <c r="CD54" s="253"/>
      <c r="CE54" s="253"/>
      <c r="CF54" s="253"/>
      <c r="CG54" s="253"/>
      <c r="CH54" s="253"/>
      <c r="CI54" s="253"/>
      <c r="CJ54" s="253"/>
      <c r="CK54" s="253"/>
      <c r="CL54" s="253"/>
      <c r="CM54" s="253"/>
      <c r="CN54" s="253"/>
      <c r="CO54" s="253"/>
      <c r="CP54" s="253"/>
      <c r="CQ54" s="253"/>
      <c r="CR54" s="253"/>
      <c r="CS54" s="253"/>
      <c r="CT54" s="253"/>
      <c r="CU54" s="253"/>
      <c r="CV54" s="253"/>
      <c r="CW54" s="253"/>
      <c r="CX54" s="253"/>
      <c r="CY54" s="253"/>
      <c r="CZ54" s="253"/>
      <c r="DA54" s="253"/>
      <c r="DB54" s="253"/>
      <c r="DC54" s="253"/>
      <c r="DD54" s="253"/>
      <c r="DE54" s="253"/>
      <c r="DF54" s="253"/>
      <c r="DG54" s="253"/>
      <c r="DH54" s="253"/>
      <c r="DI54" s="253"/>
      <c r="DJ54" s="253"/>
      <c r="DK54" s="253"/>
      <c r="DL54" s="253"/>
      <c r="DM54" s="253"/>
      <c r="DN54" s="253"/>
      <c r="DO54" s="253"/>
      <c r="DP54" s="253"/>
      <c r="DQ54" s="250"/>
      <c r="DR54" s="250"/>
      <c r="DS54" s="250"/>
      <c r="DT54" s="250"/>
      <c r="DU54" s="250"/>
      <c r="DV54" s="250"/>
      <c r="DW54" s="250"/>
      <c r="DX54" s="250"/>
      <c r="DY54" s="348"/>
      <c r="DZ54" s="348"/>
      <c r="EA54" s="348"/>
      <c r="EB54" s="348">
        <f t="shared" si="14"/>
        <v>0</v>
      </c>
      <c r="EC54" s="345" t="e">
        <f t="shared" si="15"/>
        <v>#DIV/0!</v>
      </c>
      <c r="ED54" s="346" t="e">
        <f t="shared" si="2"/>
        <v>#DIV/0!</v>
      </c>
      <c r="EE54" s="572"/>
      <c r="EF54" s="575"/>
      <c r="EG54" s="575"/>
      <c r="EH54" s="572"/>
      <c r="EI54" s="578"/>
    </row>
    <row r="55" spans="1:139" s="5" customFormat="1" ht="18" customHeight="1">
      <c r="A55" s="595"/>
      <c r="B55" s="582"/>
      <c r="C55" s="585"/>
      <c r="D55" s="588"/>
      <c r="E55" s="588"/>
      <c r="F55" s="251" t="s">
        <v>7</v>
      </c>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c r="AL55" s="255"/>
      <c r="AM55" s="255"/>
      <c r="AN55" s="255"/>
      <c r="AO55" s="255"/>
      <c r="AP55" s="255"/>
      <c r="AQ55" s="255"/>
      <c r="AR55" s="255"/>
      <c r="AS55" s="255"/>
      <c r="AT55" s="255"/>
      <c r="AU55" s="255"/>
      <c r="AV55" s="255"/>
      <c r="AW55" s="255"/>
      <c r="AX55" s="255"/>
      <c r="AY55" s="255"/>
      <c r="AZ55" s="255"/>
      <c r="BA55" s="255"/>
      <c r="BB55" s="255"/>
      <c r="BC55" s="255"/>
      <c r="BD55" s="255"/>
      <c r="BE55" s="255"/>
      <c r="BF55" s="255"/>
      <c r="BG55" s="255"/>
      <c r="BH55" s="255"/>
      <c r="BI55" s="255"/>
      <c r="BJ55" s="255"/>
      <c r="BK55" s="255"/>
      <c r="BL55" s="255"/>
      <c r="BM55" s="255"/>
      <c r="BN55" s="255"/>
      <c r="BO55" s="255"/>
      <c r="BP55" s="255"/>
      <c r="BQ55" s="255"/>
      <c r="BR55" s="255"/>
      <c r="BS55" s="255"/>
      <c r="BT55" s="255"/>
      <c r="BU55" s="255"/>
      <c r="BV55" s="255"/>
      <c r="BW55" s="255"/>
      <c r="BX55" s="255"/>
      <c r="BY55" s="255"/>
      <c r="BZ55" s="255"/>
      <c r="CA55" s="255"/>
      <c r="CB55" s="255"/>
      <c r="CC55" s="255"/>
      <c r="CD55" s="255"/>
      <c r="CE55" s="255"/>
      <c r="CF55" s="255"/>
      <c r="CG55" s="255"/>
      <c r="CH55" s="255"/>
      <c r="CI55" s="255"/>
      <c r="CJ55" s="255"/>
      <c r="CK55" s="255"/>
      <c r="CL55" s="255"/>
      <c r="CM55" s="255"/>
      <c r="CN55" s="255"/>
      <c r="CO55" s="255"/>
      <c r="CP55" s="255"/>
      <c r="CQ55" s="255"/>
      <c r="CR55" s="255"/>
      <c r="CS55" s="255"/>
      <c r="CT55" s="255"/>
      <c r="CU55" s="255"/>
      <c r="CV55" s="255"/>
      <c r="CW55" s="255"/>
      <c r="CX55" s="255"/>
      <c r="CY55" s="255"/>
      <c r="CZ55" s="255"/>
      <c r="DA55" s="255"/>
      <c r="DB55" s="255"/>
      <c r="DC55" s="255"/>
      <c r="DD55" s="255"/>
      <c r="DE55" s="255"/>
      <c r="DF55" s="255"/>
      <c r="DG55" s="255"/>
      <c r="DH55" s="255"/>
      <c r="DI55" s="255"/>
      <c r="DJ55" s="255"/>
      <c r="DK55" s="255"/>
      <c r="DL55" s="255"/>
      <c r="DM55" s="255"/>
      <c r="DN55" s="255"/>
      <c r="DO55" s="255"/>
      <c r="DP55" s="255"/>
      <c r="DQ55" s="252"/>
      <c r="DR55" s="252"/>
      <c r="DS55" s="252"/>
      <c r="DT55" s="252"/>
      <c r="DU55" s="252"/>
      <c r="DV55" s="252"/>
      <c r="DW55" s="252"/>
      <c r="DX55" s="252"/>
      <c r="DY55" s="252"/>
      <c r="DZ55" s="252"/>
      <c r="EA55" s="252"/>
      <c r="EB55" s="252">
        <f t="shared" si="14"/>
        <v>0</v>
      </c>
      <c r="EC55" s="345" t="e">
        <f t="shared" si="15"/>
        <v>#DIV/0!</v>
      </c>
      <c r="ED55" s="346" t="e">
        <f t="shared" si="2"/>
        <v>#DIV/0!</v>
      </c>
      <c r="EE55" s="572"/>
      <c r="EF55" s="575"/>
      <c r="EG55" s="575"/>
      <c r="EH55" s="572"/>
      <c r="EI55" s="578"/>
    </row>
    <row r="56" spans="1:139" s="5" customFormat="1" ht="18" customHeight="1">
      <c r="A56" s="595"/>
      <c r="B56" s="582"/>
      <c r="C56" s="585"/>
      <c r="D56" s="588"/>
      <c r="E56" s="588"/>
      <c r="F56" s="248" t="s">
        <v>86</v>
      </c>
      <c r="G56" s="254">
        <f t="shared" ref="G56:J57" si="16">+G52</f>
        <v>9</v>
      </c>
      <c r="H56" s="259">
        <f t="shared" si="16"/>
        <v>0.5</v>
      </c>
      <c r="I56" s="259">
        <f t="shared" si="16"/>
        <v>0.5</v>
      </c>
      <c r="J56" s="259">
        <f t="shared" si="16"/>
        <v>0</v>
      </c>
      <c r="K56" s="259">
        <v>0.5</v>
      </c>
      <c r="L56" s="259">
        <f>+L52</f>
        <v>0</v>
      </c>
      <c r="M56" s="259">
        <v>0.5</v>
      </c>
      <c r="N56" s="259">
        <v>0</v>
      </c>
      <c r="O56" s="259">
        <v>0.5</v>
      </c>
      <c r="P56" s="259">
        <f>+P52</f>
        <v>0.17</v>
      </c>
      <c r="Q56" s="259">
        <v>0.5</v>
      </c>
      <c r="R56" s="259">
        <v>0.34</v>
      </c>
      <c r="S56" s="259">
        <v>0.5</v>
      </c>
      <c r="T56" s="259">
        <v>0.5</v>
      </c>
      <c r="U56" s="259">
        <f>+U52</f>
        <v>1.4</v>
      </c>
      <c r="V56" s="259"/>
      <c r="W56" s="259"/>
      <c r="X56" s="259"/>
      <c r="Y56" s="259"/>
      <c r="Z56" s="259"/>
      <c r="AA56" s="259"/>
      <c r="AB56" s="259"/>
      <c r="AC56" s="259"/>
      <c r="AD56" s="259"/>
      <c r="AE56" s="259"/>
      <c r="AF56" s="259"/>
      <c r="AG56" s="259"/>
      <c r="AH56" s="259"/>
      <c r="AI56" s="259"/>
      <c r="AJ56" s="259"/>
      <c r="AK56" s="259"/>
      <c r="AL56" s="259"/>
      <c r="AM56" s="259"/>
      <c r="AN56" s="259"/>
      <c r="AO56" s="259"/>
      <c r="AP56" s="259"/>
      <c r="AQ56" s="259"/>
      <c r="AR56" s="259"/>
      <c r="AS56" s="259"/>
      <c r="AT56" s="259">
        <f>+AT52</f>
        <v>3.3</v>
      </c>
      <c r="AU56" s="259"/>
      <c r="AV56" s="259"/>
      <c r="AW56" s="259"/>
      <c r="AX56" s="259"/>
      <c r="AY56" s="259"/>
      <c r="AZ56" s="259"/>
      <c r="BA56" s="259"/>
      <c r="BB56" s="259"/>
      <c r="BC56" s="259"/>
      <c r="BD56" s="259"/>
      <c r="BE56" s="259"/>
      <c r="BF56" s="259"/>
      <c r="BG56" s="259"/>
      <c r="BH56" s="259"/>
      <c r="BI56" s="259"/>
      <c r="BJ56" s="259"/>
      <c r="BK56" s="259"/>
      <c r="BL56" s="259"/>
      <c r="BM56" s="259"/>
      <c r="BN56" s="259"/>
      <c r="BO56" s="259"/>
      <c r="BP56" s="259"/>
      <c r="BQ56" s="259"/>
      <c r="BR56" s="259"/>
      <c r="BS56" s="259">
        <f>+BS52</f>
        <v>3.3</v>
      </c>
      <c r="BT56" s="259"/>
      <c r="BU56" s="259"/>
      <c r="BV56" s="259"/>
      <c r="BW56" s="259"/>
      <c r="BX56" s="259"/>
      <c r="BY56" s="259"/>
      <c r="BZ56" s="259"/>
      <c r="CA56" s="259"/>
      <c r="CB56" s="259"/>
      <c r="CC56" s="259"/>
      <c r="CD56" s="259"/>
      <c r="CE56" s="259"/>
      <c r="CF56" s="259"/>
      <c r="CG56" s="259"/>
      <c r="CH56" s="259"/>
      <c r="CI56" s="259"/>
      <c r="CJ56" s="259"/>
      <c r="CK56" s="259"/>
      <c r="CL56" s="259"/>
      <c r="CM56" s="259"/>
      <c r="CN56" s="259"/>
      <c r="CO56" s="259"/>
      <c r="CP56" s="259"/>
      <c r="CQ56" s="259"/>
      <c r="CR56" s="259">
        <f>+CR52</f>
        <v>0.5</v>
      </c>
      <c r="CS56" s="259"/>
      <c r="CT56" s="259"/>
      <c r="CU56" s="259"/>
      <c r="CV56" s="259"/>
      <c r="CW56" s="259"/>
      <c r="CX56" s="259"/>
      <c r="CY56" s="259"/>
      <c r="CZ56" s="259"/>
      <c r="DA56" s="259"/>
      <c r="DB56" s="259"/>
      <c r="DC56" s="259"/>
      <c r="DD56" s="259"/>
      <c r="DE56" s="259"/>
      <c r="DF56" s="259"/>
      <c r="DG56" s="259"/>
      <c r="DH56" s="259"/>
      <c r="DI56" s="259"/>
      <c r="DJ56" s="259"/>
      <c r="DK56" s="259"/>
      <c r="DL56" s="259"/>
      <c r="DM56" s="259"/>
      <c r="DN56" s="259"/>
      <c r="DO56" s="259"/>
      <c r="DP56" s="259"/>
      <c r="DQ56" s="259"/>
      <c r="DR56" s="259"/>
      <c r="DS56" s="259"/>
      <c r="DT56" s="259"/>
      <c r="DU56" s="259"/>
      <c r="DV56" s="259"/>
      <c r="DW56" s="259">
        <f>+DW52</f>
        <v>0</v>
      </c>
      <c r="DX56" s="250">
        <f>+DX52</f>
        <v>0</v>
      </c>
      <c r="DY56" s="348">
        <v>0</v>
      </c>
      <c r="DZ56" s="349">
        <f>+DZ52</f>
        <v>0.17</v>
      </c>
      <c r="EA56" s="349">
        <v>0.34</v>
      </c>
      <c r="EB56" s="349">
        <f t="shared" si="14"/>
        <v>0.5</v>
      </c>
      <c r="EC56" s="345">
        <f t="shared" si="15"/>
        <v>1</v>
      </c>
      <c r="ED56" s="346">
        <f t="shared" si="2"/>
        <v>5.5555555555555552E-2</v>
      </c>
      <c r="EE56" s="572"/>
      <c r="EF56" s="575"/>
      <c r="EG56" s="575"/>
      <c r="EH56" s="572"/>
      <c r="EI56" s="578"/>
    </row>
    <row r="57" spans="1:139" s="60" customFormat="1" ht="18" customHeight="1" thickBot="1">
      <c r="A57" s="595"/>
      <c r="B57" s="583"/>
      <c r="C57" s="586"/>
      <c r="D57" s="589"/>
      <c r="E57" s="589"/>
      <c r="F57" s="375" t="s">
        <v>89</v>
      </c>
      <c r="G57" s="376">
        <f t="shared" si="16"/>
        <v>1592572000</v>
      </c>
      <c r="H57" s="376">
        <f t="shared" si="16"/>
        <v>159600000</v>
      </c>
      <c r="I57" s="395">
        <f t="shared" si="16"/>
        <v>159600000</v>
      </c>
      <c r="J57" s="395">
        <f t="shared" si="16"/>
        <v>0</v>
      </c>
      <c r="K57" s="395">
        <v>152972000</v>
      </c>
      <c r="L57" s="395">
        <f>+L53</f>
        <v>101484000</v>
      </c>
      <c r="M57" s="395">
        <v>152972000</v>
      </c>
      <c r="N57" s="395">
        <f>+N53</f>
        <v>116067000</v>
      </c>
      <c r="O57" s="395">
        <f>+O53</f>
        <v>136314000</v>
      </c>
      <c r="P57" s="395">
        <f>+P53</f>
        <v>116067000</v>
      </c>
      <c r="Q57" s="395">
        <f>+Q53</f>
        <v>156172000</v>
      </c>
      <c r="R57" s="395">
        <f>+R53</f>
        <v>116067000</v>
      </c>
      <c r="S57" s="395">
        <f>+S53</f>
        <v>156172000</v>
      </c>
      <c r="T57" s="395">
        <v>151311000</v>
      </c>
      <c r="U57" s="395">
        <f>+U53</f>
        <v>250350000</v>
      </c>
      <c r="V57" s="395"/>
      <c r="W57" s="395"/>
      <c r="X57" s="395"/>
      <c r="Y57" s="395"/>
      <c r="Z57" s="395"/>
      <c r="AA57" s="395"/>
      <c r="AB57" s="395"/>
      <c r="AC57" s="395"/>
      <c r="AD57" s="395"/>
      <c r="AE57" s="395"/>
      <c r="AF57" s="395"/>
      <c r="AG57" s="395"/>
      <c r="AH57" s="395"/>
      <c r="AI57" s="395"/>
      <c r="AJ57" s="395"/>
      <c r="AK57" s="395"/>
      <c r="AL57" s="395"/>
      <c r="AM57" s="395"/>
      <c r="AN57" s="395"/>
      <c r="AO57" s="395"/>
      <c r="AP57" s="395"/>
      <c r="AQ57" s="395"/>
      <c r="AR57" s="395"/>
      <c r="AS57" s="395"/>
      <c r="AT57" s="395">
        <f>+AT53</f>
        <v>513225000</v>
      </c>
      <c r="AU57" s="395"/>
      <c r="AV57" s="395"/>
      <c r="AW57" s="395"/>
      <c r="AX57" s="395"/>
      <c r="AY57" s="395"/>
      <c r="AZ57" s="395"/>
      <c r="BA57" s="395"/>
      <c r="BB57" s="395"/>
      <c r="BC57" s="395"/>
      <c r="BD57" s="395"/>
      <c r="BE57" s="395"/>
      <c r="BF57" s="395"/>
      <c r="BG57" s="395"/>
      <c r="BH57" s="395"/>
      <c r="BI57" s="395"/>
      <c r="BJ57" s="395"/>
      <c r="BK57" s="395"/>
      <c r="BL57" s="395"/>
      <c r="BM57" s="395"/>
      <c r="BN57" s="395"/>
      <c r="BO57" s="395"/>
      <c r="BP57" s="395"/>
      <c r="BQ57" s="395"/>
      <c r="BR57" s="395"/>
      <c r="BS57" s="395">
        <f>+BS53</f>
        <v>513225000</v>
      </c>
      <c r="BT57" s="395"/>
      <c r="BU57" s="395"/>
      <c r="BV57" s="395"/>
      <c r="BW57" s="395"/>
      <c r="BX57" s="395"/>
      <c r="BY57" s="395"/>
      <c r="BZ57" s="395"/>
      <c r="CA57" s="395"/>
      <c r="CB57" s="395"/>
      <c r="CC57" s="395"/>
      <c r="CD57" s="395"/>
      <c r="CE57" s="395"/>
      <c r="CF57" s="395"/>
      <c r="CG57" s="395"/>
      <c r="CH57" s="395"/>
      <c r="CI57" s="395"/>
      <c r="CJ57" s="395"/>
      <c r="CK57" s="395"/>
      <c r="CL57" s="395"/>
      <c r="CM57" s="395"/>
      <c r="CN57" s="395"/>
      <c r="CO57" s="395"/>
      <c r="CP57" s="395"/>
      <c r="CQ57" s="395"/>
      <c r="CR57" s="395">
        <f>+CR53</f>
        <v>159600000</v>
      </c>
      <c r="CS57" s="395"/>
      <c r="CT57" s="395"/>
      <c r="CU57" s="395"/>
      <c r="CV57" s="395"/>
      <c r="CW57" s="395"/>
      <c r="CX57" s="395"/>
      <c r="CY57" s="395"/>
      <c r="CZ57" s="395"/>
      <c r="DA57" s="395"/>
      <c r="DB57" s="395"/>
      <c r="DC57" s="395"/>
      <c r="DD57" s="395"/>
      <c r="DE57" s="395"/>
      <c r="DF57" s="395"/>
      <c r="DG57" s="395"/>
      <c r="DH57" s="395"/>
      <c r="DI57" s="395"/>
      <c r="DJ57" s="395"/>
      <c r="DK57" s="395"/>
      <c r="DL57" s="395"/>
      <c r="DM57" s="395"/>
      <c r="DN57" s="395"/>
      <c r="DO57" s="395"/>
      <c r="DP57" s="395"/>
      <c r="DQ57" s="395"/>
      <c r="DR57" s="395"/>
      <c r="DS57" s="395"/>
      <c r="DT57" s="395"/>
      <c r="DU57" s="395"/>
      <c r="DV57" s="395"/>
      <c r="DW57" s="395">
        <f>+DW53</f>
        <v>0</v>
      </c>
      <c r="DX57" s="376">
        <f>+DX53</f>
        <v>101484000</v>
      </c>
      <c r="DY57" s="392">
        <f>+DY53</f>
        <v>116067000</v>
      </c>
      <c r="DZ57" s="392">
        <f>+P57</f>
        <v>116067000</v>
      </c>
      <c r="EA57" s="392">
        <v>116067000</v>
      </c>
      <c r="EB57" s="392">
        <f t="shared" si="14"/>
        <v>151311000</v>
      </c>
      <c r="EC57" s="379">
        <f t="shared" si="15"/>
        <v>0.96887406193171632</v>
      </c>
      <c r="ED57" s="380">
        <f t="shared" si="2"/>
        <v>9.5010461065496571E-2</v>
      </c>
      <c r="EE57" s="573"/>
      <c r="EF57" s="576"/>
      <c r="EG57" s="576"/>
      <c r="EH57" s="573"/>
      <c r="EI57" s="579"/>
    </row>
    <row r="58" spans="1:139" s="5" customFormat="1" ht="19.5" customHeight="1">
      <c r="A58" s="595" t="s">
        <v>222</v>
      </c>
      <c r="B58" s="581">
        <v>9</v>
      </c>
      <c r="C58" s="584" t="s">
        <v>223</v>
      </c>
      <c r="D58" s="587" t="s">
        <v>183</v>
      </c>
      <c r="E58" s="587">
        <v>198</v>
      </c>
      <c r="F58" s="370" t="s">
        <v>84</v>
      </c>
      <c r="G58" s="371">
        <v>1</v>
      </c>
      <c r="H58" s="371">
        <v>1</v>
      </c>
      <c r="I58" s="371">
        <f>+H58</f>
        <v>1</v>
      </c>
      <c r="J58" s="385">
        <v>0</v>
      </c>
      <c r="K58" s="371">
        <v>1</v>
      </c>
      <c r="L58" s="371">
        <v>0</v>
      </c>
      <c r="M58" s="371">
        <v>1</v>
      </c>
      <c r="N58" s="371">
        <v>0</v>
      </c>
      <c r="O58" s="371">
        <v>1</v>
      </c>
      <c r="P58" s="371">
        <v>0.5</v>
      </c>
      <c r="Q58" s="371">
        <v>1</v>
      </c>
      <c r="R58" s="371">
        <v>0.7</v>
      </c>
      <c r="S58" s="371">
        <v>1</v>
      </c>
      <c r="T58" s="371">
        <v>0.9</v>
      </c>
      <c r="U58" s="371">
        <v>0</v>
      </c>
      <c r="V58" s="371"/>
      <c r="W58" s="371"/>
      <c r="X58" s="371"/>
      <c r="Y58" s="371"/>
      <c r="Z58" s="371"/>
      <c r="AA58" s="371"/>
      <c r="AB58" s="371"/>
      <c r="AC58" s="371"/>
      <c r="AD58" s="371"/>
      <c r="AE58" s="371"/>
      <c r="AF58" s="371"/>
      <c r="AG58" s="371"/>
      <c r="AH58" s="371"/>
      <c r="AI58" s="371"/>
      <c r="AJ58" s="371"/>
      <c r="AK58" s="371"/>
      <c r="AL58" s="371"/>
      <c r="AM58" s="371"/>
      <c r="AN58" s="371"/>
      <c r="AO58" s="371"/>
      <c r="AP58" s="371"/>
      <c r="AQ58" s="371"/>
      <c r="AR58" s="371"/>
      <c r="AS58" s="371"/>
      <c r="AT58" s="371">
        <v>0</v>
      </c>
      <c r="AU58" s="371"/>
      <c r="AV58" s="371"/>
      <c r="AW58" s="371"/>
      <c r="AX58" s="371"/>
      <c r="AY58" s="371"/>
      <c r="AZ58" s="371"/>
      <c r="BA58" s="371"/>
      <c r="BB58" s="371"/>
      <c r="BC58" s="371"/>
      <c r="BD58" s="371"/>
      <c r="BE58" s="371"/>
      <c r="BF58" s="371"/>
      <c r="BG58" s="371"/>
      <c r="BH58" s="371"/>
      <c r="BI58" s="371"/>
      <c r="BJ58" s="371"/>
      <c r="BK58" s="371"/>
      <c r="BL58" s="371"/>
      <c r="BM58" s="371"/>
      <c r="BN58" s="371"/>
      <c r="BO58" s="371"/>
      <c r="BP58" s="371"/>
      <c r="BQ58" s="371"/>
      <c r="BR58" s="371"/>
      <c r="BS58" s="371">
        <v>0</v>
      </c>
      <c r="BT58" s="371"/>
      <c r="BU58" s="371"/>
      <c r="BV58" s="371"/>
      <c r="BW58" s="371"/>
      <c r="BX58" s="371"/>
      <c r="BY58" s="371"/>
      <c r="BZ58" s="371"/>
      <c r="CA58" s="371"/>
      <c r="CB58" s="371"/>
      <c r="CC58" s="371"/>
      <c r="CD58" s="371"/>
      <c r="CE58" s="371"/>
      <c r="CF58" s="371"/>
      <c r="CG58" s="371"/>
      <c r="CH58" s="371"/>
      <c r="CI58" s="371"/>
      <c r="CJ58" s="371"/>
      <c r="CK58" s="371"/>
      <c r="CL58" s="371"/>
      <c r="CM58" s="371"/>
      <c r="CN58" s="371"/>
      <c r="CO58" s="371"/>
      <c r="CP58" s="371"/>
      <c r="CQ58" s="371"/>
      <c r="CR58" s="371">
        <v>0</v>
      </c>
      <c r="CS58" s="371"/>
      <c r="CT58" s="371"/>
      <c r="CU58" s="371"/>
      <c r="CV58" s="371"/>
      <c r="CW58" s="371"/>
      <c r="CX58" s="371"/>
      <c r="CY58" s="371"/>
      <c r="CZ58" s="371"/>
      <c r="DA58" s="371"/>
      <c r="DB58" s="371"/>
      <c r="DC58" s="371"/>
      <c r="DD58" s="371"/>
      <c r="DE58" s="371"/>
      <c r="DF58" s="371"/>
      <c r="DG58" s="371"/>
      <c r="DH58" s="371"/>
      <c r="DI58" s="371"/>
      <c r="DJ58" s="371"/>
      <c r="DK58" s="371"/>
      <c r="DL58" s="371"/>
      <c r="DM58" s="371"/>
      <c r="DN58" s="371"/>
      <c r="DO58" s="371"/>
      <c r="DP58" s="371"/>
      <c r="DQ58" s="372"/>
      <c r="DR58" s="372"/>
      <c r="DS58" s="372"/>
      <c r="DT58" s="372"/>
      <c r="DU58" s="372"/>
      <c r="DV58" s="372"/>
      <c r="DW58" s="385">
        <v>0</v>
      </c>
      <c r="DX58" s="372">
        <v>0</v>
      </c>
      <c r="DY58" s="404">
        <v>0</v>
      </c>
      <c r="DZ58" s="404">
        <v>0.5</v>
      </c>
      <c r="EA58" s="404">
        <v>0.7</v>
      </c>
      <c r="EB58" s="405">
        <v>0.9</v>
      </c>
      <c r="EC58" s="373">
        <f>EB58/S58</f>
        <v>0.9</v>
      </c>
      <c r="ED58" s="374">
        <f t="shared" si="2"/>
        <v>0.9</v>
      </c>
      <c r="EE58" s="611" t="s">
        <v>589</v>
      </c>
      <c r="EF58" s="574" t="s">
        <v>587</v>
      </c>
      <c r="EG58" s="574" t="s">
        <v>588</v>
      </c>
      <c r="EH58" s="571" t="s">
        <v>224</v>
      </c>
      <c r="EI58" s="577" t="s">
        <v>190</v>
      </c>
    </row>
    <row r="59" spans="1:139" s="5" customFormat="1" ht="25.5" customHeight="1">
      <c r="A59" s="595"/>
      <c r="B59" s="582"/>
      <c r="C59" s="585"/>
      <c r="D59" s="588"/>
      <c r="E59" s="588"/>
      <c r="F59" s="251" t="s">
        <v>6</v>
      </c>
      <c r="G59" s="252">
        <f>+S59+U59+AT59+BS59+CR59</f>
        <v>463576000</v>
      </c>
      <c r="H59" s="252">
        <v>334120000</v>
      </c>
      <c r="I59" s="252">
        <f>+H59</f>
        <v>334120000</v>
      </c>
      <c r="J59" s="252">
        <v>40000000</v>
      </c>
      <c r="K59" s="252">
        <v>400424000</v>
      </c>
      <c r="L59" s="252">
        <v>318184000</v>
      </c>
      <c r="M59" s="252">
        <v>478424000</v>
      </c>
      <c r="N59" s="252">
        <v>318184000</v>
      </c>
      <c r="O59" s="252">
        <v>491805000</v>
      </c>
      <c r="P59" s="252">
        <v>318184000</v>
      </c>
      <c r="Q59" s="252">
        <v>463576000</v>
      </c>
      <c r="R59" s="252">
        <v>318184000</v>
      </c>
      <c r="S59" s="252">
        <v>463576000</v>
      </c>
      <c r="T59" s="252">
        <v>424276000</v>
      </c>
      <c r="U59" s="252">
        <v>0</v>
      </c>
      <c r="V59" s="252"/>
      <c r="W59" s="252"/>
      <c r="X59" s="252"/>
      <c r="Y59" s="252"/>
      <c r="Z59" s="252"/>
      <c r="AA59" s="252"/>
      <c r="AB59" s="252"/>
      <c r="AC59" s="252"/>
      <c r="AD59" s="252"/>
      <c r="AE59" s="252"/>
      <c r="AF59" s="252"/>
      <c r="AG59" s="252"/>
      <c r="AH59" s="252"/>
      <c r="AI59" s="252"/>
      <c r="AJ59" s="252"/>
      <c r="AK59" s="252"/>
      <c r="AL59" s="252"/>
      <c r="AM59" s="252"/>
      <c r="AN59" s="252"/>
      <c r="AO59" s="252"/>
      <c r="AP59" s="252"/>
      <c r="AQ59" s="252"/>
      <c r="AR59" s="252"/>
      <c r="AS59" s="252"/>
      <c r="AT59" s="252">
        <v>0</v>
      </c>
      <c r="AU59" s="252"/>
      <c r="AV59" s="252"/>
      <c r="AW59" s="252"/>
      <c r="AX59" s="252"/>
      <c r="AY59" s="252"/>
      <c r="AZ59" s="252"/>
      <c r="BA59" s="252"/>
      <c r="BB59" s="252"/>
      <c r="BC59" s="252"/>
      <c r="BD59" s="252"/>
      <c r="BE59" s="252"/>
      <c r="BF59" s="252"/>
      <c r="BG59" s="252"/>
      <c r="BH59" s="252"/>
      <c r="BI59" s="252"/>
      <c r="BJ59" s="252"/>
      <c r="BK59" s="252"/>
      <c r="BL59" s="252"/>
      <c r="BM59" s="252"/>
      <c r="BN59" s="252"/>
      <c r="BO59" s="252"/>
      <c r="BP59" s="252"/>
      <c r="BQ59" s="252"/>
      <c r="BR59" s="252"/>
      <c r="BS59" s="252">
        <v>0</v>
      </c>
      <c r="BT59" s="252"/>
      <c r="BU59" s="252"/>
      <c r="BV59" s="252"/>
      <c r="BW59" s="252"/>
      <c r="BX59" s="252"/>
      <c r="BY59" s="252"/>
      <c r="BZ59" s="252"/>
      <c r="CA59" s="252"/>
      <c r="CB59" s="252"/>
      <c r="CC59" s="252"/>
      <c r="CD59" s="252"/>
      <c r="CE59" s="252"/>
      <c r="CF59" s="252"/>
      <c r="CG59" s="252"/>
      <c r="CH59" s="252"/>
      <c r="CI59" s="252"/>
      <c r="CJ59" s="252"/>
      <c r="CK59" s="252"/>
      <c r="CL59" s="252"/>
      <c r="CM59" s="252"/>
      <c r="CN59" s="252"/>
      <c r="CO59" s="252"/>
      <c r="CP59" s="252"/>
      <c r="CQ59" s="252"/>
      <c r="CR59" s="252">
        <v>0</v>
      </c>
      <c r="CS59" s="252"/>
      <c r="CT59" s="252"/>
      <c r="CU59" s="252"/>
      <c r="CV59" s="252"/>
      <c r="CW59" s="252"/>
      <c r="CX59" s="252"/>
      <c r="CY59" s="252"/>
      <c r="CZ59" s="252"/>
      <c r="DA59" s="252"/>
      <c r="DB59" s="252"/>
      <c r="DC59" s="252"/>
      <c r="DD59" s="252"/>
      <c r="DE59" s="252"/>
      <c r="DF59" s="252"/>
      <c r="DG59" s="252"/>
      <c r="DH59" s="252"/>
      <c r="DI59" s="252"/>
      <c r="DJ59" s="252"/>
      <c r="DK59" s="252"/>
      <c r="DL59" s="252"/>
      <c r="DM59" s="252"/>
      <c r="DN59" s="252"/>
      <c r="DO59" s="252"/>
      <c r="DP59" s="252"/>
      <c r="DQ59" s="252"/>
      <c r="DR59" s="252"/>
      <c r="DS59" s="252"/>
      <c r="DT59" s="252"/>
      <c r="DU59" s="252"/>
      <c r="DV59" s="252"/>
      <c r="DW59" s="252">
        <v>40000000</v>
      </c>
      <c r="DX59" s="252">
        <v>318184000</v>
      </c>
      <c r="DY59" s="348">
        <v>318184000</v>
      </c>
      <c r="DZ59" s="348">
        <f>+P59</f>
        <v>318184000</v>
      </c>
      <c r="EA59" s="348">
        <v>318184000</v>
      </c>
      <c r="EB59" s="348">
        <f>+T59</f>
        <v>424276000</v>
      </c>
      <c r="EC59" s="345">
        <f t="shared" si="15"/>
        <v>0.91522425664831653</v>
      </c>
      <c r="ED59" s="346">
        <f t="shared" si="2"/>
        <v>0.91522425664831653</v>
      </c>
      <c r="EE59" s="612"/>
      <c r="EF59" s="575"/>
      <c r="EG59" s="575"/>
      <c r="EH59" s="572"/>
      <c r="EI59" s="593" t="s">
        <v>190</v>
      </c>
    </row>
    <row r="60" spans="1:139" s="5" customFormat="1" ht="18" customHeight="1">
      <c r="A60" s="595"/>
      <c r="B60" s="582"/>
      <c r="C60" s="585"/>
      <c r="D60" s="588"/>
      <c r="E60" s="588"/>
      <c r="F60" s="248" t="s">
        <v>85</v>
      </c>
      <c r="G60" s="253"/>
      <c r="H60" s="253"/>
      <c r="I60" s="253"/>
      <c r="J60" s="253"/>
      <c r="K60" s="253"/>
      <c r="L60" s="253"/>
      <c r="M60" s="253"/>
      <c r="N60" s="253"/>
      <c r="O60" s="253"/>
      <c r="P60" s="253"/>
      <c r="Q60" s="253"/>
      <c r="R60" s="253"/>
      <c r="S60" s="253"/>
      <c r="T60" s="253"/>
      <c r="U60" s="253"/>
      <c r="V60" s="253"/>
      <c r="W60" s="253"/>
      <c r="X60" s="253"/>
      <c r="Y60" s="253"/>
      <c r="Z60" s="253"/>
      <c r="AA60" s="253"/>
      <c r="AB60" s="253"/>
      <c r="AC60" s="253"/>
      <c r="AD60" s="253"/>
      <c r="AE60" s="253"/>
      <c r="AF60" s="253"/>
      <c r="AG60" s="253"/>
      <c r="AH60" s="253"/>
      <c r="AI60" s="253"/>
      <c r="AJ60" s="253"/>
      <c r="AK60" s="253"/>
      <c r="AL60" s="253"/>
      <c r="AM60" s="253"/>
      <c r="AN60" s="253"/>
      <c r="AO60" s="253"/>
      <c r="AP60" s="253"/>
      <c r="AQ60" s="253"/>
      <c r="AR60" s="253"/>
      <c r="AS60" s="253"/>
      <c r="AT60" s="253"/>
      <c r="AU60" s="253"/>
      <c r="AV60" s="253"/>
      <c r="AW60" s="253"/>
      <c r="AX60" s="253"/>
      <c r="AY60" s="253"/>
      <c r="AZ60" s="253"/>
      <c r="BA60" s="253"/>
      <c r="BB60" s="253"/>
      <c r="BC60" s="253"/>
      <c r="BD60" s="253"/>
      <c r="BE60" s="253"/>
      <c r="BF60" s="253"/>
      <c r="BG60" s="253"/>
      <c r="BH60" s="253"/>
      <c r="BI60" s="253"/>
      <c r="BJ60" s="253"/>
      <c r="BK60" s="253"/>
      <c r="BL60" s="253"/>
      <c r="BM60" s="253"/>
      <c r="BN60" s="253"/>
      <c r="BO60" s="253"/>
      <c r="BP60" s="253"/>
      <c r="BQ60" s="253"/>
      <c r="BR60" s="253"/>
      <c r="BS60" s="253"/>
      <c r="BT60" s="253"/>
      <c r="BU60" s="253"/>
      <c r="BV60" s="253"/>
      <c r="BW60" s="253"/>
      <c r="BX60" s="253"/>
      <c r="BY60" s="253"/>
      <c r="BZ60" s="253"/>
      <c r="CA60" s="253"/>
      <c r="CB60" s="253"/>
      <c r="CC60" s="253"/>
      <c r="CD60" s="253"/>
      <c r="CE60" s="253"/>
      <c r="CF60" s="253"/>
      <c r="CG60" s="253"/>
      <c r="CH60" s="253"/>
      <c r="CI60" s="253"/>
      <c r="CJ60" s="253"/>
      <c r="CK60" s="253"/>
      <c r="CL60" s="253"/>
      <c r="CM60" s="253"/>
      <c r="CN60" s="253"/>
      <c r="CO60" s="253"/>
      <c r="CP60" s="253"/>
      <c r="CQ60" s="253"/>
      <c r="CR60" s="253"/>
      <c r="CS60" s="253"/>
      <c r="CT60" s="253"/>
      <c r="CU60" s="253"/>
      <c r="CV60" s="253"/>
      <c r="CW60" s="253"/>
      <c r="CX60" s="253"/>
      <c r="CY60" s="253"/>
      <c r="CZ60" s="253"/>
      <c r="DA60" s="253"/>
      <c r="DB60" s="253"/>
      <c r="DC60" s="253"/>
      <c r="DD60" s="253"/>
      <c r="DE60" s="253"/>
      <c r="DF60" s="253"/>
      <c r="DG60" s="253"/>
      <c r="DH60" s="253"/>
      <c r="DI60" s="253"/>
      <c r="DJ60" s="253"/>
      <c r="DK60" s="253"/>
      <c r="DL60" s="253"/>
      <c r="DM60" s="253"/>
      <c r="DN60" s="253"/>
      <c r="DO60" s="253"/>
      <c r="DP60" s="253"/>
      <c r="DQ60" s="250"/>
      <c r="DR60" s="250"/>
      <c r="DS60" s="250"/>
      <c r="DT60" s="250"/>
      <c r="DU60" s="250"/>
      <c r="DV60" s="250"/>
      <c r="DW60" s="250"/>
      <c r="DX60" s="250"/>
      <c r="DY60" s="348"/>
      <c r="DZ60" s="348"/>
      <c r="EA60" s="348"/>
      <c r="EB60" s="348">
        <f t="shared" si="14"/>
        <v>0</v>
      </c>
      <c r="EC60" s="345" t="e">
        <f t="shared" si="15"/>
        <v>#DIV/0!</v>
      </c>
      <c r="ED60" s="346" t="e">
        <f t="shared" si="2"/>
        <v>#DIV/0!</v>
      </c>
      <c r="EE60" s="612"/>
      <c r="EF60" s="575"/>
      <c r="EG60" s="575"/>
      <c r="EH60" s="572"/>
      <c r="EI60" s="593" t="s">
        <v>190</v>
      </c>
    </row>
    <row r="61" spans="1:139" s="5" customFormat="1" ht="18" customHeight="1">
      <c r="A61" s="595"/>
      <c r="B61" s="582"/>
      <c r="C61" s="585"/>
      <c r="D61" s="588"/>
      <c r="E61" s="588"/>
      <c r="F61" s="251" t="s">
        <v>7</v>
      </c>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I61" s="255"/>
      <c r="AJ61" s="255"/>
      <c r="AK61" s="255"/>
      <c r="AL61" s="255"/>
      <c r="AM61" s="255"/>
      <c r="AN61" s="255"/>
      <c r="AO61" s="255"/>
      <c r="AP61" s="255"/>
      <c r="AQ61" s="255"/>
      <c r="AR61" s="255"/>
      <c r="AS61" s="255"/>
      <c r="AT61" s="255"/>
      <c r="AU61" s="255"/>
      <c r="AV61" s="255"/>
      <c r="AW61" s="255"/>
      <c r="AX61" s="255"/>
      <c r="AY61" s="255"/>
      <c r="AZ61" s="255"/>
      <c r="BA61" s="255"/>
      <c r="BB61" s="255"/>
      <c r="BC61" s="255"/>
      <c r="BD61" s="255"/>
      <c r="BE61" s="255"/>
      <c r="BF61" s="255"/>
      <c r="BG61" s="255"/>
      <c r="BH61" s="255"/>
      <c r="BI61" s="255"/>
      <c r="BJ61" s="255"/>
      <c r="BK61" s="255"/>
      <c r="BL61" s="255"/>
      <c r="BM61" s="255"/>
      <c r="BN61" s="255"/>
      <c r="BO61" s="255"/>
      <c r="BP61" s="255"/>
      <c r="BQ61" s="255"/>
      <c r="BR61" s="255"/>
      <c r="BS61" s="255"/>
      <c r="BT61" s="255"/>
      <c r="BU61" s="255"/>
      <c r="BV61" s="255"/>
      <c r="BW61" s="255"/>
      <c r="BX61" s="255"/>
      <c r="BY61" s="255"/>
      <c r="BZ61" s="255"/>
      <c r="CA61" s="255"/>
      <c r="CB61" s="255"/>
      <c r="CC61" s="255"/>
      <c r="CD61" s="255"/>
      <c r="CE61" s="255"/>
      <c r="CF61" s="255"/>
      <c r="CG61" s="255"/>
      <c r="CH61" s="255"/>
      <c r="CI61" s="255"/>
      <c r="CJ61" s="255"/>
      <c r="CK61" s="255"/>
      <c r="CL61" s="255"/>
      <c r="CM61" s="255"/>
      <c r="CN61" s="255"/>
      <c r="CO61" s="255"/>
      <c r="CP61" s="255"/>
      <c r="CQ61" s="255"/>
      <c r="CR61" s="255"/>
      <c r="CS61" s="255"/>
      <c r="CT61" s="255"/>
      <c r="CU61" s="255"/>
      <c r="CV61" s="255"/>
      <c r="CW61" s="255"/>
      <c r="CX61" s="255"/>
      <c r="CY61" s="255"/>
      <c r="CZ61" s="255"/>
      <c r="DA61" s="255"/>
      <c r="DB61" s="255"/>
      <c r="DC61" s="255"/>
      <c r="DD61" s="255"/>
      <c r="DE61" s="255"/>
      <c r="DF61" s="255"/>
      <c r="DG61" s="255"/>
      <c r="DH61" s="255"/>
      <c r="DI61" s="255"/>
      <c r="DJ61" s="255"/>
      <c r="DK61" s="255"/>
      <c r="DL61" s="255"/>
      <c r="DM61" s="255"/>
      <c r="DN61" s="255"/>
      <c r="DO61" s="255"/>
      <c r="DP61" s="255"/>
      <c r="DQ61" s="252"/>
      <c r="DR61" s="252"/>
      <c r="DS61" s="252"/>
      <c r="DT61" s="252"/>
      <c r="DU61" s="252"/>
      <c r="DV61" s="252"/>
      <c r="DW61" s="252"/>
      <c r="DX61" s="252"/>
      <c r="DY61" s="252"/>
      <c r="DZ61" s="252"/>
      <c r="EA61" s="252"/>
      <c r="EB61" s="252">
        <f t="shared" si="14"/>
        <v>0</v>
      </c>
      <c r="EC61" s="345" t="e">
        <f t="shared" si="15"/>
        <v>#DIV/0!</v>
      </c>
      <c r="ED61" s="346" t="e">
        <f t="shared" si="2"/>
        <v>#DIV/0!</v>
      </c>
      <c r="EE61" s="612"/>
      <c r="EF61" s="575"/>
      <c r="EG61" s="575"/>
      <c r="EH61" s="572"/>
      <c r="EI61" s="593" t="s">
        <v>190</v>
      </c>
    </row>
    <row r="62" spans="1:139" s="5" customFormat="1" ht="21.75" customHeight="1">
      <c r="A62" s="595"/>
      <c r="B62" s="582"/>
      <c r="C62" s="585"/>
      <c r="D62" s="588"/>
      <c r="E62" s="588"/>
      <c r="F62" s="248" t="s">
        <v>86</v>
      </c>
      <c r="G62" s="254">
        <f t="shared" ref="G62:J63" si="17">+G58</f>
        <v>1</v>
      </c>
      <c r="H62" s="254">
        <f t="shared" si="17"/>
        <v>1</v>
      </c>
      <c r="I62" s="254">
        <f t="shared" si="17"/>
        <v>1</v>
      </c>
      <c r="J62" s="257">
        <f t="shared" si="17"/>
        <v>0</v>
      </c>
      <c r="K62" s="254">
        <v>1</v>
      </c>
      <c r="L62" s="254">
        <f>+L58</f>
        <v>0</v>
      </c>
      <c r="M62" s="254">
        <v>1</v>
      </c>
      <c r="N62" s="254">
        <f>+N58</f>
        <v>0</v>
      </c>
      <c r="O62" s="254">
        <v>1</v>
      </c>
      <c r="P62" s="254">
        <f>+P58</f>
        <v>0.5</v>
      </c>
      <c r="Q62" s="254">
        <v>1</v>
      </c>
      <c r="R62" s="254">
        <v>0.7</v>
      </c>
      <c r="S62" s="254">
        <v>1</v>
      </c>
      <c r="T62" s="254">
        <v>0.9</v>
      </c>
      <c r="U62" s="254">
        <f>+U58</f>
        <v>0</v>
      </c>
      <c r="V62" s="254"/>
      <c r="W62" s="254"/>
      <c r="X62" s="254"/>
      <c r="Y62" s="254"/>
      <c r="Z62" s="254"/>
      <c r="AA62" s="254"/>
      <c r="AB62" s="254"/>
      <c r="AC62" s="254"/>
      <c r="AD62" s="254"/>
      <c r="AE62" s="254"/>
      <c r="AF62" s="254"/>
      <c r="AG62" s="254"/>
      <c r="AH62" s="254"/>
      <c r="AI62" s="254"/>
      <c r="AJ62" s="254"/>
      <c r="AK62" s="254"/>
      <c r="AL62" s="254"/>
      <c r="AM62" s="254"/>
      <c r="AN62" s="254"/>
      <c r="AO62" s="254"/>
      <c r="AP62" s="254"/>
      <c r="AQ62" s="254"/>
      <c r="AR62" s="254"/>
      <c r="AS62" s="254"/>
      <c r="AT62" s="254">
        <f>+AT58</f>
        <v>0</v>
      </c>
      <c r="AU62" s="254"/>
      <c r="AV62" s="254"/>
      <c r="AW62" s="254"/>
      <c r="AX62" s="254"/>
      <c r="AY62" s="254"/>
      <c r="AZ62" s="254"/>
      <c r="BA62" s="254"/>
      <c r="BB62" s="254"/>
      <c r="BC62" s="254"/>
      <c r="BD62" s="254"/>
      <c r="BE62" s="254"/>
      <c r="BF62" s="254"/>
      <c r="BG62" s="254"/>
      <c r="BH62" s="254"/>
      <c r="BI62" s="254"/>
      <c r="BJ62" s="254"/>
      <c r="BK62" s="254"/>
      <c r="BL62" s="254"/>
      <c r="BM62" s="254"/>
      <c r="BN62" s="254"/>
      <c r="BO62" s="254"/>
      <c r="BP62" s="254"/>
      <c r="BQ62" s="254"/>
      <c r="BR62" s="254"/>
      <c r="BS62" s="254">
        <f>+BS58</f>
        <v>0</v>
      </c>
      <c r="BT62" s="254"/>
      <c r="BU62" s="254"/>
      <c r="BV62" s="254"/>
      <c r="BW62" s="254"/>
      <c r="BX62" s="254"/>
      <c r="BY62" s="254"/>
      <c r="BZ62" s="254"/>
      <c r="CA62" s="254"/>
      <c r="CB62" s="254"/>
      <c r="CC62" s="254"/>
      <c r="CD62" s="254"/>
      <c r="CE62" s="254"/>
      <c r="CF62" s="254"/>
      <c r="CG62" s="254"/>
      <c r="CH62" s="254"/>
      <c r="CI62" s="254"/>
      <c r="CJ62" s="254"/>
      <c r="CK62" s="254"/>
      <c r="CL62" s="254"/>
      <c r="CM62" s="254"/>
      <c r="CN62" s="254"/>
      <c r="CO62" s="254"/>
      <c r="CP62" s="254"/>
      <c r="CQ62" s="254"/>
      <c r="CR62" s="254">
        <f>+CR58</f>
        <v>0</v>
      </c>
      <c r="CS62" s="254"/>
      <c r="CT62" s="254"/>
      <c r="CU62" s="254"/>
      <c r="CV62" s="254"/>
      <c r="CW62" s="254"/>
      <c r="CX62" s="254"/>
      <c r="CY62" s="254"/>
      <c r="CZ62" s="254"/>
      <c r="DA62" s="254"/>
      <c r="DB62" s="254"/>
      <c r="DC62" s="254"/>
      <c r="DD62" s="254"/>
      <c r="DE62" s="254"/>
      <c r="DF62" s="254"/>
      <c r="DG62" s="254"/>
      <c r="DH62" s="254"/>
      <c r="DI62" s="254"/>
      <c r="DJ62" s="254"/>
      <c r="DK62" s="254"/>
      <c r="DL62" s="254"/>
      <c r="DM62" s="254"/>
      <c r="DN62" s="254"/>
      <c r="DO62" s="254"/>
      <c r="DP62" s="254"/>
      <c r="DQ62" s="254"/>
      <c r="DR62" s="254"/>
      <c r="DS62" s="254"/>
      <c r="DT62" s="254"/>
      <c r="DU62" s="254"/>
      <c r="DV62" s="254"/>
      <c r="DW62" s="257">
        <f t="shared" ref="DW62:DY63" si="18">+DW58</f>
        <v>0</v>
      </c>
      <c r="DX62" s="250">
        <f t="shared" si="18"/>
        <v>0</v>
      </c>
      <c r="DY62" s="348">
        <f t="shared" si="18"/>
        <v>0</v>
      </c>
      <c r="DZ62" s="348">
        <v>0.5</v>
      </c>
      <c r="EA62" s="348">
        <v>0.7</v>
      </c>
      <c r="EB62" s="348">
        <v>0.9</v>
      </c>
      <c r="EC62" s="345">
        <f t="shared" si="15"/>
        <v>0.9</v>
      </c>
      <c r="ED62" s="346">
        <f t="shared" si="2"/>
        <v>0.9</v>
      </c>
      <c r="EE62" s="612"/>
      <c r="EF62" s="575"/>
      <c r="EG62" s="575"/>
      <c r="EH62" s="572"/>
      <c r="EI62" s="593" t="s">
        <v>190</v>
      </c>
    </row>
    <row r="63" spans="1:139" s="60" customFormat="1" ht="25.5" customHeight="1" thickBot="1">
      <c r="A63" s="595"/>
      <c r="B63" s="583"/>
      <c r="C63" s="586"/>
      <c r="D63" s="589"/>
      <c r="E63" s="589"/>
      <c r="F63" s="375" t="s">
        <v>89</v>
      </c>
      <c r="G63" s="376">
        <f t="shared" si="17"/>
        <v>463576000</v>
      </c>
      <c r="H63" s="376">
        <f t="shared" si="17"/>
        <v>334120000</v>
      </c>
      <c r="I63" s="406">
        <f t="shared" si="17"/>
        <v>334120000</v>
      </c>
      <c r="J63" s="406">
        <f t="shared" si="17"/>
        <v>40000000</v>
      </c>
      <c r="K63" s="406">
        <v>400424000</v>
      </c>
      <c r="L63" s="406">
        <f>+L59</f>
        <v>318184000</v>
      </c>
      <c r="M63" s="406">
        <v>400424000</v>
      </c>
      <c r="N63" s="377">
        <f>+N59</f>
        <v>318184000</v>
      </c>
      <c r="O63" s="406">
        <f>+O59</f>
        <v>491805000</v>
      </c>
      <c r="P63" s="377">
        <f>+P59</f>
        <v>318184000</v>
      </c>
      <c r="Q63" s="406">
        <f>+Q59</f>
        <v>463576000</v>
      </c>
      <c r="R63" s="377">
        <f>+R59</f>
        <v>318184000</v>
      </c>
      <c r="S63" s="406">
        <f>+S59</f>
        <v>463576000</v>
      </c>
      <c r="T63" s="406">
        <v>424276000</v>
      </c>
      <c r="U63" s="406">
        <f>+U59</f>
        <v>0</v>
      </c>
      <c r="V63" s="406"/>
      <c r="W63" s="406"/>
      <c r="X63" s="406"/>
      <c r="Y63" s="406"/>
      <c r="Z63" s="406"/>
      <c r="AA63" s="406"/>
      <c r="AB63" s="406"/>
      <c r="AC63" s="406"/>
      <c r="AD63" s="406"/>
      <c r="AE63" s="406"/>
      <c r="AF63" s="406"/>
      <c r="AG63" s="406"/>
      <c r="AH63" s="406"/>
      <c r="AI63" s="406"/>
      <c r="AJ63" s="406"/>
      <c r="AK63" s="406"/>
      <c r="AL63" s="406"/>
      <c r="AM63" s="406"/>
      <c r="AN63" s="406"/>
      <c r="AO63" s="406"/>
      <c r="AP63" s="406"/>
      <c r="AQ63" s="406"/>
      <c r="AR63" s="406"/>
      <c r="AS63" s="406"/>
      <c r="AT63" s="406">
        <f>+AT59</f>
        <v>0</v>
      </c>
      <c r="AU63" s="406"/>
      <c r="AV63" s="406"/>
      <c r="AW63" s="406"/>
      <c r="AX63" s="406"/>
      <c r="AY63" s="406"/>
      <c r="AZ63" s="406"/>
      <c r="BA63" s="406"/>
      <c r="BB63" s="406"/>
      <c r="BC63" s="406"/>
      <c r="BD63" s="406"/>
      <c r="BE63" s="406"/>
      <c r="BF63" s="406"/>
      <c r="BG63" s="406"/>
      <c r="BH63" s="406"/>
      <c r="BI63" s="406"/>
      <c r="BJ63" s="406"/>
      <c r="BK63" s="406"/>
      <c r="BL63" s="406"/>
      <c r="BM63" s="406"/>
      <c r="BN63" s="406"/>
      <c r="BO63" s="406"/>
      <c r="BP63" s="406"/>
      <c r="BQ63" s="406"/>
      <c r="BR63" s="406"/>
      <c r="BS63" s="406">
        <f>+BS59</f>
        <v>0</v>
      </c>
      <c r="BT63" s="406"/>
      <c r="BU63" s="406"/>
      <c r="BV63" s="406"/>
      <c r="BW63" s="406"/>
      <c r="BX63" s="406"/>
      <c r="BY63" s="406"/>
      <c r="BZ63" s="406"/>
      <c r="CA63" s="406"/>
      <c r="CB63" s="406"/>
      <c r="CC63" s="406"/>
      <c r="CD63" s="406"/>
      <c r="CE63" s="406"/>
      <c r="CF63" s="406"/>
      <c r="CG63" s="406"/>
      <c r="CH63" s="406"/>
      <c r="CI63" s="406"/>
      <c r="CJ63" s="406"/>
      <c r="CK63" s="406"/>
      <c r="CL63" s="406"/>
      <c r="CM63" s="406"/>
      <c r="CN63" s="406"/>
      <c r="CO63" s="406"/>
      <c r="CP63" s="406"/>
      <c r="CQ63" s="406"/>
      <c r="CR63" s="406">
        <f>+CR59</f>
        <v>0</v>
      </c>
      <c r="CS63" s="406"/>
      <c r="CT63" s="406"/>
      <c r="CU63" s="406"/>
      <c r="CV63" s="406"/>
      <c r="CW63" s="406"/>
      <c r="CX63" s="406"/>
      <c r="CY63" s="406"/>
      <c r="CZ63" s="406"/>
      <c r="DA63" s="406"/>
      <c r="DB63" s="406"/>
      <c r="DC63" s="406"/>
      <c r="DD63" s="406"/>
      <c r="DE63" s="406"/>
      <c r="DF63" s="406"/>
      <c r="DG63" s="406"/>
      <c r="DH63" s="406"/>
      <c r="DI63" s="406"/>
      <c r="DJ63" s="406"/>
      <c r="DK63" s="406"/>
      <c r="DL63" s="406"/>
      <c r="DM63" s="406"/>
      <c r="DN63" s="406"/>
      <c r="DO63" s="406"/>
      <c r="DP63" s="406"/>
      <c r="DQ63" s="406"/>
      <c r="DR63" s="406"/>
      <c r="DS63" s="406"/>
      <c r="DT63" s="406"/>
      <c r="DU63" s="406"/>
      <c r="DV63" s="406"/>
      <c r="DW63" s="406">
        <f t="shared" si="18"/>
        <v>40000000</v>
      </c>
      <c r="DX63" s="376">
        <f t="shared" si="18"/>
        <v>318184000</v>
      </c>
      <c r="DY63" s="383">
        <f t="shared" si="18"/>
        <v>318184000</v>
      </c>
      <c r="DZ63" s="383">
        <f>+P63</f>
        <v>318184000</v>
      </c>
      <c r="EA63" s="383">
        <v>318184000</v>
      </c>
      <c r="EB63" s="383">
        <f t="shared" si="14"/>
        <v>424276000</v>
      </c>
      <c r="EC63" s="379">
        <f t="shared" si="15"/>
        <v>0.91522425664831653</v>
      </c>
      <c r="ED63" s="380">
        <f t="shared" si="2"/>
        <v>0.91522425664831653</v>
      </c>
      <c r="EE63" s="613"/>
      <c r="EF63" s="576"/>
      <c r="EG63" s="576"/>
      <c r="EH63" s="573"/>
      <c r="EI63" s="594" t="s">
        <v>190</v>
      </c>
    </row>
    <row r="64" spans="1:139" s="5" customFormat="1" ht="20.25" customHeight="1">
      <c r="A64" s="595"/>
      <c r="B64" s="581">
        <v>10</v>
      </c>
      <c r="C64" s="584" t="s">
        <v>225</v>
      </c>
      <c r="D64" s="587" t="s">
        <v>183</v>
      </c>
      <c r="E64" s="587">
        <v>198</v>
      </c>
      <c r="F64" s="370" t="s">
        <v>84</v>
      </c>
      <c r="G64" s="371">
        <f>+H64+U64+AT64+BS64+CR64</f>
        <v>100</v>
      </c>
      <c r="H64" s="385">
        <v>12.5</v>
      </c>
      <c r="I64" s="385">
        <v>12.5</v>
      </c>
      <c r="J64" s="371">
        <v>2</v>
      </c>
      <c r="K64" s="385">
        <v>12.5</v>
      </c>
      <c r="L64" s="371">
        <v>4.0999999999999996</v>
      </c>
      <c r="M64" s="385">
        <v>12.5</v>
      </c>
      <c r="N64" s="402">
        <v>6.2</v>
      </c>
      <c r="O64" s="385">
        <v>12.5</v>
      </c>
      <c r="P64" s="402">
        <v>8.3000000000000007</v>
      </c>
      <c r="Q64" s="385">
        <v>12.5</v>
      </c>
      <c r="R64" s="402">
        <v>10.4</v>
      </c>
      <c r="S64" s="385">
        <v>12.5</v>
      </c>
      <c r="T64" s="385">
        <v>12.5</v>
      </c>
      <c r="U64" s="371">
        <v>15</v>
      </c>
      <c r="V64" s="371"/>
      <c r="W64" s="371"/>
      <c r="X64" s="371"/>
      <c r="Y64" s="371"/>
      <c r="Z64" s="371"/>
      <c r="AA64" s="371"/>
      <c r="AB64" s="371"/>
      <c r="AC64" s="371"/>
      <c r="AD64" s="371"/>
      <c r="AE64" s="371"/>
      <c r="AF64" s="371"/>
      <c r="AG64" s="371"/>
      <c r="AH64" s="371"/>
      <c r="AI64" s="371"/>
      <c r="AJ64" s="371"/>
      <c r="AK64" s="371"/>
      <c r="AL64" s="371"/>
      <c r="AM64" s="371"/>
      <c r="AN64" s="371"/>
      <c r="AO64" s="371"/>
      <c r="AP64" s="371"/>
      <c r="AQ64" s="371"/>
      <c r="AR64" s="371"/>
      <c r="AS64" s="371"/>
      <c r="AT64" s="371">
        <v>30</v>
      </c>
      <c r="AU64" s="371"/>
      <c r="AV64" s="371"/>
      <c r="AW64" s="371"/>
      <c r="AX64" s="371"/>
      <c r="AY64" s="371"/>
      <c r="AZ64" s="371"/>
      <c r="BA64" s="371"/>
      <c r="BB64" s="371"/>
      <c r="BC64" s="371"/>
      <c r="BD64" s="371"/>
      <c r="BE64" s="371"/>
      <c r="BF64" s="371"/>
      <c r="BG64" s="371"/>
      <c r="BH64" s="371"/>
      <c r="BI64" s="371"/>
      <c r="BJ64" s="371"/>
      <c r="BK64" s="371"/>
      <c r="BL64" s="371"/>
      <c r="BM64" s="371"/>
      <c r="BN64" s="371"/>
      <c r="BO64" s="371"/>
      <c r="BP64" s="371"/>
      <c r="BQ64" s="371"/>
      <c r="BR64" s="371"/>
      <c r="BS64" s="371">
        <v>30</v>
      </c>
      <c r="BT64" s="371"/>
      <c r="BU64" s="371"/>
      <c r="BV64" s="371"/>
      <c r="BW64" s="371"/>
      <c r="BX64" s="371"/>
      <c r="BY64" s="371"/>
      <c r="BZ64" s="371"/>
      <c r="CA64" s="371"/>
      <c r="CB64" s="371"/>
      <c r="CC64" s="371"/>
      <c r="CD64" s="371"/>
      <c r="CE64" s="371"/>
      <c r="CF64" s="371"/>
      <c r="CG64" s="371"/>
      <c r="CH64" s="371"/>
      <c r="CI64" s="371"/>
      <c r="CJ64" s="371"/>
      <c r="CK64" s="371"/>
      <c r="CL64" s="371"/>
      <c r="CM64" s="371"/>
      <c r="CN64" s="371"/>
      <c r="CO64" s="371"/>
      <c r="CP64" s="371"/>
      <c r="CQ64" s="371"/>
      <c r="CR64" s="402">
        <v>12.5</v>
      </c>
      <c r="CS64" s="402"/>
      <c r="CT64" s="371"/>
      <c r="CU64" s="371"/>
      <c r="CV64" s="371"/>
      <c r="CW64" s="371"/>
      <c r="CX64" s="371"/>
      <c r="CY64" s="371"/>
      <c r="CZ64" s="371"/>
      <c r="DA64" s="371"/>
      <c r="DB64" s="371"/>
      <c r="DC64" s="371"/>
      <c r="DD64" s="371"/>
      <c r="DE64" s="371"/>
      <c r="DF64" s="371"/>
      <c r="DG64" s="371"/>
      <c r="DH64" s="371"/>
      <c r="DI64" s="371"/>
      <c r="DJ64" s="371"/>
      <c r="DK64" s="371"/>
      <c r="DL64" s="371"/>
      <c r="DM64" s="371"/>
      <c r="DN64" s="371"/>
      <c r="DO64" s="371"/>
      <c r="DP64" s="371"/>
      <c r="DQ64" s="372"/>
      <c r="DR64" s="372"/>
      <c r="DS64" s="372"/>
      <c r="DT64" s="372"/>
      <c r="DU64" s="372"/>
      <c r="DV64" s="372"/>
      <c r="DW64" s="372">
        <v>2</v>
      </c>
      <c r="DX64" s="402">
        <v>4.0999999999999996</v>
      </c>
      <c r="DY64" s="402">
        <v>6.2</v>
      </c>
      <c r="DZ64" s="402">
        <v>8.3000000000000007</v>
      </c>
      <c r="EA64" s="402">
        <v>10.4</v>
      </c>
      <c r="EB64" s="402">
        <f t="shared" si="14"/>
        <v>12.5</v>
      </c>
      <c r="EC64" s="373">
        <f t="shared" si="15"/>
        <v>1</v>
      </c>
      <c r="ED64" s="374">
        <f t="shared" si="2"/>
        <v>0.125</v>
      </c>
      <c r="EE64" s="608" t="s">
        <v>585</v>
      </c>
      <c r="EF64" s="574" t="s">
        <v>184</v>
      </c>
      <c r="EG64" s="574" t="s">
        <v>184</v>
      </c>
      <c r="EH64" s="571" t="s">
        <v>185</v>
      </c>
      <c r="EI64" s="577" t="s">
        <v>186</v>
      </c>
    </row>
    <row r="65" spans="1:172" s="5" customFormat="1" ht="30" customHeight="1">
      <c r="A65" s="595"/>
      <c r="B65" s="582"/>
      <c r="C65" s="585"/>
      <c r="D65" s="588"/>
      <c r="E65" s="588"/>
      <c r="F65" s="251" t="s">
        <v>6</v>
      </c>
      <c r="G65" s="252">
        <f>+S65+U65+AT65+BS65+CR65</f>
        <v>4009055000</v>
      </c>
      <c r="H65" s="252">
        <v>381900000</v>
      </c>
      <c r="I65" s="252">
        <f>+H65</f>
        <v>381900000</v>
      </c>
      <c r="J65" s="252">
        <v>27401143</v>
      </c>
      <c r="K65" s="252">
        <v>381900000</v>
      </c>
      <c r="L65" s="252">
        <v>102981143</v>
      </c>
      <c r="M65" s="252">
        <v>303900000</v>
      </c>
      <c r="N65" s="252">
        <v>119147442</v>
      </c>
      <c r="O65" s="252">
        <v>225075000</v>
      </c>
      <c r="P65" s="252">
        <v>121576922</v>
      </c>
      <c r="Q65" s="252">
        <v>225075000</v>
      </c>
      <c r="R65" s="252">
        <v>168075108</v>
      </c>
      <c r="S65" s="252">
        <v>225075000</v>
      </c>
      <c r="T65" s="252">
        <v>219942147</v>
      </c>
      <c r="U65" s="252">
        <v>801561000</v>
      </c>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v>1011675000</v>
      </c>
      <c r="AU65" s="252"/>
      <c r="AV65" s="252"/>
      <c r="AW65" s="252"/>
      <c r="AX65" s="252"/>
      <c r="AY65" s="252"/>
      <c r="AZ65" s="252"/>
      <c r="BA65" s="252"/>
      <c r="BB65" s="252"/>
      <c r="BC65" s="252"/>
      <c r="BD65" s="252"/>
      <c r="BE65" s="252"/>
      <c r="BF65" s="252"/>
      <c r="BG65" s="252"/>
      <c r="BH65" s="252"/>
      <c r="BI65" s="252"/>
      <c r="BJ65" s="252"/>
      <c r="BK65" s="252"/>
      <c r="BL65" s="252"/>
      <c r="BM65" s="252"/>
      <c r="BN65" s="252"/>
      <c r="BO65" s="252"/>
      <c r="BP65" s="252"/>
      <c r="BQ65" s="252"/>
      <c r="BR65" s="252"/>
      <c r="BS65" s="252">
        <v>1456674000</v>
      </c>
      <c r="BT65" s="252"/>
      <c r="BU65" s="252"/>
      <c r="BV65" s="252"/>
      <c r="BW65" s="252"/>
      <c r="BX65" s="252"/>
      <c r="BY65" s="252"/>
      <c r="BZ65" s="252"/>
      <c r="CA65" s="252"/>
      <c r="CB65" s="252"/>
      <c r="CC65" s="252"/>
      <c r="CD65" s="252"/>
      <c r="CE65" s="252"/>
      <c r="CF65" s="252"/>
      <c r="CG65" s="252"/>
      <c r="CH65" s="252"/>
      <c r="CI65" s="252"/>
      <c r="CJ65" s="252"/>
      <c r="CK65" s="252"/>
      <c r="CL65" s="252"/>
      <c r="CM65" s="252"/>
      <c r="CN65" s="252"/>
      <c r="CO65" s="252"/>
      <c r="CP65" s="252"/>
      <c r="CQ65" s="252"/>
      <c r="CR65" s="252">
        <v>514070000</v>
      </c>
      <c r="CS65" s="252"/>
      <c r="CT65" s="252"/>
      <c r="CU65" s="252"/>
      <c r="CV65" s="252"/>
      <c r="CW65" s="252"/>
      <c r="CX65" s="252"/>
      <c r="CY65" s="252"/>
      <c r="CZ65" s="252"/>
      <c r="DA65" s="252"/>
      <c r="DB65" s="252"/>
      <c r="DC65" s="252"/>
      <c r="DD65" s="252"/>
      <c r="DE65" s="252"/>
      <c r="DF65" s="252"/>
      <c r="DG65" s="252"/>
      <c r="DH65" s="252"/>
      <c r="DI65" s="252"/>
      <c r="DJ65" s="252"/>
      <c r="DK65" s="252"/>
      <c r="DL65" s="252"/>
      <c r="DM65" s="252"/>
      <c r="DN65" s="252"/>
      <c r="DO65" s="252"/>
      <c r="DP65" s="252"/>
      <c r="DQ65" s="252"/>
      <c r="DR65" s="252"/>
      <c r="DS65" s="252"/>
      <c r="DT65" s="252"/>
      <c r="DU65" s="252"/>
      <c r="DV65" s="252"/>
      <c r="DW65" s="252">
        <v>27401143</v>
      </c>
      <c r="DX65" s="252">
        <v>102981143</v>
      </c>
      <c r="DY65" s="348">
        <v>119147442</v>
      </c>
      <c r="DZ65" s="348">
        <f>+P65</f>
        <v>121576922</v>
      </c>
      <c r="EA65" s="348">
        <v>168075108</v>
      </c>
      <c r="EB65" s="348">
        <f t="shared" si="14"/>
        <v>219942147</v>
      </c>
      <c r="EC65" s="345">
        <f t="shared" si="15"/>
        <v>0.97719492169276911</v>
      </c>
      <c r="ED65" s="346">
        <f t="shared" si="2"/>
        <v>5.4861344381656026E-2</v>
      </c>
      <c r="EE65" s="609"/>
      <c r="EF65" s="575"/>
      <c r="EG65" s="575"/>
      <c r="EH65" s="572"/>
      <c r="EI65" s="578"/>
    </row>
    <row r="66" spans="1:172" s="5" customFormat="1" ht="30" customHeight="1">
      <c r="A66" s="595"/>
      <c r="B66" s="582"/>
      <c r="C66" s="585"/>
      <c r="D66" s="588"/>
      <c r="E66" s="588"/>
      <c r="F66" s="248" t="s">
        <v>85</v>
      </c>
      <c r="G66" s="253"/>
      <c r="H66" s="253"/>
      <c r="I66" s="253"/>
      <c r="J66" s="253"/>
      <c r="K66" s="253"/>
      <c r="L66" s="253"/>
      <c r="M66" s="253"/>
      <c r="N66" s="253"/>
      <c r="O66" s="253"/>
      <c r="P66" s="253"/>
      <c r="Q66" s="253"/>
      <c r="R66" s="253"/>
      <c r="S66" s="253"/>
      <c r="T66" s="253"/>
      <c r="U66" s="253"/>
      <c r="V66" s="253"/>
      <c r="W66" s="253"/>
      <c r="X66" s="253"/>
      <c r="Y66" s="253"/>
      <c r="Z66" s="253"/>
      <c r="AA66" s="253"/>
      <c r="AB66" s="253"/>
      <c r="AC66" s="253"/>
      <c r="AD66" s="253"/>
      <c r="AE66" s="253"/>
      <c r="AF66" s="253"/>
      <c r="AG66" s="253"/>
      <c r="AH66" s="253"/>
      <c r="AI66" s="253"/>
      <c r="AJ66" s="253"/>
      <c r="AK66" s="253"/>
      <c r="AL66" s="253"/>
      <c r="AM66" s="253"/>
      <c r="AN66" s="253"/>
      <c r="AO66" s="253"/>
      <c r="AP66" s="253"/>
      <c r="AQ66" s="253"/>
      <c r="AR66" s="253"/>
      <c r="AS66" s="253"/>
      <c r="AT66" s="253"/>
      <c r="AU66" s="253"/>
      <c r="AV66" s="253"/>
      <c r="AW66" s="253"/>
      <c r="AX66" s="253"/>
      <c r="AY66" s="253"/>
      <c r="AZ66" s="253"/>
      <c r="BA66" s="253"/>
      <c r="BB66" s="253"/>
      <c r="BC66" s="253"/>
      <c r="BD66" s="253"/>
      <c r="BE66" s="253"/>
      <c r="BF66" s="253"/>
      <c r="BG66" s="253"/>
      <c r="BH66" s="253"/>
      <c r="BI66" s="253"/>
      <c r="BJ66" s="253"/>
      <c r="BK66" s="253"/>
      <c r="BL66" s="253"/>
      <c r="BM66" s="253"/>
      <c r="BN66" s="253"/>
      <c r="BO66" s="253"/>
      <c r="BP66" s="253"/>
      <c r="BQ66" s="253"/>
      <c r="BR66" s="253"/>
      <c r="BS66" s="253"/>
      <c r="BT66" s="253"/>
      <c r="BU66" s="253"/>
      <c r="BV66" s="253"/>
      <c r="BW66" s="253"/>
      <c r="BX66" s="253"/>
      <c r="BY66" s="253"/>
      <c r="BZ66" s="253"/>
      <c r="CA66" s="253"/>
      <c r="CB66" s="253"/>
      <c r="CC66" s="253"/>
      <c r="CD66" s="253"/>
      <c r="CE66" s="253"/>
      <c r="CF66" s="253"/>
      <c r="CG66" s="253"/>
      <c r="CH66" s="253"/>
      <c r="CI66" s="253"/>
      <c r="CJ66" s="253"/>
      <c r="CK66" s="253"/>
      <c r="CL66" s="253"/>
      <c r="CM66" s="253"/>
      <c r="CN66" s="253"/>
      <c r="CO66" s="253"/>
      <c r="CP66" s="253"/>
      <c r="CQ66" s="253"/>
      <c r="CR66" s="253"/>
      <c r="CS66" s="253"/>
      <c r="CT66" s="253"/>
      <c r="CU66" s="253"/>
      <c r="CV66" s="253"/>
      <c r="CW66" s="253"/>
      <c r="CX66" s="253"/>
      <c r="CY66" s="253"/>
      <c r="CZ66" s="253"/>
      <c r="DA66" s="253"/>
      <c r="DB66" s="253"/>
      <c r="DC66" s="253"/>
      <c r="DD66" s="253"/>
      <c r="DE66" s="253"/>
      <c r="DF66" s="253"/>
      <c r="DG66" s="253"/>
      <c r="DH66" s="253"/>
      <c r="DI66" s="253"/>
      <c r="DJ66" s="253"/>
      <c r="DK66" s="253"/>
      <c r="DL66" s="253"/>
      <c r="DM66" s="253"/>
      <c r="DN66" s="253"/>
      <c r="DO66" s="253"/>
      <c r="DP66" s="253"/>
      <c r="DQ66" s="250"/>
      <c r="DR66" s="250"/>
      <c r="DS66" s="250"/>
      <c r="DT66" s="250"/>
      <c r="DU66" s="250"/>
      <c r="DV66" s="250"/>
      <c r="DW66" s="250"/>
      <c r="DX66" s="250"/>
      <c r="DY66" s="348"/>
      <c r="DZ66" s="348"/>
      <c r="EA66" s="348"/>
      <c r="EB66" s="348">
        <f t="shared" si="14"/>
        <v>0</v>
      </c>
      <c r="EC66" s="345" t="e">
        <f t="shared" si="15"/>
        <v>#DIV/0!</v>
      </c>
      <c r="ED66" s="346" t="e">
        <f t="shared" si="2"/>
        <v>#DIV/0!</v>
      </c>
      <c r="EE66" s="609"/>
      <c r="EF66" s="575"/>
      <c r="EG66" s="575"/>
      <c r="EH66" s="572"/>
      <c r="EI66" s="578"/>
    </row>
    <row r="67" spans="1:172" s="5" customFormat="1" ht="30" customHeight="1">
      <c r="A67" s="595"/>
      <c r="B67" s="582"/>
      <c r="C67" s="585"/>
      <c r="D67" s="588"/>
      <c r="E67" s="588"/>
      <c r="F67" s="251" t="s">
        <v>7</v>
      </c>
      <c r="G67" s="253"/>
      <c r="H67" s="253"/>
      <c r="I67" s="253"/>
      <c r="J67" s="253"/>
      <c r="K67" s="253"/>
      <c r="L67" s="253"/>
      <c r="M67" s="253"/>
      <c r="N67" s="253"/>
      <c r="O67" s="253"/>
      <c r="P67" s="253"/>
      <c r="Q67" s="253"/>
      <c r="R67" s="253"/>
      <c r="S67" s="253"/>
      <c r="T67" s="253"/>
      <c r="U67" s="253"/>
      <c r="V67" s="253"/>
      <c r="W67" s="253"/>
      <c r="X67" s="253"/>
      <c r="Y67" s="253"/>
      <c r="Z67" s="253"/>
      <c r="AA67" s="253"/>
      <c r="AB67" s="253"/>
      <c r="AC67" s="253"/>
      <c r="AD67" s="253"/>
      <c r="AE67" s="253"/>
      <c r="AF67" s="253"/>
      <c r="AG67" s="253"/>
      <c r="AH67" s="253"/>
      <c r="AI67" s="253"/>
      <c r="AJ67" s="253"/>
      <c r="AK67" s="253"/>
      <c r="AL67" s="253"/>
      <c r="AM67" s="253"/>
      <c r="AN67" s="253"/>
      <c r="AO67" s="253"/>
      <c r="AP67" s="253"/>
      <c r="AQ67" s="253"/>
      <c r="AR67" s="253"/>
      <c r="AS67" s="253"/>
      <c r="AT67" s="253"/>
      <c r="AU67" s="253"/>
      <c r="AV67" s="253"/>
      <c r="AW67" s="253"/>
      <c r="AX67" s="253"/>
      <c r="AY67" s="253"/>
      <c r="AZ67" s="253"/>
      <c r="BA67" s="253"/>
      <c r="BB67" s="253"/>
      <c r="BC67" s="253"/>
      <c r="BD67" s="253"/>
      <c r="BE67" s="253"/>
      <c r="BF67" s="253"/>
      <c r="BG67" s="253"/>
      <c r="BH67" s="253"/>
      <c r="BI67" s="253"/>
      <c r="BJ67" s="253"/>
      <c r="BK67" s="253"/>
      <c r="BL67" s="253"/>
      <c r="BM67" s="253"/>
      <c r="BN67" s="253"/>
      <c r="BO67" s="253"/>
      <c r="BP67" s="253"/>
      <c r="BQ67" s="253"/>
      <c r="BR67" s="253"/>
      <c r="BS67" s="253"/>
      <c r="BT67" s="253"/>
      <c r="BU67" s="253"/>
      <c r="BV67" s="253"/>
      <c r="BW67" s="253"/>
      <c r="BX67" s="253"/>
      <c r="BY67" s="253"/>
      <c r="BZ67" s="253"/>
      <c r="CA67" s="253"/>
      <c r="CB67" s="253"/>
      <c r="CC67" s="253"/>
      <c r="CD67" s="253"/>
      <c r="CE67" s="253"/>
      <c r="CF67" s="253"/>
      <c r="CG67" s="253"/>
      <c r="CH67" s="253"/>
      <c r="CI67" s="253"/>
      <c r="CJ67" s="253"/>
      <c r="CK67" s="253"/>
      <c r="CL67" s="253"/>
      <c r="CM67" s="253"/>
      <c r="CN67" s="253"/>
      <c r="CO67" s="253"/>
      <c r="CP67" s="253"/>
      <c r="CQ67" s="253"/>
      <c r="CR67" s="253"/>
      <c r="CS67" s="253"/>
      <c r="CT67" s="253"/>
      <c r="CU67" s="253"/>
      <c r="CV67" s="253"/>
      <c r="CW67" s="253"/>
      <c r="CX67" s="253"/>
      <c r="CY67" s="253"/>
      <c r="CZ67" s="253"/>
      <c r="DA67" s="253"/>
      <c r="DB67" s="253"/>
      <c r="DC67" s="253"/>
      <c r="DD67" s="253"/>
      <c r="DE67" s="253"/>
      <c r="DF67" s="253"/>
      <c r="DG67" s="253"/>
      <c r="DH67" s="253"/>
      <c r="DI67" s="253"/>
      <c r="DJ67" s="253"/>
      <c r="DK67" s="253"/>
      <c r="DL67" s="253"/>
      <c r="DM67" s="253"/>
      <c r="DN67" s="253"/>
      <c r="DO67" s="253"/>
      <c r="DP67" s="253"/>
      <c r="DQ67" s="252"/>
      <c r="DR67" s="252"/>
      <c r="DS67" s="252"/>
      <c r="DT67" s="252"/>
      <c r="DU67" s="252"/>
      <c r="DV67" s="252"/>
      <c r="DW67" s="252"/>
      <c r="DX67" s="252"/>
      <c r="DY67" s="348"/>
      <c r="DZ67" s="348"/>
      <c r="EA67" s="348"/>
      <c r="EB67" s="348">
        <f t="shared" si="14"/>
        <v>0</v>
      </c>
      <c r="EC67" s="345" t="e">
        <f t="shared" si="15"/>
        <v>#DIV/0!</v>
      </c>
      <c r="ED67" s="346" t="e">
        <f t="shared" si="2"/>
        <v>#DIV/0!</v>
      </c>
      <c r="EE67" s="609"/>
      <c r="EF67" s="575"/>
      <c r="EG67" s="575"/>
      <c r="EH67" s="572"/>
      <c r="EI67" s="578"/>
    </row>
    <row r="68" spans="1:172" s="5" customFormat="1" ht="21" customHeight="1">
      <c r="A68" s="595"/>
      <c r="B68" s="582"/>
      <c r="C68" s="585"/>
      <c r="D68" s="588"/>
      <c r="E68" s="588"/>
      <c r="F68" s="248" t="s">
        <v>86</v>
      </c>
      <c r="G68" s="254">
        <f t="shared" ref="G68:J69" si="19">+G64</f>
        <v>100</v>
      </c>
      <c r="H68" s="257">
        <f t="shared" si="19"/>
        <v>12.5</v>
      </c>
      <c r="I68" s="257">
        <f t="shared" si="19"/>
        <v>12.5</v>
      </c>
      <c r="J68" s="257">
        <f t="shared" si="19"/>
        <v>2</v>
      </c>
      <c r="K68" s="257">
        <v>12.5</v>
      </c>
      <c r="L68" s="257">
        <f>+L64</f>
        <v>4.0999999999999996</v>
      </c>
      <c r="M68" s="257">
        <v>12.5</v>
      </c>
      <c r="N68" s="257">
        <f>+N64</f>
        <v>6.2</v>
      </c>
      <c r="O68" s="257">
        <v>12.5</v>
      </c>
      <c r="P68" s="257">
        <f>+P64</f>
        <v>8.3000000000000007</v>
      </c>
      <c r="Q68" s="257">
        <v>12.5</v>
      </c>
      <c r="R68" s="257">
        <v>10.4</v>
      </c>
      <c r="S68" s="257">
        <v>12.5</v>
      </c>
      <c r="T68" s="257">
        <v>12.5</v>
      </c>
      <c r="U68" s="257">
        <f>+U64</f>
        <v>15</v>
      </c>
      <c r="V68" s="257"/>
      <c r="W68" s="257"/>
      <c r="X68" s="257"/>
      <c r="Y68" s="257"/>
      <c r="Z68" s="257"/>
      <c r="AA68" s="257"/>
      <c r="AB68" s="257"/>
      <c r="AC68" s="257"/>
      <c r="AD68" s="257"/>
      <c r="AE68" s="257"/>
      <c r="AF68" s="257"/>
      <c r="AG68" s="257"/>
      <c r="AH68" s="257"/>
      <c r="AI68" s="257"/>
      <c r="AJ68" s="257"/>
      <c r="AK68" s="257"/>
      <c r="AL68" s="257"/>
      <c r="AM68" s="257"/>
      <c r="AN68" s="257"/>
      <c r="AO68" s="257"/>
      <c r="AP68" s="257"/>
      <c r="AQ68" s="257"/>
      <c r="AR68" s="257"/>
      <c r="AS68" s="257"/>
      <c r="AT68" s="257">
        <f>+AT64</f>
        <v>30</v>
      </c>
      <c r="AU68" s="257"/>
      <c r="AV68" s="257"/>
      <c r="AW68" s="257"/>
      <c r="AX68" s="257"/>
      <c r="AY68" s="257"/>
      <c r="AZ68" s="257"/>
      <c r="BA68" s="257"/>
      <c r="BB68" s="257"/>
      <c r="BC68" s="257"/>
      <c r="BD68" s="257"/>
      <c r="BE68" s="257"/>
      <c r="BF68" s="257"/>
      <c r="BG68" s="257"/>
      <c r="BH68" s="257"/>
      <c r="BI68" s="257"/>
      <c r="BJ68" s="257"/>
      <c r="BK68" s="257"/>
      <c r="BL68" s="257"/>
      <c r="BM68" s="257"/>
      <c r="BN68" s="257"/>
      <c r="BO68" s="257"/>
      <c r="BP68" s="257"/>
      <c r="BQ68" s="257"/>
      <c r="BR68" s="257"/>
      <c r="BS68" s="257">
        <f>+BS64</f>
        <v>30</v>
      </c>
      <c r="BT68" s="257"/>
      <c r="BU68" s="257"/>
      <c r="BV68" s="257"/>
      <c r="BW68" s="257"/>
      <c r="BX68" s="257"/>
      <c r="BY68" s="257"/>
      <c r="BZ68" s="257"/>
      <c r="CA68" s="257"/>
      <c r="CB68" s="257"/>
      <c r="CC68" s="257"/>
      <c r="CD68" s="257"/>
      <c r="CE68" s="257"/>
      <c r="CF68" s="257"/>
      <c r="CG68" s="257"/>
      <c r="CH68" s="257"/>
      <c r="CI68" s="257"/>
      <c r="CJ68" s="257"/>
      <c r="CK68" s="257"/>
      <c r="CL68" s="257"/>
      <c r="CM68" s="257"/>
      <c r="CN68" s="257"/>
      <c r="CO68" s="257"/>
      <c r="CP68" s="257"/>
      <c r="CQ68" s="257"/>
      <c r="CR68" s="257">
        <f>+CR64</f>
        <v>12.5</v>
      </c>
      <c r="CS68" s="257"/>
      <c r="CT68" s="257"/>
      <c r="CU68" s="257"/>
      <c r="CV68" s="257"/>
      <c r="CW68" s="257"/>
      <c r="CX68" s="257"/>
      <c r="CY68" s="257"/>
      <c r="CZ68" s="257"/>
      <c r="DA68" s="257"/>
      <c r="DB68" s="257"/>
      <c r="DC68" s="257"/>
      <c r="DD68" s="257"/>
      <c r="DE68" s="257"/>
      <c r="DF68" s="257"/>
      <c r="DG68" s="257"/>
      <c r="DH68" s="257"/>
      <c r="DI68" s="257"/>
      <c r="DJ68" s="257"/>
      <c r="DK68" s="257"/>
      <c r="DL68" s="257"/>
      <c r="DM68" s="257"/>
      <c r="DN68" s="257"/>
      <c r="DO68" s="257"/>
      <c r="DP68" s="257"/>
      <c r="DQ68" s="257"/>
      <c r="DR68" s="257"/>
      <c r="DS68" s="257"/>
      <c r="DT68" s="257"/>
      <c r="DU68" s="257"/>
      <c r="DV68" s="257"/>
      <c r="DW68" s="257">
        <f t="shared" ref="DW68:DY69" si="20">+DW64</f>
        <v>2</v>
      </c>
      <c r="DX68" s="347">
        <f t="shared" si="20"/>
        <v>4.0999999999999996</v>
      </c>
      <c r="DY68" s="258">
        <f t="shared" si="20"/>
        <v>6.2</v>
      </c>
      <c r="DZ68" s="258">
        <v>8.3000000000000007</v>
      </c>
      <c r="EA68" s="258">
        <v>10.4</v>
      </c>
      <c r="EB68" s="258">
        <f t="shared" si="14"/>
        <v>12.5</v>
      </c>
      <c r="EC68" s="345">
        <f t="shared" si="15"/>
        <v>1</v>
      </c>
      <c r="ED68" s="346">
        <f t="shared" si="2"/>
        <v>0.125</v>
      </c>
      <c r="EE68" s="609"/>
      <c r="EF68" s="575"/>
      <c r="EG68" s="575"/>
      <c r="EH68" s="572"/>
      <c r="EI68" s="578"/>
    </row>
    <row r="69" spans="1:172" s="60" customFormat="1" ht="19.5" customHeight="1" thickBot="1">
      <c r="A69" s="595"/>
      <c r="B69" s="583"/>
      <c r="C69" s="586"/>
      <c r="D69" s="589"/>
      <c r="E69" s="589"/>
      <c r="F69" s="375" t="s">
        <v>89</v>
      </c>
      <c r="G69" s="376">
        <f t="shared" si="19"/>
        <v>4009055000</v>
      </c>
      <c r="H69" s="376">
        <f t="shared" si="19"/>
        <v>381900000</v>
      </c>
      <c r="I69" s="388">
        <f t="shared" si="19"/>
        <v>381900000</v>
      </c>
      <c r="J69" s="388">
        <f t="shared" si="19"/>
        <v>27401143</v>
      </c>
      <c r="K69" s="388">
        <v>381900000</v>
      </c>
      <c r="L69" s="388">
        <f>+L65</f>
        <v>102981143</v>
      </c>
      <c r="M69" s="388">
        <v>381900000</v>
      </c>
      <c r="N69" s="388">
        <f>+N65</f>
        <v>119147442</v>
      </c>
      <c r="O69" s="388">
        <f>+O65</f>
        <v>225075000</v>
      </c>
      <c r="P69" s="388">
        <f>+P65</f>
        <v>121576922</v>
      </c>
      <c r="Q69" s="388">
        <f>+Q65</f>
        <v>225075000</v>
      </c>
      <c r="R69" s="388">
        <f>+R65</f>
        <v>168075108</v>
      </c>
      <c r="S69" s="388">
        <f>+S65</f>
        <v>225075000</v>
      </c>
      <c r="T69" s="388">
        <v>219942147</v>
      </c>
      <c r="U69" s="388">
        <f>+U65</f>
        <v>801561000</v>
      </c>
      <c r="V69" s="388"/>
      <c r="W69" s="388"/>
      <c r="X69" s="388"/>
      <c r="Y69" s="388"/>
      <c r="Z69" s="388"/>
      <c r="AA69" s="388"/>
      <c r="AB69" s="388"/>
      <c r="AC69" s="388"/>
      <c r="AD69" s="388"/>
      <c r="AE69" s="388"/>
      <c r="AF69" s="388"/>
      <c r="AG69" s="388"/>
      <c r="AH69" s="388"/>
      <c r="AI69" s="388"/>
      <c r="AJ69" s="388"/>
      <c r="AK69" s="388"/>
      <c r="AL69" s="388"/>
      <c r="AM69" s="388"/>
      <c r="AN69" s="388"/>
      <c r="AO69" s="388"/>
      <c r="AP69" s="388"/>
      <c r="AQ69" s="388"/>
      <c r="AR69" s="388"/>
      <c r="AS69" s="388"/>
      <c r="AT69" s="388">
        <f>+AT65</f>
        <v>1011675000</v>
      </c>
      <c r="AU69" s="388"/>
      <c r="AV69" s="388"/>
      <c r="AW69" s="388"/>
      <c r="AX69" s="388"/>
      <c r="AY69" s="388"/>
      <c r="AZ69" s="388"/>
      <c r="BA69" s="388"/>
      <c r="BB69" s="388"/>
      <c r="BC69" s="388"/>
      <c r="BD69" s="388"/>
      <c r="BE69" s="388"/>
      <c r="BF69" s="388"/>
      <c r="BG69" s="388"/>
      <c r="BH69" s="388"/>
      <c r="BI69" s="388"/>
      <c r="BJ69" s="388"/>
      <c r="BK69" s="388"/>
      <c r="BL69" s="388"/>
      <c r="BM69" s="388"/>
      <c r="BN69" s="388"/>
      <c r="BO69" s="388"/>
      <c r="BP69" s="388"/>
      <c r="BQ69" s="388"/>
      <c r="BR69" s="388"/>
      <c r="BS69" s="388">
        <f>+BS65</f>
        <v>1456674000</v>
      </c>
      <c r="BT69" s="388"/>
      <c r="BU69" s="388"/>
      <c r="BV69" s="388"/>
      <c r="BW69" s="388"/>
      <c r="BX69" s="388"/>
      <c r="BY69" s="388"/>
      <c r="BZ69" s="388"/>
      <c r="CA69" s="388"/>
      <c r="CB69" s="388"/>
      <c r="CC69" s="388"/>
      <c r="CD69" s="388"/>
      <c r="CE69" s="388"/>
      <c r="CF69" s="388"/>
      <c r="CG69" s="388"/>
      <c r="CH69" s="388"/>
      <c r="CI69" s="388"/>
      <c r="CJ69" s="388"/>
      <c r="CK69" s="388"/>
      <c r="CL69" s="388"/>
      <c r="CM69" s="388"/>
      <c r="CN69" s="388"/>
      <c r="CO69" s="388"/>
      <c r="CP69" s="388"/>
      <c r="CQ69" s="388"/>
      <c r="CR69" s="388">
        <f>+CR65</f>
        <v>514070000</v>
      </c>
      <c r="CS69" s="388"/>
      <c r="CT69" s="388"/>
      <c r="CU69" s="388"/>
      <c r="CV69" s="388"/>
      <c r="CW69" s="388"/>
      <c r="CX69" s="388"/>
      <c r="CY69" s="388"/>
      <c r="CZ69" s="388"/>
      <c r="DA69" s="388"/>
      <c r="DB69" s="388"/>
      <c r="DC69" s="388"/>
      <c r="DD69" s="388"/>
      <c r="DE69" s="388"/>
      <c r="DF69" s="388"/>
      <c r="DG69" s="388"/>
      <c r="DH69" s="388"/>
      <c r="DI69" s="388"/>
      <c r="DJ69" s="388"/>
      <c r="DK69" s="388"/>
      <c r="DL69" s="388"/>
      <c r="DM69" s="388"/>
      <c r="DN69" s="388"/>
      <c r="DO69" s="388"/>
      <c r="DP69" s="388"/>
      <c r="DQ69" s="388"/>
      <c r="DR69" s="388"/>
      <c r="DS69" s="388"/>
      <c r="DT69" s="388"/>
      <c r="DU69" s="388"/>
      <c r="DV69" s="388"/>
      <c r="DW69" s="388">
        <f t="shared" si="20"/>
        <v>27401143</v>
      </c>
      <c r="DX69" s="376">
        <f t="shared" si="20"/>
        <v>102981143</v>
      </c>
      <c r="DY69" s="392">
        <f t="shared" si="20"/>
        <v>119147442</v>
      </c>
      <c r="DZ69" s="392">
        <f>+P69</f>
        <v>121576922</v>
      </c>
      <c r="EA69" s="392">
        <v>167576922</v>
      </c>
      <c r="EB69" s="409">
        <f t="shared" si="14"/>
        <v>219942147</v>
      </c>
      <c r="EC69" s="379">
        <f t="shared" si="15"/>
        <v>0.97719492169276911</v>
      </c>
      <c r="ED69" s="380">
        <f t="shared" si="2"/>
        <v>5.4861344381656026E-2</v>
      </c>
      <c r="EE69" s="610"/>
      <c r="EF69" s="576"/>
      <c r="EG69" s="576"/>
      <c r="EH69" s="573"/>
      <c r="EI69" s="579"/>
    </row>
    <row r="70" spans="1:172" s="262" customFormat="1" ht="21" customHeight="1">
      <c r="A70" s="562" t="s">
        <v>8</v>
      </c>
      <c r="B70" s="563"/>
      <c r="C70" s="563"/>
      <c r="D70" s="563"/>
      <c r="E70" s="563"/>
      <c r="F70" s="407" t="s">
        <v>88</v>
      </c>
      <c r="G70" s="408">
        <f>+G11+G17+G23+G29+G35+G41+G47+G53+G59+G65</f>
        <v>20580000490</v>
      </c>
      <c r="H70" s="408">
        <f t="shared" ref="H70:BS70" si="21">+H11+H17+H23+H29+H35+H41+H47+H53+H59+H65</f>
        <v>2520913490</v>
      </c>
      <c r="I70" s="408">
        <f t="shared" si="21"/>
        <v>2520913490</v>
      </c>
      <c r="J70" s="408">
        <f t="shared" si="21"/>
        <v>536091143</v>
      </c>
      <c r="K70" s="408">
        <f t="shared" si="21"/>
        <v>2520913490</v>
      </c>
      <c r="L70" s="408">
        <f t="shared" si="21"/>
        <v>1709433143</v>
      </c>
      <c r="M70" s="408">
        <f t="shared" si="21"/>
        <v>2520913490</v>
      </c>
      <c r="N70" s="408">
        <f t="shared" si="21"/>
        <v>1752848442</v>
      </c>
      <c r="O70" s="408">
        <f>+O11+O17+O23+O29+O35+O41+O47+O53+O59+O65</f>
        <v>2520913490</v>
      </c>
      <c r="P70" s="408">
        <f t="shared" si="21"/>
        <v>1755277922</v>
      </c>
      <c r="Q70" s="408">
        <f>+Q11+Q17+Q23+Q29+Q35+Q41+Q47+Q53+Q59+Q65</f>
        <v>2520913490</v>
      </c>
      <c r="R70" s="408">
        <f>+R11+R17+R23+R29+R35+R41+R47+R53+R59+R65</f>
        <v>1926726271</v>
      </c>
      <c r="S70" s="408">
        <f>+S11+S17+S23+S29+S35+S41+S47+S53+S59+S65</f>
        <v>2520913490</v>
      </c>
      <c r="T70" s="408">
        <f>+T11+T17+T23+T29+T35+T41+T47+T53+T59+T65</f>
        <v>2444467440</v>
      </c>
      <c r="U70" s="408">
        <f t="shared" si="21"/>
        <v>3459505000</v>
      </c>
      <c r="V70" s="408">
        <f t="shared" si="21"/>
        <v>0</v>
      </c>
      <c r="W70" s="408">
        <f t="shared" si="21"/>
        <v>0</v>
      </c>
      <c r="X70" s="408">
        <f t="shared" si="21"/>
        <v>0</v>
      </c>
      <c r="Y70" s="408">
        <f t="shared" si="21"/>
        <v>0</v>
      </c>
      <c r="Z70" s="408">
        <f t="shared" si="21"/>
        <v>0</v>
      </c>
      <c r="AA70" s="408">
        <f t="shared" si="21"/>
        <v>0</v>
      </c>
      <c r="AB70" s="408">
        <f t="shared" si="21"/>
        <v>0</v>
      </c>
      <c r="AC70" s="408">
        <f t="shared" si="21"/>
        <v>0</v>
      </c>
      <c r="AD70" s="408">
        <f t="shared" si="21"/>
        <v>0</v>
      </c>
      <c r="AE70" s="408">
        <f t="shared" si="21"/>
        <v>0</v>
      </c>
      <c r="AF70" s="408">
        <f t="shared" si="21"/>
        <v>0</v>
      </c>
      <c r="AG70" s="408">
        <f t="shared" si="21"/>
        <v>0</v>
      </c>
      <c r="AH70" s="408">
        <f t="shared" si="21"/>
        <v>0</v>
      </c>
      <c r="AI70" s="408">
        <f t="shared" si="21"/>
        <v>0</v>
      </c>
      <c r="AJ70" s="408">
        <f t="shared" si="21"/>
        <v>0</v>
      </c>
      <c r="AK70" s="408">
        <f t="shared" si="21"/>
        <v>0</v>
      </c>
      <c r="AL70" s="408">
        <f t="shared" si="21"/>
        <v>0</v>
      </c>
      <c r="AM70" s="408">
        <f t="shared" si="21"/>
        <v>0</v>
      </c>
      <c r="AN70" s="408">
        <f t="shared" si="21"/>
        <v>0</v>
      </c>
      <c r="AO70" s="408">
        <f t="shared" si="21"/>
        <v>0</v>
      </c>
      <c r="AP70" s="408">
        <f t="shared" si="21"/>
        <v>0</v>
      </c>
      <c r="AQ70" s="408">
        <f t="shared" si="21"/>
        <v>0</v>
      </c>
      <c r="AR70" s="408">
        <f t="shared" si="21"/>
        <v>0</v>
      </c>
      <c r="AS70" s="408">
        <f t="shared" si="21"/>
        <v>0</v>
      </c>
      <c r="AT70" s="408">
        <f t="shared" si="21"/>
        <v>5709038000</v>
      </c>
      <c r="AU70" s="408">
        <f t="shared" si="21"/>
        <v>0</v>
      </c>
      <c r="AV70" s="408">
        <f t="shared" si="21"/>
        <v>0</v>
      </c>
      <c r="AW70" s="408">
        <f t="shared" si="21"/>
        <v>0</v>
      </c>
      <c r="AX70" s="408">
        <f t="shared" si="21"/>
        <v>0</v>
      </c>
      <c r="AY70" s="408">
        <f t="shared" si="21"/>
        <v>0</v>
      </c>
      <c r="AZ70" s="408">
        <f t="shared" si="21"/>
        <v>0</v>
      </c>
      <c r="BA70" s="408">
        <f t="shared" si="21"/>
        <v>0</v>
      </c>
      <c r="BB70" s="408">
        <f t="shared" si="21"/>
        <v>0</v>
      </c>
      <c r="BC70" s="408">
        <f t="shared" si="21"/>
        <v>0</v>
      </c>
      <c r="BD70" s="408">
        <f t="shared" si="21"/>
        <v>0</v>
      </c>
      <c r="BE70" s="408">
        <f t="shared" si="21"/>
        <v>0</v>
      </c>
      <c r="BF70" s="408">
        <f t="shared" si="21"/>
        <v>0</v>
      </c>
      <c r="BG70" s="408">
        <f t="shared" si="21"/>
        <v>0</v>
      </c>
      <c r="BH70" s="408">
        <f t="shared" si="21"/>
        <v>0</v>
      </c>
      <c r="BI70" s="408">
        <f t="shared" si="21"/>
        <v>0</v>
      </c>
      <c r="BJ70" s="408">
        <f t="shared" si="21"/>
        <v>0</v>
      </c>
      <c r="BK70" s="408">
        <f t="shared" si="21"/>
        <v>0</v>
      </c>
      <c r="BL70" s="408">
        <f t="shared" si="21"/>
        <v>0</v>
      </c>
      <c r="BM70" s="408">
        <f t="shared" si="21"/>
        <v>0</v>
      </c>
      <c r="BN70" s="408">
        <f t="shared" si="21"/>
        <v>0</v>
      </c>
      <c r="BO70" s="408">
        <f t="shared" si="21"/>
        <v>0</v>
      </c>
      <c r="BP70" s="408">
        <f t="shared" si="21"/>
        <v>0</v>
      </c>
      <c r="BQ70" s="408">
        <f t="shared" si="21"/>
        <v>0</v>
      </c>
      <c r="BR70" s="408">
        <f t="shared" si="21"/>
        <v>0</v>
      </c>
      <c r="BS70" s="408">
        <f t="shared" si="21"/>
        <v>6186651000</v>
      </c>
      <c r="BT70" s="408">
        <f t="shared" ref="BT70:EB70" si="22">+BT11+BT17+BT23+BT29+BT35+BT41+BT47+BT53+BT59+BT65</f>
        <v>0</v>
      </c>
      <c r="BU70" s="408">
        <f t="shared" si="22"/>
        <v>0</v>
      </c>
      <c r="BV70" s="408">
        <f t="shared" si="22"/>
        <v>0</v>
      </c>
      <c r="BW70" s="408">
        <f t="shared" si="22"/>
        <v>0</v>
      </c>
      <c r="BX70" s="408">
        <f t="shared" si="22"/>
        <v>0</v>
      </c>
      <c r="BY70" s="408">
        <f t="shared" si="22"/>
        <v>0</v>
      </c>
      <c r="BZ70" s="408">
        <f t="shared" si="22"/>
        <v>0</v>
      </c>
      <c r="CA70" s="408">
        <f t="shared" si="22"/>
        <v>0</v>
      </c>
      <c r="CB70" s="408">
        <f t="shared" si="22"/>
        <v>0</v>
      </c>
      <c r="CC70" s="408">
        <f t="shared" si="22"/>
        <v>0</v>
      </c>
      <c r="CD70" s="408">
        <f t="shared" si="22"/>
        <v>0</v>
      </c>
      <c r="CE70" s="408">
        <f t="shared" si="22"/>
        <v>0</v>
      </c>
      <c r="CF70" s="408">
        <f t="shared" si="22"/>
        <v>0</v>
      </c>
      <c r="CG70" s="408">
        <f t="shared" si="22"/>
        <v>0</v>
      </c>
      <c r="CH70" s="408">
        <f t="shared" si="22"/>
        <v>0</v>
      </c>
      <c r="CI70" s="408">
        <f t="shared" si="22"/>
        <v>0</v>
      </c>
      <c r="CJ70" s="408">
        <f t="shared" si="22"/>
        <v>0</v>
      </c>
      <c r="CK70" s="408">
        <f t="shared" si="22"/>
        <v>0</v>
      </c>
      <c r="CL70" s="408">
        <f t="shared" si="22"/>
        <v>0</v>
      </c>
      <c r="CM70" s="408">
        <f t="shared" si="22"/>
        <v>0</v>
      </c>
      <c r="CN70" s="408">
        <f t="shared" si="22"/>
        <v>0</v>
      </c>
      <c r="CO70" s="408">
        <f t="shared" si="22"/>
        <v>0</v>
      </c>
      <c r="CP70" s="408">
        <f t="shared" si="22"/>
        <v>0</v>
      </c>
      <c r="CQ70" s="408">
        <f t="shared" si="22"/>
        <v>0</v>
      </c>
      <c r="CR70" s="408">
        <f t="shared" si="22"/>
        <v>2703893000</v>
      </c>
      <c r="CS70" s="408">
        <f t="shared" si="22"/>
        <v>0</v>
      </c>
      <c r="CT70" s="408">
        <f t="shared" si="22"/>
        <v>0</v>
      </c>
      <c r="CU70" s="408">
        <f t="shared" si="22"/>
        <v>0</v>
      </c>
      <c r="CV70" s="408">
        <f t="shared" si="22"/>
        <v>0</v>
      </c>
      <c r="CW70" s="408">
        <f t="shared" si="22"/>
        <v>0</v>
      </c>
      <c r="CX70" s="408">
        <f t="shared" si="22"/>
        <v>0</v>
      </c>
      <c r="CY70" s="408">
        <f t="shared" si="22"/>
        <v>0</v>
      </c>
      <c r="CZ70" s="408">
        <f t="shared" si="22"/>
        <v>0</v>
      </c>
      <c r="DA70" s="408">
        <f t="shared" si="22"/>
        <v>0</v>
      </c>
      <c r="DB70" s="408">
        <f t="shared" si="22"/>
        <v>0</v>
      </c>
      <c r="DC70" s="408">
        <f t="shared" si="22"/>
        <v>0</v>
      </c>
      <c r="DD70" s="408">
        <f t="shared" si="22"/>
        <v>0</v>
      </c>
      <c r="DE70" s="408">
        <f t="shared" si="22"/>
        <v>0</v>
      </c>
      <c r="DF70" s="408">
        <f t="shared" si="22"/>
        <v>0</v>
      </c>
      <c r="DG70" s="408">
        <f t="shared" si="22"/>
        <v>0</v>
      </c>
      <c r="DH70" s="408">
        <f t="shared" si="22"/>
        <v>0</v>
      </c>
      <c r="DI70" s="408">
        <f t="shared" si="22"/>
        <v>0</v>
      </c>
      <c r="DJ70" s="408">
        <f t="shared" si="22"/>
        <v>0</v>
      </c>
      <c r="DK70" s="408">
        <f t="shared" si="22"/>
        <v>0</v>
      </c>
      <c r="DL70" s="408">
        <f t="shared" si="22"/>
        <v>0</v>
      </c>
      <c r="DM70" s="408">
        <f t="shared" si="22"/>
        <v>0</v>
      </c>
      <c r="DN70" s="408">
        <f t="shared" si="22"/>
        <v>0</v>
      </c>
      <c r="DO70" s="408">
        <f t="shared" si="22"/>
        <v>0</v>
      </c>
      <c r="DP70" s="408">
        <f t="shared" si="22"/>
        <v>0</v>
      </c>
      <c r="DQ70" s="408">
        <f t="shared" si="22"/>
        <v>0</v>
      </c>
      <c r="DR70" s="408">
        <f t="shared" si="22"/>
        <v>0</v>
      </c>
      <c r="DS70" s="408">
        <f t="shared" si="22"/>
        <v>0</v>
      </c>
      <c r="DT70" s="408">
        <f t="shared" si="22"/>
        <v>0</v>
      </c>
      <c r="DU70" s="408">
        <f t="shared" si="22"/>
        <v>0</v>
      </c>
      <c r="DV70" s="408">
        <f t="shared" si="22"/>
        <v>0</v>
      </c>
      <c r="DW70" s="408">
        <f t="shared" si="22"/>
        <v>536091143</v>
      </c>
      <c r="DX70" s="408">
        <f t="shared" si="22"/>
        <v>1776321143</v>
      </c>
      <c r="DY70" s="408">
        <f t="shared" si="22"/>
        <v>1752848442</v>
      </c>
      <c r="DZ70" s="408">
        <f t="shared" si="22"/>
        <v>1755277922</v>
      </c>
      <c r="EA70" s="408">
        <f t="shared" si="22"/>
        <v>1926726271</v>
      </c>
      <c r="EB70" s="408">
        <f t="shared" si="22"/>
        <v>2444467440</v>
      </c>
      <c r="EC70" s="408"/>
      <c r="ED70" s="408"/>
      <c r="EE70" s="537"/>
      <c r="EF70" s="538"/>
      <c r="EG70" s="538"/>
      <c r="EH70" s="538"/>
      <c r="EI70" s="539"/>
      <c r="EJ70" s="247"/>
      <c r="EK70" s="247"/>
      <c r="EL70" s="247"/>
      <c r="EM70" s="247"/>
      <c r="EN70" s="247"/>
      <c r="EO70" s="247"/>
      <c r="EP70" s="247"/>
      <c r="EQ70" s="247"/>
      <c r="ER70" s="247"/>
      <c r="ES70" s="247"/>
      <c r="ET70" s="247"/>
      <c r="EU70" s="247"/>
      <c r="EV70" s="247"/>
      <c r="EW70" s="247"/>
      <c r="EX70" s="247"/>
      <c r="EY70" s="247"/>
      <c r="EZ70" s="247"/>
      <c r="FA70" s="247"/>
      <c r="FB70" s="247"/>
      <c r="FC70" s="247"/>
      <c r="FD70" s="247"/>
      <c r="FE70" s="247"/>
      <c r="FF70" s="247"/>
      <c r="FG70" s="247"/>
      <c r="FH70" s="247"/>
      <c r="FI70" s="247"/>
      <c r="FJ70" s="247"/>
      <c r="FK70" s="247"/>
      <c r="FL70" s="247"/>
      <c r="FM70" s="247"/>
      <c r="FN70" s="247"/>
      <c r="FO70" s="247"/>
      <c r="FP70" s="247"/>
    </row>
    <row r="71" spans="1:172" s="247" customFormat="1" ht="21" customHeight="1">
      <c r="A71" s="562"/>
      <c r="B71" s="562"/>
      <c r="C71" s="562"/>
      <c r="D71" s="562"/>
      <c r="E71" s="562"/>
      <c r="F71" s="261" t="s">
        <v>90</v>
      </c>
      <c r="G71" s="249"/>
      <c r="H71" s="355"/>
      <c r="I71" s="355"/>
      <c r="J71" s="355"/>
      <c r="K71" s="355"/>
      <c r="L71" s="355"/>
      <c r="M71" s="355"/>
      <c r="N71" s="355"/>
      <c r="O71" s="355"/>
      <c r="P71" s="355"/>
      <c r="Q71" s="355"/>
      <c r="R71" s="355"/>
      <c r="S71" s="355"/>
      <c r="T71" s="355"/>
      <c r="U71" s="355"/>
      <c r="V71" s="355"/>
      <c r="W71" s="355"/>
      <c r="X71" s="355"/>
      <c r="Y71" s="355"/>
      <c r="Z71" s="355"/>
      <c r="AA71" s="355"/>
      <c r="AB71" s="355"/>
      <c r="AC71" s="355"/>
      <c r="AD71" s="355"/>
      <c r="AE71" s="355"/>
      <c r="AF71" s="355"/>
      <c r="AG71" s="355"/>
      <c r="AH71" s="355"/>
      <c r="AI71" s="355"/>
      <c r="AJ71" s="355"/>
      <c r="AK71" s="355"/>
      <c r="AL71" s="355"/>
      <c r="AM71" s="355"/>
      <c r="AN71" s="355"/>
      <c r="AO71" s="355"/>
      <c r="AP71" s="355"/>
      <c r="AQ71" s="355"/>
      <c r="AR71" s="355"/>
      <c r="AS71" s="355"/>
      <c r="AT71" s="355"/>
      <c r="AU71" s="355"/>
      <c r="AV71" s="355"/>
      <c r="AW71" s="355"/>
      <c r="AX71" s="355"/>
      <c r="AY71" s="355"/>
      <c r="AZ71" s="355"/>
      <c r="BA71" s="355"/>
      <c r="BB71" s="355"/>
      <c r="BC71" s="355"/>
      <c r="BD71" s="355"/>
      <c r="BE71" s="355"/>
      <c r="BF71" s="355"/>
      <c r="BG71" s="355"/>
      <c r="BH71" s="355"/>
      <c r="BI71" s="355"/>
      <c r="BJ71" s="355"/>
      <c r="BK71" s="355"/>
      <c r="BL71" s="355"/>
      <c r="BM71" s="355"/>
      <c r="BN71" s="355"/>
      <c r="BO71" s="355"/>
      <c r="BP71" s="355"/>
      <c r="BQ71" s="355"/>
      <c r="BR71" s="355"/>
      <c r="BS71" s="355"/>
      <c r="BT71" s="355"/>
      <c r="BU71" s="355"/>
      <c r="BV71" s="355"/>
      <c r="BW71" s="355"/>
      <c r="BX71" s="355"/>
      <c r="BY71" s="355"/>
      <c r="BZ71" s="355"/>
      <c r="CA71" s="355"/>
      <c r="CB71" s="355"/>
      <c r="CC71" s="355"/>
      <c r="CD71" s="355"/>
      <c r="CE71" s="355"/>
      <c r="CF71" s="355"/>
      <c r="CG71" s="355"/>
      <c r="CH71" s="355"/>
      <c r="CI71" s="355"/>
      <c r="CJ71" s="355"/>
      <c r="CK71" s="355"/>
      <c r="CL71" s="355"/>
      <c r="CM71" s="355"/>
      <c r="CN71" s="355"/>
      <c r="CO71" s="355"/>
      <c r="CP71" s="355"/>
      <c r="CQ71" s="355"/>
      <c r="CR71" s="355"/>
      <c r="CS71" s="356"/>
      <c r="CT71" s="356"/>
      <c r="CU71" s="356"/>
      <c r="CV71" s="356"/>
      <c r="CW71" s="356"/>
      <c r="CX71" s="356"/>
      <c r="CY71" s="356"/>
      <c r="CZ71" s="356"/>
      <c r="DA71" s="356"/>
      <c r="DB71" s="356"/>
      <c r="DC71" s="356"/>
      <c r="DD71" s="356"/>
      <c r="DE71" s="356"/>
      <c r="DF71" s="356"/>
      <c r="DG71" s="356"/>
      <c r="DH71" s="356"/>
      <c r="DI71" s="356"/>
      <c r="DJ71" s="356"/>
      <c r="DK71" s="356"/>
      <c r="DL71" s="356"/>
      <c r="DM71" s="356"/>
      <c r="DN71" s="356"/>
      <c r="DO71" s="356"/>
      <c r="DP71" s="356"/>
      <c r="DQ71" s="357"/>
      <c r="DR71" s="357"/>
      <c r="DS71" s="357"/>
      <c r="DT71" s="357"/>
      <c r="DU71" s="357"/>
      <c r="DV71" s="357"/>
      <c r="DW71" s="357"/>
      <c r="DX71" s="357"/>
      <c r="DY71" s="358"/>
      <c r="DZ71" s="358"/>
      <c r="EA71" s="358"/>
      <c r="EB71" s="359"/>
      <c r="EC71" s="360"/>
      <c r="ED71" s="361"/>
      <c r="EE71" s="537"/>
      <c r="EF71" s="538"/>
      <c r="EG71" s="538"/>
      <c r="EH71" s="538"/>
      <c r="EI71" s="539"/>
    </row>
    <row r="72" spans="1:172" s="262" customFormat="1" ht="21" customHeight="1">
      <c r="A72" s="562"/>
      <c r="B72" s="562"/>
      <c r="C72" s="562"/>
      <c r="D72" s="562"/>
      <c r="E72" s="562"/>
      <c r="F72" s="260" t="s">
        <v>91</v>
      </c>
      <c r="G72" s="352">
        <f>+G70+G71</f>
        <v>20580000490</v>
      </c>
      <c r="H72" s="352">
        <f t="shared" ref="H72:N72" si="23">+H70+H71</f>
        <v>2520913490</v>
      </c>
      <c r="I72" s="352">
        <f t="shared" si="23"/>
        <v>2520913490</v>
      </c>
      <c r="J72" s="352">
        <f t="shared" si="23"/>
        <v>536091143</v>
      </c>
      <c r="K72" s="352">
        <f t="shared" si="23"/>
        <v>2520913490</v>
      </c>
      <c r="L72" s="352">
        <f t="shared" si="23"/>
        <v>1709433143</v>
      </c>
      <c r="M72" s="352">
        <f t="shared" si="23"/>
        <v>2520913490</v>
      </c>
      <c r="N72" s="352">
        <f t="shared" si="23"/>
        <v>1752848442</v>
      </c>
      <c r="O72" s="352">
        <f t="shared" ref="O72:AT72" si="24">+O70+O71</f>
        <v>2520913490</v>
      </c>
      <c r="P72" s="352">
        <f t="shared" si="24"/>
        <v>1755277922</v>
      </c>
      <c r="Q72" s="352">
        <f t="shared" si="24"/>
        <v>2520913490</v>
      </c>
      <c r="R72" s="352">
        <f t="shared" si="24"/>
        <v>1926726271</v>
      </c>
      <c r="S72" s="352">
        <f t="shared" si="24"/>
        <v>2520913490</v>
      </c>
      <c r="T72" s="352">
        <f t="shared" si="24"/>
        <v>2444467440</v>
      </c>
      <c r="U72" s="352">
        <f t="shared" si="24"/>
        <v>3459505000</v>
      </c>
      <c r="V72" s="352">
        <f t="shared" si="24"/>
        <v>0</v>
      </c>
      <c r="W72" s="352">
        <f t="shared" si="24"/>
        <v>0</v>
      </c>
      <c r="X72" s="352">
        <f t="shared" si="24"/>
        <v>0</v>
      </c>
      <c r="Y72" s="352">
        <f t="shared" si="24"/>
        <v>0</v>
      </c>
      <c r="Z72" s="352">
        <f t="shared" si="24"/>
        <v>0</v>
      </c>
      <c r="AA72" s="352">
        <f t="shared" si="24"/>
        <v>0</v>
      </c>
      <c r="AB72" s="352">
        <f t="shared" si="24"/>
        <v>0</v>
      </c>
      <c r="AC72" s="352">
        <f t="shared" si="24"/>
        <v>0</v>
      </c>
      <c r="AD72" s="352">
        <f t="shared" si="24"/>
        <v>0</v>
      </c>
      <c r="AE72" s="352">
        <f t="shared" si="24"/>
        <v>0</v>
      </c>
      <c r="AF72" s="352">
        <f t="shared" si="24"/>
        <v>0</v>
      </c>
      <c r="AG72" s="352">
        <f t="shared" si="24"/>
        <v>0</v>
      </c>
      <c r="AH72" s="352">
        <f t="shared" si="24"/>
        <v>0</v>
      </c>
      <c r="AI72" s="352">
        <f t="shared" si="24"/>
        <v>0</v>
      </c>
      <c r="AJ72" s="352">
        <f t="shared" si="24"/>
        <v>0</v>
      </c>
      <c r="AK72" s="352">
        <f t="shared" si="24"/>
        <v>0</v>
      </c>
      <c r="AL72" s="352">
        <f t="shared" si="24"/>
        <v>0</v>
      </c>
      <c r="AM72" s="352">
        <f t="shared" si="24"/>
        <v>0</v>
      </c>
      <c r="AN72" s="352">
        <f t="shared" si="24"/>
        <v>0</v>
      </c>
      <c r="AO72" s="352">
        <f t="shared" si="24"/>
        <v>0</v>
      </c>
      <c r="AP72" s="352">
        <f t="shared" si="24"/>
        <v>0</v>
      </c>
      <c r="AQ72" s="352">
        <f t="shared" si="24"/>
        <v>0</v>
      </c>
      <c r="AR72" s="352">
        <f t="shared" si="24"/>
        <v>0</v>
      </c>
      <c r="AS72" s="352">
        <f t="shared" si="24"/>
        <v>0</v>
      </c>
      <c r="AT72" s="352">
        <f t="shared" si="24"/>
        <v>5709038000</v>
      </c>
      <c r="AU72" s="352">
        <f t="shared" ref="AU72:BZ72" si="25">+AU70+AU71</f>
        <v>0</v>
      </c>
      <c r="AV72" s="352">
        <f t="shared" si="25"/>
        <v>0</v>
      </c>
      <c r="AW72" s="352">
        <f t="shared" si="25"/>
        <v>0</v>
      </c>
      <c r="AX72" s="352">
        <f t="shared" si="25"/>
        <v>0</v>
      </c>
      <c r="AY72" s="352">
        <f t="shared" si="25"/>
        <v>0</v>
      </c>
      <c r="AZ72" s="352">
        <f t="shared" si="25"/>
        <v>0</v>
      </c>
      <c r="BA72" s="352">
        <f t="shared" si="25"/>
        <v>0</v>
      </c>
      <c r="BB72" s="352">
        <f t="shared" si="25"/>
        <v>0</v>
      </c>
      <c r="BC72" s="352">
        <f t="shared" si="25"/>
        <v>0</v>
      </c>
      <c r="BD72" s="352">
        <f t="shared" si="25"/>
        <v>0</v>
      </c>
      <c r="BE72" s="352">
        <f t="shared" si="25"/>
        <v>0</v>
      </c>
      <c r="BF72" s="352">
        <f t="shared" si="25"/>
        <v>0</v>
      </c>
      <c r="BG72" s="352">
        <f t="shared" si="25"/>
        <v>0</v>
      </c>
      <c r="BH72" s="352">
        <f t="shared" si="25"/>
        <v>0</v>
      </c>
      <c r="BI72" s="352">
        <f t="shared" si="25"/>
        <v>0</v>
      </c>
      <c r="BJ72" s="352">
        <f t="shared" si="25"/>
        <v>0</v>
      </c>
      <c r="BK72" s="352">
        <f t="shared" si="25"/>
        <v>0</v>
      </c>
      <c r="BL72" s="352">
        <f t="shared" si="25"/>
        <v>0</v>
      </c>
      <c r="BM72" s="352">
        <f t="shared" si="25"/>
        <v>0</v>
      </c>
      <c r="BN72" s="352">
        <f t="shared" si="25"/>
        <v>0</v>
      </c>
      <c r="BO72" s="352">
        <f t="shared" si="25"/>
        <v>0</v>
      </c>
      <c r="BP72" s="352">
        <f t="shared" si="25"/>
        <v>0</v>
      </c>
      <c r="BQ72" s="352">
        <f t="shared" si="25"/>
        <v>0</v>
      </c>
      <c r="BR72" s="352">
        <f t="shared" si="25"/>
        <v>0</v>
      </c>
      <c r="BS72" s="352">
        <f t="shared" si="25"/>
        <v>6186651000</v>
      </c>
      <c r="BT72" s="352">
        <f t="shared" si="25"/>
        <v>0</v>
      </c>
      <c r="BU72" s="352">
        <f t="shared" si="25"/>
        <v>0</v>
      </c>
      <c r="BV72" s="352">
        <f t="shared" si="25"/>
        <v>0</v>
      </c>
      <c r="BW72" s="352">
        <f t="shared" si="25"/>
        <v>0</v>
      </c>
      <c r="BX72" s="352">
        <f t="shared" si="25"/>
        <v>0</v>
      </c>
      <c r="BY72" s="352">
        <f t="shared" si="25"/>
        <v>0</v>
      </c>
      <c r="BZ72" s="352">
        <f t="shared" si="25"/>
        <v>0</v>
      </c>
      <c r="CA72" s="352">
        <f t="shared" ref="CA72:DF72" si="26">+CA70+CA71</f>
        <v>0</v>
      </c>
      <c r="CB72" s="352">
        <f t="shared" si="26"/>
        <v>0</v>
      </c>
      <c r="CC72" s="352">
        <f t="shared" si="26"/>
        <v>0</v>
      </c>
      <c r="CD72" s="352">
        <f t="shared" si="26"/>
        <v>0</v>
      </c>
      <c r="CE72" s="352">
        <f t="shared" si="26"/>
        <v>0</v>
      </c>
      <c r="CF72" s="352">
        <f t="shared" si="26"/>
        <v>0</v>
      </c>
      <c r="CG72" s="352">
        <f t="shared" si="26"/>
        <v>0</v>
      </c>
      <c r="CH72" s="352">
        <f t="shared" si="26"/>
        <v>0</v>
      </c>
      <c r="CI72" s="352">
        <f t="shared" si="26"/>
        <v>0</v>
      </c>
      <c r="CJ72" s="352">
        <f t="shared" si="26"/>
        <v>0</v>
      </c>
      <c r="CK72" s="352">
        <f t="shared" si="26"/>
        <v>0</v>
      </c>
      <c r="CL72" s="352">
        <f t="shared" si="26"/>
        <v>0</v>
      </c>
      <c r="CM72" s="352">
        <f t="shared" si="26"/>
        <v>0</v>
      </c>
      <c r="CN72" s="352">
        <f t="shared" si="26"/>
        <v>0</v>
      </c>
      <c r="CO72" s="352">
        <f t="shared" si="26"/>
        <v>0</v>
      </c>
      <c r="CP72" s="352">
        <f t="shared" si="26"/>
        <v>0</v>
      </c>
      <c r="CQ72" s="352">
        <f t="shared" si="26"/>
        <v>0</v>
      </c>
      <c r="CR72" s="352">
        <f t="shared" si="26"/>
        <v>2703893000</v>
      </c>
      <c r="CS72" s="352">
        <f t="shared" si="26"/>
        <v>0</v>
      </c>
      <c r="CT72" s="352">
        <f t="shared" si="26"/>
        <v>0</v>
      </c>
      <c r="CU72" s="352">
        <f t="shared" si="26"/>
        <v>0</v>
      </c>
      <c r="CV72" s="352">
        <f t="shared" si="26"/>
        <v>0</v>
      </c>
      <c r="CW72" s="352">
        <f t="shared" si="26"/>
        <v>0</v>
      </c>
      <c r="CX72" s="352">
        <f t="shared" si="26"/>
        <v>0</v>
      </c>
      <c r="CY72" s="352">
        <f t="shared" si="26"/>
        <v>0</v>
      </c>
      <c r="CZ72" s="352">
        <f t="shared" si="26"/>
        <v>0</v>
      </c>
      <c r="DA72" s="352">
        <f t="shared" si="26"/>
        <v>0</v>
      </c>
      <c r="DB72" s="352">
        <f t="shared" si="26"/>
        <v>0</v>
      </c>
      <c r="DC72" s="352">
        <f t="shared" si="26"/>
        <v>0</v>
      </c>
      <c r="DD72" s="352">
        <f t="shared" si="26"/>
        <v>0</v>
      </c>
      <c r="DE72" s="352">
        <f t="shared" si="26"/>
        <v>0</v>
      </c>
      <c r="DF72" s="352">
        <f t="shared" si="26"/>
        <v>0</v>
      </c>
      <c r="DG72" s="352">
        <f t="shared" ref="DG72:EB72" si="27">+DG70+DG71</f>
        <v>0</v>
      </c>
      <c r="DH72" s="352">
        <f t="shared" si="27"/>
        <v>0</v>
      </c>
      <c r="DI72" s="352">
        <f t="shared" si="27"/>
        <v>0</v>
      </c>
      <c r="DJ72" s="352">
        <f t="shared" si="27"/>
        <v>0</v>
      </c>
      <c r="DK72" s="352">
        <f t="shared" si="27"/>
        <v>0</v>
      </c>
      <c r="DL72" s="352">
        <f t="shared" si="27"/>
        <v>0</v>
      </c>
      <c r="DM72" s="352">
        <f t="shared" si="27"/>
        <v>0</v>
      </c>
      <c r="DN72" s="352">
        <f t="shared" si="27"/>
        <v>0</v>
      </c>
      <c r="DO72" s="352">
        <f t="shared" si="27"/>
        <v>0</v>
      </c>
      <c r="DP72" s="352">
        <f t="shared" si="27"/>
        <v>0</v>
      </c>
      <c r="DQ72" s="352">
        <f t="shared" si="27"/>
        <v>0</v>
      </c>
      <c r="DR72" s="352">
        <f t="shared" si="27"/>
        <v>0</v>
      </c>
      <c r="DS72" s="352">
        <f t="shared" si="27"/>
        <v>0</v>
      </c>
      <c r="DT72" s="352">
        <f t="shared" si="27"/>
        <v>0</v>
      </c>
      <c r="DU72" s="352">
        <f t="shared" si="27"/>
        <v>0</v>
      </c>
      <c r="DV72" s="352">
        <f t="shared" si="27"/>
        <v>0</v>
      </c>
      <c r="DW72" s="352">
        <f t="shared" si="27"/>
        <v>536091143</v>
      </c>
      <c r="DX72" s="352">
        <f t="shared" si="27"/>
        <v>1776321143</v>
      </c>
      <c r="DY72" s="352">
        <f t="shared" si="27"/>
        <v>1752848442</v>
      </c>
      <c r="DZ72" s="352">
        <f t="shared" si="27"/>
        <v>1755277922</v>
      </c>
      <c r="EA72" s="352">
        <f t="shared" si="27"/>
        <v>1926726271</v>
      </c>
      <c r="EB72" s="352">
        <f t="shared" si="27"/>
        <v>2444467440</v>
      </c>
      <c r="EC72" s="352"/>
      <c r="ED72" s="352"/>
      <c r="EE72" s="540"/>
      <c r="EF72" s="541"/>
      <c r="EG72" s="541"/>
      <c r="EH72" s="541"/>
      <c r="EI72" s="542"/>
      <c r="EJ72" s="247"/>
      <c r="EK72" s="247"/>
      <c r="EL72" s="247"/>
      <c r="EM72" s="247"/>
      <c r="EN72" s="247"/>
      <c r="EO72" s="247"/>
      <c r="EP72" s="247"/>
      <c r="EQ72" s="247"/>
      <c r="ER72" s="247"/>
      <c r="ES72" s="247"/>
      <c r="ET72" s="247"/>
      <c r="EU72" s="247"/>
      <c r="EV72" s="247"/>
      <c r="EW72" s="247"/>
      <c r="EX72" s="247"/>
      <c r="EY72" s="247"/>
      <c r="EZ72" s="247"/>
      <c r="FA72" s="247"/>
      <c r="FB72" s="247"/>
      <c r="FC72" s="247"/>
      <c r="FD72" s="247"/>
      <c r="FE72" s="247"/>
      <c r="FF72" s="247"/>
      <c r="FG72" s="247"/>
      <c r="FH72" s="247"/>
      <c r="FI72" s="247"/>
      <c r="FJ72" s="247"/>
      <c r="FK72" s="247"/>
      <c r="FL72" s="247"/>
      <c r="FM72" s="247"/>
      <c r="FN72" s="247"/>
      <c r="FO72" s="247"/>
      <c r="FP72" s="247"/>
    </row>
    <row r="74" spans="1:172">
      <c r="F74" s="19" t="s">
        <v>56</v>
      </c>
      <c r="G74" s="1"/>
      <c r="H74" s="1"/>
      <c r="I74" s="1"/>
      <c r="J74" s="1"/>
      <c r="K74" s="1"/>
      <c r="L74" s="1"/>
      <c r="M74" s="1"/>
      <c r="N74" s="1"/>
      <c r="O74" s="1"/>
      <c r="P74" s="4"/>
      <c r="Q74" s="1"/>
      <c r="R74" s="1"/>
      <c r="S74" s="1"/>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BK74" s="4"/>
      <c r="BL74" s="4"/>
      <c r="BM74" s="4"/>
      <c r="BN74" s="4"/>
      <c r="BO74" s="4"/>
      <c r="BP74" s="4"/>
      <c r="BQ74" s="4"/>
      <c r="BR74" s="4"/>
      <c r="CG74" s="4"/>
      <c r="CH74" s="4"/>
      <c r="CI74" s="4"/>
      <c r="CJ74" s="4"/>
      <c r="CK74" s="4"/>
      <c r="CL74" s="4"/>
      <c r="CM74" s="4"/>
      <c r="CN74" s="4"/>
      <c r="CO74" s="4"/>
      <c r="CP74" s="4"/>
      <c r="CQ74" s="4"/>
    </row>
    <row r="75" spans="1:172" ht="15.75" customHeight="1">
      <c r="F75" s="52" t="s">
        <v>57</v>
      </c>
      <c r="G75" s="536" t="s">
        <v>58</v>
      </c>
      <c r="H75" s="536"/>
      <c r="I75" s="536"/>
      <c r="J75" s="536"/>
      <c r="K75" s="536"/>
      <c r="L75" s="536"/>
      <c r="M75" s="536"/>
      <c r="N75" s="530" t="s">
        <v>59</v>
      </c>
      <c r="O75" s="530"/>
      <c r="P75" s="530"/>
      <c r="Q75" s="530"/>
      <c r="R75" s="530"/>
      <c r="S75" s="530"/>
      <c r="T75" s="530"/>
      <c r="U75" s="556"/>
      <c r="V75" s="556"/>
      <c r="W75" s="556"/>
      <c r="X75" s="556"/>
      <c r="Y75" s="556"/>
      <c r="Z75" s="556"/>
      <c r="AA75" s="556"/>
      <c r="AB75" s="556"/>
      <c r="AC75" s="556"/>
      <c r="AD75" s="556"/>
      <c r="AE75" s="556"/>
      <c r="AF75" s="556"/>
      <c r="AG75" s="556"/>
      <c r="AH75" s="556"/>
      <c r="AI75" s="556"/>
      <c r="AJ75" s="556"/>
      <c r="AK75" s="556"/>
      <c r="AL75" s="556"/>
      <c r="AM75" s="556"/>
      <c r="AN75" s="556"/>
      <c r="AO75" s="556"/>
      <c r="AP75" s="556"/>
      <c r="AQ75" s="556"/>
      <c r="AR75" s="556"/>
      <c r="AS75" s="556"/>
    </row>
    <row r="76" spans="1:172">
      <c r="F76" s="20">
        <v>11</v>
      </c>
      <c r="G76" s="473" t="s">
        <v>60</v>
      </c>
      <c r="H76" s="473"/>
      <c r="I76" s="473"/>
      <c r="J76" s="473"/>
      <c r="K76" s="473"/>
      <c r="L76" s="473"/>
      <c r="M76" s="473"/>
      <c r="N76" s="473" t="s">
        <v>162</v>
      </c>
      <c r="O76" s="473"/>
      <c r="P76" s="473"/>
      <c r="Q76" s="473"/>
      <c r="R76" s="473"/>
      <c r="S76" s="473"/>
      <c r="T76" s="473"/>
      <c r="U76" s="557"/>
      <c r="V76" s="557"/>
      <c r="W76" s="557"/>
      <c r="X76" s="557"/>
      <c r="Y76" s="557"/>
      <c r="Z76" s="557"/>
      <c r="AA76" s="557"/>
      <c r="AB76" s="557"/>
      <c r="AC76" s="557"/>
      <c r="AD76" s="557"/>
      <c r="AE76" s="557"/>
      <c r="AF76" s="557"/>
      <c r="AG76" s="557"/>
      <c r="AH76" s="557"/>
      <c r="AI76" s="557"/>
      <c r="AJ76" s="557"/>
      <c r="AK76" s="557"/>
      <c r="AL76" s="557"/>
      <c r="AM76" s="557"/>
      <c r="AN76" s="557"/>
      <c r="AO76" s="557"/>
      <c r="AP76" s="557"/>
      <c r="AQ76" s="557"/>
      <c r="AR76" s="557"/>
      <c r="AS76" s="557"/>
    </row>
    <row r="77" spans="1:172" ht="17.25" customHeight="1">
      <c r="F77" s="20">
        <v>12</v>
      </c>
      <c r="G77" s="472" t="s">
        <v>163</v>
      </c>
      <c r="H77" s="472"/>
      <c r="I77" s="472"/>
      <c r="J77" s="472"/>
      <c r="K77" s="472"/>
      <c r="L77" s="472"/>
      <c r="M77" s="472"/>
      <c r="N77" s="473" t="s">
        <v>179</v>
      </c>
      <c r="O77" s="473"/>
      <c r="P77" s="473"/>
      <c r="Q77" s="473"/>
      <c r="R77" s="473"/>
      <c r="S77" s="473"/>
      <c r="T77" s="473"/>
    </row>
  </sheetData>
  <mergeCells count="132">
    <mergeCell ref="EE64:EE69"/>
    <mergeCell ref="EF64:EF69"/>
    <mergeCell ref="EG64:EG69"/>
    <mergeCell ref="EH64:EH69"/>
    <mergeCell ref="EI64:EI69"/>
    <mergeCell ref="EE58:EE63"/>
    <mergeCell ref="EF58:EF63"/>
    <mergeCell ref="EG58:EG63"/>
    <mergeCell ref="EH58:EH63"/>
    <mergeCell ref="EI58:EI63"/>
    <mergeCell ref="A58:A69"/>
    <mergeCell ref="B58:B63"/>
    <mergeCell ref="C58:C63"/>
    <mergeCell ref="D58:D63"/>
    <mergeCell ref="E58:E63"/>
    <mergeCell ref="B64:B69"/>
    <mergeCell ref="C64:C69"/>
    <mergeCell ref="D64:D69"/>
    <mergeCell ref="E64:E69"/>
    <mergeCell ref="EI46:EI51"/>
    <mergeCell ref="B52:B57"/>
    <mergeCell ref="C52:C57"/>
    <mergeCell ref="D52:D57"/>
    <mergeCell ref="E52:E57"/>
    <mergeCell ref="EE52:EE57"/>
    <mergeCell ref="EF52:EF57"/>
    <mergeCell ref="EG52:EG57"/>
    <mergeCell ref="EH52:EH57"/>
    <mergeCell ref="EI52:EI57"/>
    <mergeCell ref="E46:E51"/>
    <mergeCell ref="EE46:EE51"/>
    <mergeCell ref="EF46:EF51"/>
    <mergeCell ref="EG46:EG51"/>
    <mergeCell ref="EH46:EH51"/>
    <mergeCell ref="EE40:EE45"/>
    <mergeCell ref="EF40:EF45"/>
    <mergeCell ref="EG40:EG45"/>
    <mergeCell ref="EH40:EH45"/>
    <mergeCell ref="EI40:EI45"/>
    <mergeCell ref="EE34:EE39"/>
    <mergeCell ref="EF34:EF39"/>
    <mergeCell ref="EG34:EG39"/>
    <mergeCell ref="EH34:EH39"/>
    <mergeCell ref="EI34:EI39"/>
    <mergeCell ref="A28:A57"/>
    <mergeCell ref="B28:B33"/>
    <mergeCell ref="C28:C33"/>
    <mergeCell ref="D28:D33"/>
    <mergeCell ref="E28:E33"/>
    <mergeCell ref="B34:B39"/>
    <mergeCell ref="C34:C39"/>
    <mergeCell ref="D34:D39"/>
    <mergeCell ref="E34:E39"/>
    <mergeCell ref="B40:B45"/>
    <mergeCell ref="C40:C45"/>
    <mergeCell ref="D40:D45"/>
    <mergeCell ref="E40:E45"/>
    <mergeCell ref="B46:B51"/>
    <mergeCell ref="C46:C51"/>
    <mergeCell ref="D46:D51"/>
    <mergeCell ref="EF16:EF21"/>
    <mergeCell ref="EG16:EG21"/>
    <mergeCell ref="EH16:EH21"/>
    <mergeCell ref="EI16:EI21"/>
    <mergeCell ref="EE28:EE33"/>
    <mergeCell ref="EF28:EF33"/>
    <mergeCell ref="EG28:EG33"/>
    <mergeCell ref="EH28:EH33"/>
    <mergeCell ref="EI28:EI33"/>
    <mergeCell ref="EE10:EE15"/>
    <mergeCell ref="EF10:EF15"/>
    <mergeCell ref="EG10:EG15"/>
    <mergeCell ref="EH10:EH15"/>
    <mergeCell ref="EI10:EI15"/>
    <mergeCell ref="A10:A27"/>
    <mergeCell ref="B10:B15"/>
    <mergeCell ref="C10:C15"/>
    <mergeCell ref="D10:D15"/>
    <mergeCell ref="E10:E15"/>
    <mergeCell ref="B16:B21"/>
    <mergeCell ref="C16:C21"/>
    <mergeCell ref="D16:D21"/>
    <mergeCell ref="E16:E21"/>
    <mergeCell ref="B22:B27"/>
    <mergeCell ref="C22:C27"/>
    <mergeCell ref="D22:D27"/>
    <mergeCell ref="E22:E27"/>
    <mergeCell ref="EE22:EE27"/>
    <mergeCell ref="EF22:EF27"/>
    <mergeCell ref="EG22:EG27"/>
    <mergeCell ref="EH22:EH27"/>
    <mergeCell ref="EI22:EI27"/>
    <mergeCell ref="EE16:EE21"/>
    <mergeCell ref="F4:EI4"/>
    <mergeCell ref="F5:EI5"/>
    <mergeCell ref="F7:F9"/>
    <mergeCell ref="E7:E9"/>
    <mergeCell ref="A7:A9"/>
    <mergeCell ref="DQ8:EB8"/>
    <mergeCell ref="DQ7:EB7"/>
    <mergeCell ref="A4:E4"/>
    <mergeCell ref="EG7:EG9"/>
    <mergeCell ref="EH7:EH9"/>
    <mergeCell ref="ED7:ED9"/>
    <mergeCell ref="EF7:EF9"/>
    <mergeCell ref="EE7:EE9"/>
    <mergeCell ref="A5:E5"/>
    <mergeCell ref="EI7:EI9"/>
    <mergeCell ref="EE70:EI72"/>
    <mergeCell ref="A1:E3"/>
    <mergeCell ref="F1:EI1"/>
    <mergeCell ref="F2:EI2"/>
    <mergeCell ref="F3:DR3"/>
    <mergeCell ref="DS3:EI3"/>
    <mergeCell ref="G77:M77"/>
    <mergeCell ref="N77:T77"/>
    <mergeCell ref="U75:AS75"/>
    <mergeCell ref="U76:AS76"/>
    <mergeCell ref="EC7:EC9"/>
    <mergeCell ref="G7:G9"/>
    <mergeCell ref="H8:T8"/>
    <mergeCell ref="H7:DP7"/>
    <mergeCell ref="G75:M75"/>
    <mergeCell ref="N75:T75"/>
    <mergeCell ref="G76:M76"/>
    <mergeCell ref="N76:T76"/>
    <mergeCell ref="A70:E72"/>
    <mergeCell ref="B7:D8"/>
    <mergeCell ref="CR8:DP8"/>
    <mergeCell ref="U8:AS8"/>
    <mergeCell ref="AT8:BR8"/>
    <mergeCell ref="BS8:CQ8"/>
  </mergeCell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9"/>
  <sheetViews>
    <sheetView tabSelected="1" zoomScale="70" zoomScaleNormal="70" workbookViewId="0">
      <selection activeCell="M12" sqref="M12"/>
    </sheetView>
  </sheetViews>
  <sheetFormatPr baseColWidth="10" defaultColWidth="11.42578125" defaultRowHeight="12.75"/>
  <cols>
    <col min="1" max="1" width="11" style="330" customWidth="1"/>
    <col min="2" max="2" width="19.5703125" style="330" customWidth="1"/>
    <col min="3" max="3" width="38.28515625" style="332" customWidth="1"/>
    <col min="4" max="4" width="6.140625" style="330" customWidth="1"/>
    <col min="5" max="5" width="7.85546875" style="330" customWidth="1"/>
    <col min="6" max="6" width="10" style="330" customWidth="1"/>
    <col min="7" max="12" width="5.7109375" style="330" hidden="1" customWidth="1"/>
    <col min="13" max="13" width="8" style="330" bestFit="1" customWidth="1"/>
    <col min="14" max="15" width="7" style="333" bestFit="1" customWidth="1"/>
    <col min="16" max="16" width="8" style="328" bestFit="1" customWidth="1"/>
    <col min="17" max="17" width="8" style="328" customWidth="1"/>
    <col min="18" max="18" width="8.140625" style="328" customWidth="1"/>
    <col min="19" max="19" width="9.42578125" style="333" customWidth="1"/>
    <col min="20" max="20" width="11.140625" style="333" customWidth="1"/>
    <col min="21" max="21" width="10.7109375" style="333" customWidth="1"/>
    <col min="22" max="22" width="97.7109375" style="329" customWidth="1"/>
    <col min="23" max="33" width="11.42578125" style="325"/>
    <col min="34" max="16384" width="11.42578125" style="330"/>
  </cols>
  <sheetData>
    <row r="1" spans="1:22" s="292" customFormat="1" ht="43.5" customHeight="1">
      <c r="A1" s="543"/>
      <c r="B1" s="544"/>
      <c r="C1" s="544"/>
      <c r="D1" s="672" t="s">
        <v>61</v>
      </c>
      <c r="E1" s="673"/>
      <c r="F1" s="673"/>
      <c r="G1" s="673"/>
      <c r="H1" s="673"/>
      <c r="I1" s="673"/>
      <c r="J1" s="673"/>
      <c r="K1" s="673"/>
      <c r="L1" s="673"/>
      <c r="M1" s="673"/>
      <c r="N1" s="673"/>
      <c r="O1" s="673"/>
      <c r="P1" s="673"/>
      <c r="Q1" s="673"/>
      <c r="R1" s="673"/>
      <c r="S1" s="673"/>
      <c r="T1" s="673"/>
      <c r="U1" s="673"/>
      <c r="V1" s="674"/>
    </row>
    <row r="2" spans="1:22" s="292" customFormat="1" ht="102.75" customHeight="1">
      <c r="A2" s="546"/>
      <c r="B2" s="547"/>
      <c r="C2" s="547"/>
      <c r="D2" s="675" t="s">
        <v>1542</v>
      </c>
      <c r="E2" s="676"/>
      <c r="F2" s="676"/>
      <c r="G2" s="676"/>
      <c r="H2" s="676"/>
      <c r="I2" s="676"/>
      <c r="J2" s="676"/>
      <c r="K2" s="676"/>
      <c r="L2" s="676"/>
      <c r="M2" s="676"/>
      <c r="N2" s="676"/>
      <c r="O2" s="676"/>
      <c r="P2" s="676"/>
      <c r="Q2" s="676"/>
      <c r="R2" s="676"/>
      <c r="S2" s="676"/>
      <c r="T2" s="676"/>
      <c r="U2" s="676"/>
      <c r="V2" s="677"/>
    </row>
    <row r="3" spans="1:22" s="292" customFormat="1" ht="43.5" customHeight="1" thickBot="1">
      <c r="A3" s="549"/>
      <c r="B3" s="550"/>
      <c r="C3" s="550"/>
      <c r="D3" s="678" t="s">
        <v>62</v>
      </c>
      <c r="E3" s="518"/>
      <c r="F3" s="518"/>
      <c r="G3" s="518"/>
      <c r="H3" s="518"/>
      <c r="I3" s="518"/>
      <c r="J3" s="518"/>
      <c r="K3" s="518"/>
      <c r="L3" s="518"/>
      <c r="M3" s="518"/>
      <c r="N3" s="518"/>
      <c r="O3" s="518"/>
      <c r="P3" s="518"/>
      <c r="Q3" s="518"/>
      <c r="R3" s="518"/>
      <c r="S3" s="518"/>
      <c r="T3" s="518"/>
      <c r="U3" s="679"/>
      <c r="V3" s="293" t="s">
        <v>1543</v>
      </c>
    </row>
    <row r="4" spans="1:22" s="292" customFormat="1" ht="43.5" customHeight="1" thickBot="1">
      <c r="A4" s="493" t="s">
        <v>0</v>
      </c>
      <c r="B4" s="494"/>
      <c r="C4" s="680"/>
      <c r="D4" s="681" t="s">
        <v>280</v>
      </c>
      <c r="E4" s="682"/>
      <c r="F4" s="682"/>
      <c r="G4" s="682"/>
      <c r="H4" s="682"/>
      <c r="I4" s="682"/>
      <c r="J4" s="682"/>
      <c r="K4" s="682"/>
      <c r="L4" s="682"/>
      <c r="M4" s="682"/>
      <c r="N4" s="682"/>
      <c r="O4" s="682"/>
      <c r="P4" s="682"/>
      <c r="Q4" s="682"/>
      <c r="R4" s="682"/>
      <c r="S4" s="682"/>
      <c r="T4" s="682"/>
      <c r="U4" s="682"/>
      <c r="V4" s="683"/>
    </row>
    <row r="5" spans="1:22" s="292" customFormat="1" ht="43.5" customHeight="1" thickBot="1">
      <c r="A5" s="684" t="s">
        <v>2</v>
      </c>
      <c r="B5" s="685"/>
      <c r="C5" s="686"/>
      <c r="D5" s="687" t="s">
        <v>279</v>
      </c>
      <c r="E5" s="688"/>
      <c r="F5" s="688"/>
      <c r="G5" s="688"/>
      <c r="H5" s="688"/>
      <c r="I5" s="688"/>
      <c r="J5" s="688"/>
      <c r="K5" s="688"/>
      <c r="L5" s="688"/>
      <c r="M5" s="688"/>
      <c r="N5" s="688"/>
      <c r="O5" s="688"/>
      <c r="P5" s="688"/>
      <c r="Q5" s="688"/>
      <c r="R5" s="688"/>
      <c r="S5" s="688"/>
      <c r="T5" s="688"/>
      <c r="U5" s="688"/>
      <c r="V5" s="689"/>
    </row>
    <row r="6" spans="1:22" s="292" customFormat="1" ht="18.75" customHeight="1" thickBot="1">
      <c r="A6" s="474"/>
      <c r="B6" s="475"/>
      <c r="C6" s="475"/>
      <c r="D6" s="475"/>
      <c r="E6" s="475"/>
      <c r="F6" s="475"/>
      <c r="G6" s="475"/>
      <c r="H6" s="475"/>
      <c r="I6" s="475"/>
      <c r="J6" s="475"/>
      <c r="K6" s="475"/>
      <c r="L6" s="475"/>
      <c r="M6" s="475"/>
      <c r="N6" s="475"/>
      <c r="O6" s="475"/>
      <c r="P6" s="475"/>
      <c r="Q6" s="475"/>
      <c r="R6" s="475"/>
      <c r="S6" s="475"/>
      <c r="T6" s="475"/>
      <c r="U6" s="475"/>
      <c r="V6" s="476"/>
    </row>
    <row r="7" spans="1:22" s="294" customFormat="1" ht="32.25" customHeight="1">
      <c r="A7" s="665" t="s">
        <v>27</v>
      </c>
      <c r="B7" s="667" t="s">
        <v>1544</v>
      </c>
      <c r="C7" s="669" t="s">
        <v>1545</v>
      </c>
      <c r="D7" s="670" t="s">
        <v>1546</v>
      </c>
      <c r="E7" s="671"/>
      <c r="F7" s="667" t="s">
        <v>1547</v>
      </c>
      <c r="G7" s="667"/>
      <c r="H7" s="667"/>
      <c r="I7" s="667"/>
      <c r="J7" s="667"/>
      <c r="K7" s="667"/>
      <c r="L7" s="667"/>
      <c r="M7" s="667"/>
      <c r="N7" s="667"/>
      <c r="O7" s="667"/>
      <c r="P7" s="667"/>
      <c r="Q7" s="667"/>
      <c r="R7" s="667"/>
      <c r="S7" s="667"/>
      <c r="T7" s="667" t="s">
        <v>1548</v>
      </c>
      <c r="U7" s="667"/>
      <c r="V7" s="669" t="s">
        <v>1625</v>
      </c>
    </row>
    <row r="8" spans="1:22" s="294" customFormat="1" ht="39.75" customHeight="1" thickBot="1">
      <c r="A8" s="666"/>
      <c r="B8" s="668"/>
      <c r="C8" s="621"/>
      <c r="D8" s="295" t="s">
        <v>1549</v>
      </c>
      <c r="E8" s="295" t="s">
        <v>1550</v>
      </c>
      <c r="F8" s="295" t="s">
        <v>1551</v>
      </c>
      <c r="G8" s="296" t="s">
        <v>9</v>
      </c>
      <c r="H8" s="296" t="s">
        <v>10</v>
      </c>
      <c r="I8" s="296" t="s">
        <v>11</v>
      </c>
      <c r="J8" s="296" t="s">
        <v>12</v>
      </c>
      <c r="K8" s="296" t="s">
        <v>13</v>
      </c>
      <c r="L8" s="296" t="s">
        <v>14</v>
      </c>
      <c r="M8" s="296" t="s">
        <v>15</v>
      </c>
      <c r="N8" s="296" t="s">
        <v>1552</v>
      </c>
      <c r="O8" s="296" t="s">
        <v>1553</v>
      </c>
      <c r="P8" s="296" t="s">
        <v>18</v>
      </c>
      <c r="Q8" s="296" t="s">
        <v>19</v>
      </c>
      <c r="R8" s="296" t="s">
        <v>20</v>
      </c>
      <c r="S8" s="297" t="s">
        <v>1554</v>
      </c>
      <c r="T8" s="297" t="s">
        <v>1555</v>
      </c>
      <c r="U8" s="297" t="s">
        <v>1556</v>
      </c>
      <c r="V8" s="621"/>
    </row>
    <row r="9" spans="1:22" s="301" customFormat="1" ht="30" customHeight="1">
      <c r="A9" s="625" t="s">
        <v>203</v>
      </c>
      <c r="B9" s="664" t="s">
        <v>204</v>
      </c>
      <c r="C9" s="641" t="s">
        <v>1557</v>
      </c>
      <c r="D9" s="619" t="s">
        <v>1558</v>
      </c>
      <c r="E9" s="619"/>
      <c r="F9" s="298" t="s">
        <v>1559</v>
      </c>
      <c r="G9" s="299"/>
      <c r="H9" s="299"/>
      <c r="I9" s="299"/>
      <c r="J9" s="299"/>
      <c r="K9" s="299"/>
      <c r="L9" s="300"/>
      <c r="M9" s="410">
        <v>0.16</v>
      </c>
      <c r="N9" s="410">
        <v>0.17</v>
      </c>
      <c r="O9" s="410">
        <v>0.17</v>
      </c>
      <c r="P9" s="410">
        <v>0.17</v>
      </c>
      <c r="Q9" s="410">
        <v>0.17</v>
      </c>
      <c r="R9" s="410">
        <v>0.16</v>
      </c>
      <c r="S9" s="298">
        <f t="shared" ref="S9:S68" si="0">SUM(G9:R9)</f>
        <v>1</v>
      </c>
      <c r="T9" s="663">
        <v>0.1</v>
      </c>
      <c r="U9" s="631">
        <v>0.1</v>
      </c>
      <c r="V9" s="632" t="s">
        <v>1560</v>
      </c>
    </row>
    <row r="10" spans="1:22" s="301" customFormat="1" ht="30" customHeight="1" thickBot="1">
      <c r="A10" s="625"/>
      <c r="B10" s="626"/>
      <c r="C10" s="618"/>
      <c r="D10" s="614"/>
      <c r="E10" s="614"/>
      <c r="F10" s="302" t="s">
        <v>1561</v>
      </c>
      <c r="G10" s="303"/>
      <c r="H10" s="303"/>
      <c r="I10" s="303"/>
      <c r="J10" s="303"/>
      <c r="K10" s="303"/>
      <c r="L10" s="303"/>
      <c r="M10" s="411">
        <v>0.16</v>
      </c>
      <c r="N10" s="411">
        <v>0.17</v>
      </c>
      <c r="O10" s="411">
        <v>0.17</v>
      </c>
      <c r="P10" s="411">
        <v>0.17</v>
      </c>
      <c r="Q10" s="411">
        <v>0.17</v>
      </c>
      <c r="R10" s="411">
        <v>0.16</v>
      </c>
      <c r="S10" s="302">
        <f>SUM(G10:R10)</f>
        <v>1</v>
      </c>
      <c r="T10" s="655"/>
      <c r="U10" s="615"/>
      <c r="V10" s="640"/>
    </row>
    <row r="11" spans="1:22" s="301" customFormat="1" ht="30" customHeight="1">
      <c r="A11" s="625"/>
      <c r="B11" s="624" t="s">
        <v>206</v>
      </c>
      <c r="C11" s="645" t="s">
        <v>1562</v>
      </c>
      <c r="D11" s="619" t="s">
        <v>1558</v>
      </c>
      <c r="E11" s="636"/>
      <c r="F11" s="298" t="s">
        <v>1559</v>
      </c>
      <c r="G11" s="304"/>
      <c r="H11" s="304"/>
      <c r="I11" s="304"/>
      <c r="J11" s="304"/>
      <c r="K11" s="304"/>
      <c r="L11" s="305"/>
      <c r="M11" s="410">
        <v>0</v>
      </c>
      <c r="N11" s="410">
        <v>0</v>
      </c>
      <c r="O11" s="410">
        <v>0.1</v>
      </c>
      <c r="P11" s="410">
        <v>0.2</v>
      </c>
      <c r="Q11" s="410">
        <v>0.3</v>
      </c>
      <c r="R11" s="410">
        <v>0.4</v>
      </c>
      <c r="S11" s="306">
        <f t="shared" si="0"/>
        <v>1</v>
      </c>
      <c r="T11" s="663">
        <v>0.1</v>
      </c>
      <c r="U11" s="631">
        <v>0.1</v>
      </c>
      <c r="V11" s="661" t="s">
        <v>432</v>
      </c>
    </row>
    <row r="12" spans="1:22" s="301" customFormat="1" ht="30" customHeight="1" thickBot="1">
      <c r="A12" s="625"/>
      <c r="B12" s="626"/>
      <c r="C12" s="618"/>
      <c r="D12" s="614"/>
      <c r="E12" s="614"/>
      <c r="F12" s="302" t="s">
        <v>1561</v>
      </c>
      <c r="G12" s="303"/>
      <c r="H12" s="303"/>
      <c r="I12" s="303"/>
      <c r="J12" s="303"/>
      <c r="K12" s="303"/>
      <c r="L12" s="303"/>
      <c r="M12" s="411">
        <v>0</v>
      </c>
      <c r="N12" s="412">
        <v>0</v>
      </c>
      <c r="O12" s="412">
        <v>0.1</v>
      </c>
      <c r="P12" s="412">
        <v>0.2</v>
      </c>
      <c r="Q12" s="412">
        <v>0.3</v>
      </c>
      <c r="R12" s="412">
        <v>0.4</v>
      </c>
      <c r="S12" s="302">
        <f t="shared" si="0"/>
        <v>1</v>
      </c>
      <c r="T12" s="655"/>
      <c r="U12" s="615"/>
      <c r="V12" s="640"/>
    </row>
    <row r="13" spans="1:22" s="301" customFormat="1" ht="30" customHeight="1">
      <c r="A13" s="625"/>
      <c r="B13" s="624" t="s">
        <v>208</v>
      </c>
      <c r="C13" s="645" t="s">
        <v>1563</v>
      </c>
      <c r="D13" s="619" t="s">
        <v>1558</v>
      </c>
      <c r="E13" s="636"/>
      <c r="F13" s="298" t="s">
        <v>1559</v>
      </c>
      <c r="G13" s="304"/>
      <c r="H13" s="304"/>
      <c r="I13" s="304"/>
      <c r="J13" s="304"/>
      <c r="K13" s="304"/>
      <c r="L13" s="305"/>
      <c r="M13" s="410">
        <v>0</v>
      </c>
      <c r="N13" s="410">
        <v>0.3</v>
      </c>
      <c r="O13" s="410">
        <v>0.17499999999999999</v>
      </c>
      <c r="P13" s="410">
        <v>0.17499999999999999</v>
      </c>
      <c r="Q13" s="410">
        <v>0.17499999999999999</v>
      </c>
      <c r="R13" s="410">
        <v>0.17499999999999999</v>
      </c>
      <c r="S13" s="298">
        <f t="shared" si="0"/>
        <v>1</v>
      </c>
      <c r="T13" s="663">
        <v>0.1</v>
      </c>
      <c r="U13" s="631">
        <v>0.1</v>
      </c>
      <c r="V13" s="661" t="s">
        <v>1564</v>
      </c>
    </row>
    <row r="14" spans="1:22" s="301" customFormat="1" ht="30" customHeight="1" thickBot="1">
      <c r="A14" s="625"/>
      <c r="B14" s="626"/>
      <c r="C14" s="618"/>
      <c r="D14" s="614"/>
      <c r="E14" s="614"/>
      <c r="F14" s="302" t="s">
        <v>1561</v>
      </c>
      <c r="G14" s="303"/>
      <c r="H14" s="303"/>
      <c r="I14" s="303"/>
      <c r="J14" s="303"/>
      <c r="K14" s="303"/>
      <c r="L14" s="303"/>
      <c r="M14" s="411">
        <v>0</v>
      </c>
      <c r="N14" s="411">
        <v>0.3</v>
      </c>
      <c r="O14" s="411">
        <v>0.17499999999999999</v>
      </c>
      <c r="P14" s="411">
        <v>0.17499999999999999</v>
      </c>
      <c r="Q14" s="411" t="s">
        <v>1565</v>
      </c>
      <c r="R14" s="411" t="s">
        <v>1565</v>
      </c>
      <c r="S14" s="302">
        <f t="shared" si="0"/>
        <v>0.64999999999999991</v>
      </c>
      <c r="T14" s="655"/>
      <c r="U14" s="615"/>
      <c r="V14" s="640"/>
    </row>
    <row r="15" spans="1:22" s="301" customFormat="1" ht="30" customHeight="1">
      <c r="A15" s="625" t="s">
        <v>209</v>
      </c>
      <c r="B15" s="624" t="s">
        <v>210</v>
      </c>
      <c r="C15" s="645" t="s">
        <v>1566</v>
      </c>
      <c r="D15" s="619" t="s">
        <v>1558</v>
      </c>
      <c r="E15" s="636"/>
      <c r="F15" s="298" t="s">
        <v>1559</v>
      </c>
      <c r="G15" s="304"/>
      <c r="H15" s="304"/>
      <c r="I15" s="304"/>
      <c r="J15" s="304"/>
      <c r="K15" s="304"/>
      <c r="L15" s="305"/>
      <c r="M15" s="413">
        <v>0</v>
      </c>
      <c r="N15" s="413">
        <v>0.1</v>
      </c>
      <c r="O15" s="413">
        <v>0.2</v>
      </c>
      <c r="P15" s="413">
        <v>0.3</v>
      </c>
      <c r="Q15" s="413">
        <v>0.3</v>
      </c>
      <c r="R15" s="413">
        <v>0.1</v>
      </c>
      <c r="S15" s="298">
        <f t="shared" si="0"/>
        <v>1.0000000000000002</v>
      </c>
      <c r="T15" s="663">
        <v>0.1</v>
      </c>
      <c r="U15" s="631">
        <v>0.1</v>
      </c>
      <c r="V15" s="639" t="s">
        <v>1567</v>
      </c>
    </row>
    <row r="16" spans="1:22" s="301" customFormat="1" ht="30" customHeight="1" thickBot="1">
      <c r="A16" s="625"/>
      <c r="B16" s="626"/>
      <c r="C16" s="618"/>
      <c r="D16" s="614"/>
      <c r="E16" s="614"/>
      <c r="F16" s="302" t="s">
        <v>1561</v>
      </c>
      <c r="G16" s="303"/>
      <c r="H16" s="303"/>
      <c r="I16" s="303"/>
      <c r="J16" s="303"/>
      <c r="K16" s="303"/>
      <c r="L16" s="303"/>
      <c r="M16" s="411">
        <v>0</v>
      </c>
      <c r="N16" s="411">
        <v>0.1</v>
      </c>
      <c r="O16" s="411">
        <v>0.2</v>
      </c>
      <c r="P16" s="411">
        <v>0.3</v>
      </c>
      <c r="Q16" s="411">
        <v>0.3</v>
      </c>
      <c r="R16" s="411">
        <v>0.1</v>
      </c>
      <c r="S16" s="302">
        <f t="shared" si="0"/>
        <v>1.0000000000000002</v>
      </c>
      <c r="T16" s="655"/>
      <c r="U16" s="615"/>
      <c r="V16" s="661"/>
    </row>
    <row r="17" spans="1:22" s="301" customFormat="1" ht="30" customHeight="1">
      <c r="A17" s="625"/>
      <c r="B17" s="624" t="s">
        <v>212</v>
      </c>
      <c r="C17" s="624" t="s">
        <v>1568</v>
      </c>
      <c r="D17" s="619" t="s">
        <v>1558</v>
      </c>
      <c r="E17" s="636"/>
      <c r="F17" s="298" t="s">
        <v>1559</v>
      </c>
      <c r="G17" s="304"/>
      <c r="H17" s="304"/>
      <c r="I17" s="304"/>
      <c r="J17" s="304"/>
      <c r="K17" s="304"/>
      <c r="L17" s="305"/>
      <c r="M17" s="413">
        <v>0</v>
      </c>
      <c r="N17" s="413">
        <v>0.1</v>
      </c>
      <c r="O17" s="413">
        <v>0.2</v>
      </c>
      <c r="P17" s="413">
        <v>0.3</v>
      </c>
      <c r="Q17" s="413">
        <v>0.3</v>
      </c>
      <c r="R17" s="413">
        <v>0.1</v>
      </c>
      <c r="S17" s="298">
        <f t="shared" si="0"/>
        <v>1.0000000000000002</v>
      </c>
      <c r="T17" s="644">
        <v>0.1</v>
      </c>
      <c r="U17" s="638">
        <v>0.05</v>
      </c>
      <c r="V17" s="639" t="s">
        <v>1569</v>
      </c>
    </row>
    <row r="18" spans="1:22" s="301" customFormat="1" ht="30" customHeight="1" thickBot="1">
      <c r="A18" s="625"/>
      <c r="B18" s="626"/>
      <c r="C18" s="626"/>
      <c r="D18" s="614"/>
      <c r="E18" s="614"/>
      <c r="F18" s="302" t="s">
        <v>1561</v>
      </c>
      <c r="G18" s="303"/>
      <c r="H18" s="303"/>
      <c r="I18" s="303"/>
      <c r="J18" s="303"/>
      <c r="K18" s="303"/>
      <c r="L18" s="303"/>
      <c r="M18" s="413">
        <v>0</v>
      </c>
      <c r="N18" s="413">
        <v>0.1</v>
      </c>
      <c r="O18" s="413">
        <v>0.2</v>
      </c>
      <c r="P18" s="413">
        <v>0.3</v>
      </c>
      <c r="Q18" s="413">
        <v>0.3</v>
      </c>
      <c r="R18" s="413">
        <v>0.1</v>
      </c>
      <c r="S18" s="302">
        <f t="shared" si="0"/>
        <v>1.0000000000000002</v>
      </c>
      <c r="T18" s="655"/>
      <c r="U18" s="615"/>
      <c r="V18" s="661"/>
    </row>
    <row r="19" spans="1:22" s="301" customFormat="1" ht="30" customHeight="1">
      <c r="A19" s="625"/>
      <c r="B19" s="626"/>
      <c r="C19" s="624" t="s">
        <v>1570</v>
      </c>
      <c r="D19" s="619" t="s">
        <v>1558</v>
      </c>
      <c r="E19" s="614"/>
      <c r="F19" s="298" t="s">
        <v>1559</v>
      </c>
      <c r="G19" s="303"/>
      <c r="H19" s="303"/>
      <c r="I19" s="303"/>
      <c r="J19" s="303"/>
      <c r="K19" s="303"/>
      <c r="L19" s="303"/>
      <c r="M19" s="413">
        <v>0</v>
      </c>
      <c r="N19" s="413">
        <v>0.1</v>
      </c>
      <c r="O19" s="413">
        <v>0.2</v>
      </c>
      <c r="P19" s="413">
        <v>0.3</v>
      </c>
      <c r="Q19" s="413">
        <v>0.3</v>
      </c>
      <c r="R19" s="413">
        <v>0.1</v>
      </c>
      <c r="S19" s="298">
        <f t="shared" si="0"/>
        <v>1.0000000000000002</v>
      </c>
      <c r="T19" s="655"/>
      <c r="U19" s="615">
        <v>0.05</v>
      </c>
      <c r="V19" s="662" t="s">
        <v>1571</v>
      </c>
    </row>
    <row r="20" spans="1:22" s="301" customFormat="1" ht="30" customHeight="1" thickBot="1">
      <c r="A20" s="625"/>
      <c r="B20" s="626"/>
      <c r="C20" s="626"/>
      <c r="D20" s="614"/>
      <c r="E20" s="614"/>
      <c r="F20" s="302" t="s">
        <v>1561</v>
      </c>
      <c r="G20" s="303"/>
      <c r="H20" s="303"/>
      <c r="I20" s="303"/>
      <c r="J20" s="303"/>
      <c r="K20" s="303"/>
      <c r="L20" s="303"/>
      <c r="M20" s="411">
        <v>0</v>
      </c>
      <c r="N20" s="411">
        <v>0.1</v>
      </c>
      <c r="O20" s="411">
        <v>0.2</v>
      </c>
      <c r="P20" s="411">
        <v>0.3</v>
      </c>
      <c r="Q20" s="411">
        <v>0.3</v>
      </c>
      <c r="R20" s="411">
        <v>0.1</v>
      </c>
      <c r="S20" s="302">
        <f t="shared" si="0"/>
        <v>1.0000000000000002</v>
      </c>
      <c r="T20" s="655"/>
      <c r="U20" s="615"/>
      <c r="V20" s="662"/>
    </row>
    <row r="21" spans="1:22" s="301" customFormat="1" ht="30" customHeight="1">
      <c r="A21" s="625"/>
      <c r="B21" s="624" t="s">
        <v>214</v>
      </c>
      <c r="C21" s="645" t="s">
        <v>1572</v>
      </c>
      <c r="D21" s="619" t="s">
        <v>1558</v>
      </c>
      <c r="E21" s="636"/>
      <c r="F21" s="298" t="s">
        <v>1559</v>
      </c>
      <c r="G21" s="304"/>
      <c r="H21" s="304"/>
      <c r="I21" s="304"/>
      <c r="J21" s="304"/>
      <c r="K21" s="304"/>
      <c r="L21" s="305"/>
      <c r="M21" s="413">
        <v>0.05</v>
      </c>
      <c r="N21" s="413">
        <v>0.1</v>
      </c>
      <c r="O21" s="413">
        <v>0.2</v>
      </c>
      <c r="P21" s="413">
        <v>0.25</v>
      </c>
      <c r="Q21" s="413">
        <v>0.25</v>
      </c>
      <c r="R21" s="413">
        <v>0.15</v>
      </c>
      <c r="S21" s="298">
        <f t="shared" si="0"/>
        <v>1</v>
      </c>
      <c r="T21" s="644">
        <v>0.1</v>
      </c>
      <c r="U21" s="638">
        <v>3.3300000000000003E-2</v>
      </c>
      <c r="V21" s="661" t="s">
        <v>1573</v>
      </c>
    </row>
    <row r="22" spans="1:22" s="301" customFormat="1" ht="30" customHeight="1" thickBot="1">
      <c r="A22" s="625"/>
      <c r="B22" s="626"/>
      <c r="C22" s="618"/>
      <c r="D22" s="614"/>
      <c r="E22" s="614"/>
      <c r="F22" s="302" t="s">
        <v>1561</v>
      </c>
      <c r="G22" s="303"/>
      <c r="H22" s="303"/>
      <c r="I22" s="303"/>
      <c r="J22" s="303"/>
      <c r="K22" s="303"/>
      <c r="L22" s="303"/>
      <c r="M22" s="411">
        <v>0.05</v>
      </c>
      <c r="N22" s="411">
        <v>0.1</v>
      </c>
      <c r="O22" s="411">
        <v>0.2</v>
      </c>
      <c r="P22" s="411">
        <v>0.25</v>
      </c>
      <c r="Q22" s="411">
        <v>0.25</v>
      </c>
      <c r="R22" s="411">
        <v>0.15</v>
      </c>
      <c r="S22" s="302">
        <f t="shared" si="0"/>
        <v>1</v>
      </c>
      <c r="T22" s="655"/>
      <c r="U22" s="615"/>
      <c r="V22" s="640"/>
    </row>
    <row r="23" spans="1:22" s="301" customFormat="1" ht="30" customHeight="1">
      <c r="A23" s="625"/>
      <c r="B23" s="626"/>
      <c r="C23" s="618" t="s">
        <v>1574</v>
      </c>
      <c r="D23" s="619" t="s">
        <v>1558</v>
      </c>
      <c r="E23" s="614"/>
      <c r="F23" s="298" t="s">
        <v>1559</v>
      </c>
      <c r="G23" s="303"/>
      <c r="H23" s="303"/>
      <c r="I23" s="303"/>
      <c r="J23" s="303"/>
      <c r="K23" s="303"/>
      <c r="L23" s="303"/>
      <c r="M23" s="411">
        <v>0.05</v>
      </c>
      <c r="N23" s="411">
        <v>0.15</v>
      </c>
      <c r="O23" s="411">
        <v>0.2</v>
      </c>
      <c r="P23" s="411">
        <v>0.2</v>
      </c>
      <c r="Q23" s="411">
        <v>0.2</v>
      </c>
      <c r="R23" s="411">
        <v>0.2</v>
      </c>
      <c r="S23" s="298">
        <f t="shared" si="0"/>
        <v>1</v>
      </c>
      <c r="T23" s="655"/>
      <c r="U23" s="638">
        <v>3.3300000000000003E-2</v>
      </c>
      <c r="V23" s="653" t="s">
        <v>1575</v>
      </c>
    </row>
    <row r="24" spans="1:22" s="301" customFormat="1" ht="30" customHeight="1" thickBot="1">
      <c r="A24" s="625"/>
      <c r="B24" s="626"/>
      <c r="C24" s="618"/>
      <c r="D24" s="614"/>
      <c r="E24" s="614"/>
      <c r="F24" s="302" t="s">
        <v>1561</v>
      </c>
      <c r="G24" s="303"/>
      <c r="H24" s="303"/>
      <c r="I24" s="303"/>
      <c r="J24" s="303"/>
      <c r="K24" s="303"/>
      <c r="L24" s="303"/>
      <c r="M24" s="411">
        <v>0.05</v>
      </c>
      <c r="N24" s="411">
        <v>0.15</v>
      </c>
      <c r="O24" s="411">
        <v>0.2</v>
      </c>
      <c r="P24" s="411">
        <v>0.2</v>
      </c>
      <c r="Q24" s="411">
        <v>0.2</v>
      </c>
      <c r="R24" s="411">
        <v>0.2</v>
      </c>
      <c r="S24" s="302">
        <f t="shared" si="0"/>
        <v>1</v>
      </c>
      <c r="T24" s="655"/>
      <c r="U24" s="615"/>
      <c r="V24" s="654"/>
    </row>
    <row r="25" spans="1:22" s="301" customFormat="1" ht="30" customHeight="1">
      <c r="A25" s="625"/>
      <c r="B25" s="626"/>
      <c r="C25" s="618" t="s">
        <v>1576</v>
      </c>
      <c r="D25" s="619" t="s">
        <v>1558</v>
      </c>
      <c r="E25" s="614"/>
      <c r="F25" s="298" t="s">
        <v>1559</v>
      </c>
      <c r="G25" s="303"/>
      <c r="H25" s="303"/>
      <c r="I25" s="303"/>
      <c r="J25" s="303"/>
      <c r="K25" s="303"/>
      <c r="L25" s="303"/>
      <c r="M25" s="411">
        <v>0.05</v>
      </c>
      <c r="N25" s="411">
        <v>0.15</v>
      </c>
      <c r="O25" s="411">
        <v>0.2</v>
      </c>
      <c r="P25" s="411">
        <v>0.2</v>
      </c>
      <c r="Q25" s="411">
        <v>0.2</v>
      </c>
      <c r="R25" s="411">
        <v>0.2</v>
      </c>
      <c r="S25" s="298">
        <f t="shared" si="0"/>
        <v>1</v>
      </c>
      <c r="T25" s="655"/>
      <c r="U25" s="638">
        <v>3.3300000000000003E-2</v>
      </c>
      <c r="V25" s="653" t="s">
        <v>1577</v>
      </c>
    </row>
    <row r="26" spans="1:22" s="301" customFormat="1" ht="30" customHeight="1" thickBot="1">
      <c r="A26" s="625"/>
      <c r="B26" s="626"/>
      <c r="C26" s="618"/>
      <c r="D26" s="614"/>
      <c r="E26" s="614"/>
      <c r="F26" s="302" t="s">
        <v>1561</v>
      </c>
      <c r="G26" s="307"/>
      <c r="H26" s="303"/>
      <c r="I26" s="303"/>
      <c r="J26" s="303"/>
      <c r="K26" s="303"/>
      <c r="L26" s="303"/>
      <c r="M26" s="411">
        <v>0.05</v>
      </c>
      <c r="N26" s="411">
        <v>0.15</v>
      </c>
      <c r="O26" s="411">
        <v>0.2</v>
      </c>
      <c r="P26" s="411">
        <v>0.2</v>
      </c>
      <c r="Q26" s="411">
        <v>0.2</v>
      </c>
      <c r="R26" s="411">
        <v>0.2</v>
      </c>
      <c r="S26" s="302">
        <f t="shared" si="0"/>
        <v>1</v>
      </c>
      <c r="T26" s="655"/>
      <c r="U26" s="615"/>
      <c r="V26" s="654"/>
    </row>
    <row r="27" spans="1:22" s="301" customFormat="1" ht="30" customHeight="1">
      <c r="A27" s="625"/>
      <c r="B27" s="624" t="s">
        <v>217</v>
      </c>
      <c r="C27" s="645" t="s">
        <v>1578</v>
      </c>
      <c r="D27" s="619" t="s">
        <v>1558</v>
      </c>
      <c r="E27" s="636"/>
      <c r="F27" s="298" t="s">
        <v>1559</v>
      </c>
      <c r="G27" s="304"/>
      <c r="H27" s="304"/>
      <c r="I27" s="304"/>
      <c r="J27" s="304"/>
      <c r="K27" s="304"/>
      <c r="L27" s="305"/>
      <c r="M27" s="411">
        <v>0.05</v>
      </c>
      <c r="N27" s="411">
        <v>0.15</v>
      </c>
      <c r="O27" s="411">
        <v>0.2</v>
      </c>
      <c r="P27" s="411">
        <v>0.2</v>
      </c>
      <c r="Q27" s="411">
        <v>0.2</v>
      </c>
      <c r="R27" s="411">
        <v>0.2</v>
      </c>
      <c r="S27" s="298">
        <f t="shared" si="0"/>
        <v>1</v>
      </c>
      <c r="T27" s="644">
        <v>0.1</v>
      </c>
      <c r="U27" s="638">
        <v>3.3300000000000003E-2</v>
      </c>
      <c r="V27" s="661" t="s">
        <v>1579</v>
      </c>
    </row>
    <row r="28" spans="1:22" s="301" customFormat="1" ht="30" customHeight="1" thickBot="1">
      <c r="A28" s="625"/>
      <c r="B28" s="626"/>
      <c r="C28" s="618"/>
      <c r="D28" s="614"/>
      <c r="E28" s="614"/>
      <c r="F28" s="302" t="s">
        <v>1561</v>
      </c>
      <c r="G28" s="303"/>
      <c r="H28" s="303"/>
      <c r="I28" s="303"/>
      <c r="J28" s="303"/>
      <c r="K28" s="303"/>
      <c r="L28" s="303"/>
      <c r="M28" s="411">
        <v>0.05</v>
      </c>
      <c r="N28" s="411">
        <v>0.15</v>
      </c>
      <c r="O28" s="411">
        <v>0.2</v>
      </c>
      <c r="P28" s="411">
        <v>0.2</v>
      </c>
      <c r="Q28" s="411">
        <v>0.2</v>
      </c>
      <c r="R28" s="411">
        <v>0.2</v>
      </c>
      <c r="S28" s="302">
        <f t="shared" si="0"/>
        <v>1</v>
      </c>
      <c r="T28" s="655"/>
      <c r="U28" s="615"/>
      <c r="V28" s="640"/>
    </row>
    <row r="29" spans="1:22" s="301" customFormat="1" ht="30" customHeight="1">
      <c r="A29" s="625"/>
      <c r="B29" s="626"/>
      <c r="C29" s="618" t="s">
        <v>1580</v>
      </c>
      <c r="D29" s="619" t="s">
        <v>1558</v>
      </c>
      <c r="E29" s="614"/>
      <c r="F29" s="298" t="s">
        <v>1559</v>
      </c>
      <c r="G29" s="303"/>
      <c r="H29" s="303"/>
      <c r="I29" s="303"/>
      <c r="J29" s="303"/>
      <c r="K29" s="303"/>
      <c r="L29" s="303"/>
      <c r="M29" s="411">
        <v>0.05</v>
      </c>
      <c r="N29" s="411">
        <v>0.15</v>
      </c>
      <c r="O29" s="411">
        <v>0.2</v>
      </c>
      <c r="P29" s="411">
        <v>0.2</v>
      </c>
      <c r="Q29" s="411">
        <v>0.2</v>
      </c>
      <c r="R29" s="411">
        <v>0.2</v>
      </c>
      <c r="S29" s="298">
        <f t="shared" si="0"/>
        <v>1</v>
      </c>
      <c r="T29" s="655"/>
      <c r="U29" s="638">
        <v>3.3300000000000003E-2</v>
      </c>
      <c r="V29" s="653" t="s">
        <v>1581</v>
      </c>
    </row>
    <row r="30" spans="1:22" s="301" customFormat="1" ht="30" customHeight="1" thickBot="1">
      <c r="A30" s="625"/>
      <c r="B30" s="626"/>
      <c r="C30" s="618"/>
      <c r="D30" s="614"/>
      <c r="E30" s="614"/>
      <c r="F30" s="302" t="s">
        <v>1561</v>
      </c>
      <c r="G30" s="303"/>
      <c r="H30" s="303"/>
      <c r="I30" s="303"/>
      <c r="J30" s="303"/>
      <c r="K30" s="303"/>
      <c r="L30" s="303"/>
      <c r="M30" s="411">
        <v>0.05</v>
      </c>
      <c r="N30" s="411">
        <v>0.15</v>
      </c>
      <c r="O30" s="411">
        <v>0.2</v>
      </c>
      <c r="P30" s="411">
        <v>0.2</v>
      </c>
      <c r="Q30" s="411">
        <v>0.2</v>
      </c>
      <c r="R30" s="411">
        <v>0.2</v>
      </c>
      <c r="S30" s="302">
        <f t="shared" si="0"/>
        <v>1</v>
      </c>
      <c r="T30" s="655"/>
      <c r="U30" s="615"/>
      <c r="V30" s="654"/>
    </row>
    <row r="31" spans="1:22" s="301" customFormat="1" ht="30" customHeight="1">
      <c r="A31" s="625"/>
      <c r="B31" s="626"/>
      <c r="C31" s="618" t="s">
        <v>1582</v>
      </c>
      <c r="D31" s="619" t="s">
        <v>1558</v>
      </c>
      <c r="E31" s="614"/>
      <c r="F31" s="298" t="s">
        <v>1559</v>
      </c>
      <c r="G31" s="303"/>
      <c r="H31" s="303"/>
      <c r="I31" s="303"/>
      <c r="J31" s="303"/>
      <c r="K31" s="303"/>
      <c r="L31" s="303"/>
      <c r="M31" s="411">
        <v>0.05</v>
      </c>
      <c r="N31" s="411">
        <v>0.15</v>
      </c>
      <c r="O31" s="411">
        <v>0.2</v>
      </c>
      <c r="P31" s="411">
        <v>0.2</v>
      </c>
      <c r="Q31" s="411">
        <v>0.2</v>
      </c>
      <c r="R31" s="411">
        <v>0.2</v>
      </c>
      <c r="S31" s="298">
        <f t="shared" si="0"/>
        <v>1</v>
      </c>
      <c r="T31" s="655"/>
      <c r="U31" s="638">
        <v>3.3399999999999999E-2</v>
      </c>
      <c r="V31" s="653" t="s">
        <v>1583</v>
      </c>
    </row>
    <row r="32" spans="1:22" s="301" customFormat="1" ht="30" customHeight="1" thickBot="1">
      <c r="A32" s="625"/>
      <c r="B32" s="626"/>
      <c r="C32" s="618"/>
      <c r="D32" s="614"/>
      <c r="E32" s="614"/>
      <c r="F32" s="302" t="s">
        <v>1561</v>
      </c>
      <c r="G32" s="307"/>
      <c r="H32" s="303"/>
      <c r="I32" s="303"/>
      <c r="J32" s="303"/>
      <c r="K32" s="303"/>
      <c r="L32" s="303"/>
      <c r="M32" s="411">
        <v>0.05</v>
      </c>
      <c r="N32" s="411">
        <v>0.15</v>
      </c>
      <c r="O32" s="411">
        <v>0.2</v>
      </c>
      <c r="P32" s="411">
        <v>0.2</v>
      </c>
      <c r="Q32" s="411">
        <v>0.2</v>
      </c>
      <c r="R32" s="411">
        <v>0.2</v>
      </c>
      <c r="S32" s="302">
        <f t="shared" si="0"/>
        <v>1</v>
      </c>
      <c r="T32" s="655"/>
      <c r="U32" s="615"/>
      <c r="V32" s="654"/>
    </row>
    <row r="33" spans="1:22" s="301" customFormat="1" ht="30" customHeight="1">
      <c r="A33" s="625"/>
      <c r="B33" s="624" t="s">
        <v>220</v>
      </c>
      <c r="C33" s="645" t="s">
        <v>1584</v>
      </c>
      <c r="D33" s="619" t="s">
        <v>1558</v>
      </c>
      <c r="E33" s="636"/>
      <c r="F33" s="298" t="s">
        <v>1559</v>
      </c>
      <c r="G33" s="304"/>
      <c r="H33" s="304"/>
      <c r="I33" s="304"/>
      <c r="J33" s="304"/>
      <c r="K33" s="304"/>
      <c r="L33" s="305"/>
      <c r="M33" s="413">
        <v>0</v>
      </c>
      <c r="N33" s="413">
        <v>0</v>
      </c>
      <c r="O33" s="413">
        <v>0</v>
      </c>
      <c r="P33" s="413">
        <v>0.3</v>
      </c>
      <c r="Q33" s="413">
        <v>0.3</v>
      </c>
      <c r="R33" s="413">
        <v>0.4</v>
      </c>
      <c r="S33" s="298">
        <f t="shared" si="0"/>
        <v>1</v>
      </c>
      <c r="T33" s="644">
        <v>0.1</v>
      </c>
      <c r="U33" s="638">
        <v>0.05</v>
      </c>
      <c r="V33" s="657" t="s">
        <v>1585</v>
      </c>
    </row>
    <row r="34" spans="1:22" s="301" customFormat="1" ht="30" customHeight="1" thickBot="1">
      <c r="A34" s="625"/>
      <c r="B34" s="626"/>
      <c r="C34" s="618"/>
      <c r="D34" s="614"/>
      <c r="E34" s="614"/>
      <c r="F34" s="302" t="s">
        <v>1561</v>
      </c>
      <c r="G34" s="303"/>
      <c r="H34" s="303"/>
      <c r="I34" s="303"/>
      <c r="J34" s="303"/>
      <c r="K34" s="303"/>
      <c r="L34" s="303"/>
      <c r="M34" s="411">
        <v>0</v>
      </c>
      <c r="N34" s="411">
        <v>0</v>
      </c>
      <c r="O34" s="411"/>
      <c r="P34" s="411">
        <v>0.3</v>
      </c>
      <c r="Q34" s="411">
        <v>0.3</v>
      </c>
      <c r="R34" s="411">
        <v>0.4</v>
      </c>
      <c r="S34" s="302">
        <f t="shared" si="0"/>
        <v>1</v>
      </c>
      <c r="T34" s="655"/>
      <c r="U34" s="615"/>
      <c r="V34" s="658"/>
    </row>
    <row r="35" spans="1:22" s="301" customFormat="1" ht="30" customHeight="1">
      <c r="A35" s="625"/>
      <c r="B35" s="626"/>
      <c r="C35" s="618" t="s">
        <v>1586</v>
      </c>
      <c r="D35" s="619" t="s">
        <v>1558</v>
      </c>
      <c r="E35" s="614"/>
      <c r="F35" s="298" t="s">
        <v>1559</v>
      </c>
      <c r="G35" s="303"/>
      <c r="H35" s="303"/>
      <c r="I35" s="303"/>
      <c r="J35" s="303"/>
      <c r="K35" s="303"/>
      <c r="L35" s="303"/>
      <c r="M35" s="411">
        <v>0</v>
      </c>
      <c r="N35" s="411">
        <v>0</v>
      </c>
      <c r="O35" s="411">
        <v>0</v>
      </c>
      <c r="P35" s="411">
        <v>0.3</v>
      </c>
      <c r="Q35" s="411">
        <v>0.3</v>
      </c>
      <c r="R35" s="411">
        <v>0.4</v>
      </c>
      <c r="S35" s="298">
        <f t="shared" si="0"/>
        <v>1</v>
      </c>
      <c r="T35" s="655"/>
      <c r="U35" s="615">
        <v>0.05</v>
      </c>
      <c r="V35" s="659" t="s">
        <v>1587</v>
      </c>
    </row>
    <row r="36" spans="1:22" s="301" customFormat="1" ht="30" customHeight="1" thickBot="1">
      <c r="A36" s="625"/>
      <c r="B36" s="626"/>
      <c r="C36" s="618"/>
      <c r="D36" s="614"/>
      <c r="E36" s="614"/>
      <c r="F36" s="302" t="s">
        <v>1561</v>
      </c>
      <c r="G36" s="303"/>
      <c r="H36" s="303"/>
      <c r="I36" s="303"/>
      <c r="J36" s="303"/>
      <c r="K36" s="303"/>
      <c r="L36" s="303"/>
      <c r="M36" s="411">
        <v>0</v>
      </c>
      <c r="N36" s="411">
        <v>0</v>
      </c>
      <c r="O36" s="411"/>
      <c r="P36" s="411">
        <v>0.3</v>
      </c>
      <c r="Q36" s="411">
        <v>0.3</v>
      </c>
      <c r="R36" s="411">
        <v>0.4</v>
      </c>
      <c r="S36" s="302">
        <f t="shared" si="0"/>
        <v>1</v>
      </c>
      <c r="T36" s="655"/>
      <c r="U36" s="615"/>
      <c r="V36" s="660"/>
    </row>
    <row r="37" spans="1:22" s="301" customFormat="1" ht="30" customHeight="1">
      <c r="A37" s="625" t="s">
        <v>222</v>
      </c>
      <c r="B37" s="624" t="s">
        <v>223</v>
      </c>
      <c r="C37" s="628" t="s">
        <v>1588</v>
      </c>
      <c r="D37" s="619" t="s">
        <v>1558</v>
      </c>
      <c r="E37" s="636"/>
      <c r="F37" s="298" t="s">
        <v>1559</v>
      </c>
      <c r="G37" s="304"/>
      <c r="H37" s="304"/>
      <c r="I37" s="304"/>
      <c r="J37" s="304"/>
      <c r="K37" s="304"/>
      <c r="L37" s="305"/>
      <c r="M37" s="413">
        <v>1</v>
      </c>
      <c r="N37" s="413"/>
      <c r="O37" s="413"/>
      <c r="P37" s="413"/>
      <c r="Q37" s="413"/>
      <c r="R37" s="413"/>
      <c r="S37" s="298">
        <f t="shared" si="0"/>
        <v>1</v>
      </c>
      <c r="T37" s="644">
        <v>0.1</v>
      </c>
      <c r="U37" s="638">
        <v>9.1000000000000004E-3</v>
      </c>
      <c r="V37" s="651" t="s">
        <v>1589</v>
      </c>
    </row>
    <row r="38" spans="1:22" s="301" customFormat="1" ht="30" customHeight="1" thickBot="1">
      <c r="A38" s="625"/>
      <c r="B38" s="626"/>
      <c r="C38" s="645"/>
      <c r="D38" s="614"/>
      <c r="E38" s="614"/>
      <c r="F38" s="302" t="s">
        <v>1561</v>
      </c>
      <c r="G38" s="303"/>
      <c r="H38" s="303"/>
      <c r="I38" s="303"/>
      <c r="J38" s="303"/>
      <c r="K38" s="303"/>
      <c r="L38" s="303"/>
      <c r="M38" s="411">
        <v>1</v>
      </c>
      <c r="N38" s="411"/>
      <c r="O38" s="411"/>
      <c r="P38" s="411"/>
      <c r="Q38" s="411"/>
      <c r="R38" s="411"/>
      <c r="S38" s="302">
        <f t="shared" si="0"/>
        <v>1</v>
      </c>
      <c r="T38" s="655"/>
      <c r="U38" s="615"/>
      <c r="V38" s="652"/>
    </row>
    <row r="39" spans="1:22" s="301" customFormat="1" ht="30" customHeight="1">
      <c r="A39" s="625"/>
      <c r="B39" s="626"/>
      <c r="C39" s="628" t="s">
        <v>1590</v>
      </c>
      <c r="D39" s="619" t="s">
        <v>1558</v>
      </c>
      <c r="E39" s="614"/>
      <c r="F39" s="298" t="s">
        <v>1559</v>
      </c>
      <c r="G39" s="303"/>
      <c r="H39" s="303"/>
      <c r="I39" s="303"/>
      <c r="J39" s="303"/>
      <c r="K39" s="303"/>
      <c r="L39" s="303"/>
      <c r="M39" s="411"/>
      <c r="N39" s="411">
        <v>0.1</v>
      </c>
      <c r="O39" s="411">
        <v>0.6</v>
      </c>
      <c r="P39" s="411">
        <v>0.15</v>
      </c>
      <c r="Q39" s="411">
        <v>0.15</v>
      </c>
      <c r="R39" s="411"/>
      <c r="S39" s="298">
        <f>SUM(G39:R39)</f>
        <v>1</v>
      </c>
      <c r="T39" s="655"/>
      <c r="U39" s="638">
        <v>9.1000000000000004E-3</v>
      </c>
      <c r="V39" s="639" t="s">
        <v>1591</v>
      </c>
    </row>
    <row r="40" spans="1:22" s="301" customFormat="1" ht="30" customHeight="1" thickBot="1">
      <c r="A40" s="625"/>
      <c r="B40" s="626"/>
      <c r="C40" s="645"/>
      <c r="D40" s="614"/>
      <c r="E40" s="614"/>
      <c r="F40" s="302" t="s">
        <v>1561</v>
      </c>
      <c r="G40" s="303"/>
      <c r="H40" s="303"/>
      <c r="I40" s="303"/>
      <c r="J40" s="303"/>
      <c r="K40" s="303"/>
      <c r="L40" s="303"/>
      <c r="M40" s="411"/>
      <c r="N40" s="411">
        <v>0.1</v>
      </c>
      <c r="O40" s="411">
        <v>0.6</v>
      </c>
      <c r="P40" s="411">
        <v>0.15</v>
      </c>
      <c r="Q40" s="411">
        <v>0.15</v>
      </c>
      <c r="R40" s="411"/>
      <c r="S40" s="302">
        <f>SUM(G40:R40)</f>
        <v>1</v>
      </c>
      <c r="T40" s="655"/>
      <c r="U40" s="615"/>
      <c r="V40" s="640"/>
    </row>
    <row r="41" spans="1:22" s="301" customFormat="1" ht="30" customHeight="1">
      <c r="A41" s="625"/>
      <c r="B41" s="626"/>
      <c r="C41" s="628" t="s">
        <v>1592</v>
      </c>
      <c r="D41" s="619" t="s">
        <v>1558</v>
      </c>
      <c r="E41" s="614"/>
      <c r="F41" s="298" t="s">
        <v>1559</v>
      </c>
      <c r="G41" s="303"/>
      <c r="H41" s="303"/>
      <c r="I41" s="303"/>
      <c r="J41" s="303"/>
      <c r="K41" s="303"/>
      <c r="L41" s="303"/>
      <c r="M41" s="411"/>
      <c r="N41" s="411"/>
      <c r="O41" s="411">
        <v>0.3</v>
      </c>
      <c r="P41" s="411">
        <v>0.4</v>
      </c>
      <c r="Q41" s="411">
        <v>0.2</v>
      </c>
      <c r="R41" s="411">
        <v>0.1</v>
      </c>
      <c r="S41" s="298">
        <f t="shared" si="0"/>
        <v>0.99999999999999989</v>
      </c>
      <c r="T41" s="655"/>
      <c r="U41" s="638">
        <v>9.1000000000000004E-3</v>
      </c>
      <c r="V41" s="653" t="s">
        <v>1593</v>
      </c>
    </row>
    <row r="42" spans="1:22" s="301" customFormat="1" ht="30" customHeight="1" thickBot="1">
      <c r="A42" s="625"/>
      <c r="B42" s="626"/>
      <c r="C42" s="645"/>
      <c r="D42" s="614"/>
      <c r="E42" s="614"/>
      <c r="F42" s="302" t="s">
        <v>1561</v>
      </c>
      <c r="G42" s="307"/>
      <c r="H42" s="303"/>
      <c r="I42" s="303"/>
      <c r="J42" s="303"/>
      <c r="K42" s="303"/>
      <c r="L42" s="303"/>
      <c r="M42" s="411"/>
      <c r="N42" s="411"/>
      <c r="O42" s="412">
        <v>0.3</v>
      </c>
      <c r="P42" s="412">
        <v>0.4</v>
      </c>
      <c r="Q42" s="412">
        <v>0.2</v>
      </c>
      <c r="R42" s="412">
        <v>0.1</v>
      </c>
      <c r="S42" s="302">
        <f t="shared" si="0"/>
        <v>0.99999999999999989</v>
      </c>
      <c r="T42" s="655"/>
      <c r="U42" s="615"/>
      <c r="V42" s="654"/>
    </row>
    <row r="43" spans="1:22" s="308" customFormat="1" ht="30" customHeight="1">
      <c r="A43" s="625"/>
      <c r="B43" s="626"/>
      <c r="C43" s="628" t="s">
        <v>1594</v>
      </c>
      <c r="D43" s="619" t="s">
        <v>1558</v>
      </c>
      <c r="E43" s="648"/>
      <c r="F43" s="298" t="s">
        <v>1559</v>
      </c>
      <c r="G43" s="303"/>
      <c r="H43" s="303"/>
      <c r="I43" s="303"/>
      <c r="J43" s="303"/>
      <c r="K43" s="303"/>
      <c r="L43" s="303"/>
      <c r="M43" s="411"/>
      <c r="N43" s="414"/>
      <c r="O43" s="412">
        <v>0.25</v>
      </c>
      <c r="P43" s="412">
        <v>0.25</v>
      </c>
      <c r="Q43" s="412">
        <v>0.25</v>
      </c>
      <c r="R43" s="412">
        <v>0.25</v>
      </c>
      <c r="S43" s="298">
        <f t="shared" si="0"/>
        <v>1</v>
      </c>
      <c r="T43" s="655"/>
      <c r="U43" s="638">
        <v>9.1000000000000004E-3</v>
      </c>
      <c r="V43" s="639" t="s">
        <v>1627</v>
      </c>
    </row>
    <row r="44" spans="1:22" s="308" customFormat="1" ht="30" customHeight="1" thickBot="1">
      <c r="A44" s="625"/>
      <c r="B44" s="626"/>
      <c r="C44" s="645"/>
      <c r="D44" s="614"/>
      <c r="E44" s="648"/>
      <c r="F44" s="302" t="s">
        <v>1561</v>
      </c>
      <c r="G44" s="307"/>
      <c r="H44" s="303"/>
      <c r="I44" s="303"/>
      <c r="J44" s="303"/>
      <c r="K44" s="303"/>
      <c r="L44" s="303"/>
      <c r="M44" s="411"/>
      <c r="N44" s="411"/>
      <c r="O44" s="412">
        <v>0.25</v>
      </c>
      <c r="P44" s="412">
        <v>0.25</v>
      </c>
      <c r="Q44" s="412">
        <v>0.25</v>
      </c>
      <c r="R44" s="412">
        <v>0.15</v>
      </c>
      <c r="S44" s="302">
        <f t="shared" si="0"/>
        <v>0.9</v>
      </c>
      <c r="T44" s="655"/>
      <c r="U44" s="615"/>
      <c r="V44" s="640"/>
    </row>
    <row r="45" spans="1:22" s="301" customFormat="1" ht="30" customHeight="1">
      <c r="A45" s="625"/>
      <c r="B45" s="626"/>
      <c r="C45" s="628" t="s">
        <v>1595</v>
      </c>
      <c r="D45" s="619" t="s">
        <v>1558</v>
      </c>
      <c r="E45" s="614"/>
      <c r="F45" s="298" t="s">
        <v>1559</v>
      </c>
      <c r="G45" s="303"/>
      <c r="H45" s="303"/>
      <c r="I45" s="303"/>
      <c r="J45" s="303"/>
      <c r="K45" s="303"/>
      <c r="L45" s="303"/>
      <c r="M45" s="411"/>
      <c r="N45" s="411"/>
      <c r="O45" s="412"/>
      <c r="P45" s="412"/>
      <c r="Q45" s="412">
        <v>0</v>
      </c>
      <c r="R45" s="412">
        <v>1</v>
      </c>
      <c r="S45" s="298">
        <f t="shared" si="0"/>
        <v>1</v>
      </c>
      <c r="T45" s="655"/>
      <c r="U45" s="638">
        <v>9.1000000000000004E-3</v>
      </c>
      <c r="V45" s="649" t="s">
        <v>1596</v>
      </c>
    </row>
    <row r="46" spans="1:22" s="301" customFormat="1" ht="30" customHeight="1" thickBot="1">
      <c r="A46" s="625"/>
      <c r="B46" s="626"/>
      <c r="C46" s="629"/>
      <c r="D46" s="614"/>
      <c r="E46" s="630"/>
      <c r="F46" s="309" t="s">
        <v>1561</v>
      </c>
      <c r="G46" s="310"/>
      <c r="H46" s="310"/>
      <c r="I46" s="311"/>
      <c r="J46" s="311"/>
      <c r="K46" s="311"/>
      <c r="L46" s="311"/>
      <c r="M46" s="310"/>
      <c r="N46" s="310"/>
      <c r="O46" s="310"/>
      <c r="P46" s="310"/>
      <c r="Q46" s="310">
        <v>0</v>
      </c>
      <c r="R46" s="310">
        <v>0</v>
      </c>
      <c r="S46" s="309">
        <f t="shared" si="0"/>
        <v>0</v>
      </c>
      <c r="T46" s="655"/>
      <c r="U46" s="615"/>
      <c r="V46" s="650"/>
    </row>
    <row r="47" spans="1:22" s="301" customFormat="1" ht="30" customHeight="1">
      <c r="A47" s="625"/>
      <c r="B47" s="626"/>
      <c r="C47" s="618" t="s">
        <v>1597</v>
      </c>
      <c r="D47" s="619" t="s">
        <v>1558</v>
      </c>
      <c r="E47" s="614"/>
      <c r="F47" s="312" t="s">
        <v>1559</v>
      </c>
      <c r="G47" s="303"/>
      <c r="H47" s="303"/>
      <c r="I47" s="303"/>
      <c r="J47" s="303"/>
      <c r="K47" s="303"/>
      <c r="L47" s="303"/>
      <c r="M47" s="411"/>
      <c r="N47" s="414"/>
      <c r="O47" s="412">
        <v>0.3</v>
      </c>
      <c r="P47" s="412">
        <v>0.4</v>
      </c>
      <c r="Q47" s="412">
        <v>0.3</v>
      </c>
      <c r="R47" s="412"/>
      <c r="S47" s="312">
        <f t="shared" si="0"/>
        <v>1</v>
      </c>
      <c r="T47" s="655"/>
      <c r="U47" s="638">
        <v>9.1000000000000004E-3</v>
      </c>
      <c r="V47" s="639" t="s">
        <v>1598</v>
      </c>
    </row>
    <row r="48" spans="1:22" s="301" customFormat="1" ht="30" customHeight="1" thickBot="1">
      <c r="A48" s="625"/>
      <c r="B48" s="626"/>
      <c r="C48" s="618"/>
      <c r="D48" s="614"/>
      <c r="E48" s="614"/>
      <c r="F48" s="302" t="s">
        <v>1561</v>
      </c>
      <c r="G48" s="303"/>
      <c r="H48" s="303"/>
      <c r="I48" s="303"/>
      <c r="J48" s="303"/>
      <c r="K48" s="303"/>
      <c r="L48" s="303"/>
      <c r="M48" s="411"/>
      <c r="N48" s="411"/>
      <c r="O48" s="412">
        <v>0.3</v>
      </c>
      <c r="P48" s="412">
        <v>0.4</v>
      </c>
      <c r="Q48" s="412">
        <v>0.3</v>
      </c>
      <c r="R48" s="412"/>
      <c r="S48" s="302">
        <f t="shared" si="0"/>
        <v>1</v>
      </c>
      <c r="T48" s="655"/>
      <c r="U48" s="615"/>
      <c r="V48" s="640"/>
    </row>
    <row r="49" spans="1:30" s="301" customFormat="1" ht="30" customHeight="1">
      <c r="A49" s="625"/>
      <c r="B49" s="626"/>
      <c r="C49" s="618" t="s">
        <v>1599</v>
      </c>
      <c r="D49" s="619" t="s">
        <v>1558</v>
      </c>
      <c r="E49" s="614"/>
      <c r="F49" s="312" t="s">
        <v>1559</v>
      </c>
      <c r="G49" s="303"/>
      <c r="H49" s="303"/>
      <c r="I49" s="303"/>
      <c r="J49" s="303"/>
      <c r="K49" s="303"/>
      <c r="L49" s="303"/>
      <c r="M49" s="411"/>
      <c r="N49" s="411"/>
      <c r="O49" s="411">
        <v>0.25</v>
      </c>
      <c r="P49" s="411">
        <v>0.25</v>
      </c>
      <c r="Q49" s="411">
        <v>0.1</v>
      </c>
      <c r="R49" s="411">
        <v>0.4</v>
      </c>
      <c r="S49" s="312">
        <f t="shared" si="0"/>
        <v>1</v>
      </c>
      <c r="T49" s="655"/>
      <c r="U49" s="638">
        <v>9.1000000000000004E-3</v>
      </c>
      <c r="V49" s="639" t="s">
        <v>1600</v>
      </c>
    </row>
    <row r="50" spans="1:30" s="301" customFormat="1" ht="30" customHeight="1" thickBot="1">
      <c r="A50" s="625"/>
      <c r="B50" s="626"/>
      <c r="C50" s="618"/>
      <c r="D50" s="614"/>
      <c r="E50" s="614"/>
      <c r="F50" s="302" t="s">
        <v>1561</v>
      </c>
      <c r="G50" s="307"/>
      <c r="H50" s="303"/>
      <c r="I50" s="303"/>
      <c r="J50" s="303"/>
      <c r="K50" s="303"/>
      <c r="L50" s="303"/>
      <c r="M50" s="411"/>
      <c r="N50" s="411"/>
      <c r="O50" s="411">
        <v>0.25</v>
      </c>
      <c r="P50" s="411">
        <v>0.25</v>
      </c>
      <c r="Q50" s="411">
        <v>0.1</v>
      </c>
      <c r="R50" s="411">
        <v>0.2</v>
      </c>
      <c r="S50" s="302">
        <f t="shared" si="0"/>
        <v>0.8</v>
      </c>
      <c r="T50" s="655"/>
      <c r="U50" s="615"/>
      <c r="V50" s="640"/>
    </row>
    <row r="51" spans="1:30" s="308" customFormat="1" ht="30" customHeight="1">
      <c r="A51" s="625"/>
      <c r="B51" s="626"/>
      <c r="C51" s="618" t="s">
        <v>1601</v>
      </c>
      <c r="D51" s="619" t="s">
        <v>1558</v>
      </c>
      <c r="E51" s="648"/>
      <c r="F51" s="312" t="s">
        <v>1559</v>
      </c>
      <c r="G51" s="303"/>
      <c r="H51" s="303"/>
      <c r="I51" s="303"/>
      <c r="J51" s="303"/>
      <c r="K51" s="303"/>
      <c r="L51" s="303"/>
      <c r="M51" s="411"/>
      <c r="N51" s="411"/>
      <c r="O51" s="411"/>
      <c r="P51" s="411"/>
      <c r="Q51" s="411">
        <v>1</v>
      </c>
      <c r="R51" s="411"/>
      <c r="S51" s="312">
        <f t="shared" si="0"/>
        <v>1</v>
      </c>
      <c r="T51" s="655"/>
      <c r="U51" s="638">
        <v>9.1000000000000004E-3</v>
      </c>
      <c r="V51" s="639" t="s">
        <v>1602</v>
      </c>
    </row>
    <row r="52" spans="1:30" s="308" customFormat="1" ht="30" customHeight="1" thickBot="1">
      <c r="A52" s="625"/>
      <c r="B52" s="626"/>
      <c r="C52" s="618"/>
      <c r="D52" s="614"/>
      <c r="E52" s="648"/>
      <c r="F52" s="302" t="s">
        <v>1561</v>
      </c>
      <c r="G52" s="307"/>
      <c r="H52" s="303"/>
      <c r="I52" s="303"/>
      <c r="J52" s="303"/>
      <c r="K52" s="303"/>
      <c r="L52" s="303"/>
      <c r="M52" s="411"/>
      <c r="N52" s="411"/>
      <c r="O52" s="411"/>
      <c r="P52" s="411"/>
      <c r="Q52" s="411">
        <v>1</v>
      </c>
      <c r="R52" s="411"/>
      <c r="S52" s="302">
        <f t="shared" si="0"/>
        <v>1</v>
      </c>
      <c r="T52" s="655"/>
      <c r="U52" s="615"/>
      <c r="V52" s="640"/>
    </row>
    <row r="53" spans="1:30" s="301" customFormat="1" ht="30" customHeight="1">
      <c r="A53" s="625"/>
      <c r="B53" s="626"/>
      <c r="C53" s="618" t="s">
        <v>1603</v>
      </c>
      <c r="D53" s="619" t="s">
        <v>1558</v>
      </c>
      <c r="E53" s="614"/>
      <c r="F53" s="312" t="s">
        <v>1559</v>
      </c>
      <c r="G53" s="303"/>
      <c r="H53" s="303"/>
      <c r="I53" s="303"/>
      <c r="J53" s="303"/>
      <c r="K53" s="303"/>
      <c r="L53" s="303"/>
      <c r="M53" s="411"/>
      <c r="N53" s="411"/>
      <c r="O53" s="411"/>
      <c r="P53" s="411"/>
      <c r="Q53" s="411"/>
      <c r="R53" s="411">
        <v>1</v>
      </c>
      <c r="S53" s="312">
        <f t="shared" si="0"/>
        <v>1</v>
      </c>
      <c r="T53" s="655"/>
      <c r="U53" s="638">
        <v>9.1000000000000004E-3</v>
      </c>
      <c r="V53" s="639" t="s">
        <v>1604</v>
      </c>
    </row>
    <row r="54" spans="1:30" s="301" customFormat="1" ht="30" customHeight="1" thickBot="1">
      <c r="A54" s="625"/>
      <c r="B54" s="626"/>
      <c r="C54" s="618"/>
      <c r="D54" s="614"/>
      <c r="E54" s="614"/>
      <c r="F54" s="302" t="s">
        <v>1561</v>
      </c>
      <c r="G54" s="313"/>
      <c r="H54" s="313"/>
      <c r="I54" s="314"/>
      <c r="J54" s="314"/>
      <c r="K54" s="314"/>
      <c r="L54" s="314"/>
      <c r="M54" s="313"/>
      <c r="N54" s="313"/>
      <c r="O54" s="313"/>
      <c r="P54" s="313"/>
      <c r="Q54" s="313"/>
      <c r="R54" s="313">
        <v>1</v>
      </c>
      <c r="S54" s="302">
        <f t="shared" si="0"/>
        <v>1</v>
      </c>
      <c r="T54" s="655"/>
      <c r="U54" s="615"/>
      <c r="V54" s="640"/>
    </row>
    <row r="55" spans="1:30" s="308" customFormat="1" ht="30" customHeight="1">
      <c r="A55" s="625"/>
      <c r="B55" s="626"/>
      <c r="C55" s="618" t="s">
        <v>1605</v>
      </c>
      <c r="D55" s="619" t="s">
        <v>1558</v>
      </c>
      <c r="E55" s="648"/>
      <c r="F55" s="312" t="s">
        <v>1559</v>
      </c>
      <c r="G55" s="303"/>
      <c r="H55" s="303"/>
      <c r="I55" s="303"/>
      <c r="J55" s="303"/>
      <c r="K55" s="303"/>
      <c r="L55" s="303"/>
      <c r="M55" s="411"/>
      <c r="N55" s="411"/>
      <c r="O55" s="411"/>
      <c r="P55" s="411"/>
      <c r="Q55" s="411"/>
      <c r="R55" s="411">
        <v>1</v>
      </c>
      <c r="S55" s="312">
        <f t="shared" si="0"/>
        <v>1</v>
      </c>
      <c r="T55" s="655"/>
      <c r="U55" s="638">
        <v>9.1000000000000004E-3</v>
      </c>
      <c r="V55" s="649" t="s">
        <v>1606</v>
      </c>
    </row>
    <row r="56" spans="1:30" s="308" customFormat="1" ht="30" customHeight="1" thickBot="1">
      <c r="A56" s="625"/>
      <c r="B56" s="626"/>
      <c r="C56" s="618"/>
      <c r="D56" s="614"/>
      <c r="E56" s="648"/>
      <c r="F56" s="302" t="s">
        <v>1561</v>
      </c>
      <c r="G56" s="307"/>
      <c r="H56" s="303"/>
      <c r="I56" s="303"/>
      <c r="J56" s="303"/>
      <c r="K56" s="303"/>
      <c r="L56" s="303"/>
      <c r="M56" s="411"/>
      <c r="N56" s="411"/>
      <c r="O56" s="411"/>
      <c r="P56" s="411"/>
      <c r="Q56" s="411"/>
      <c r="R56" s="411">
        <v>0</v>
      </c>
      <c r="S56" s="302">
        <f t="shared" si="0"/>
        <v>0</v>
      </c>
      <c r="T56" s="655"/>
      <c r="U56" s="615"/>
      <c r="V56" s="650"/>
    </row>
    <row r="57" spans="1:30" s="301" customFormat="1" ht="30" customHeight="1">
      <c r="A57" s="625"/>
      <c r="B57" s="626"/>
      <c r="C57" s="629" t="s">
        <v>1607</v>
      </c>
      <c r="D57" s="619" t="s">
        <v>1558</v>
      </c>
      <c r="E57" s="636"/>
      <c r="F57" s="315" t="s">
        <v>1559</v>
      </c>
      <c r="G57" s="304"/>
      <c r="H57" s="304"/>
      <c r="I57" s="304"/>
      <c r="J57" s="304"/>
      <c r="K57" s="304"/>
      <c r="L57" s="304"/>
      <c r="M57" s="413"/>
      <c r="N57" s="413"/>
      <c r="O57" s="413"/>
      <c r="P57" s="413">
        <v>0.3</v>
      </c>
      <c r="Q57" s="413">
        <v>0.3</v>
      </c>
      <c r="R57" s="413">
        <v>0.4</v>
      </c>
      <c r="S57" s="315">
        <f t="shared" si="0"/>
        <v>1</v>
      </c>
      <c r="T57" s="655"/>
      <c r="U57" s="638">
        <v>9.1000000000000004E-3</v>
      </c>
      <c r="V57" s="639" t="s">
        <v>1626</v>
      </c>
    </row>
    <row r="58" spans="1:30" s="301" customFormat="1" ht="30" customHeight="1" thickBot="1">
      <c r="A58" s="625"/>
      <c r="B58" s="627"/>
      <c r="C58" s="635"/>
      <c r="D58" s="614"/>
      <c r="E58" s="637"/>
      <c r="F58" s="302" t="s">
        <v>1561</v>
      </c>
      <c r="G58" s="316"/>
      <c r="H58" s="316"/>
      <c r="I58" s="317"/>
      <c r="J58" s="317"/>
      <c r="K58" s="317"/>
      <c r="L58" s="317"/>
      <c r="M58" s="316"/>
      <c r="N58" s="316"/>
      <c r="O58" s="316"/>
      <c r="P58" s="316">
        <v>0.3</v>
      </c>
      <c r="Q58" s="316">
        <v>0.3</v>
      </c>
      <c r="R58" s="316">
        <v>0.2</v>
      </c>
      <c r="S58" s="302">
        <f t="shared" si="0"/>
        <v>0.8</v>
      </c>
      <c r="T58" s="656"/>
      <c r="U58" s="615"/>
      <c r="V58" s="640"/>
    </row>
    <row r="59" spans="1:30" s="319" customFormat="1" ht="30" customHeight="1">
      <c r="A59" s="625"/>
      <c r="B59" s="622" t="s">
        <v>225</v>
      </c>
      <c r="C59" s="641" t="s">
        <v>1608</v>
      </c>
      <c r="D59" s="619" t="s">
        <v>1558</v>
      </c>
      <c r="E59" s="619"/>
      <c r="F59" s="298" t="s">
        <v>1559</v>
      </c>
      <c r="G59" s="299"/>
      <c r="H59" s="299"/>
      <c r="I59" s="299"/>
      <c r="J59" s="299"/>
      <c r="K59" s="299"/>
      <c r="L59" s="300"/>
      <c r="M59" s="410">
        <v>0.2</v>
      </c>
      <c r="N59" s="410">
        <v>0.3</v>
      </c>
      <c r="O59" s="410">
        <v>0.3</v>
      </c>
      <c r="P59" s="410"/>
      <c r="Q59" s="410">
        <v>0</v>
      </c>
      <c r="R59" s="410">
        <v>0.2</v>
      </c>
      <c r="S59" s="298">
        <f t="shared" si="0"/>
        <v>1</v>
      </c>
      <c r="T59" s="642">
        <v>0.1</v>
      </c>
      <c r="U59" s="631">
        <v>0.02</v>
      </c>
      <c r="V59" s="632" t="s">
        <v>1609</v>
      </c>
      <c r="W59" s="318"/>
      <c r="X59" s="318"/>
      <c r="Y59" s="318"/>
      <c r="Z59" s="318"/>
      <c r="AA59" s="318"/>
      <c r="AB59" s="318"/>
      <c r="AC59" s="318"/>
      <c r="AD59" s="318"/>
    </row>
    <row r="60" spans="1:30" s="319" customFormat="1" ht="30" customHeight="1" thickBot="1">
      <c r="A60" s="625"/>
      <c r="B60" s="623"/>
      <c r="C60" s="628"/>
      <c r="D60" s="614"/>
      <c r="E60" s="630"/>
      <c r="F60" s="309" t="s">
        <v>1561</v>
      </c>
      <c r="G60" s="320"/>
      <c r="H60" s="320"/>
      <c r="I60" s="320"/>
      <c r="J60" s="320"/>
      <c r="K60" s="320"/>
      <c r="L60" s="320"/>
      <c r="M60" s="415">
        <v>0.2</v>
      </c>
      <c r="N60" s="415">
        <v>0.3</v>
      </c>
      <c r="O60" s="415">
        <v>0.3</v>
      </c>
      <c r="P60" s="415"/>
      <c r="Q60" s="415">
        <v>0</v>
      </c>
      <c r="R60" s="415">
        <v>0</v>
      </c>
      <c r="S60" s="309">
        <f t="shared" si="0"/>
        <v>0.8</v>
      </c>
      <c r="T60" s="643"/>
      <c r="U60" s="615"/>
      <c r="V60" s="633"/>
      <c r="W60" s="318"/>
      <c r="X60" s="318"/>
      <c r="Y60" s="318"/>
      <c r="Z60" s="318"/>
      <c r="AA60" s="318"/>
      <c r="AB60" s="318"/>
      <c r="AC60" s="318"/>
      <c r="AD60" s="318"/>
    </row>
    <row r="61" spans="1:30" s="319" customFormat="1" ht="30" customHeight="1">
      <c r="A61" s="625"/>
      <c r="B61" s="623"/>
      <c r="C61" s="618" t="s">
        <v>1610</v>
      </c>
      <c r="D61" s="619" t="s">
        <v>1558</v>
      </c>
      <c r="E61" s="614"/>
      <c r="F61" s="312" t="s">
        <v>1559</v>
      </c>
      <c r="G61" s="303"/>
      <c r="H61" s="303"/>
      <c r="I61" s="303"/>
      <c r="J61" s="303"/>
      <c r="K61" s="303"/>
      <c r="L61" s="321"/>
      <c r="M61" s="411">
        <v>0.16</v>
      </c>
      <c r="N61" s="411">
        <v>0.17</v>
      </c>
      <c r="O61" s="411">
        <v>0.16</v>
      </c>
      <c r="P61" s="411">
        <v>0.16</v>
      </c>
      <c r="Q61" s="411">
        <v>0.16</v>
      </c>
      <c r="R61" s="411">
        <v>0.19</v>
      </c>
      <c r="S61" s="315">
        <f t="shared" si="0"/>
        <v>1</v>
      </c>
      <c r="T61" s="643"/>
      <c r="U61" s="631">
        <v>0.02</v>
      </c>
      <c r="V61" s="634" t="s">
        <v>1611</v>
      </c>
      <c r="W61" s="318"/>
      <c r="X61" s="318"/>
      <c r="Y61" s="318"/>
      <c r="Z61" s="318"/>
      <c r="AA61" s="318"/>
      <c r="AB61" s="318"/>
      <c r="AC61" s="318"/>
      <c r="AD61" s="318"/>
    </row>
    <row r="62" spans="1:30" s="319" customFormat="1" ht="30" customHeight="1" thickBot="1">
      <c r="A62" s="625"/>
      <c r="B62" s="623"/>
      <c r="C62" s="618"/>
      <c r="D62" s="614"/>
      <c r="E62" s="614"/>
      <c r="F62" s="302" t="s">
        <v>1561</v>
      </c>
      <c r="G62" s="303"/>
      <c r="H62" s="303"/>
      <c r="I62" s="303"/>
      <c r="J62" s="303"/>
      <c r="K62" s="303"/>
      <c r="L62" s="303"/>
      <c r="M62" s="411">
        <v>0.16</v>
      </c>
      <c r="N62" s="411">
        <v>0.17</v>
      </c>
      <c r="O62" s="411">
        <v>0.17</v>
      </c>
      <c r="P62" s="411">
        <v>0.16</v>
      </c>
      <c r="Q62" s="411">
        <v>0.16</v>
      </c>
      <c r="R62" s="411">
        <v>0.18</v>
      </c>
      <c r="S62" s="302">
        <f t="shared" si="0"/>
        <v>1</v>
      </c>
      <c r="T62" s="643"/>
      <c r="U62" s="615"/>
      <c r="V62" s="617"/>
      <c r="W62" s="318"/>
      <c r="X62" s="318"/>
      <c r="Y62" s="318"/>
      <c r="Z62" s="318"/>
      <c r="AA62" s="318"/>
      <c r="AB62" s="318"/>
      <c r="AC62" s="318"/>
      <c r="AD62" s="318"/>
    </row>
    <row r="63" spans="1:30" s="319" customFormat="1" ht="30" customHeight="1">
      <c r="A63" s="625"/>
      <c r="B63" s="623"/>
      <c r="C63" s="645" t="s">
        <v>1612</v>
      </c>
      <c r="D63" s="619" t="s">
        <v>1558</v>
      </c>
      <c r="E63" s="636"/>
      <c r="F63" s="315" t="s">
        <v>1559</v>
      </c>
      <c r="G63" s="304"/>
      <c r="H63" s="304"/>
      <c r="I63" s="304"/>
      <c r="J63" s="304"/>
      <c r="K63" s="304"/>
      <c r="L63" s="304"/>
      <c r="M63" s="413">
        <v>0.16</v>
      </c>
      <c r="N63" s="413">
        <v>0.17</v>
      </c>
      <c r="O63" s="413">
        <v>0.17</v>
      </c>
      <c r="P63" s="413">
        <v>0.17</v>
      </c>
      <c r="Q63" s="413">
        <v>0.17</v>
      </c>
      <c r="R63" s="413">
        <v>0.16</v>
      </c>
      <c r="S63" s="315">
        <f t="shared" si="0"/>
        <v>1</v>
      </c>
      <c r="T63" s="643"/>
      <c r="U63" s="615">
        <v>0.02</v>
      </c>
      <c r="V63" s="646" t="s">
        <v>1613</v>
      </c>
      <c r="W63" s="318"/>
      <c r="X63" s="318"/>
      <c r="Y63" s="318"/>
      <c r="Z63" s="318"/>
      <c r="AA63" s="318"/>
      <c r="AB63" s="318"/>
      <c r="AC63" s="318"/>
      <c r="AD63" s="318"/>
    </row>
    <row r="64" spans="1:30" s="319" customFormat="1" ht="30" customHeight="1" thickBot="1">
      <c r="A64" s="625"/>
      <c r="B64" s="623"/>
      <c r="C64" s="618"/>
      <c r="D64" s="614"/>
      <c r="E64" s="614"/>
      <c r="F64" s="302" t="s">
        <v>1561</v>
      </c>
      <c r="G64" s="303"/>
      <c r="H64" s="303"/>
      <c r="I64" s="303"/>
      <c r="J64" s="303"/>
      <c r="K64" s="303"/>
      <c r="L64" s="303"/>
      <c r="M64" s="411">
        <v>0.16</v>
      </c>
      <c r="N64" s="411">
        <v>0.17</v>
      </c>
      <c r="O64" s="411">
        <v>0.17</v>
      </c>
      <c r="P64" s="411">
        <v>0.17</v>
      </c>
      <c r="Q64" s="411">
        <v>0.17</v>
      </c>
      <c r="R64" s="411">
        <v>0.16</v>
      </c>
      <c r="S64" s="302">
        <f t="shared" si="0"/>
        <v>1</v>
      </c>
      <c r="T64" s="643"/>
      <c r="U64" s="615"/>
      <c r="V64" s="647"/>
      <c r="W64" s="318"/>
      <c r="X64" s="318"/>
      <c r="Y64" s="318"/>
      <c r="Z64" s="318"/>
      <c r="AA64" s="318"/>
      <c r="AB64" s="318"/>
      <c r="AC64" s="318"/>
      <c r="AD64" s="318"/>
    </row>
    <row r="65" spans="1:33" s="319" customFormat="1" ht="30" customHeight="1">
      <c r="A65" s="625"/>
      <c r="B65" s="623"/>
      <c r="C65" s="618" t="s">
        <v>1614</v>
      </c>
      <c r="D65" s="619" t="s">
        <v>1558</v>
      </c>
      <c r="E65" s="614"/>
      <c r="F65" s="298" t="s">
        <v>1559</v>
      </c>
      <c r="G65" s="303"/>
      <c r="H65" s="303"/>
      <c r="I65" s="303"/>
      <c r="J65" s="303"/>
      <c r="K65" s="303"/>
      <c r="L65" s="303"/>
      <c r="M65" s="411">
        <v>0.1</v>
      </c>
      <c r="N65" s="411">
        <v>0.2</v>
      </c>
      <c r="O65" s="411">
        <v>0.2</v>
      </c>
      <c r="P65" s="411">
        <v>0.2</v>
      </c>
      <c r="Q65" s="411">
        <v>0.2</v>
      </c>
      <c r="R65" s="411">
        <v>0.1</v>
      </c>
      <c r="S65" s="298">
        <f t="shared" si="0"/>
        <v>0.99999999999999989</v>
      </c>
      <c r="T65" s="643"/>
      <c r="U65" s="615">
        <v>0.02</v>
      </c>
      <c r="V65" s="616" t="s">
        <v>1615</v>
      </c>
      <c r="W65" s="318"/>
      <c r="X65" s="318"/>
      <c r="Y65" s="318"/>
      <c r="Z65" s="318"/>
      <c r="AA65" s="318"/>
      <c r="AB65" s="318"/>
      <c r="AC65" s="318"/>
      <c r="AD65" s="318"/>
    </row>
    <row r="66" spans="1:33" s="319" customFormat="1" ht="30" customHeight="1" thickBot="1">
      <c r="A66" s="625"/>
      <c r="B66" s="623"/>
      <c r="C66" s="618"/>
      <c r="D66" s="614"/>
      <c r="E66" s="614"/>
      <c r="F66" s="302" t="s">
        <v>1561</v>
      </c>
      <c r="G66" s="307"/>
      <c r="H66" s="303"/>
      <c r="I66" s="303"/>
      <c r="J66" s="303"/>
      <c r="K66" s="303"/>
      <c r="L66" s="303"/>
      <c r="M66" s="411">
        <v>0.1</v>
      </c>
      <c r="N66" s="411">
        <v>0.2</v>
      </c>
      <c r="O66" s="411">
        <v>0.2</v>
      </c>
      <c r="P66" s="411">
        <v>0.2</v>
      </c>
      <c r="Q66" s="411">
        <v>0.2</v>
      </c>
      <c r="R66" s="411">
        <v>0.1</v>
      </c>
      <c r="S66" s="302">
        <f t="shared" si="0"/>
        <v>0.99999999999999989</v>
      </c>
      <c r="T66" s="643"/>
      <c r="U66" s="615"/>
      <c r="V66" s="617"/>
      <c r="W66" s="318"/>
      <c r="X66" s="318"/>
      <c r="Y66" s="318"/>
      <c r="Z66" s="318"/>
      <c r="AA66" s="318"/>
      <c r="AB66" s="318"/>
      <c r="AC66" s="318"/>
      <c r="AD66" s="318"/>
    </row>
    <row r="67" spans="1:33" s="319" customFormat="1" ht="30" customHeight="1">
      <c r="A67" s="625"/>
      <c r="B67" s="623"/>
      <c r="C67" s="618" t="s">
        <v>1616</v>
      </c>
      <c r="D67" s="619" t="s">
        <v>1558</v>
      </c>
      <c r="E67" s="614"/>
      <c r="F67" s="298" t="s">
        <v>1559</v>
      </c>
      <c r="G67" s="303"/>
      <c r="H67" s="303"/>
      <c r="I67" s="303"/>
      <c r="J67" s="303"/>
      <c r="K67" s="303"/>
      <c r="L67" s="303"/>
      <c r="M67" s="411">
        <v>0.1</v>
      </c>
      <c r="N67" s="411">
        <v>0.2</v>
      </c>
      <c r="O67" s="411">
        <v>0.2</v>
      </c>
      <c r="P67" s="411">
        <v>0.2</v>
      </c>
      <c r="Q67" s="411">
        <v>0.15</v>
      </c>
      <c r="R67" s="411">
        <v>0.15</v>
      </c>
      <c r="S67" s="298">
        <f t="shared" si="0"/>
        <v>1</v>
      </c>
      <c r="T67" s="643"/>
      <c r="U67" s="615">
        <v>0.02</v>
      </c>
      <c r="V67" s="616" t="s">
        <v>1617</v>
      </c>
      <c r="W67" s="318"/>
      <c r="X67" s="318"/>
      <c r="Y67" s="318"/>
      <c r="Z67" s="318"/>
      <c r="AA67" s="318"/>
      <c r="AB67" s="318"/>
      <c r="AC67" s="318"/>
      <c r="AD67" s="318"/>
    </row>
    <row r="68" spans="1:33" s="319" customFormat="1" ht="30" customHeight="1">
      <c r="A68" s="625"/>
      <c r="B68" s="624"/>
      <c r="C68" s="618"/>
      <c r="D68" s="614"/>
      <c r="E68" s="614"/>
      <c r="F68" s="302" t="s">
        <v>1561</v>
      </c>
      <c r="G68" s="307"/>
      <c r="H68" s="303"/>
      <c r="I68" s="303"/>
      <c r="J68" s="303"/>
      <c r="K68" s="303"/>
      <c r="L68" s="303"/>
      <c r="M68" s="411">
        <v>0.1</v>
      </c>
      <c r="N68" s="411">
        <v>0.2</v>
      </c>
      <c r="O68" s="411">
        <v>0.2</v>
      </c>
      <c r="P68" s="411">
        <v>0.2</v>
      </c>
      <c r="Q68" s="411">
        <v>0.15</v>
      </c>
      <c r="R68" s="411">
        <v>0.15</v>
      </c>
      <c r="S68" s="302">
        <f t="shared" si="0"/>
        <v>1</v>
      </c>
      <c r="T68" s="644"/>
      <c r="U68" s="615"/>
      <c r="V68" s="617"/>
      <c r="W68" s="318"/>
      <c r="X68" s="318"/>
      <c r="Y68" s="318"/>
      <c r="Z68" s="318"/>
      <c r="AA68" s="318"/>
      <c r="AB68" s="318"/>
      <c r="AC68" s="318"/>
      <c r="AD68" s="318"/>
    </row>
    <row r="69" spans="1:33" s="324" customFormat="1" ht="18.75" customHeight="1" thickBot="1">
      <c r="A69" s="620" t="s">
        <v>1618</v>
      </c>
      <c r="B69" s="621"/>
      <c r="C69" s="621"/>
      <c r="D69" s="621"/>
      <c r="E69" s="621"/>
      <c r="F69" s="621"/>
      <c r="G69" s="621"/>
      <c r="H69" s="621"/>
      <c r="I69" s="621"/>
      <c r="J69" s="621"/>
      <c r="K69" s="621"/>
      <c r="L69" s="621"/>
      <c r="M69" s="621"/>
      <c r="N69" s="621"/>
      <c r="O69" s="621"/>
      <c r="P69" s="621"/>
      <c r="Q69" s="621"/>
      <c r="R69" s="621"/>
      <c r="S69" s="621"/>
      <c r="T69" s="322">
        <f>SUM(T9:T67)</f>
        <v>0.99999999999999989</v>
      </c>
      <c r="U69" s="322">
        <f>SUM(U9:U67)</f>
        <v>1</v>
      </c>
      <c r="V69" s="418"/>
      <c r="W69" s="323"/>
      <c r="X69" s="323"/>
      <c r="Y69" s="323"/>
      <c r="Z69" s="323"/>
      <c r="AA69" s="323"/>
      <c r="AB69" s="323"/>
      <c r="AC69" s="323"/>
      <c r="AD69" s="323"/>
      <c r="AE69" s="323"/>
      <c r="AF69" s="323"/>
      <c r="AG69" s="323"/>
    </row>
    <row r="70" spans="1:33">
      <c r="A70" s="325"/>
      <c r="B70" s="325"/>
      <c r="C70" s="326"/>
      <c r="D70" s="325"/>
      <c r="E70" s="325"/>
      <c r="F70" s="325"/>
      <c r="G70" s="325"/>
      <c r="H70" s="325"/>
      <c r="I70" s="325"/>
      <c r="J70" s="325"/>
      <c r="K70" s="325"/>
      <c r="L70" s="325"/>
      <c r="M70" s="325"/>
      <c r="N70" s="327"/>
      <c r="O70" s="327"/>
      <c r="S70" s="327"/>
      <c r="T70" s="327"/>
      <c r="U70" s="327"/>
    </row>
    <row r="71" spans="1:33">
      <c r="A71" s="325"/>
      <c r="B71" s="325"/>
      <c r="C71" s="326"/>
      <c r="D71" s="325"/>
      <c r="E71" s="325"/>
      <c r="F71" s="325"/>
      <c r="G71" s="325"/>
      <c r="H71" s="325"/>
      <c r="I71" s="325"/>
      <c r="J71" s="325"/>
      <c r="K71" s="325"/>
      <c r="L71" s="325"/>
      <c r="M71" s="325"/>
      <c r="N71" s="327"/>
      <c r="O71" s="327"/>
      <c r="S71" s="327"/>
      <c r="T71" s="327"/>
      <c r="U71" s="327"/>
    </row>
    <row r="72" spans="1:33" ht="15" customHeight="1">
      <c r="B72" s="19" t="s">
        <v>56</v>
      </c>
      <c r="C72" s="4"/>
      <c r="D72" s="4"/>
      <c r="E72" s="4"/>
      <c r="F72" s="4"/>
      <c r="G72" s="4"/>
      <c r="H72" s="4"/>
      <c r="I72" s="331"/>
      <c r="J72" s="325"/>
      <c r="K72" s="325"/>
      <c r="L72" s="325"/>
      <c r="M72" s="325"/>
      <c r="N72" s="325"/>
      <c r="O72" s="327"/>
      <c r="S72" s="327"/>
      <c r="T72" s="327"/>
      <c r="U72" s="327"/>
    </row>
    <row r="73" spans="1:33" ht="26.25" customHeight="1">
      <c r="B73" s="291" t="s">
        <v>57</v>
      </c>
      <c r="C73" s="536" t="s">
        <v>58</v>
      </c>
      <c r="D73" s="536"/>
      <c r="E73" s="536"/>
      <c r="F73" s="536"/>
      <c r="G73" s="536"/>
      <c r="H73" s="536"/>
      <c r="I73" s="536"/>
      <c r="J73" s="530" t="s">
        <v>59</v>
      </c>
      <c r="K73" s="530"/>
      <c r="L73" s="530"/>
      <c r="M73" s="530"/>
      <c r="N73" s="530"/>
      <c r="O73" s="530"/>
      <c r="P73" s="530"/>
      <c r="S73" s="327"/>
      <c r="T73" s="327"/>
      <c r="U73" s="327"/>
    </row>
    <row r="74" spans="1:33" ht="15">
      <c r="A74" s="325"/>
      <c r="B74" s="20">
        <v>11</v>
      </c>
      <c r="C74" s="473" t="s">
        <v>60</v>
      </c>
      <c r="D74" s="473"/>
      <c r="E74" s="473"/>
      <c r="F74" s="473"/>
      <c r="G74" s="473"/>
      <c r="H74" s="473"/>
      <c r="I74" s="473"/>
      <c r="J74" s="473" t="s">
        <v>162</v>
      </c>
      <c r="K74" s="473"/>
      <c r="L74" s="473"/>
      <c r="M74" s="473"/>
      <c r="N74" s="473"/>
      <c r="O74" s="473"/>
      <c r="P74" s="473"/>
      <c r="S74" s="327"/>
      <c r="T74" s="327"/>
      <c r="U74" s="327"/>
    </row>
    <row r="75" spans="1:33" ht="31.5" customHeight="1">
      <c r="A75" s="325"/>
      <c r="B75" s="20">
        <v>12</v>
      </c>
      <c r="C75" s="472" t="s">
        <v>163</v>
      </c>
      <c r="D75" s="472"/>
      <c r="E75" s="472"/>
      <c r="F75" s="472"/>
      <c r="G75" s="472"/>
      <c r="H75" s="472"/>
      <c r="I75" s="472"/>
      <c r="J75" s="472" t="s">
        <v>179</v>
      </c>
      <c r="K75" s="472"/>
      <c r="L75" s="472"/>
      <c r="M75" s="472"/>
      <c r="N75" s="472"/>
      <c r="O75" s="472"/>
      <c r="P75" s="472"/>
      <c r="S75" s="327"/>
      <c r="T75" s="327"/>
      <c r="U75" s="327"/>
    </row>
    <row r="76" spans="1:33">
      <c r="A76" s="325"/>
      <c r="S76" s="327"/>
      <c r="T76" s="327"/>
      <c r="U76" s="327"/>
    </row>
    <row r="77" spans="1:33">
      <c r="A77" s="325"/>
      <c r="S77" s="327"/>
      <c r="T77" s="327"/>
      <c r="U77" s="327"/>
    </row>
    <row r="78" spans="1:33">
      <c r="A78" s="325"/>
      <c r="B78" s="325"/>
      <c r="C78" s="326"/>
      <c r="D78" s="325"/>
      <c r="E78" s="325"/>
      <c r="F78" s="325"/>
      <c r="G78" s="325"/>
      <c r="H78" s="325"/>
      <c r="I78" s="325"/>
      <c r="J78" s="325"/>
      <c r="K78" s="325"/>
      <c r="L78" s="325"/>
      <c r="M78" s="325"/>
      <c r="N78" s="327"/>
      <c r="O78" s="327"/>
      <c r="S78" s="327"/>
      <c r="T78" s="327"/>
      <c r="U78" s="327"/>
    </row>
    <row r="79" spans="1:33">
      <c r="A79" s="325"/>
      <c r="B79" s="325"/>
      <c r="C79" s="326"/>
      <c r="D79" s="325"/>
      <c r="E79" s="325"/>
      <c r="F79" s="325"/>
      <c r="G79" s="325"/>
      <c r="H79" s="325"/>
      <c r="I79" s="325"/>
      <c r="J79" s="325"/>
      <c r="K79" s="325"/>
      <c r="L79" s="325"/>
      <c r="M79" s="325"/>
      <c r="N79" s="327"/>
      <c r="O79" s="327"/>
      <c r="S79" s="327"/>
      <c r="T79" s="327"/>
      <c r="U79" s="327"/>
    </row>
    <row r="80" spans="1:33">
      <c r="A80" s="325"/>
      <c r="B80" s="325"/>
      <c r="C80" s="326"/>
      <c r="D80" s="325"/>
      <c r="E80" s="325"/>
      <c r="F80" s="325"/>
      <c r="G80" s="325"/>
      <c r="H80" s="325"/>
      <c r="I80" s="325"/>
      <c r="J80" s="325"/>
      <c r="K80" s="325"/>
      <c r="L80" s="325"/>
      <c r="M80" s="325"/>
      <c r="N80" s="327"/>
      <c r="O80" s="327"/>
      <c r="S80" s="327"/>
      <c r="T80" s="327"/>
      <c r="U80" s="327"/>
    </row>
    <row r="81" spans="1:21">
      <c r="A81" s="325"/>
      <c r="B81" s="325"/>
      <c r="C81" s="326"/>
      <c r="D81" s="325"/>
      <c r="E81" s="325"/>
      <c r="F81" s="325"/>
      <c r="G81" s="325"/>
      <c r="H81" s="325"/>
      <c r="I81" s="325"/>
      <c r="J81" s="325"/>
      <c r="K81" s="325"/>
      <c r="L81" s="325"/>
      <c r="M81" s="325"/>
      <c r="N81" s="327"/>
      <c r="O81" s="327"/>
      <c r="S81" s="327"/>
      <c r="T81" s="327"/>
      <c r="U81" s="327"/>
    </row>
    <row r="82" spans="1:21">
      <c r="A82" s="325"/>
      <c r="B82" s="325"/>
      <c r="C82" s="326"/>
      <c r="D82" s="325"/>
      <c r="E82" s="325"/>
      <c r="F82" s="325"/>
      <c r="G82" s="325"/>
      <c r="H82" s="325"/>
      <c r="I82" s="325"/>
      <c r="J82" s="325"/>
      <c r="K82" s="325"/>
      <c r="L82" s="325"/>
      <c r="M82" s="325"/>
      <c r="N82" s="327"/>
      <c r="O82" s="327"/>
      <c r="S82" s="327"/>
      <c r="T82" s="327"/>
      <c r="U82" s="327"/>
    </row>
    <row r="83" spans="1:21">
      <c r="A83" s="325"/>
      <c r="B83" s="325"/>
      <c r="C83" s="326"/>
      <c r="D83" s="325"/>
      <c r="E83" s="325"/>
      <c r="F83" s="325"/>
      <c r="G83" s="325"/>
      <c r="H83" s="325"/>
      <c r="I83" s="325"/>
      <c r="J83" s="325"/>
      <c r="K83" s="325"/>
      <c r="L83" s="325"/>
      <c r="M83" s="325"/>
      <c r="N83" s="327"/>
      <c r="O83" s="327"/>
      <c r="S83" s="327"/>
      <c r="T83" s="327"/>
      <c r="U83" s="327"/>
    </row>
    <row r="84" spans="1:21">
      <c r="A84" s="325"/>
      <c r="B84" s="325"/>
      <c r="C84" s="326"/>
      <c r="D84" s="325"/>
      <c r="E84" s="325"/>
      <c r="F84" s="325"/>
      <c r="G84" s="325"/>
      <c r="H84" s="325"/>
      <c r="I84" s="325"/>
      <c r="J84" s="325"/>
      <c r="K84" s="325"/>
      <c r="L84" s="325"/>
      <c r="M84" s="325"/>
      <c r="N84" s="327"/>
      <c r="O84" s="327"/>
      <c r="S84" s="327"/>
      <c r="T84" s="327"/>
      <c r="U84" s="327"/>
    </row>
    <row r="85" spans="1:21">
      <c r="A85" s="325"/>
      <c r="B85" s="325"/>
      <c r="C85" s="326"/>
      <c r="D85" s="325"/>
      <c r="E85" s="325"/>
      <c r="F85" s="325"/>
      <c r="G85" s="325"/>
      <c r="H85" s="325"/>
      <c r="I85" s="325"/>
      <c r="J85" s="325"/>
      <c r="K85" s="325"/>
      <c r="L85" s="325"/>
      <c r="M85" s="325"/>
      <c r="N85" s="327"/>
      <c r="O85" s="327"/>
      <c r="S85" s="327"/>
      <c r="T85" s="327"/>
      <c r="U85" s="327"/>
    </row>
    <row r="86" spans="1:21">
      <c r="A86" s="325"/>
      <c r="B86" s="325"/>
      <c r="C86" s="326"/>
      <c r="D86" s="325"/>
      <c r="E86" s="325"/>
      <c r="F86" s="325"/>
      <c r="G86" s="325"/>
      <c r="H86" s="325"/>
      <c r="I86" s="325"/>
      <c r="J86" s="325"/>
      <c r="K86" s="325"/>
      <c r="L86" s="325"/>
      <c r="M86" s="325"/>
      <c r="N86" s="327"/>
      <c r="O86" s="327"/>
      <c r="S86" s="327"/>
      <c r="T86" s="327"/>
      <c r="U86" s="327"/>
    </row>
    <row r="87" spans="1:21">
      <c r="A87" s="325"/>
      <c r="B87" s="325"/>
      <c r="C87" s="326"/>
      <c r="D87" s="325"/>
      <c r="E87" s="325"/>
      <c r="F87" s="325"/>
      <c r="G87" s="325"/>
      <c r="H87" s="325"/>
      <c r="I87" s="325"/>
      <c r="J87" s="325"/>
      <c r="K87" s="325"/>
      <c r="L87" s="325"/>
      <c r="M87" s="325"/>
      <c r="N87" s="327"/>
      <c r="O87" s="327"/>
      <c r="S87" s="327"/>
      <c r="T87" s="327"/>
      <c r="U87" s="327"/>
    </row>
    <row r="88" spans="1:21">
      <c r="A88" s="325"/>
      <c r="B88" s="325"/>
      <c r="C88" s="326"/>
      <c r="D88" s="325"/>
      <c r="E88" s="325"/>
      <c r="F88" s="325"/>
      <c r="G88" s="325"/>
      <c r="H88" s="325"/>
      <c r="I88" s="325"/>
      <c r="J88" s="325"/>
      <c r="K88" s="325"/>
      <c r="L88" s="325"/>
      <c r="M88" s="325"/>
      <c r="N88" s="327"/>
      <c r="O88" s="327"/>
      <c r="S88" s="327"/>
      <c r="T88" s="327"/>
      <c r="U88" s="327"/>
    </row>
    <row r="89" spans="1:21">
      <c r="A89" s="325"/>
      <c r="B89" s="325"/>
      <c r="C89" s="326"/>
      <c r="D89" s="325"/>
      <c r="E89" s="325"/>
      <c r="F89" s="325"/>
      <c r="G89" s="325"/>
      <c r="H89" s="325"/>
      <c r="I89" s="325"/>
      <c r="J89" s="325"/>
      <c r="K89" s="325"/>
      <c r="L89" s="325"/>
      <c r="M89" s="325"/>
      <c r="N89" s="327"/>
      <c r="O89" s="327"/>
      <c r="S89" s="327"/>
      <c r="T89" s="327"/>
      <c r="U89" s="327"/>
    </row>
    <row r="90" spans="1:21">
      <c r="A90" s="325"/>
      <c r="B90" s="325"/>
      <c r="C90" s="326"/>
      <c r="D90" s="325"/>
      <c r="E90" s="325"/>
      <c r="F90" s="325"/>
      <c r="G90" s="325"/>
      <c r="H90" s="325"/>
      <c r="I90" s="325"/>
      <c r="J90" s="325"/>
      <c r="K90" s="325"/>
      <c r="L90" s="325"/>
      <c r="M90" s="325"/>
      <c r="N90" s="327"/>
      <c r="O90" s="327"/>
      <c r="S90" s="327"/>
      <c r="T90" s="327"/>
      <c r="U90" s="327"/>
    </row>
    <row r="91" spans="1:21">
      <c r="A91" s="325"/>
      <c r="B91" s="325"/>
      <c r="C91" s="326"/>
      <c r="D91" s="325"/>
      <c r="E91" s="325"/>
      <c r="F91" s="325"/>
      <c r="G91" s="325"/>
      <c r="H91" s="325"/>
      <c r="I91" s="325"/>
      <c r="J91" s="325"/>
      <c r="K91" s="325"/>
      <c r="L91" s="325"/>
      <c r="M91" s="325"/>
      <c r="N91" s="327"/>
      <c r="O91" s="327"/>
      <c r="S91" s="327"/>
      <c r="T91" s="327"/>
      <c r="U91" s="327"/>
    </row>
    <row r="92" spans="1:21">
      <c r="A92" s="325"/>
      <c r="B92" s="325"/>
      <c r="C92" s="326"/>
      <c r="D92" s="325"/>
      <c r="E92" s="325"/>
      <c r="F92" s="325"/>
      <c r="G92" s="325"/>
      <c r="H92" s="325"/>
      <c r="I92" s="325"/>
      <c r="J92" s="325"/>
      <c r="K92" s="325"/>
      <c r="L92" s="325"/>
      <c r="M92" s="325"/>
      <c r="N92" s="327"/>
      <c r="O92" s="327"/>
      <c r="S92" s="327"/>
      <c r="T92" s="327"/>
      <c r="U92" s="327"/>
    </row>
    <row r="93" spans="1:21">
      <c r="A93" s="325"/>
      <c r="B93" s="325"/>
      <c r="C93" s="326"/>
      <c r="D93" s="325"/>
      <c r="E93" s="325"/>
      <c r="F93" s="325"/>
      <c r="G93" s="325"/>
      <c r="H93" s="325"/>
      <c r="I93" s="325"/>
      <c r="J93" s="325"/>
      <c r="K93" s="325"/>
      <c r="L93" s="325"/>
      <c r="M93" s="325"/>
      <c r="N93" s="327"/>
      <c r="O93" s="327"/>
      <c r="S93" s="327"/>
      <c r="T93" s="327"/>
      <c r="U93" s="327"/>
    </row>
    <row r="94" spans="1:21">
      <c r="A94" s="325"/>
      <c r="B94" s="325"/>
      <c r="C94" s="326"/>
      <c r="D94" s="325"/>
      <c r="E94" s="325"/>
      <c r="F94" s="325"/>
      <c r="G94" s="325"/>
      <c r="H94" s="325"/>
      <c r="I94" s="325"/>
      <c r="J94" s="325"/>
      <c r="K94" s="325"/>
      <c r="L94" s="325"/>
      <c r="M94" s="325"/>
      <c r="N94" s="327"/>
      <c r="O94" s="327"/>
      <c r="S94" s="327"/>
      <c r="T94" s="327"/>
      <c r="U94" s="327"/>
    </row>
    <row r="95" spans="1:21">
      <c r="A95" s="325"/>
      <c r="B95" s="325"/>
      <c r="C95" s="326"/>
      <c r="D95" s="325"/>
      <c r="E95" s="325"/>
      <c r="F95" s="325"/>
      <c r="G95" s="325"/>
      <c r="H95" s="325"/>
      <c r="I95" s="325"/>
      <c r="J95" s="325"/>
      <c r="K95" s="325"/>
      <c r="L95" s="325"/>
      <c r="M95" s="325"/>
      <c r="N95" s="327"/>
      <c r="O95" s="327"/>
      <c r="S95" s="327"/>
      <c r="T95" s="327"/>
      <c r="U95" s="327"/>
    </row>
    <row r="96" spans="1:21">
      <c r="A96" s="325"/>
      <c r="B96" s="325"/>
      <c r="C96" s="326"/>
      <c r="D96" s="325"/>
      <c r="E96" s="325"/>
      <c r="F96" s="325"/>
      <c r="G96" s="325"/>
      <c r="H96" s="325"/>
      <c r="I96" s="325"/>
      <c r="J96" s="325"/>
      <c r="K96" s="325"/>
      <c r="L96" s="325"/>
      <c r="M96" s="325"/>
      <c r="N96" s="327"/>
      <c r="O96" s="327"/>
      <c r="S96" s="327"/>
      <c r="T96" s="327"/>
      <c r="U96" s="327"/>
    </row>
    <row r="97" spans="1:21">
      <c r="A97" s="325"/>
      <c r="B97" s="325"/>
      <c r="C97" s="326"/>
      <c r="D97" s="325"/>
      <c r="E97" s="325"/>
      <c r="F97" s="325"/>
      <c r="G97" s="325"/>
      <c r="H97" s="325"/>
      <c r="I97" s="325"/>
      <c r="J97" s="325"/>
      <c r="K97" s="325"/>
      <c r="L97" s="325"/>
      <c r="M97" s="325"/>
      <c r="N97" s="327"/>
      <c r="O97" s="327"/>
      <c r="S97" s="327"/>
      <c r="T97" s="327"/>
      <c r="U97" s="327"/>
    </row>
    <row r="98" spans="1:21">
      <c r="A98" s="325"/>
      <c r="B98" s="325"/>
      <c r="C98" s="326"/>
      <c r="D98" s="325"/>
      <c r="E98" s="325"/>
      <c r="F98" s="325"/>
      <c r="G98" s="325"/>
      <c r="H98" s="325"/>
      <c r="I98" s="325"/>
      <c r="J98" s="325"/>
      <c r="K98" s="325"/>
      <c r="L98" s="325"/>
      <c r="M98" s="325"/>
      <c r="N98" s="327"/>
      <c r="O98" s="327"/>
      <c r="S98" s="327"/>
      <c r="T98" s="327"/>
      <c r="U98" s="327"/>
    </row>
    <row r="99" spans="1:21">
      <c r="A99" s="325"/>
      <c r="B99" s="325"/>
      <c r="C99" s="326"/>
      <c r="D99" s="325"/>
      <c r="E99" s="325"/>
      <c r="F99" s="325"/>
      <c r="G99" s="325"/>
      <c r="H99" s="325"/>
      <c r="I99" s="325"/>
      <c r="J99" s="325"/>
      <c r="K99" s="325"/>
      <c r="L99" s="325"/>
      <c r="M99" s="325"/>
      <c r="N99" s="327"/>
      <c r="O99" s="327"/>
      <c r="S99" s="327"/>
      <c r="T99" s="327"/>
      <c r="U99" s="327"/>
    </row>
    <row r="100" spans="1:21">
      <c r="A100" s="325"/>
      <c r="B100" s="325"/>
      <c r="C100" s="326"/>
      <c r="D100" s="325"/>
      <c r="E100" s="325"/>
      <c r="F100" s="325"/>
      <c r="G100" s="325"/>
      <c r="H100" s="325"/>
      <c r="I100" s="325"/>
      <c r="J100" s="325"/>
      <c r="K100" s="325"/>
      <c r="L100" s="325"/>
      <c r="M100" s="325"/>
      <c r="N100" s="327"/>
      <c r="O100" s="327"/>
      <c r="S100" s="327"/>
      <c r="T100" s="327"/>
      <c r="U100" s="327"/>
    </row>
    <row r="101" spans="1:21">
      <c r="A101" s="325"/>
      <c r="B101" s="325"/>
      <c r="C101" s="326"/>
      <c r="D101" s="325"/>
      <c r="E101" s="325"/>
      <c r="F101" s="325"/>
      <c r="G101" s="325"/>
      <c r="H101" s="325"/>
      <c r="I101" s="325"/>
      <c r="J101" s="325"/>
      <c r="K101" s="325"/>
      <c r="L101" s="325"/>
      <c r="M101" s="325"/>
      <c r="N101" s="327"/>
      <c r="O101" s="327"/>
      <c r="S101" s="327"/>
      <c r="T101" s="327"/>
      <c r="U101" s="327"/>
    </row>
    <row r="102" spans="1:21">
      <c r="A102" s="325"/>
      <c r="B102" s="325"/>
      <c r="C102" s="326"/>
      <c r="D102" s="325"/>
      <c r="E102" s="325"/>
      <c r="F102" s="325"/>
      <c r="G102" s="325"/>
      <c r="H102" s="325"/>
      <c r="I102" s="325"/>
      <c r="J102" s="325"/>
      <c r="K102" s="325"/>
      <c r="L102" s="325"/>
      <c r="M102" s="325"/>
      <c r="N102" s="327"/>
      <c r="O102" s="327"/>
      <c r="S102" s="327"/>
      <c r="T102" s="327"/>
      <c r="U102" s="327"/>
    </row>
    <row r="103" spans="1:21">
      <c r="A103" s="325"/>
      <c r="B103" s="325"/>
      <c r="C103" s="326"/>
      <c r="D103" s="325"/>
      <c r="E103" s="325"/>
      <c r="F103" s="325"/>
      <c r="G103" s="325"/>
      <c r="H103" s="325"/>
      <c r="I103" s="325"/>
      <c r="J103" s="325"/>
      <c r="K103" s="325"/>
      <c r="L103" s="325"/>
      <c r="M103" s="325"/>
      <c r="N103" s="327"/>
      <c r="O103" s="327"/>
      <c r="S103" s="327"/>
      <c r="T103" s="327"/>
      <c r="U103" s="327"/>
    </row>
    <row r="104" spans="1:21">
      <c r="A104" s="325"/>
      <c r="B104" s="325"/>
      <c r="C104" s="326"/>
      <c r="D104" s="325"/>
      <c r="E104" s="325"/>
      <c r="F104" s="325"/>
      <c r="G104" s="325"/>
      <c r="H104" s="325"/>
      <c r="I104" s="325"/>
      <c r="J104" s="325"/>
      <c r="K104" s="325"/>
      <c r="L104" s="325"/>
      <c r="M104" s="325"/>
      <c r="N104" s="327"/>
      <c r="O104" s="327"/>
      <c r="S104" s="327"/>
      <c r="T104" s="327"/>
      <c r="U104" s="327"/>
    </row>
    <row r="105" spans="1:21">
      <c r="A105" s="325"/>
      <c r="B105" s="325"/>
      <c r="C105" s="326"/>
      <c r="D105" s="325"/>
      <c r="E105" s="325"/>
      <c r="F105" s="325"/>
      <c r="G105" s="325"/>
      <c r="H105" s="325"/>
      <c r="I105" s="325"/>
      <c r="J105" s="325"/>
      <c r="K105" s="325"/>
      <c r="L105" s="325"/>
      <c r="M105" s="325"/>
      <c r="N105" s="327"/>
      <c r="O105" s="327"/>
      <c r="S105" s="327"/>
      <c r="T105" s="327"/>
      <c r="U105" s="327"/>
    </row>
    <row r="106" spans="1:21">
      <c r="A106" s="325"/>
      <c r="B106" s="325"/>
      <c r="C106" s="326"/>
      <c r="D106" s="325"/>
      <c r="E106" s="325"/>
      <c r="F106" s="325"/>
      <c r="G106" s="325"/>
      <c r="H106" s="325"/>
      <c r="I106" s="325"/>
      <c r="J106" s="325"/>
      <c r="K106" s="325"/>
      <c r="L106" s="325"/>
      <c r="M106" s="325"/>
      <c r="N106" s="327"/>
      <c r="O106" s="327"/>
      <c r="S106" s="327"/>
      <c r="T106" s="327"/>
      <c r="U106" s="327"/>
    </row>
    <row r="107" spans="1:21">
      <c r="A107" s="325"/>
      <c r="B107" s="325"/>
      <c r="C107" s="326"/>
      <c r="D107" s="325"/>
      <c r="E107" s="325"/>
      <c r="F107" s="325"/>
      <c r="G107" s="325"/>
      <c r="H107" s="325"/>
      <c r="I107" s="325"/>
      <c r="J107" s="325"/>
      <c r="K107" s="325"/>
      <c r="L107" s="325"/>
      <c r="M107" s="325"/>
      <c r="N107" s="327"/>
      <c r="O107" s="327"/>
      <c r="S107" s="327"/>
      <c r="T107" s="327"/>
      <c r="U107" s="327"/>
    </row>
    <row r="108" spans="1:21">
      <c r="A108" s="325"/>
      <c r="B108" s="325"/>
      <c r="C108" s="326"/>
      <c r="D108" s="325"/>
      <c r="E108" s="325"/>
      <c r="F108" s="325"/>
      <c r="G108" s="325"/>
      <c r="H108" s="325"/>
      <c r="I108" s="325"/>
      <c r="J108" s="325"/>
      <c r="K108" s="325"/>
      <c r="L108" s="325"/>
      <c r="M108" s="325"/>
      <c r="N108" s="327"/>
      <c r="O108" s="327"/>
      <c r="S108" s="327"/>
      <c r="T108" s="327"/>
      <c r="U108" s="327"/>
    </row>
    <row r="109" spans="1:21">
      <c r="A109" s="325"/>
      <c r="B109" s="325"/>
      <c r="C109" s="326"/>
      <c r="D109" s="325"/>
      <c r="E109" s="325"/>
      <c r="F109" s="325"/>
      <c r="G109" s="325"/>
      <c r="H109" s="325"/>
      <c r="I109" s="325"/>
      <c r="J109" s="325"/>
      <c r="K109" s="325"/>
      <c r="L109" s="325"/>
      <c r="M109" s="325"/>
      <c r="N109" s="327"/>
      <c r="O109" s="327"/>
      <c r="S109" s="327"/>
      <c r="T109" s="327"/>
      <c r="U109" s="327"/>
    </row>
    <row r="110" spans="1:21">
      <c r="A110" s="325"/>
      <c r="B110" s="325"/>
      <c r="C110" s="326"/>
      <c r="D110" s="325"/>
      <c r="E110" s="325"/>
      <c r="F110" s="325"/>
      <c r="G110" s="325"/>
      <c r="H110" s="325"/>
      <c r="I110" s="325"/>
      <c r="J110" s="325"/>
      <c r="K110" s="325"/>
      <c r="L110" s="325"/>
      <c r="M110" s="325"/>
      <c r="N110" s="327"/>
      <c r="O110" s="327"/>
      <c r="S110" s="327"/>
      <c r="T110" s="327"/>
      <c r="U110" s="327"/>
    </row>
    <row r="111" spans="1:21">
      <c r="A111" s="325"/>
      <c r="B111" s="325"/>
      <c r="C111" s="326"/>
      <c r="D111" s="325"/>
      <c r="E111" s="325"/>
      <c r="F111" s="325"/>
      <c r="G111" s="325"/>
      <c r="H111" s="325"/>
      <c r="I111" s="325"/>
      <c r="J111" s="325"/>
      <c r="K111" s="325"/>
      <c r="L111" s="325"/>
      <c r="M111" s="325"/>
      <c r="N111" s="327"/>
      <c r="O111" s="327"/>
      <c r="S111" s="327"/>
      <c r="T111" s="327"/>
      <c r="U111" s="327"/>
    </row>
    <row r="112" spans="1:21">
      <c r="A112" s="325"/>
      <c r="B112" s="325"/>
      <c r="C112" s="326"/>
      <c r="D112" s="325"/>
      <c r="E112" s="325"/>
      <c r="F112" s="325"/>
      <c r="G112" s="325"/>
      <c r="H112" s="325"/>
      <c r="I112" s="325"/>
      <c r="J112" s="325"/>
      <c r="K112" s="325"/>
      <c r="L112" s="325"/>
      <c r="M112" s="325"/>
      <c r="N112" s="327"/>
      <c r="O112" s="327"/>
      <c r="S112" s="327"/>
      <c r="T112" s="327"/>
      <c r="U112" s="327"/>
    </row>
    <row r="113" spans="1:21">
      <c r="A113" s="325"/>
      <c r="B113" s="325"/>
      <c r="C113" s="326"/>
      <c r="D113" s="325"/>
      <c r="E113" s="325"/>
      <c r="F113" s="325"/>
      <c r="G113" s="325"/>
      <c r="H113" s="325"/>
      <c r="I113" s="325"/>
      <c r="J113" s="325"/>
      <c r="K113" s="325"/>
      <c r="L113" s="325"/>
      <c r="M113" s="325"/>
      <c r="N113" s="327"/>
      <c r="O113" s="327"/>
      <c r="S113" s="327"/>
      <c r="T113" s="327"/>
      <c r="U113" s="327"/>
    </row>
    <row r="114" spans="1:21">
      <c r="A114" s="325"/>
      <c r="B114" s="325"/>
      <c r="C114" s="326"/>
      <c r="D114" s="325"/>
      <c r="E114" s="325"/>
      <c r="F114" s="325"/>
      <c r="G114" s="325"/>
      <c r="H114" s="325"/>
      <c r="I114" s="325"/>
      <c r="J114" s="325"/>
      <c r="K114" s="325"/>
      <c r="L114" s="325"/>
      <c r="M114" s="325"/>
      <c r="N114" s="327"/>
      <c r="O114" s="327"/>
      <c r="S114" s="327"/>
      <c r="T114" s="327"/>
      <c r="U114" s="327"/>
    </row>
    <row r="115" spans="1:21">
      <c r="A115" s="325"/>
      <c r="B115" s="325"/>
      <c r="C115" s="326"/>
      <c r="D115" s="325"/>
      <c r="E115" s="325"/>
      <c r="F115" s="325"/>
      <c r="G115" s="325"/>
      <c r="H115" s="325"/>
      <c r="I115" s="325"/>
      <c r="J115" s="325"/>
      <c r="K115" s="325"/>
      <c r="L115" s="325"/>
      <c r="M115" s="325"/>
      <c r="N115" s="327"/>
      <c r="O115" s="327"/>
      <c r="S115" s="327"/>
      <c r="T115" s="327"/>
      <c r="U115" s="327"/>
    </row>
    <row r="116" spans="1:21">
      <c r="A116" s="325"/>
      <c r="B116" s="325"/>
      <c r="C116" s="326"/>
      <c r="D116" s="325"/>
      <c r="E116" s="325"/>
      <c r="F116" s="325"/>
      <c r="G116" s="325"/>
      <c r="H116" s="325"/>
      <c r="I116" s="325"/>
      <c r="J116" s="325"/>
      <c r="K116" s="325"/>
      <c r="L116" s="325"/>
      <c r="M116" s="325"/>
      <c r="N116" s="327"/>
      <c r="O116" s="327"/>
      <c r="S116" s="327"/>
      <c r="T116" s="327"/>
      <c r="U116" s="327"/>
    </row>
    <row r="117" spans="1:21">
      <c r="A117" s="325"/>
      <c r="B117" s="325"/>
      <c r="C117" s="326"/>
      <c r="D117" s="325"/>
      <c r="E117" s="325"/>
      <c r="F117" s="325"/>
      <c r="G117" s="325"/>
      <c r="H117" s="325"/>
      <c r="I117" s="325"/>
      <c r="J117" s="325"/>
      <c r="K117" s="325"/>
      <c r="L117" s="325"/>
      <c r="M117" s="325"/>
      <c r="N117" s="327"/>
      <c r="O117" s="327"/>
      <c r="S117" s="327"/>
      <c r="T117" s="327"/>
      <c r="U117" s="327"/>
    </row>
    <row r="118" spans="1:21">
      <c r="A118" s="325"/>
      <c r="B118" s="325"/>
      <c r="C118" s="326"/>
      <c r="D118" s="325"/>
      <c r="E118" s="325"/>
      <c r="F118" s="325"/>
      <c r="G118" s="325"/>
      <c r="H118" s="325"/>
      <c r="I118" s="325"/>
      <c r="J118" s="325"/>
      <c r="K118" s="325"/>
      <c r="L118" s="325"/>
      <c r="M118" s="325"/>
      <c r="N118" s="327"/>
      <c r="O118" s="327"/>
      <c r="S118" s="327"/>
      <c r="T118" s="327"/>
      <c r="U118" s="327"/>
    </row>
    <row r="119" spans="1:21">
      <c r="A119" s="325"/>
      <c r="B119" s="325"/>
      <c r="C119" s="326"/>
      <c r="D119" s="325"/>
      <c r="E119" s="325"/>
      <c r="F119" s="325"/>
      <c r="G119" s="325"/>
      <c r="H119" s="325"/>
      <c r="I119" s="325"/>
      <c r="J119" s="325"/>
      <c r="K119" s="325"/>
      <c r="L119" s="325"/>
      <c r="M119" s="325"/>
      <c r="N119" s="327"/>
      <c r="O119" s="327"/>
      <c r="S119" s="327"/>
      <c r="T119" s="327"/>
      <c r="U119" s="327"/>
    </row>
    <row r="120" spans="1:21">
      <c r="A120" s="325"/>
      <c r="B120" s="325"/>
      <c r="C120" s="326"/>
      <c r="D120" s="325"/>
      <c r="E120" s="325"/>
      <c r="F120" s="325"/>
      <c r="G120" s="325"/>
      <c r="H120" s="325"/>
      <c r="I120" s="325"/>
      <c r="J120" s="325"/>
      <c r="K120" s="325"/>
      <c r="L120" s="325"/>
      <c r="M120" s="325"/>
      <c r="N120" s="327"/>
      <c r="O120" s="327"/>
      <c r="S120" s="327"/>
      <c r="T120" s="327"/>
      <c r="U120" s="327"/>
    </row>
    <row r="121" spans="1:21">
      <c r="A121" s="325"/>
      <c r="B121" s="325"/>
      <c r="C121" s="326"/>
      <c r="D121" s="325"/>
      <c r="E121" s="325"/>
      <c r="F121" s="325"/>
      <c r="G121" s="325"/>
      <c r="H121" s="325"/>
      <c r="I121" s="325"/>
      <c r="J121" s="325"/>
      <c r="K121" s="325"/>
      <c r="L121" s="325"/>
      <c r="M121" s="325"/>
      <c r="N121" s="327"/>
      <c r="O121" s="327"/>
      <c r="S121" s="327"/>
      <c r="T121" s="327"/>
      <c r="U121" s="327"/>
    </row>
    <row r="122" spans="1:21">
      <c r="A122" s="325"/>
      <c r="B122" s="325"/>
      <c r="C122" s="326"/>
      <c r="D122" s="325"/>
      <c r="E122" s="325"/>
      <c r="F122" s="325"/>
      <c r="G122" s="325"/>
      <c r="H122" s="325"/>
      <c r="I122" s="325"/>
      <c r="J122" s="325"/>
      <c r="K122" s="325"/>
      <c r="L122" s="325"/>
      <c r="M122" s="325"/>
      <c r="N122" s="327"/>
      <c r="O122" s="327"/>
      <c r="S122" s="327"/>
      <c r="T122" s="327"/>
      <c r="U122" s="327"/>
    </row>
    <row r="123" spans="1:21">
      <c r="A123" s="325"/>
      <c r="B123" s="325"/>
      <c r="C123" s="326"/>
      <c r="D123" s="325"/>
      <c r="E123" s="325"/>
      <c r="F123" s="325"/>
      <c r="G123" s="325"/>
      <c r="H123" s="325"/>
      <c r="I123" s="325"/>
      <c r="J123" s="325"/>
      <c r="K123" s="325"/>
      <c r="L123" s="325"/>
      <c r="M123" s="325"/>
      <c r="N123" s="327"/>
      <c r="O123" s="327"/>
      <c r="S123" s="327"/>
      <c r="T123" s="327"/>
      <c r="U123" s="327"/>
    </row>
    <row r="124" spans="1:21">
      <c r="A124" s="325"/>
      <c r="B124" s="325"/>
      <c r="C124" s="326"/>
      <c r="D124" s="325"/>
      <c r="E124" s="325"/>
      <c r="F124" s="325"/>
      <c r="G124" s="325"/>
      <c r="H124" s="325"/>
      <c r="I124" s="325"/>
      <c r="J124" s="325"/>
      <c r="K124" s="325"/>
      <c r="L124" s="325"/>
      <c r="M124" s="325"/>
      <c r="N124" s="327"/>
      <c r="O124" s="327"/>
      <c r="S124" s="327"/>
      <c r="T124" s="327"/>
      <c r="U124" s="327"/>
    </row>
    <row r="125" spans="1:21">
      <c r="A125" s="325"/>
      <c r="B125" s="325"/>
      <c r="C125" s="326"/>
      <c r="D125" s="325"/>
      <c r="E125" s="325"/>
      <c r="F125" s="325"/>
      <c r="G125" s="325"/>
      <c r="H125" s="325"/>
      <c r="I125" s="325"/>
      <c r="J125" s="325"/>
      <c r="K125" s="325"/>
      <c r="L125" s="325"/>
      <c r="M125" s="325"/>
      <c r="N125" s="327"/>
      <c r="O125" s="327"/>
      <c r="S125" s="327"/>
      <c r="T125" s="327"/>
      <c r="U125" s="327"/>
    </row>
    <row r="126" spans="1:21">
      <c r="A126" s="325"/>
      <c r="B126" s="325"/>
      <c r="C126" s="326"/>
      <c r="D126" s="325"/>
      <c r="E126" s="325"/>
      <c r="F126" s="325"/>
      <c r="G126" s="325"/>
      <c r="H126" s="325"/>
      <c r="I126" s="325"/>
      <c r="J126" s="325"/>
      <c r="K126" s="325"/>
      <c r="L126" s="325"/>
      <c r="M126" s="325"/>
      <c r="N126" s="327"/>
      <c r="O126" s="327"/>
      <c r="S126" s="327"/>
      <c r="T126" s="327"/>
      <c r="U126" s="327"/>
    </row>
    <row r="127" spans="1:21">
      <c r="A127" s="325"/>
      <c r="B127" s="325"/>
      <c r="C127" s="326"/>
      <c r="D127" s="325"/>
      <c r="E127" s="325"/>
      <c r="F127" s="325"/>
      <c r="G127" s="325"/>
      <c r="H127" s="325"/>
      <c r="I127" s="325"/>
      <c r="J127" s="325"/>
      <c r="K127" s="325"/>
      <c r="L127" s="325"/>
      <c r="M127" s="325"/>
      <c r="N127" s="327"/>
      <c r="O127" s="327"/>
      <c r="S127" s="327"/>
      <c r="T127" s="327"/>
      <c r="U127" s="327"/>
    </row>
    <row r="128" spans="1:21">
      <c r="A128" s="325"/>
      <c r="B128" s="325"/>
      <c r="C128" s="326"/>
      <c r="D128" s="325"/>
      <c r="E128" s="325"/>
      <c r="F128" s="325"/>
      <c r="G128" s="325"/>
      <c r="H128" s="325"/>
      <c r="I128" s="325"/>
      <c r="J128" s="325"/>
      <c r="K128" s="325"/>
      <c r="L128" s="325"/>
      <c r="M128" s="325"/>
      <c r="N128" s="327"/>
      <c r="O128" s="327"/>
      <c r="S128" s="327"/>
      <c r="T128" s="327"/>
      <c r="U128" s="327"/>
    </row>
    <row r="129" spans="1:21">
      <c r="A129" s="325"/>
      <c r="B129" s="325"/>
      <c r="C129" s="326"/>
      <c r="D129" s="325"/>
      <c r="E129" s="325"/>
      <c r="F129" s="325"/>
      <c r="G129" s="325"/>
      <c r="H129" s="325"/>
      <c r="I129" s="325"/>
      <c r="J129" s="325"/>
      <c r="K129" s="325"/>
      <c r="L129" s="325"/>
      <c r="M129" s="325"/>
      <c r="N129" s="327"/>
      <c r="O129" s="327"/>
      <c r="S129" s="327"/>
      <c r="T129" s="327"/>
      <c r="U129" s="327"/>
    </row>
    <row r="130" spans="1:21">
      <c r="A130" s="325"/>
      <c r="B130" s="325"/>
      <c r="C130" s="326"/>
      <c r="D130" s="325"/>
      <c r="E130" s="325"/>
      <c r="F130" s="325"/>
      <c r="G130" s="325"/>
      <c r="H130" s="325"/>
      <c r="I130" s="325"/>
      <c r="J130" s="325"/>
      <c r="K130" s="325"/>
      <c r="L130" s="325"/>
      <c r="M130" s="325"/>
      <c r="N130" s="327"/>
      <c r="O130" s="327"/>
      <c r="S130" s="327"/>
      <c r="T130" s="327"/>
      <c r="U130" s="327"/>
    </row>
    <row r="131" spans="1:21">
      <c r="A131" s="325"/>
      <c r="B131" s="325"/>
      <c r="C131" s="326"/>
      <c r="D131" s="325"/>
      <c r="E131" s="325"/>
      <c r="F131" s="325"/>
      <c r="G131" s="325"/>
      <c r="H131" s="325"/>
      <c r="I131" s="325"/>
      <c r="J131" s="325"/>
      <c r="K131" s="325"/>
      <c r="L131" s="325"/>
      <c r="M131" s="325"/>
      <c r="N131" s="327"/>
      <c r="O131" s="327"/>
      <c r="S131" s="327"/>
      <c r="T131" s="327"/>
      <c r="U131" s="327"/>
    </row>
    <row r="132" spans="1:21">
      <c r="A132" s="325"/>
      <c r="B132" s="325"/>
      <c r="C132" s="326"/>
      <c r="D132" s="325"/>
      <c r="E132" s="325"/>
      <c r="F132" s="325"/>
      <c r="G132" s="325"/>
      <c r="H132" s="325"/>
      <c r="I132" s="325"/>
      <c r="J132" s="325"/>
      <c r="K132" s="325"/>
      <c r="L132" s="325"/>
      <c r="M132" s="325"/>
      <c r="N132" s="327"/>
      <c r="O132" s="327"/>
      <c r="S132" s="327"/>
      <c r="T132" s="327"/>
      <c r="U132" s="327"/>
    </row>
    <row r="133" spans="1:21">
      <c r="A133" s="325"/>
      <c r="B133" s="325"/>
      <c r="C133" s="326"/>
      <c r="D133" s="325"/>
      <c r="E133" s="325"/>
      <c r="F133" s="325"/>
      <c r="G133" s="325"/>
      <c r="H133" s="325"/>
      <c r="I133" s="325"/>
      <c r="J133" s="325"/>
      <c r="K133" s="325"/>
      <c r="L133" s="325"/>
      <c r="M133" s="325"/>
      <c r="N133" s="327"/>
      <c r="O133" s="327"/>
      <c r="S133" s="327"/>
      <c r="T133" s="327"/>
      <c r="U133" s="327"/>
    </row>
    <row r="134" spans="1:21">
      <c r="A134" s="325"/>
      <c r="B134" s="325"/>
      <c r="C134" s="326"/>
      <c r="D134" s="325"/>
      <c r="E134" s="325"/>
      <c r="F134" s="325"/>
      <c r="G134" s="325"/>
      <c r="H134" s="325"/>
      <c r="I134" s="325"/>
      <c r="J134" s="325"/>
      <c r="K134" s="325"/>
      <c r="L134" s="325"/>
      <c r="M134" s="325"/>
      <c r="N134" s="327"/>
      <c r="O134" s="327"/>
      <c r="S134" s="327"/>
      <c r="T134" s="327"/>
      <c r="U134" s="327"/>
    </row>
    <row r="135" spans="1:21">
      <c r="A135" s="325"/>
      <c r="B135" s="325"/>
      <c r="C135" s="326"/>
      <c r="D135" s="325"/>
      <c r="E135" s="325"/>
      <c r="F135" s="325"/>
      <c r="G135" s="325"/>
      <c r="H135" s="325"/>
      <c r="I135" s="325"/>
      <c r="J135" s="325"/>
      <c r="K135" s="325"/>
      <c r="L135" s="325"/>
      <c r="M135" s="325"/>
      <c r="N135" s="327"/>
      <c r="O135" s="327"/>
      <c r="S135" s="327"/>
      <c r="T135" s="327"/>
      <c r="U135" s="327"/>
    </row>
    <row r="136" spans="1:21">
      <c r="C136" s="326"/>
      <c r="D136" s="325"/>
      <c r="E136" s="325"/>
      <c r="F136" s="325"/>
      <c r="G136" s="325"/>
      <c r="H136" s="325"/>
      <c r="I136" s="325"/>
      <c r="J136" s="325"/>
      <c r="K136" s="325"/>
      <c r="L136" s="325"/>
      <c r="M136" s="325"/>
      <c r="N136" s="327"/>
    </row>
    <row r="137" spans="1:21">
      <c r="C137" s="326"/>
      <c r="D137" s="325"/>
      <c r="E137" s="325"/>
      <c r="F137" s="325"/>
      <c r="G137" s="325"/>
      <c r="H137" s="325"/>
      <c r="I137" s="325"/>
      <c r="J137" s="325"/>
      <c r="K137" s="325"/>
      <c r="L137" s="325"/>
      <c r="M137" s="325"/>
      <c r="N137" s="327"/>
    </row>
    <row r="138" spans="1:21">
      <c r="C138" s="326"/>
      <c r="D138" s="325"/>
      <c r="E138" s="325"/>
      <c r="F138" s="325"/>
      <c r="G138" s="325"/>
      <c r="H138" s="325"/>
      <c r="I138" s="325"/>
      <c r="J138" s="325"/>
      <c r="K138" s="325"/>
      <c r="L138" s="325"/>
      <c r="M138" s="325"/>
      <c r="N138" s="327"/>
    </row>
    <row r="139" spans="1:21">
      <c r="C139" s="326"/>
      <c r="D139" s="325"/>
      <c r="E139" s="325"/>
      <c r="F139" s="325"/>
      <c r="G139" s="325"/>
      <c r="H139" s="325"/>
      <c r="I139" s="325"/>
      <c r="J139" s="325"/>
      <c r="K139" s="325"/>
      <c r="L139" s="325"/>
      <c r="M139" s="325"/>
      <c r="N139" s="327"/>
    </row>
  </sheetData>
  <mergeCells count="196">
    <mergeCell ref="A1:C3"/>
    <mergeCell ref="D1:V1"/>
    <mergeCell ref="D2:V2"/>
    <mergeCell ref="D3:U3"/>
    <mergeCell ref="A4:C4"/>
    <mergeCell ref="D4:V4"/>
    <mergeCell ref="A5:C5"/>
    <mergeCell ref="D5:V5"/>
    <mergeCell ref="A6:V6"/>
    <mergeCell ref="A7:A8"/>
    <mergeCell ref="B7:B8"/>
    <mergeCell ref="C7:C8"/>
    <mergeCell ref="D7:E7"/>
    <mergeCell ref="F7:S7"/>
    <mergeCell ref="T7:U7"/>
    <mergeCell ref="V7:V8"/>
    <mergeCell ref="U9:U10"/>
    <mergeCell ref="V9:V10"/>
    <mergeCell ref="B11:B12"/>
    <mergeCell ref="C11:C12"/>
    <mergeCell ref="D11:D12"/>
    <mergeCell ref="E11:E12"/>
    <mergeCell ref="T11:T12"/>
    <mergeCell ref="U11:U12"/>
    <mergeCell ref="V11:V12"/>
    <mergeCell ref="B9:B10"/>
    <mergeCell ref="C9:C10"/>
    <mergeCell ref="D9:D10"/>
    <mergeCell ref="E9:E10"/>
    <mergeCell ref="T9:T10"/>
    <mergeCell ref="T13:T14"/>
    <mergeCell ref="U13:U14"/>
    <mergeCell ref="V13:V14"/>
    <mergeCell ref="A15:A36"/>
    <mergeCell ref="B15:B16"/>
    <mergeCell ref="C15:C16"/>
    <mergeCell ref="D15:D16"/>
    <mergeCell ref="E15:E16"/>
    <mergeCell ref="T15:T16"/>
    <mergeCell ref="U15:U16"/>
    <mergeCell ref="A9:A14"/>
    <mergeCell ref="B13:B14"/>
    <mergeCell ref="C13:C14"/>
    <mergeCell ref="D13:D14"/>
    <mergeCell ref="E13:E14"/>
    <mergeCell ref="V15:V16"/>
    <mergeCell ref="B17:B20"/>
    <mergeCell ref="C17:C18"/>
    <mergeCell ref="D17:D18"/>
    <mergeCell ref="E17:E18"/>
    <mergeCell ref="T17:T20"/>
    <mergeCell ref="U17:U18"/>
    <mergeCell ref="V17:V18"/>
    <mergeCell ref="C19:C20"/>
    <mergeCell ref="D19:D20"/>
    <mergeCell ref="E19:E20"/>
    <mergeCell ref="U19:U20"/>
    <mergeCell ref="V19:V20"/>
    <mergeCell ref="B21:B26"/>
    <mergeCell ref="C21:C22"/>
    <mergeCell ref="D21:D22"/>
    <mergeCell ref="E21:E22"/>
    <mergeCell ref="T21:T26"/>
    <mergeCell ref="U21:U22"/>
    <mergeCell ref="V21:V22"/>
    <mergeCell ref="C23:C24"/>
    <mergeCell ref="D23:D24"/>
    <mergeCell ref="E23:E24"/>
    <mergeCell ref="U23:U24"/>
    <mergeCell ref="V23:V24"/>
    <mergeCell ref="C25:C26"/>
    <mergeCell ref="D25:D26"/>
    <mergeCell ref="E25:E26"/>
    <mergeCell ref="U25:U26"/>
    <mergeCell ref="V25:V26"/>
    <mergeCell ref="B27:B32"/>
    <mergeCell ref="C27:C28"/>
    <mergeCell ref="D27:D28"/>
    <mergeCell ref="E27:E28"/>
    <mergeCell ref="T27:T32"/>
    <mergeCell ref="U27:U28"/>
    <mergeCell ref="C31:C32"/>
    <mergeCell ref="D31:D32"/>
    <mergeCell ref="E31:E32"/>
    <mergeCell ref="U31:U32"/>
    <mergeCell ref="V33:V34"/>
    <mergeCell ref="C35:C36"/>
    <mergeCell ref="D35:D36"/>
    <mergeCell ref="E35:E36"/>
    <mergeCell ref="U35:U36"/>
    <mergeCell ref="V35:V36"/>
    <mergeCell ref="V27:V28"/>
    <mergeCell ref="C29:C30"/>
    <mergeCell ref="D29:D30"/>
    <mergeCell ref="E29:E30"/>
    <mergeCell ref="U29:U30"/>
    <mergeCell ref="V29:V30"/>
    <mergeCell ref="V31:V32"/>
    <mergeCell ref="C43:C44"/>
    <mergeCell ref="D43:D44"/>
    <mergeCell ref="E43:E44"/>
    <mergeCell ref="U43:U44"/>
    <mergeCell ref="U53:U54"/>
    <mergeCell ref="B33:B36"/>
    <mergeCell ref="C33:C34"/>
    <mergeCell ref="D33:D34"/>
    <mergeCell ref="E33:E34"/>
    <mergeCell ref="T33:T36"/>
    <mergeCell ref="U33:U34"/>
    <mergeCell ref="V43:V44"/>
    <mergeCell ref="U45:U46"/>
    <mergeCell ref="V45:V46"/>
    <mergeCell ref="C47:C48"/>
    <mergeCell ref="D47:D48"/>
    <mergeCell ref="E47:E48"/>
    <mergeCell ref="U47:U48"/>
    <mergeCell ref="V47:V48"/>
    <mergeCell ref="V37:V38"/>
    <mergeCell ref="C39:C40"/>
    <mergeCell ref="D39:D40"/>
    <mergeCell ref="E39:E40"/>
    <mergeCell ref="U39:U40"/>
    <mergeCell ref="V39:V40"/>
    <mergeCell ref="V41:V42"/>
    <mergeCell ref="C37:C38"/>
    <mergeCell ref="D37:D38"/>
    <mergeCell ref="E37:E38"/>
    <mergeCell ref="T37:T58"/>
    <mergeCell ref="U37:U38"/>
    <mergeCell ref="C41:C42"/>
    <mergeCell ref="D41:D42"/>
    <mergeCell ref="E41:E42"/>
    <mergeCell ref="U41:U42"/>
    <mergeCell ref="V53:V54"/>
    <mergeCell ref="C55:C56"/>
    <mergeCell ref="D55:D56"/>
    <mergeCell ref="E55:E56"/>
    <mergeCell ref="U55:U56"/>
    <mergeCell ref="V55:V56"/>
    <mergeCell ref="C49:C50"/>
    <mergeCell ref="D49:D50"/>
    <mergeCell ref="E49:E50"/>
    <mergeCell ref="U49:U50"/>
    <mergeCell ref="V49:V50"/>
    <mergeCell ref="C51:C52"/>
    <mergeCell ref="D51:D52"/>
    <mergeCell ref="E51:E52"/>
    <mergeCell ref="U51:U52"/>
    <mergeCell ref="V51:V52"/>
    <mergeCell ref="C61:C62"/>
    <mergeCell ref="D61:D62"/>
    <mergeCell ref="E61:E62"/>
    <mergeCell ref="U61:U62"/>
    <mergeCell ref="V61:V62"/>
    <mergeCell ref="C57:C58"/>
    <mergeCell ref="D57:D58"/>
    <mergeCell ref="E57:E58"/>
    <mergeCell ref="U57:U58"/>
    <mergeCell ref="V57:V58"/>
    <mergeCell ref="C59:C60"/>
    <mergeCell ref="D59:D60"/>
    <mergeCell ref="E59:E60"/>
    <mergeCell ref="T59:T68"/>
    <mergeCell ref="U67:U68"/>
    <mergeCell ref="V67:V68"/>
    <mergeCell ref="C63:C64"/>
    <mergeCell ref="D63:D64"/>
    <mergeCell ref="E63:E64"/>
    <mergeCell ref="U63:U64"/>
    <mergeCell ref="V63:V64"/>
    <mergeCell ref="C65:C66"/>
    <mergeCell ref="D65:D66"/>
    <mergeCell ref="E65:E66"/>
    <mergeCell ref="U65:U66"/>
    <mergeCell ref="V65:V66"/>
    <mergeCell ref="C73:I73"/>
    <mergeCell ref="J73:P73"/>
    <mergeCell ref="C74:I74"/>
    <mergeCell ref="J74:P74"/>
    <mergeCell ref="C75:I75"/>
    <mergeCell ref="J75:P75"/>
    <mergeCell ref="C67:C68"/>
    <mergeCell ref="D67:D68"/>
    <mergeCell ref="E67:E68"/>
    <mergeCell ref="A69:S69"/>
    <mergeCell ref="B59:B68"/>
    <mergeCell ref="A37:A68"/>
    <mergeCell ref="B37:B58"/>
    <mergeCell ref="C53:C54"/>
    <mergeCell ref="D53:D54"/>
    <mergeCell ref="E53:E54"/>
    <mergeCell ref="C45:C46"/>
    <mergeCell ref="D45:D46"/>
    <mergeCell ref="E45:E46"/>
    <mergeCell ref="U59:U60"/>
    <mergeCell ref="V59:V60"/>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7A6B7-84D6-4C95-A273-680055B122F2}">
  <dimension ref="A1:BD2171"/>
  <sheetViews>
    <sheetView zoomScale="69" zoomScaleNormal="69" workbookViewId="0">
      <selection sqref="A1:D3"/>
    </sheetView>
  </sheetViews>
  <sheetFormatPr baseColWidth="10" defaultRowHeight="15"/>
  <cols>
    <col min="1" max="1" width="11.28515625" customWidth="1"/>
    <col min="2" max="2" width="13.42578125" customWidth="1"/>
    <col min="3" max="3" width="18.42578125" style="4" customWidth="1"/>
    <col min="5" max="5" width="19.85546875" customWidth="1"/>
    <col min="6" max="6" width="18.140625" customWidth="1"/>
    <col min="7" max="12" width="10.7109375" hidden="1" customWidth="1"/>
    <col min="13" max="13" width="20.85546875" customWidth="1"/>
    <col min="14" max="14" width="24" customWidth="1"/>
    <col min="15" max="15" width="19.140625" customWidth="1"/>
    <col min="16" max="17" width="19.7109375" style="4" bestFit="1" customWidth="1"/>
    <col min="18" max="18" width="20.7109375" style="4" customWidth="1"/>
    <col min="19" max="19" width="19" style="4" customWidth="1"/>
    <col min="20" max="25" width="7.140625" hidden="1" customWidth="1"/>
    <col min="26" max="26" width="15.42578125" customWidth="1"/>
    <col min="27" max="27" width="21.140625" bestFit="1" customWidth="1"/>
    <col min="28" max="28" width="20.140625" customWidth="1"/>
    <col min="29" max="29" width="19.7109375" style="4" bestFit="1" customWidth="1"/>
    <col min="30" max="30" width="19.5703125" style="4" customWidth="1"/>
    <col min="31" max="31" width="18.5703125" style="4" bestFit="1" customWidth="1"/>
    <col min="32" max="32" width="11.28515625" style="4" customWidth="1"/>
    <col min="33" max="33" width="37.42578125" style="4" customWidth="1"/>
    <col min="34" max="34" width="14.28515625" style="4" customWidth="1"/>
    <col min="35" max="35" width="16.5703125" style="4" customWidth="1"/>
    <col min="36" max="36" width="33.7109375" style="4" customWidth="1"/>
    <col min="37" max="37" width="25" style="4" customWidth="1"/>
    <col min="38" max="38" width="16.28515625" style="4" customWidth="1"/>
    <col min="39" max="39" width="15.28515625" style="4" customWidth="1"/>
    <col min="40" max="41" width="29" style="4" customWidth="1"/>
    <col min="42" max="42" width="17.7109375" style="4" customWidth="1"/>
    <col min="43" max="44" width="5.7109375" style="8" customWidth="1"/>
    <col min="45" max="50" width="5.7109375" style="4" customWidth="1"/>
    <col min="51" max="51" width="9.85546875" style="8" customWidth="1"/>
    <col min="52" max="52" width="26" style="4" customWidth="1"/>
  </cols>
  <sheetData>
    <row r="1" spans="1:56" ht="36.75" customHeight="1">
      <c r="A1" s="824"/>
      <c r="B1" s="825"/>
      <c r="C1" s="825"/>
      <c r="D1" s="825"/>
      <c r="E1" s="828" t="s">
        <v>61</v>
      </c>
      <c r="F1" s="828"/>
      <c r="G1" s="828"/>
      <c r="H1" s="828"/>
      <c r="I1" s="828"/>
      <c r="J1" s="828"/>
      <c r="K1" s="828"/>
      <c r="L1" s="828"/>
      <c r="M1" s="828"/>
      <c r="N1" s="828"/>
      <c r="O1" s="828"/>
      <c r="P1" s="828"/>
      <c r="Q1" s="828"/>
      <c r="R1" s="828"/>
      <c r="S1" s="828"/>
      <c r="T1" s="828"/>
      <c r="U1" s="828"/>
      <c r="V1" s="828"/>
      <c r="W1" s="828"/>
      <c r="X1" s="828"/>
      <c r="Y1" s="828"/>
      <c r="Z1" s="828"/>
      <c r="AA1" s="828"/>
      <c r="AB1" s="828"/>
      <c r="AC1" s="828"/>
      <c r="AD1" s="828"/>
      <c r="AE1" s="828"/>
      <c r="AF1" s="828"/>
      <c r="AG1" s="828"/>
      <c r="AH1" s="828"/>
      <c r="AI1" s="828"/>
      <c r="AJ1" s="828"/>
      <c r="AK1" s="828"/>
      <c r="AL1" s="828"/>
      <c r="AM1" s="828"/>
      <c r="AN1" s="828"/>
      <c r="AO1" s="828"/>
      <c r="AP1" s="828"/>
      <c r="AQ1" s="828"/>
      <c r="AR1" s="828"/>
      <c r="AS1" s="828"/>
      <c r="AT1" s="828"/>
      <c r="AU1" s="828"/>
      <c r="AV1" s="828"/>
      <c r="AW1" s="828"/>
      <c r="AX1" s="828"/>
      <c r="AY1" s="828"/>
      <c r="AZ1" s="828"/>
    </row>
    <row r="2" spans="1:56" ht="36.75" customHeight="1" thickBot="1">
      <c r="A2" s="826"/>
      <c r="B2" s="827"/>
      <c r="C2" s="827"/>
      <c r="D2" s="827"/>
      <c r="E2" s="829" t="s">
        <v>164</v>
      </c>
      <c r="F2" s="829"/>
      <c r="G2" s="829"/>
      <c r="H2" s="829"/>
      <c r="I2" s="829"/>
      <c r="J2" s="829"/>
      <c r="K2" s="829"/>
      <c r="L2" s="829"/>
      <c r="M2" s="829"/>
      <c r="N2" s="829"/>
      <c r="O2" s="829"/>
      <c r="P2" s="829"/>
      <c r="Q2" s="829"/>
      <c r="R2" s="829"/>
      <c r="S2" s="829"/>
      <c r="T2" s="829"/>
      <c r="U2" s="829"/>
      <c r="V2" s="829"/>
      <c r="W2" s="829"/>
      <c r="X2" s="829"/>
      <c r="Y2" s="829"/>
      <c r="Z2" s="829"/>
      <c r="AA2" s="829"/>
      <c r="AB2" s="829"/>
      <c r="AC2" s="829"/>
      <c r="AD2" s="829"/>
      <c r="AE2" s="829"/>
      <c r="AF2" s="829"/>
      <c r="AG2" s="829"/>
      <c r="AH2" s="829"/>
      <c r="AI2" s="829"/>
      <c r="AJ2" s="829"/>
      <c r="AK2" s="829"/>
      <c r="AL2" s="829"/>
      <c r="AM2" s="829"/>
      <c r="AN2" s="829"/>
      <c r="AO2" s="829"/>
      <c r="AP2" s="829"/>
      <c r="AQ2" s="829"/>
      <c r="AR2" s="829"/>
      <c r="AS2" s="829"/>
      <c r="AT2" s="829"/>
      <c r="AU2" s="829"/>
      <c r="AV2" s="829"/>
      <c r="AW2" s="829"/>
      <c r="AX2" s="829"/>
      <c r="AY2" s="829"/>
      <c r="AZ2" s="829"/>
    </row>
    <row r="3" spans="1:56" ht="36.75" customHeight="1" thickBot="1">
      <c r="A3" s="826"/>
      <c r="B3" s="827"/>
      <c r="C3" s="827"/>
      <c r="D3" s="827"/>
      <c r="E3" s="830" t="s">
        <v>62</v>
      </c>
      <c r="F3" s="831"/>
      <c r="G3" s="831"/>
      <c r="H3" s="831"/>
      <c r="I3" s="831"/>
      <c r="J3" s="831"/>
      <c r="K3" s="831"/>
      <c r="L3" s="831"/>
      <c r="M3" s="831"/>
      <c r="N3" s="831"/>
      <c r="O3" s="831"/>
      <c r="P3" s="831"/>
      <c r="Q3" s="831"/>
      <c r="R3" s="831"/>
      <c r="S3" s="831"/>
      <c r="T3" s="831"/>
      <c r="U3" s="831"/>
      <c r="V3" s="831"/>
      <c r="W3" s="831"/>
      <c r="X3" s="831"/>
      <c r="Y3" s="831"/>
      <c r="Z3" s="831"/>
      <c r="AA3" s="831"/>
      <c r="AB3" s="831"/>
      <c r="AC3" s="831"/>
      <c r="AD3" s="832"/>
      <c r="AE3" s="833" t="s">
        <v>157</v>
      </c>
      <c r="AF3" s="834"/>
      <c r="AG3" s="834"/>
      <c r="AH3" s="834"/>
      <c r="AI3" s="834"/>
      <c r="AJ3" s="834"/>
      <c r="AK3" s="834"/>
      <c r="AL3" s="834"/>
      <c r="AM3" s="834"/>
      <c r="AN3" s="834"/>
      <c r="AO3" s="834"/>
      <c r="AP3" s="834"/>
      <c r="AQ3" s="834"/>
      <c r="AR3" s="834"/>
      <c r="AS3" s="834"/>
      <c r="AT3" s="834"/>
      <c r="AU3" s="834"/>
      <c r="AV3" s="834"/>
      <c r="AW3" s="834"/>
      <c r="AX3" s="834"/>
      <c r="AY3" s="834"/>
      <c r="AZ3" s="835"/>
    </row>
    <row r="4" spans="1:56" ht="18.75" thickBot="1">
      <c r="A4" s="836" t="s">
        <v>0</v>
      </c>
      <c r="B4" s="837"/>
      <c r="C4" s="837"/>
      <c r="D4" s="838"/>
      <c r="E4" s="839" t="s">
        <v>280</v>
      </c>
      <c r="F4" s="839"/>
      <c r="G4" s="840"/>
      <c r="H4" s="840"/>
      <c r="I4" s="840"/>
      <c r="J4" s="840"/>
      <c r="K4" s="840"/>
      <c r="L4" s="840"/>
      <c r="M4" s="840"/>
      <c r="N4" s="840"/>
      <c r="O4" s="840"/>
      <c r="P4" s="840"/>
      <c r="Q4" s="840"/>
      <c r="R4" s="840"/>
      <c r="S4" s="840"/>
      <c r="T4" s="840"/>
      <c r="U4" s="840"/>
      <c r="V4" s="840"/>
      <c r="W4" s="840"/>
      <c r="X4" s="840"/>
      <c r="Y4" s="840"/>
      <c r="Z4" s="840"/>
      <c r="AA4" s="840"/>
      <c r="AB4" s="840"/>
      <c r="AC4" s="840"/>
      <c r="AD4" s="840"/>
      <c r="AE4" s="840"/>
      <c r="AF4" s="840"/>
      <c r="AG4" s="840"/>
      <c r="AH4" s="840"/>
      <c r="AI4" s="840"/>
      <c r="AJ4" s="840"/>
      <c r="AK4" s="840"/>
      <c r="AL4" s="840"/>
      <c r="AM4" s="840"/>
      <c r="AN4" s="840"/>
      <c r="AO4" s="840"/>
      <c r="AP4" s="840"/>
      <c r="AQ4" s="840"/>
      <c r="AR4" s="840"/>
      <c r="AS4" s="840"/>
      <c r="AT4" s="840"/>
      <c r="AU4" s="840"/>
      <c r="AV4" s="840"/>
      <c r="AW4" s="840"/>
      <c r="AX4" s="840"/>
      <c r="AY4" s="840"/>
      <c r="AZ4" s="841"/>
    </row>
    <row r="5" spans="1:56" ht="18.75" thickBot="1">
      <c r="A5" s="801" t="s">
        <v>2</v>
      </c>
      <c r="B5" s="802"/>
      <c r="C5" s="802"/>
      <c r="D5" s="803"/>
      <c r="E5" s="804" t="s">
        <v>276</v>
      </c>
      <c r="F5" s="804"/>
      <c r="G5" s="805"/>
      <c r="H5" s="805"/>
      <c r="I5" s="805"/>
      <c r="J5" s="805"/>
      <c r="K5" s="805"/>
      <c r="L5" s="805"/>
      <c r="M5" s="805"/>
      <c r="N5" s="805"/>
      <c r="O5" s="805"/>
      <c r="P5" s="805"/>
      <c r="Q5" s="805"/>
      <c r="R5" s="805"/>
      <c r="S5" s="805"/>
      <c r="T5" s="805"/>
      <c r="U5" s="805"/>
      <c r="V5" s="805"/>
      <c r="W5" s="805"/>
      <c r="X5" s="805"/>
      <c r="Y5" s="805"/>
      <c r="Z5" s="805"/>
      <c r="AA5" s="805"/>
      <c r="AB5" s="805"/>
      <c r="AC5" s="805"/>
      <c r="AD5" s="805"/>
      <c r="AE5" s="805"/>
      <c r="AF5" s="805"/>
      <c r="AG5" s="805"/>
      <c r="AH5" s="805"/>
      <c r="AI5" s="805"/>
      <c r="AJ5" s="805"/>
      <c r="AK5" s="805"/>
      <c r="AL5" s="805"/>
      <c r="AM5" s="805"/>
      <c r="AN5" s="805"/>
      <c r="AO5" s="805"/>
      <c r="AP5" s="805"/>
      <c r="AQ5" s="805"/>
      <c r="AR5" s="805"/>
      <c r="AS5" s="805"/>
      <c r="AT5" s="805"/>
      <c r="AU5" s="805"/>
      <c r="AV5" s="805"/>
      <c r="AW5" s="805"/>
      <c r="AX5" s="805"/>
      <c r="AY5" s="805"/>
      <c r="AZ5" s="806"/>
    </row>
    <row r="6" spans="1:56" ht="18.75" thickBot="1">
      <c r="A6" s="807" t="s">
        <v>21</v>
      </c>
      <c r="B6" s="808"/>
      <c r="C6" s="808"/>
      <c r="D6" s="809"/>
      <c r="E6" s="810" t="s">
        <v>1639</v>
      </c>
      <c r="F6" s="810"/>
      <c r="G6" s="810"/>
      <c r="H6" s="810"/>
      <c r="I6" s="810"/>
      <c r="J6" s="810"/>
      <c r="K6" s="810"/>
      <c r="L6" s="810"/>
      <c r="M6" s="810"/>
      <c r="N6" s="810"/>
      <c r="O6" s="810"/>
      <c r="P6" s="810"/>
      <c r="Q6" s="810"/>
      <c r="R6" s="811"/>
      <c r="S6" s="811"/>
      <c r="T6" s="811"/>
      <c r="U6" s="811"/>
      <c r="V6" s="811"/>
      <c r="W6" s="811"/>
      <c r="X6" s="811"/>
      <c r="Y6" s="811"/>
      <c r="Z6" s="811"/>
      <c r="AA6" s="811"/>
      <c r="AB6" s="811"/>
      <c r="AC6" s="811"/>
      <c r="AD6" s="811"/>
      <c r="AE6" s="811"/>
      <c r="AF6" s="811"/>
      <c r="AG6" s="811"/>
      <c r="AH6" s="811"/>
      <c r="AI6" s="811"/>
      <c r="AJ6" s="811"/>
      <c r="AK6" s="811"/>
      <c r="AL6" s="811"/>
      <c r="AM6" s="811"/>
      <c r="AN6" s="811"/>
      <c r="AO6" s="811"/>
      <c r="AP6" s="811"/>
      <c r="AQ6" s="811"/>
      <c r="AR6" s="811"/>
      <c r="AS6" s="811"/>
      <c r="AT6" s="811"/>
      <c r="AU6" s="811"/>
      <c r="AV6" s="811"/>
      <c r="AW6" s="811"/>
      <c r="AX6" s="811"/>
      <c r="AY6" s="811"/>
      <c r="AZ6" s="812"/>
    </row>
    <row r="7" spans="1:56" ht="18.75" thickBot="1">
      <c r="A7" s="813"/>
      <c r="B7" s="814"/>
      <c r="C7" s="814"/>
      <c r="D7" s="815"/>
      <c r="E7" s="814"/>
      <c r="F7" s="814"/>
      <c r="G7" s="814"/>
      <c r="H7" s="814"/>
      <c r="I7" s="814"/>
      <c r="J7" s="814"/>
      <c r="K7" s="814"/>
      <c r="L7" s="814"/>
      <c r="M7" s="814"/>
      <c r="N7" s="814"/>
      <c r="O7" s="814"/>
      <c r="P7" s="814"/>
      <c r="Q7" s="814"/>
      <c r="R7" s="814"/>
      <c r="S7" s="814"/>
      <c r="T7" s="814"/>
      <c r="U7" s="814"/>
      <c r="V7" s="814"/>
      <c r="W7" s="814"/>
      <c r="X7" s="814"/>
      <c r="Y7" s="814"/>
      <c r="Z7" s="814"/>
      <c r="AA7" s="814"/>
      <c r="AB7" s="814"/>
      <c r="AC7" s="814"/>
      <c r="AD7" s="814"/>
      <c r="AE7" s="814"/>
      <c r="AF7" s="814"/>
      <c r="AG7" s="814"/>
      <c r="AH7" s="814"/>
      <c r="AI7" s="814"/>
      <c r="AJ7" s="814"/>
      <c r="AK7" s="814"/>
      <c r="AL7" s="814"/>
      <c r="AM7" s="814"/>
      <c r="AN7" s="814"/>
      <c r="AO7" s="814"/>
      <c r="AP7" s="814"/>
      <c r="AQ7" s="814"/>
      <c r="AR7" s="814"/>
      <c r="AS7" s="814"/>
      <c r="AT7" s="814"/>
      <c r="AU7" s="814"/>
      <c r="AV7" s="814"/>
      <c r="AW7" s="814"/>
      <c r="AX7" s="814"/>
      <c r="AY7" s="814"/>
      <c r="AZ7" s="816"/>
    </row>
    <row r="8" spans="1:56">
      <c r="A8" s="817" t="s">
        <v>23</v>
      </c>
      <c r="B8" s="819" t="s">
        <v>24</v>
      </c>
      <c r="C8" s="819" t="s">
        <v>153</v>
      </c>
      <c r="D8" s="821" t="s">
        <v>25</v>
      </c>
      <c r="E8" s="822" t="s">
        <v>178</v>
      </c>
      <c r="F8" s="53"/>
      <c r="G8" s="793" t="s">
        <v>53</v>
      </c>
      <c r="H8" s="793"/>
      <c r="I8" s="793"/>
      <c r="J8" s="793"/>
      <c r="K8" s="793"/>
      <c r="L8" s="793"/>
      <c r="M8" s="793"/>
      <c r="N8" s="793"/>
      <c r="O8" s="793"/>
      <c r="P8" s="793"/>
      <c r="Q8" s="793"/>
      <c r="R8" s="793"/>
      <c r="S8" s="794"/>
      <c r="T8" s="795" t="s">
        <v>142</v>
      </c>
      <c r="U8" s="793"/>
      <c r="V8" s="793"/>
      <c r="W8" s="793"/>
      <c r="X8" s="793"/>
      <c r="Y8" s="793"/>
      <c r="Z8" s="793"/>
      <c r="AA8" s="793"/>
      <c r="AB8" s="793"/>
      <c r="AC8" s="793"/>
      <c r="AD8" s="793"/>
      <c r="AE8" s="793"/>
      <c r="AF8" s="793"/>
      <c r="AG8" s="794"/>
      <c r="AH8" s="795" t="s">
        <v>26</v>
      </c>
      <c r="AI8" s="793"/>
      <c r="AJ8" s="793"/>
      <c r="AK8" s="793"/>
      <c r="AL8" s="793"/>
      <c r="AM8" s="793" t="s">
        <v>148</v>
      </c>
      <c r="AN8" s="793"/>
      <c r="AO8" s="793" t="s">
        <v>149</v>
      </c>
      <c r="AP8" s="793"/>
      <c r="AQ8" s="793"/>
      <c r="AR8" s="793"/>
      <c r="AS8" s="793"/>
      <c r="AT8" s="794"/>
      <c r="AU8" s="795"/>
      <c r="AV8" s="793"/>
      <c r="AW8" s="793"/>
      <c r="AX8" s="793"/>
      <c r="AY8" s="793"/>
      <c r="AZ8" s="793" t="s">
        <v>151</v>
      </c>
      <c r="BA8" s="25"/>
      <c r="BB8" s="25"/>
      <c r="BC8" s="25"/>
      <c r="BD8" s="25"/>
    </row>
    <row r="9" spans="1:56" ht="91.5" customHeight="1" thickBot="1">
      <c r="A9" s="818"/>
      <c r="B9" s="820"/>
      <c r="C9" s="820"/>
      <c r="D9" s="821"/>
      <c r="E9" s="823"/>
      <c r="F9" s="43" t="s">
        <v>55</v>
      </c>
      <c r="G9" s="44" t="s">
        <v>9</v>
      </c>
      <c r="H9" s="44" t="s">
        <v>10</v>
      </c>
      <c r="I9" s="44" t="s">
        <v>11</v>
      </c>
      <c r="J9" s="44" t="s">
        <v>12</v>
      </c>
      <c r="K9" s="44" t="s">
        <v>13</v>
      </c>
      <c r="L9" s="44" t="s">
        <v>14</v>
      </c>
      <c r="M9" s="44" t="s">
        <v>15</v>
      </c>
      <c r="N9" s="44" t="s">
        <v>16</v>
      </c>
      <c r="O9" s="44" t="s">
        <v>17</v>
      </c>
      <c r="P9" s="44" t="s">
        <v>18</v>
      </c>
      <c r="Q9" s="44" t="s">
        <v>19</v>
      </c>
      <c r="R9" s="44" t="s">
        <v>20</v>
      </c>
      <c r="S9" s="44" t="s">
        <v>143</v>
      </c>
      <c r="T9" s="44" t="s">
        <v>9</v>
      </c>
      <c r="U9" s="44" t="s">
        <v>10</v>
      </c>
      <c r="V9" s="44" t="s">
        <v>11</v>
      </c>
      <c r="W9" s="44" t="s">
        <v>12</v>
      </c>
      <c r="X9" s="44" t="s">
        <v>13</v>
      </c>
      <c r="Y9" s="44" t="s">
        <v>14</v>
      </c>
      <c r="Z9" s="44" t="s">
        <v>15</v>
      </c>
      <c r="AA9" s="44" t="s">
        <v>16</v>
      </c>
      <c r="AB9" s="44" t="s">
        <v>17</v>
      </c>
      <c r="AC9" s="44" t="s">
        <v>18</v>
      </c>
      <c r="AD9" s="44" t="s">
        <v>19</v>
      </c>
      <c r="AE9" s="44" t="s">
        <v>20</v>
      </c>
      <c r="AF9" s="44"/>
      <c r="AG9" s="44" t="s">
        <v>144</v>
      </c>
      <c r="AH9" s="44" t="s">
        <v>145</v>
      </c>
      <c r="AI9" s="44" t="s">
        <v>146</v>
      </c>
      <c r="AJ9" s="44" t="s">
        <v>147</v>
      </c>
      <c r="AK9" s="44" t="s">
        <v>150</v>
      </c>
      <c r="AL9" s="44" t="s">
        <v>165</v>
      </c>
      <c r="AM9" s="44" t="s">
        <v>154</v>
      </c>
      <c r="AN9" s="44" t="s">
        <v>155</v>
      </c>
      <c r="AO9" s="44" t="s">
        <v>166</v>
      </c>
      <c r="AP9" s="44" t="s">
        <v>167</v>
      </c>
      <c r="AQ9" s="44" t="s">
        <v>168</v>
      </c>
      <c r="AR9" s="44" t="s">
        <v>169</v>
      </c>
      <c r="AS9" s="44" t="s">
        <v>170</v>
      </c>
      <c r="AT9" s="44" t="s">
        <v>171</v>
      </c>
      <c r="AU9" s="44" t="s">
        <v>172</v>
      </c>
      <c r="AV9" s="44" t="s">
        <v>173</v>
      </c>
      <c r="AW9" s="44" t="s">
        <v>174</v>
      </c>
      <c r="AX9" s="44" t="s">
        <v>175</v>
      </c>
      <c r="AY9" s="44" t="s">
        <v>176</v>
      </c>
      <c r="AZ9" s="44"/>
      <c r="BA9" s="25"/>
      <c r="BB9" s="25"/>
      <c r="BC9" s="25"/>
      <c r="BD9" s="25"/>
    </row>
    <row r="10" spans="1:56" ht="18">
      <c r="A10" s="796">
        <v>1</v>
      </c>
      <c r="B10" s="716" t="s">
        <v>204</v>
      </c>
      <c r="C10" s="710" t="s">
        <v>433</v>
      </c>
      <c r="D10" s="207" t="s">
        <v>84</v>
      </c>
      <c r="E10" s="63">
        <f>+[2]INVERSIÓN!H10</f>
        <v>66</v>
      </c>
      <c r="F10" s="63">
        <f>+[2]INVERSIÓN!I10</f>
        <v>66</v>
      </c>
      <c r="G10" s="64"/>
      <c r="H10" s="64"/>
      <c r="I10" s="64"/>
      <c r="J10" s="64"/>
      <c r="K10" s="64"/>
      <c r="L10" s="64"/>
      <c r="M10" s="65">
        <f t="shared" ref="M10:M15" si="0">+F10</f>
        <v>66</v>
      </c>
      <c r="N10" s="66">
        <f>+[2]INVERSIÓN!K10</f>
        <v>66</v>
      </c>
      <c r="O10" s="65">
        <f>+[2]INVERSIÓN!M10</f>
        <v>66</v>
      </c>
      <c r="P10" s="65">
        <f>+[3]INVERSIÓN!O10</f>
        <v>66</v>
      </c>
      <c r="Q10" s="66">
        <f>+[3]INVERSIÓN!Q10</f>
        <v>66</v>
      </c>
      <c r="R10" s="66">
        <f>+[3]INVERSIÓN!S10</f>
        <v>66</v>
      </c>
      <c r="S10" s="777" t="s">
        <v>270</v>
      </c>
      <c r="T10" s="67"/>
      <c r="U10" s="67"/>
      <c r="V10" s="67"/>
      <c r="W10" s="67"/>
      <c r="X10" s="67"/>
      <c r="Y10" s="67"/>
      <c r="Z10" s="68">
        <f>+[2]INVERSIÓN!J10</f>
        <v>11</v>
      </c>
      <c r="AA10" s="67">
        <f>+[2]INVERSIÓN!DX10</f>
        <v>22</v>
      </c>
      <c r="AB10" s="65">
        <f>+[2]INVERSIÓN!DY10</f>
        <v>33</v>
      </c>
      <c r="AC10" s="118">
        <f>+[3]INVERSIÓN!P10</f>
        <v>44</v>
      </c>
      <c r="AD10" s="66">
        <f>+[3]INVERSIÓN!R10</f>
        <v>55</v>
      </c>
      <c r="AE10" s="220">
        <v>66</v>
      </c>
      <c r="AF10" s="419"/>
      <c r="AG10" s="799" t="s">
        <v>436</v>
      </c>
      <c r="AH10" s="771" t="s">
        <v>441</v>
      </c>
      <c r="AI10" s="736" t="s">
        <v>490</v>
      </c>
      <c r="AJ10" s="736" t="s">
        <v>491</v>
      </c>
      <c r="AK10" s="768" t="s">
        <v>519</v>
      </c>
      <c r="AL10" s="768" t="s">
        <v>228</v>
      </c>
      <c r="AM10" s="792" t="s">
        <v>184</v>
      </c>
      <c r="AN10" s="792" t="s">
        <v>229</v>
      </c>
      <c r="AO10" s="735">
        <v>7715777</v>
      </c>
      <c r="AP10" s="706">
        <v>3679380</v>
      </c>
      <c r="AQ10" s="706">
        <v>4036395</v>
      </c>
      <c r="AR10" s="704" t="s">
        <v>230</v>
      </c>
      <c r="AS10" s="704" t="s">
        <v>230</v>
      </c>
      <c r="AT10" s="704" t="s">
        <v>230</v>
      </c>
      <c r="AU10" s="704" t="s">
        <v>230</v>
      </c>
      <c r="AV10" s="704" t="s">
        <v>230</v>
      </c>
      <c r="AW10" s="704" t="s">
        <v>230</v>
      </c>
      <c r="AX10" s="704" t="s">
        <v>230</v>
      </c>
      <c r="AY10" s="705">
        <v>7715777</v>
      </c>
      <c r="AZ10" s="736" t="s">
        <v>437</v>
      </c>
    </row>
    <row r="11" spans="1:56" ht="18">
      <c r="A11" s="797"/>
      <c r="B11" s="717"/>
      <c r="C11" s="710"/>
      <c r="D11" s="36" t="s">
        <v>6</v>
      </c>
      <c r="E11" s="63">
        <f>+[2]INVERSIÓN!H11</f>
        <v>370304000</v>
      </c>
      <c r="F11" s="63">
        <f>+[2]INVERSIÓN!I11</f>
        <v>370304000</v>
      </c>
      <c r="G11" s="69"/>
      <c r="H11" s="69"/>
      <c r="I11" s="69"/>
      <c r="J11" s="69"/>
      <c r="K11" s="69"/>
      <c r="L11" s="69"/>
      <c r="M11" s="65">
        <f t="shared" si="0"/>
        <v>370304000</v>
      </c>
      <c r="N11" s="66">
        <f>+[2]INVERSIÓN!K11</f>
        <v>361860000</v>
      </c>
      <c r="O11" s="65">
        <f>+[2]INVERSIÓN!M11</f>
        <v>361860000</v>
      </c>
      <c r="P11" s="65">
        <f>+[3]INVERSIÓN!O11</f>
        <v>384597000</v>
      </c>
      <c r="Q11" s="66">
        <f>+[3]INVERSIÓN!Q11</f>
        <v>384597000</v>
      </c>
      <c r="R11" s="66">
        <f>+[3]INVERSIÓN!S11</f>
        <v>384597000</v>
      </c>
      <c r="S11" s="778"/>
      <c r="T11" s="71"/>
      <c r="U11" s="71"/>
      <c r="V11" s="71"/>
      <c r="W11" s="71"/>
      <c r="X11" s="71"/>
      <c r="Y11" s="71"/>
      <c r="Z11" s="68">
        <f>+[2]INVERSIÓN!J11</f>
        <v>140580000</v>
      </c>
      <c r="AA11" s="67">
        <f>+[2]INVERSIÓN!DX11</f>
        <v>262457000</v>
      </c>
      <c r="AB11" s="65">
        <f>+[2]INVERSIÓN!DY11</f>
        <v>262457000</v>
      </c>
      <c r="AC11" s="118">
        <f>+[3]INVERSIÓN!P11</f>
        <v>262457000</v>
      </c>
      <c r="AD11" s="66">
        <f>+[3]INVERSIÓN!R11</f>
        <v>312457000</v>
      </c>
      <c r="AE11" s="220">
        <v>384597000</v>
      </c>
      <c r="AF11" s="419"/>
      <c r="AG11" s="781"/>
      <c r="AH11" s="772"/>
      <c r="AI11" s="737"/>
      <c r="AJ11" s="737"/>
      <c r="AK11" s="769"/>
      <c r="AL11" s="769"/>
      <c r="AM11" s="737"/>
      <c r="AN11" s="737"/>
      <c r="AO11" s="735"/>
      <c r="AP11" s="706"/>
      <c r="AQ11" s="706"/>
      <c r="AR11" s="704"/>
      <c r="AS11" s="704"/>
      <c r="AT11" s="704"/>
      <c r="AU11" s="704"/>
      <c r="AV11" s="704"/>
      <c r="AW11" s="704"/>
      <c r="AX11" s="704"/>
      <c r="AY11" s="705"/>
      <c r="AZ11" s="737"/>
    </row>
    <row r="12" spans="1:56" ht="27">
      <c r="A12" s="797"/>
      <c r="B12" s="717"/>
      <c r="C12" s="710"/>
      <c r="D12" s="38" t="s">
        <v>85</v>
      </c>
      <c r="E12" s="63">
        <f>+[2]INVERSIÓN!H12</f>
        <v>0</v>
      </c>
      <c r="F12" s="63">
        <f>+[2]INVERSIÓN!I12</f>
        <v>0</v>
      </c>
      <c r="G12" s="72"/>
      <c r="H12" s="72"/>
      <c r="I12" s="72"/>
      <c r="J12" s="72"/>
      <c r="K12" s="72"/>
      <c r="L12" s="72"/>
      <c r="M12" s="65">
        <f t="shared" si="0"/>
        <v>0</v>
      </c>
      <c r="N12" s="66">
        <f>+[2]INVERSIÓN!K12</f>
        <v>0</v>
      </c>
      <c r="O12" s="65">
        <f>+[2]INVERSIÓN!M12</f>
        <v>0</v>
      </c>
      <c r="P12" s="65" t="e">
        <f>+[3]INVERSIÓN!O12</f>
        <v>#REF!</v>
      </c>
      <c r="Q12" s="66" t="e">
        <f>+[3]INVERSIÓN!Q12</f>
        <v>#REF!</v>
      </c>
      <c r="R12" s="66" t="e">
        <f>+[3]INVERSIÓN!S12</f>
        <v>#REF!</v>
      </c>
      <c r="S12" s="778"/>
      <c r="T12" s="75"/>
      <c r="U12" s="75"/>
      <c r="V12" s="75"/>
      <c r="W12" s="75"/>
      <c r="X12" s="75"/>
      <c r="Y12" s="75"/>
      <c r="Z12" s="68">
        <f>+[2]INVERSIÓN!J12</f>
        <v>0</v>
      </c>
      <c r="AA12" s="67">
        <f>+[2]INVERSIÓN!DX12</f>
        <v>0</v>
      </c>
      <c r="AB12" s="65">
        <f>+[2]INVERSIÓN!DY12</f>
        <v>0</v>
      </c>
      <c r="AC12" s="118" t="e">
        <f>+[3]INVERSIÓN!P12</f>
        <v>#REF!</v>
      </c>
      <c r="AD12" s="66" t="e">
        <f>+[3]INVERSIÓN!R12</f>
        <v>#REF!</v>
      </c>
      <c r="AE12" s="220">
        <v>0</v>
      </c>
      <c r="AF12" s="419"/>
      <c r="AG12" s="781"/>
      <c r="AH12" s="772"/>
      <c r="AI12" s="737"/>
      <c r="AJ12" s="737"/>
      <c r="AK12" s="769"/>
      <c r="AL12" s="769"/>
      <c r="AM12" s="737"/>
      <c r="AN12" s="737"/>
      <c r="AO12" s="735"/>
      <c r="AP12" s="706"/>
      <c r="AQ12" s="706"/>
      <c r="AR12" s="704"/>
      <c r="AS12" s="704"/>
      <c r="AT12" s="704"/>
      <c r="AU12" s="704"/>
      <c r="AV12" s="704"/>
      <c r="AW12" s="704"/>
      <c r="AX12" s="704"/>
      <c r="AY12" s="705"/>
      <c r="AZ12" s="737"/>
    </row>
    <row r="13" spans="1:56" ht="27">
      <c r="A13" s="797"/>
      <c r="B13" s="717"/>
      <c r="C13" s="710"/>
      <c r="D13" s="36" t="s">
        <v>7</v>
      </c>
      <c r="E13" s="63">
        <f>+[2]INVERSIÓN!H13</f>
        <v>0</v>
      </c>
      <c r="F13" s="63">
        <f>+[2]INVERSIÓN!I13</f>
        <v>0</v>
      </c>
      <c r="G13" s="72"/>
      <c r="H13" s="72"/>
      <c r="I13" s="72"/>
      <c r="J13" s="72"/>
      <c r="K13" s="72"/>
      <c r="L13" s="72"/>
      <c r="M13" s="65">
        <f t="shared" si="0"/>
        <v>0</v>
      </c>
      <c r="N13" s="66">
        <f>+[2]INVERSIÓN!K13</f>
        <v>0</v>
      </c>
      <c r="O13" s="65">
        <f>+[2]INVERSIÓN!M13</f>
        <v>0</v>
      </c>
      <c r="P13" s="65" t="e">
        <f>+[3]INVERSIÓN!O13</f>
        <v>#REF!</v>
      </c>
      <c r="Q13" s="66" t="e">
        <f>+[3]INVERSIÓN!Q13</f>
        <v>#REF!</v>
      </c>
      <c r="R13" s="66" t="e">
        <f>+[3]INVERSIÓN!S13</f>
        <v>#REF!</v>
      </c>
      <c r="S13" s="778"/>
      <c r="T13" s="75"/>
      <c r="U13" s="75"/>
      <c r="V13" s="75"/>
      <c r="W13" s="75"/>
      <c r="X13" s="75"/>
      <c r="Y13" s="75"/>
      <c r="Z13" s="68">
        <f>+[2]INVERSIÓN!J13</f>
        <v>0</v>
      </c>
      <c r="AA13" s="67">
        <f>+[2]INVERSIÓN!DX13</f>
        <v>0</v>
      </c>
      <c r="AB13" s="65">
        <f>+[2]INVERSIÓN!DY13</f>
        <v>0</v>
      </c>
      <c r="AC13" s="118" t="e">
        <f>+[3]INVERSIÓN!P13</f>
        <v>#REF!</v>
      </c>
      <c r="AD13" s="66" t="e">
        <f>+[3]INVERSIÓN!R13</f>
        <v>#REF!</v>
      </c>
      <c r="AE13" s="220">
        <v>0</v>
      </c>
      <c r="AF13" s="419"/>
      <c r="AG13" s="781"/>
      <c r="AH13" s="772"/>
      <c r="AI13" s="737"/>
      <c r="AJ13" s="737"/>
      <c r="AK13" s="769"/>
      <c r="AL13" s="769"/>
      <c r="AM13" s="737"/>
      <c r="AN13" s="737"/>
      <c r="AO13" s="735"/>
      <c r="AP13" s="706"/>
      <c r="AQ13" s="706"/>
      <c r="AR13" s="704"/>
      <c r="AS13" s="704"/>
      <c r="AT13" s="704"/>
      <c r="AU13" s="704"/>
      <c r="AV13" s="704"/>
      <c r="AW13" s="704"/>
      <c r="AX13" s="704"/>
      <c r="AY13" s="705"/>
      <c r="AZ13" s="737"/>
    </row>
    <row r="14" spans="1:56" ht="27">
      <c r="A14" s="797"/>
      <c r="B14" s="717"/>
      <c r="C14" s="710"/>
      <c r="D14" s="38" t="s">
        <v>86</v>
      </c>
      <c r="E14" s="63">
        <f>+[2]INVERSIÓN!H14</f>
        <v>66</v>
      </c>
      <c r="F14" s="63">
        <f>+[2]INVERSIÓN!I14</f>
        <v>66</v>
      </c>
      <c r="G14" s="72"/>
      <c r="H14" s="72"/>
      <c r="I14" s="72"/>
      <c r="J14" s="72"/>
      <c r="K14" s="72"/>
      <c r="L14" s="72"/>
      <c r="M14" s="65">
        <f t="shared" si="0"/>
        <v>66</v>
      </c>
      <c r="N14" s="66">
        <f>+[2]INVERSIÓN!K14</f>
        <v>66</v>
      </c>
      <c r="O14" s="65">
        <f>+[2]INVERSIÓN!M14</f>
        <v>66</v>
      </c>
      <c r="P14" s="65">
        <f>+[3]INVERSIÓN!O14</f>
        <v>66</v>
      </c>
      <c r="Q14" s="66">
        <f>+[3]INVERSIÓN!Q14</f>
        <v>66</v>
      </c>
      <c r="R14" s="66">
        <f>+[3]INVERSIÓN!S14</f>
        <v>66</v>
      </c>
      <c r="S14" s="778"/>
      <c r="T14" s="75"/>
      <c r="U14" s="75"/>
      <c r="V14" s="75"/>
      <c r="W14" s="75"/>
      <c r="X14" s="75"/>
      <c r="Y14" s="75"/>
      <c r="Z14" s="68">
        <f>+[2]INVERSIÓN!J14</f>
        <v>11</v>
      </c>
      <c r="AA14" s="67">
        <f>+[2]INVERSIÓN!DX14</f>
        <v>22</v>
      </c>
      <c r="AB14" s="65">
        <f>+[2]INVERSIÓN!DY14</f>
        <v>33</v>
      </c>
      <c r="AC14" s="118">
        <f>+[3]INVERSIÓN!P14</f>
        <v>44</v>
      </c>
      <c r="AD14" s="66">
        <f>+[3]INVERSIÓN!R14</f>
        <v>55</v>
      </c>
      <c r="AE14" s="220">
        <v>66</v>
      </c>
      <c r="AF14" s="419"/>
      <c r="AG14" s="781"/>
      <c r="AH14" s="772"/>
      <c r="AI14" s="737"/>
      <c r="AJ14" s="737"/>
      <c r="AK14" s="769"/>
      <c r="AL14" s="769"/>
      <c r="AM14" s="737"/>
      <c r="AN14" s="737"/>
      <c r="AO14" s="735"/>
      <c r="AP14" s="706"/>
      <c r="AQ14" s="706"/>
      <c r="AR14" s="704"/>
      <c r="AS14" s="704"/>
      <c r="AT14" s="704"/>
      <c r="AU14" s="704"/>
      <c r="AV14" s="704"/>
      <c r="AW14" s="704"/>
      <c r="AX14" s="704"/>
      <c r="AY14" s="705"/>
      <c r="AZ14" s="737"/>
    </row>
    <row r="15" spans="1:56" ht="27.75" thickBot="1">
      <c r="A15" s="797"/>
      <c r="B15" s="717"/>
      <c r="C15" s="710"/>
      <c r="D15" s="37" t="s">
        <v>89</v>
      </c>
      <c r="E15" s="63">
        <f>+[2]INVERSIÓN!H15</f>
        <v>370304000</v>
      </c>
      <c r="F15" s="63">
        <f>+[2]INVERSIÓN!I15</f>
        <v>370304000</v>
      </c>
      <c r="G15" s="72"/>
      <c r="H15" s="72"/>
      <c r="I15" s="72"/>
      <c r="J15" s="72"/>
      <c r="K15" s="72"/>
      <c r="L15" s="72"/>
      <c r="M15" s="65">
        <f t="shared" si="0"/>
        <v>370304000</v>
      </c>
      <c r="N15" s="66">
        <f>+[2]INVERSIÓN!K15</f>
        <v>361860000</v>
      </c>
      <c r="O15" s="65">
        <f>+[2]INVERSIÓN!M15</f>
        <v>361860000</v>
      </c>
      <c r="P15" s="65">
        <f>+[3]INVERSIÓN!O15</f>
        <v>384597000</v>
      </c>
      <c r="Q15" s="66">
        <f>+[3]INVERSIÓN!Q15</f>
        <v>384597000</v>
      </c>
      <c r="R15" s="66">
        <f>+[3]INVERSIÓN!S15</f>
        <v>384597000</v>
      </c>
      <c r="S15" s="779"/>
      <c r="T15" s="75"/>
      <c r="U15" s="75"/>
      <c r="V15" s="75"/>
      <c r="W15" s="75"/>
      <c r="X15" s="75"/>
      <c r="Y15" s="75"/>
      <c r="Z15" s="68">
        <f>+[2]INVERSIÓN!J15</f>
        <v>140580000</v>
      </c>
      <c r="AA15" s="67">
        <f>+[2]INVERSIÓN!DX15</f>
        <v>262457000</v>
      </c>
      <c r="AB15" s="65">
        <f>+[2]INVERSIÓN!DY15</f>
        <v>262457000</v>
      </c>
      <c r="AC15" s="118">
        <f>+[3]INVERSIÓN!P15</f>
        <v>262457000</v>
      </c>
      <c r="AD15" s="66">
        <f>+[3]INVERSIÓN!R15</f>
        <v>312457000</v>
      </c>
      <c r="AE15" s="220">
        <v>384597000</v>
      </c>
      <c r="AF15" s="419"/>
      <c r="AG15" s="781"/>
      <c r="AH15" s="773"/>
      <c r="AI15" s="712"/>
      <c r="AJ15" s="712"/>
      <c r="AK15" s="770"/>
      <c r="AL15" s="770"/>
      <c r="AM15" s="712"/>
      <c r="AN15" s="712"/>
      <c r="AO15" s="735"/>
      <c r="AP15" s="706"/>
      <c r="AQ15" s="706"/>
      <c r="AR15" s="704"/>
      <c r="AS15" s="704"/>
      <c r="AT15" s="704"/>
      <c r="AU15" s="704"/>
      <c r="AV15" s="704"/>
      <c r="AW15" s="704"/>
      <c r="AX15" s="704"/>
      <c r="AY15" s="705"/>
      <c r="AZ15" s="737"/>
    </row>
    <row r="16" spans="1:56" ht="18">
      <c r="A16" s="797"/>
      <c r="B16" s="717"/>
      <c r="C16" s="710" t="s">
        <v>231</v>
      </c>
      <c r="D16" s="35" t="s">
        <v>84</v>
      </c>
      <c r="E16" s="76"/>
      <c r="F16" s="72"/>
      <c r="G16" s="72"/>
      <c r="H16" s="72"/>
      <c r="I16" s="72"/>
      <c r="J16" s="72"/>
      <c r="K16" s="72"/>
      <c r="L16" s="72"/>
      <c r="M16" s="75">
        <v>1</v>
      </c>
      <c r="N16" s="73">
        <v>2</v>
      </c>
      <c r="O16" s="73">
        <v>3</v>
      </c>
      <c r="P16" s="73">
        <v>5</v>
      </c>
      <c r="Q16" s="73">
        <v>6</v>
      </c>
      <c r="R16" s="74">
        <v>6</v>
      </c>
      <c r="S16" s="75"/>
      <c r="T16" s="75"/>
      <c r="U16" s="75"/>
      <c r="V16" s="75"/>
      <c r="W16" s="75"/>
      <c r="X16" s="75"/>
      <c r="Y16" s="75"/>
      <c r="Z16" s="75">
        <v>1</v>
      </c>
      <c r="AA16" s="73">
        <v>2</v>
      </c>
      <c r="AB16" s="77">
        <v>3</v>
      </c>
      <c r="AC16" s="118">
        <v>5</v>
      </c>
      <c r="AD16" s="73">
        <v>6</v>
      </c>
      <c r="AE16" s="74">
        <v>6</v>
      </c>
      <c r="AF16" s="420"/>
      <c r="AG16" s="781"/>
      <c r="AH16" s="741" t="s">
        <v>231</v>
      </c>
      <c r="AI16" s="736" t="s">
        <v>469</v>
      </c>
      <c r="AJ16" s="736" t="s">
        <v>470</v>
      </c>
      <c r="AK16" s="768" t="s">
        <v>519</v>
      </c>
      <c r="AL16" s="736" t="s">
        <v>228</v>
      </c>
      <c r="AM16" s="736" t="s">
        <v>456</v>
      </c>
      <c r="AN16" s="736" t="s">
        <v>229</v>
      </c>
      <c r="AO16" s="735">
        <v>556759</v>
      </c>
      <c r="AP16" s="706">
        <v>255912</v>
      </c>
      <c r="AQ16" s="706">
        <v>300846</v>
      </c>
      <c r="AR16" s="734" t="s">
        <v>230</v>
      </c>
      <c r="AS16" s="734" t="s">
        <v>230</v>
      </c>
      <c r="AT16" s="734" t="s">
        <v>230</v>
      </c>
      <c r="AU16" s="734" t="s">
        <v>230</v>
      </c>
      <c r="AV16" s="704" t="s">
        <v>230</v>
      </c>
      <c r="AW16" s="704" t="s">
        <v>230</v>
      </c>
      <c r="AX16" s="704" t="s">
        <v>230</v>
      </c>
      <c r="AY16" s="735">
        <v>556759</v>
      </c>
      <c r="AZ16" s="737"/>
    </row>
    <row r="17" spans="1:52" ht="18">
      <c r="A17" s="797"/>
      <c r="B17" s="717"/>
      <c r="C17" s="710"/>
      <c r="D17" s="36" t="s">
        <v>6</v>
      </c>
      <c r="E17" s="76"/>
      <c r="F17" s="72"/>
      <c r="G17" s="72"/>
      <c r="H17" s="72"/>
      <c r="I17" s="72"/>
      <c r="J17" s="72"/>
      <c r="K17" s="72"/>
      <c r="L17" s="72"/>
      <c r="M17" s="78">
        <f>+M16*$M$11/$M$10</f>
        <v>5610666.666666667</v>
      </c>
      <c r="N17" s="79">
        <f>+N16*$N$11/$N$10</f>
        <v>10965454.545454545</v>
      </c>
      <c r="O17" s="73">
        <f>+O16*$O$11/$O$10</f>
        <v>16448181.818181818</v>
      </c>
      <c r="P17" s="73">
        <f>+P16*$P$11/$P$10</f>
        <v>29136136.363636363</v>
      </c>
      <c r="Q17" s="73">
        <f>+Q16*$Q$11/$Q$10</f>
        <v>34963363.636363633</v>
      </c>
      <c r="R17" s="73">
        <f>+R16*$R$11/$R$10</f>
        <v>34963363.636363633</v>
      </c>
      <c r="S17" s="75"/>
      <c r="T17" s="75"/>
      <c r="U17" s="75"/>
      <c r="V17" s="75"/>
      <c r="W17" s="75"/>
      <c r="X17" s="75"/>
      <c r="Y17" s="75"/>
      <c r="Z17" s="78">
        <f>+Z16*$Z$11/$Z$10</f>
        <v>12780000</v>
      </c>
      <c r="AA17" s="79">
        <f>+AA16*$AA$11/$AA$10</f>
        <v>23859727.272727273</v>
      </c>
      <c r="AB17" s="73">
        <f>+AB16*$AB$11/$AB$10</f>
        <v>23859727.272727273</v>
      </c>
      <c r="AC17" s="73">
        <f>+AC16*$AC$11/$AC$10</f>
        <v>29824659.09090909</v>
      </c>
      <c r="AD17" s="73">
        <f>+AD16*$AD$11/$AD$10</f>
        <v>34086218.18181818</v>
      </c>
      <c r="AE17" s="73">
        <v>34963363.636363633</v>
      </c>
      <c r="AF17" s="421"/>
      <c r="AG17" s="781"/>
      <c r="AH17" s="742"/>
      <c r="AI17" s="737"/>
      <c r="AJ17" s="737"/>
      <c r="AK17" s="769"/>
      <c r="AL17" s="737"/>
      <c r="AM17" s="737"/>
      <c r="AN17" s="737"/>
      <c r="AO17" s="735"/>
      <c r="AP17" s="706"/>
      <c r="AQ17" s="706"/>
      <c r="AR17" s="734"/>
      <c r="AS17" s="734"/>
      <c r="AT17" s="734"/>
      <c r="AU17" s="734"/>
      <c r="AV17" s="704"/>
      <c r="AW17" s="704"/>
      <c r="AX17" s="704"/>
      <c r="AY17" s="735"/>
      <c r="AZ17" s="737"/>
    </row>
    <row r="18" spans="1:52" ht="27">
      <c r="A18" s="797"/>
      <c r="B18" s="717"/>
      <c r="C18" s="710"/>
      <c r="D18" s="38" t="s">
        <v>85</v>
      </c>
      <c r="E18" s="76"/>
      <c r="F18" s="72"/>
      <c r="G18" s="72"/>
      <c r="H18" s="72"/>
      <c r="I18" s="72"/>
      <c r="J18" s="72"/>
      <c r="K18" s="72"/>
      <c r="L18" s="72"/>
      <c r="M18" s="75"/>
      <c r="N18" s="73"/>
      <c r="O18" s="73"/>
      <c r="P18" s="73"/>
      <c r="Q18" s="73"/>
      <c r="R18" s="74"/>
      <c r="S18" s="75"/>
      <c r="T18" s="75"/>
      <c r="U18" s="75"/>
      <c r="V18" s="75"/>
      <c r="W18" s="75"/>
      <c r="X18" s="75"/>
      <c r="Y18" s="75"/>
      <c r="Z18" s="75"/>
      <c r="AA18" s="73"/>
      <c r="AB18" s="77"/>
      <c r="AC18" s="118"/>
      <c r="AD18" s="73"/>
      <c r="AE18" s="74"/>
      <c r="AF18" s="420"/>
      <c r="AG18" s="781"/>
      <c r="AH18" s="742"/>
      <c r="AI18" s="737"/>
      <c r="AJ18" s="737"/>
      <c r="AK18" s="769"/>
      <c r="AL18" s="737"/>
      <c r="AM18" s="737"/>
      <c r="AN18" s="737"/>
      <c r="AO18" s="735"/>
      <c r="AP18" s="706"/>
      <c r="AQ18" s="706"/>
      <c r="AR18" s="734"/>
      <c r="AS18" s="734"/>
      <c r="AT18" s="734"/>
      <c r="AU18" s="734"/>
      <c r="AV18" s="704"/>
      <c r="AW18" s="704"/>
      <c r="AX18" s="704"/>
      <c r="AY18" s="735"/>
      <c r="AZ18" s="737"/>
    </row>
    <row r="19" spans="1:52" ht="27">
      <c r="A19" s="797"/>
      <c r="B19" s="717"/>
      <c r="C19" s="710"/>
      <c r="D19" s="36" t="s">
        <v>7</v>
      </c>
      <c r="E19" s="76"/>
      <c r="F19" s="72"/>
      <c r="G19" s="72"/>
      <c r="H19" s="72"/>
      <c r="I19" s="72"/>
      <c r="J19" s="72"/>
      <c r="K19" s="72"/>
      <c r="L19" s="72"/>
      <c r="M19" s="75"/>
      <c r="N19" s="73"/>
      <c r="O19" s="73"/>
      <c r="P19" s="73"/>
      <c r="Q19" s="73"/>
      <c r="R19" s="74"/>
      <c r="S19" s="75"/>
      <c r="T19" s="75"/>
      <c r="U19" s="75"/>
      <c r="V19" s="75"/>
      <c r="W19" s="75"/>
      <c r="X19" s="75"/>
      <c r="Y19" s="75"/>
      <c r="Z19" s="75"/>
      <c r="AA19" s="73"/>
      <c r="AB19" s="77"/>
      <c r="AC19" s="118"/>
      <c r="AD19" s="73"/>
      <c r="AE19" s="74"/>
      <c r="AF19" s="420"/>
      <c r="AG19" s="781"/>
      <c r="AH19" s="742"/>
      <c r="AI19" s="737"/>
      <c r="AJ19" s="737"/>
      <c r="AK19" s="769"/>
      <c r="AL19" s="737"/>
      <c r="AM19" s="737"/>
      <c r="AN19" s="737"/>
      <c r="AO19" s="735"/>
      <c r="AP19" s="706"/>
      <c r="AQ19" s="706"/>
      <c r="AR19" s="734"/>
      <c r="AS19" s="734"/>
      <c r="AT19" s="734"/>
      <c r="AU19" s="734"/>
      <c r="AV19" s="704"/>
      <c r="AW19" s="704"/>
      <c r="AX19" s="704"/>
      <c r="AY19" s="735"/>
      <c r="AZ19" s="737"/>
    </row>
    <row r="20" spans="1:52" ht="27">
      <c r="A20" s="797"/>
      <c r="B20" s="717"/>
      <c r="C20" s="710"/>
      <c r="D20" s="38" t="s">
        <v>86</v>
      </c>
      <c r="E20" s="76"/>
      <c r="F20" s="72"/>
      <c r="G20" s="72"/>
      <c r="H20" s="72"/>
      <c r="I20" s="72"/>
      <c r="J20" s="72"/>
      <c r="K20" s="72"/>
      <c r="L20" s="72"/>
      <c r="M20" s="75"/>
      <c r="N20" s="73"/>
      <c r="O20" s="73">
        <f>+O16</f>
        <v>3</v>
      </c>
      <c r="P20" s="73">
        <v>5</v>
      </c>
      <c r="Q20" s="73">
        <v>6</v>
      </c>
      <c r="R20" s="74">
        <v>6</v>
      </c>
      <c r="S20" s="75"/>
      <c r="T20" s="75"/>
      <c r="U20" s="75"/>
      <c r="V20" s="75"/>
      <c r="W20" s="75"/>
      <c r="X20" s="75"/>
      <c r="Y20" s="75"/>
      <c r="Z20" s="75"/>
      <c r="AA20" s="73"/>
      <c r="AB20" s="73">
        <f>+AB16</f>
        <v>3</v>
      </c>
      <c r="AC20" s="118">
        <v>5</v>
      </c>
      <c r="AD20" s="73">
        <v>6</v>
      </c>
      <c r="AE20" s="74">
        <v>6</v>
      </c>
      <c r="AF20" s="420"/>
      <c r="AG20" s="781"/>
      <c r="AH20" s="742"/>
      <c r="AI20" s="737"/>
      <c r="AJ20" s="737"/>
      <c r="AK20" s="769"/>
      <c r="AL20" s="737"/>
      <c r="AM20" s="737"/>
      <c r="AN20" s="737"/>
      <c r="AO20" s="735"/>
      <c r="AP20" s="706"/>
      <c r="AQ20" s="706"/>
      <c r="AR20" s="734"/>
      <c r="AS20" s="734"/>
      <c r="AT20" s="734"/>
      <c r="AU20" s="734"/>
      <c r="AV20" s="704"/>
      <c r="AW20" s="704"/>
      <c r="AX20" s="704"/>
      <c r="AY20" s="735"/>
      <c r="AZ20" s="737"/>
    </row>
    <row r="21" spans="1:52" ht="27.75" thickBot="1">
      <c r="A21" s="797"/>
      <c r="B21" s="717"/>
      <c r="C21" s="710"/>
      <c r="D21" s="37" t="s">
        <v>89</v>
      </c>
      <c r="E21" s="76"/>
      <c r="F21" s="72"/>
      <c r="G21" s="72"/>
      <c r="H21" s="72"/>
      <c r="I21" s="72"/>
      <c r="J21" s="72"/>
      <c r="K21" s="72"/>
      <c r="L21" s="72"/>
      <c r="M21" s="75"/>
      <c r="N21" s="73"/>
      <c r="O21" s="73">
        <f>+O17</f>
        <v>16448181.818181818</v>
      </c>
      <c r="P21" s="73">
        <f>+P20*$P$11/$P$10</f>
        <v>29136136.363636363</v>
      </c>
      <c r="Q21" s="73">
        <f>+Q20*$Q$11/$Q$10</f>
        <v>34963363.636363633</v>
      </c>
      <c r="R21" s="73">
        <f>+R20*$R$11/$R$10</f>
        <v>34963363.636363633</v>
      </c>
      <c r="S21" s="75"/>
      <c r="T21" s="75"/>
      <c r="U21" s="75"/>
      <c r="V21" s="75"/>
      <c r="W21" s="75"/>
      <c r="X21" s="75"/>
      <c r="Y21" s="75"/>
      <c r="Z21" s="75"/>
      <c r="AA21" s="73"/>
      <c r="AB21" s="73">
        <f>+AB17</f>
        <v>23859727.272727273</v>
      </c>
      <c r="AC21" s="73">
        <f>+AC20*$AC$11/$AC$10</f>
        <v>29824659.09090909</v>
      </c>
      <c r="AD21" s="73">
        <f>+AD20*$AD$11/$AD$10</f>
        <v>34086218.18181818</v>
      </c>
      <c r="AE21" s="73">
        <v>34963363.636363633</v>
      </c>
      <c r="AF21" s="421"/>
      <c r="AG21" s="781"/>
      <c r="AH21" s="743"/>
      <c r="AI21" s="712"/>
      <c r="AJ21" s="712"/>
      <c r="AK21" s="770"/>
      <c r="AL21" s="712"/>
      <c r="AM21" s="712"/>
      <c r="AN21" s="712"/>
      <c r="AO21" s="735"/>
      <c r="AP21" s="706"/>
      <c r="AQ21" s="706"/>
      <c r="AR21" s="734"/>
      <c r="AS21" s="734"/>
      <c r="AT21" s="734"/>
      <c r="AU21" s="734"/>
      <c r="AV21" s="704"/>
      <c r="AW21" s="704"/>
      <c r="AX21" s="704"/>
      <c r="AY21" s="735"/>
      <c r="AZ21" s="737"/>
    </row>
    <row r="22" spans="1:52" ht="18">
      <c r="A22" s="797"/>
      <c r="B22" s="717"/>
      <c r="C22" s="710" t="s">
        <v>236</v>
      </c>
      <c r="D22" s="35" t="s">
        <v>84</v>
      </c>
      <c r="E22" s="76"/>
      <c r="F22" s="72"/>
      <c r="G22" s="72"/>
      <c r="H22" s="72"/>
      <c r="I22" s="72"/>
      <c r="J22" s="72"/>
      <c r="K22" s="72"/>
      <c r="L22" s="72"/>
      <c r="M22" s="75"/>
      <c r="N22" s="73"/>
      <c r="O22" s="73"/>
      <c r="P22" s="73">
        <v>1</v>
      </c>
      <c r="Q22" s="73">
        <v>1</v>
      </c>
      <c r="R22" s="74">
        <v>1</v>
      </c>
      <c r="S22" s="75"/>
      <c r="T22" s="75"/>
      <c r="U22" s="75"/>
      <c r="V22" s="75"/>
      <c r="W22" s="75"/>
      <c r="X22" s="75"/>
      <c r="Y22" s="75"/>
      <c r="Z22" s="75"/>
      <c r="AA22" s="73"/>
      <c r="AB22" s="77"/>
      <c r="AC22" s="73">
        <v>1</v>
      </c>
      <c r="AD22" s="73">
        <v>1</v>
      </c>
      <c r="AE22" s="74">
        <v>1</v>
      </c>
      <c r="AF22" s="420"/>
      <c r="AG22" s="781"/>
      <c r="AH22" s="741" t="s">
        <v>236</v>
      </c>
      <c r="AI22" s="736" t="s">
        <v>461</v>
      </c>
      <c r="AJ22" s="736" t="s">
        <v>462</v>
      </c>
      <c r="AK22" s="768" t="s">
        <v>519</v>
      </c>
      <c r="AL22" s="736" t="s">
        <v>228</v>
      </c>
      <c r="AM22" s="736" t="s">
        <v>268</v>
      </c>
      <c r="AN22" s="736" t="s">
        <v>229</v>
      </c>
      <c r="AO22" s="735">
        <v>255912</v>
      </c>
      <c r="AP22" s="706">
        <v>300846</v>
      </c>
      <c r="AQ22" s="734" t="s">
        <v>230</v>
      </c>
      <c r="AR22" s="734" t="s">
        <v>230</v>
      </c>
      <c r="AS22" s="734" t="s">
        <v>230</v>
      </c>
      <c r="AT22" s="734" t="s">
        <v>230</v>
      </c>
      <c r="AU22" s="734" t="s">
        <v>230</v>
      </c>
      <c r="AV22" s="704" t="s">
        <v>230</v>
      </c>
      <c r="AW22" s="704" t="s">
        <v>230</v>
      </c>
      <c r="AX22" s="704" t="s">
        <v>230</v>
      </c>
      <c r="AY22" s="735">
        <v>556759</v>
      </c>
      <c r="AZ22" s="737"/>
    </row>
    <row r="23" spans="1:52" ht="18">
      <c r="A23" s="797"/>
      <c r="B23" s="717"/>
      <c r="C23" s="710"/>
      <c r="D23" s="36" t="s">
        <v>6</v>
      </c>
      <c r="E23" s="76"/>
      <c r="F23" s="72"/>
      <c r="G23" s="72"/>
      <c r="H23" s="72"/>
      <c r="I23" s="72"/>
      <c r="J23" s="72"/>
      <c r="K23" s="72"/>
      <c r="L23" s="72"/>
      <c r="M23" s="78"/>
      <c r="N23" s="79"/>
      <c r="O23" s="73"/>
      <c r="P23" s="73">
        <f>+P22*$P$11/$P$10</f>
        <v>5827227.2727272725</v>
      </c>
      <c r="Q23" s="73">
        <f>+Q22*$Q$11/$Q$10</f>
        <v>5827227.2727272725</v>
      </c>
      <c r="R23" s="73">
        <f>+R22*$R$11/$R$10</f>
        <v>5827227.2727272725</v>
      </c>
      <c r="S23" s="75"/>
      <c r="T23" s="75"/>
      <c r="U23" s="75"/>
      <c r="V23" s="75"/>
      <c r="W23" s="75"/>
      <c r="X23" s="75"/>
      <c r="Y23" s="75"/>
      <c r="Z23" s="78"/>
      <c r="AA23" s="79"/>
      <c r="AB23" s="73"/>
      <c r="AC23" s="73">
        <f>+AC22*$AC$11/$AC$10</f>
        <v>5964931.8181818184</v>
      </c>
      <c r="AD23" s="73">
        <f>+AD22*$AD$11/$AD$10</f>
        <v>5681036.3636363633</v>
      </c>
      <c r="AE23" s="73">
        <v>5827227.2727272697</v>
      </c>
      <c r="AF23" s="421"/>
      <c r="AG23" s="781"/>
      <c r="AH23" s="742"/>
      <c r="AI23" s="737"/>
      <c r="AJ23" s="737"/>
      <c r="AK23" s="769"/>
      <c r="AL23" s="737"/>
      <c r="AM23" s="737"/>
      <c r="AN23" s="737"/>
      <c r="AO23" s="735"/>
      <c r="AP23" s="706"/>
      <c r="AQ23" s="734"/>
      <c r="AR23" s="734"/>
      <c r="AS23" s="734"/>
      <c r="AT23" s="734"/>
      <c r="AU23" s="734"/>
      <c r="AV23" s="704"/>
      <c r="AW23" s="704"/>
      <c r="AX23" s="704"/>
      <c r="AY23" s="735"/>
      <c r="AZ23" s="737"/>
    </row>
    <row r="24" spans="1:52" ht="27">
      <c r="A24" s="797"/>
      <c r="B24" s="717"/>
      <c r="C24" s="710"/>
      <c r="D24" s="38" t="s">
        <v>85</v>
      </c>
      <c r="E24" s="76"/>
      <c r="F24" s="72"/>
      <c r="G24" s="72"/>
      <c r="H24" s="72"/>
      <c r="I24" s="72"/>
      <c r="J24" s="72"/>
      <c r="K24" s="72"/>
      <c r="L24" s="72"/>
      <c r="M24" s="75"/>
      <c r="N24" s="73"/>
      <c r="O24" s="73"/>
      <c r="P24" s="73"/>
      <c r="Q24" s="73"/>
      <c r="R24" s="74"/>
      <c r="S24" s="75"/>
      <c r="T24" s="75"/>
      <c r="U24" s="75"/>
      <c r="V24" s="75"/>
      <c r="W24" s="75"/>
      <c r="X24" s="75"/>
      <c r="Y24" s="75"/>
      <c r="Z24" s="75"/>
      <c r="AA24" s="73"/>
      <c r="AB24" s="77"/>
      <c r="AC24" s="73"/>
      <c r="AD24" s="73"/>
      <c r="AE24" s="74"/>
      <c r="AF24" s="420"/>
      <c r="AG24" s="781"/>
      <c r="AH24" s="742"/>
      <c r="AI24" s="737"/>
      <c r="AJ24" s="737"/>
      <c r="AK24" s="769"/>
      <c r="AL24" s="737"/>
      <c r="AM24" s="737"/>
      <c r="AN24" s="737"/>
      <c r="AO24" s="735"/>
      <c r="AP24" s="706"/>
      <c r="AQ24" s="734"/>
      <c r="AR24" s="734"/>
      <c r="AS24" s="734"/>
      <c r="AT24" s="734"/>
      <c r="AU24" s="734"/>
      <c r="AV24" s="704"/>
      <c r="AW24" s="704"/>
      <c r="AX24" s="704"/>
      <c r="AY24" s="735"/>
      <c r="AZ24" s="737"/>
    </row>
    <row r="25" spans="1:52" ht="27">
      <c r="A25" s="797"/>
      <c r="B25" s="717"/>
      <c r="C25" s="710"/>
      <c r="D25" s="36" t="s">
        <v>7</v>
      </c>
      <c r="E25" s="76"/>
      <c r="F25" s="72"/>
      <c r="G25" s="72"/>
      <c r="H25" s="72"/>
      <c r="I25" s="72"/>
      <c r="J25" s="72"/>
      <c r="K25" s="72"/>
      <c r="L25" s="72"/>
      <c r="M25" s="75"/>
      <c r="N25" s="73"/>
      <c r="O25" s="73"/>
      <c r="P25" s="73"/>
      <c r="Q25" s="73"/>
      <c r="R25" s="74"/>
      <c r="S25" s="75"/>
      <c r="T25" s="75"/>
      <c r="U25" s="75"/>
      <c r="V25" s="75"/>
      <c r="W25" s="75"/>
      <c r="X25" s="75"/>
      <c r="Y25" s="75"/>
      <c r="Z25" s="75"/>
      <c r="AA25" s="73"/>
      <c r="AB25" s="77"/>
      <c r="AC25" s="73"/>
      <c r="AD25" s="73"/>
      <c r="AE25" s="74"/>
      <c r="AF25" s="420"/>
      <c r="AG25" s="781"/>
      <c r="AH25" s="742"/>
      <c r="AI25" s="737"/>
      <c r="AJ25" s="737"/>
      <c r="AK25" s="769"/>
      <c r="AL25" s="737"/>
      <c r="AM25" s="737"/>
      <c r="AN25" s="737"/>
      <c r="AO25" s="735"/>
      <c r="AP25" s="706"/>
      <c r="AQ25" s="734"/>
      <c r="AR25" s="734"/>
      <c r="AS25" s="734"/>
      <c r="AT25" s="734"/>
      <c r="AU25" s="734"/>
      <c r="AV25" s="704"/>
      <c r="AW25" s="704"/>
      <c r="AX25" s="704"/>
      <c r="AY25" s="735"/>
      <c r="AZ25" s="737"/>
    </row>
    <row r="26" spans="1:52" ht="27">
      <c r="A26" s="797"/>
      <c r="B26" s="717"/>
      <c r="C26" s="710"/>
      <c r="D26" s="38" t="s">
        <v>86</v>
      </c>
      <c r="E26" s="76"/>
      <c r="F26" s="72"/>
      <c r="G26" s="72"/>
      <c r="H26" s="72"/>
      <c r="I26" s="72"/>
      <c r="J26" s="72"/>
      <c r="K26" s="72"/>
      <c r="L26" s="72"/>
      <c r="M26" s="75"/>
      <c r="N26" s="73"/>
      <c r="O26" s="73"/>
      <c r="P26" s="73"/>
      <c r="Q26" s="73">
        <v>1</v>
      </c>
      <c r="R26" s="74">
        <v>1</v>
      </c>
      <c r="S26" s="75"/>
      <c r="T26" s="75"/>
      <c r="U26" s="75"/>
      <c r="V26" s="75"/>
      <c r="W26" s="75"/>
      <c r="X26" s="75"/>
      <c r="Y26" s="75"/>
      <c r="Z26" s="75"/>
      <c r="AA26" s="73"/>
      <c r="AB26" s="73"/>
      <c r="AC26" s="73"/>
      <c r="AD26" s="73">
        <v>1</v>
      </c>
      <c r="AE26" s="74">
        <v>1</v>
      </c>
      <c r="AF26" s="420"/>
      <c r="AG26" s="781"/>
      <c r="AH26" s="742"/>
      <c r="AI26" s="737"/>
      <c r="AJ26" s="737"/>
      <c r="AK26" s="769"/>
      <c r="AL26" s="737"/>
      <c r="AM26" s="737"/>
      <c r="AN26" s="737"/>
      <c r="AO26" s="735"/>
      <c r="AP26" s="706"/>
      <c r="AQ26" s="734"/>
      <c r="AR26" s="734"/>
      <c r="AS26" s="734"/>
      <c r="AT26" s="734"/>
      <c r="AU26" s="734"/>
      <c r="AV26" s="704"/>
      <c r="AW26" s="704"/>
      <c r="AX26" s="704"/>
      <c r="AY26" s="735"/>
      <c r="AZ26" s="737"/>
    </row>
    <row r="27" spans="1:52" ht="27.75" thickBot="1">
      <c r="A27" s="797"/>
      <c r="B27" s="717"/>
      <c r="C27" s="710"/>
      <c r="D27" s="37" t="s">
        <v>89</v>
      </c>
      <c r="E27" s="76"/>
      <c r="F27" s="72"/>
      <c r="G27" s="72"/>
      <c r="H27" s="72"/>
      <c r="I27" s="72"/>
      <c r="J27" s="72"/>
      <c r="K27" s="72"/>
      <c r="L27" s="72"/>
      <c r="M27" s="75"/>
      <c r="N27" s="73"/>
      <c r="O27" s="73"/>
      <c r="P27" s="73">
        <f>+P26*$P$11/$P$10</f>
        <v>0</v>
      </c>
      <c r="Q27" s="73">
        <f>+Q26*$Q$11/$Q$10</f>
        <v>5827227.2727272725</v>
      </c>
      <c r="R27" s="73">
        <f>+R26*$R$11/$R$10</f>
        <v>5827227.2727272725</v>
      </c>
      <c r="S27" s="75"/>
      <c r="T27" s="75"/>
      <c r="U27" s="75"/>
      <c r="V27" s="75"/>
      <c r="W27" s="75"/>
      <c r="X27" s="75"/>
      <c r="Y27" s="75"/>
      <c r="Z27" s="75"/>
      <c r="AA27" s="73"/>
      <c r="AB27" s="73"/>
      <c r="AC27" s="73">
        <f>+AC26*$AC$11/$AC$10</f>
        <v>0</v>
      </c>
      <c r="AD27" s="73">
        <f>+AD26*$AD$11/$AD$10</f>
        <v>5681036.3636363633</v>
      </c>
      <c r="AE27" s="73">
        <v>5827227.2727272725</v>
      </c>
      <c r="AF27" s="421"/>
      <c r="AG27" s="781"/>
      <c r="AH27" s="743"/>
      <c r="AI27" s="712"/>
      <c r="AJ27" s="712"/>
      <c r="AK27" s="770"/>
      <c r="AL27" s="712"/>
      <c r="AM27" s="712"/>
      <c r="AN27" s="712"/>
      <c r="AO27" s="735"/>
      <c r="AP27" s="706"/>
      <c r="AQ27" s="734"/>
      <c r="AR27" s="734"/>
      <c r="AS27" s="734"/>
      <c r="AT27" s="734"/>
      <c r="AU27" s="734"/>
      <c r="AV27" s="704"/>
      <c r="AW27" s="704"/>
      <c r="AX27" s="704"/>
      <c r="AY27" s="735"/>
      <c r="AZ27" s="712"/>
    </row>
    <row r="28" spans="1:52" ht="18">
      <c r="A28" s="797"/>
      <c r="B28" s="717"/>
      <c r="C28" s="710" t="s">
        <v>262</v>
      </c>
      <c r="D28" s="35" t="s">
        <v>84</v>
      </c>
      <c r="E28" s="76"/>
      <c r="F28" s="72"/>
      <c r="G28" s="72"/>
      <c r="H28" s="72"/>
      <c r="I28" s="72"/>
      <c r="J28" s="72"/>
      <c r="K28" s="72"/>
      <c r="L28" s="72"/>
      <c r="M28" s="75"/>
      <c r="N28" s="73"/>
      <c r="O28" s="73"/>
      <c r="P28" s="73">
        <v>1</v>
      </c>
      <c r="Q28" s="73">
        <v>2</v>
      </c>
      <c r="R28" s="74">
        <v>2</v>
      </c>
      <c r="S28" s="75"/>
      <c r="T28" s="75"/>
      <c r="U28" s="75"/>
      <c r="V28" s="75"/>
      <c r="W28" s="75"/>
      <c r="X28" s="75"/>
      <c r="Y28" s="75"/>
      <c r="Z28" s="75"/>
      <c r="AA28" s="73"/>
      <c r="AB28" s="77"/>
      <c r="AC28" s="73">
        <v>1</v>
      </c>
      <c r="AD28" s="73">
        <v>2</v>
      </c>
      <c r="AE28" s="74">
        <v>2</v>
      </c>
      <c r="AF28" s="420"/>
      <c r="AG28" s="781"/>
      <c r="AH28" s="741" t="s">
        <v>251</v>
      </c>
      <c r="AI28" s="736" t="s">
        <v>457</v>
      </c>
      <c r="AJ28" s="736" t="s">
        <v>466</v>
      </c>
      <c r="AK28" s="768" t="s">
        <v>519</v>
      </c>
      <c r="AL28" s="736" t="s">
        <v>228</v>
      </c>
      <c r="AM28" s="736" t="s">
        <v>184</v>
      </c>
      <c r="AN28" s="736" t="s">
        <v>229</v>
      </c>
      <c r="AO28" s="735">
        <v>18703</v>
      </c>
      <c r="AP28" s="706">
        <v>9562</v>
      </c>
      <c r="AQ28" s="706">
        <v>9141</v>
      </c>
      <c r="AR28" s="734" t="s">
        <v>230</v>
      </c>
      <c r="AS28" s="734" t="s">
        <v>230</v>
      </c>
      <c r="AT28" s="734" t="s">
        <v>230</v>
      </c>
      <c r="AU28" s="734" t="s">
        <v>230</v>
      </c>
      <c r="AV28" s="704" t="s">
        <v>230</v>
      </c>
      <c r="AW28" s="704" t="s">
        <v>230</v>
      </c>
      <c r="AX28" s="704" t="s">
        <v>230</v>
      </c>
      <c r="AY28" s="735">
        <v>18703</v>
      </c>
      <c r="AZ28" s="221"/>
    </row>
    <row r="29" spans="1:52" ht="18">
      <c r="A29" s="797"/>
      <c r="B29" s="717"/>
      <c r="C29" s="710"/>
      <c r="D29" s="36" t="s">
        <v>6</v>
      </c>
      <c r="E29" s="76"/>
      <c r="F29" s="72"/>
      <c r="G29" s="72"/>
      <c r="H29" s="72"/>
      <c r="I29" s="72"/>
      <c r="J29" s="72"/>
      <c r="K29" s="72"/>
      <c r="L29" s="72"/>
      <c r="M29" s="78"/>
      <c r="N29" s="79"/>
      <c r="O29" s="73"/>
      <c r="P29" s="73">
        <f>+P28*$P$11/$P$10</f>
        <v>5827227.2727272725</v>
      </c>
      <c r="Q29" s="73">
        <f>+Q28*$Q$11/$Q$10</f>
        <v>11654454.545454545</v>
      </c>
      <c r="R29" s="73">
        <f>+R28*$R$11/$R$10</f>
        <v>11654454.545454545</v>
      </c>
      <c r="S29" s="75"/>
      <c r="T29" s="75"/>
      <c r="U29" s="75"/>
      <c r="V29" s="75"/>
      <c r="W29" s="75"/>
      <c r="X29" s="75"/>
      <c r="Y29" s="75"/>
      <c r="Z29" s="78"/>
      <c r="AA29" s="79"/>
      <c r="AB29" s="73"/>
      <c r="AC29" s="73">
        <f>+AC28*$AC$11/$AC$10</f>
        <v>5964931.8181818184</v>
      </c>
      <c r="AD29" s="73">
        <f>+AD28*$AD$11/$AD$10</f>
        <v>11362072.727272727</v>
      </c>
      <c r="AE29" s="73">
        <v>11654454.545454545</v>
      </c>
      <c r="AF29" s="421"/>
      <c r="AG29" s="781"/>
      <c r="AH29" s="742"/>
      <c r="AI29" s="737"/>
      <c r="AJ29" s="737"/>
      <c r="AK29" s="769"/>
      <c r="AL29" s="737"/>
      <c r="AM29" s="737"/>
      <c r="AN29" s="737"/>
      <c r="AO29" s="735"/>
      <c r="AP29" s="706"/>
      <c r="AQ29" s="706"/>
      <c r="AR29" s="734"/>
      <c r="AS29" s="734"/>
      <c r="AT29" s="734"/>
      <c r="AU29" s="734"/>
      <c r="AV29" s="704"/>
      <c r="AW29" s="704"/>
      <c r="AX29" s="704"/>
      <c r="AY29" s="735"/>
      <c r="AZ29" s="221"/>
    </row>
    <row r="30" spans="1:52" ht="27">
      <c r="A30" s="797"/>
      <c r="B30" s="717"/>
      <c r="C30" s="710"/>
      <c r="D30" s="38" t="s">
        <v>85</v>
      </c>
      <c r="E30" s="76"/>
      <c r="F30" s="72"/>
      <c r="G30" s="72"/>
      <c r="H30" s="72"/>
      <c r="I30" s="72"/>
      <c r="J30" s="72"/>
      <c r="K30" s="72"/>
      <c r="L30" s="72"/>
      <c r="M30" s="75"/>
      <c r="N30" s="73"/>
      <c r="O30" s="73"/>
      <c r="P30" s="73"/>
      <c r="Q30" s="73"/>
      <c r="R30" s="74"/>
      <c r="S30" s="75"/>
      <c r="T30" s="75"/>
      <c r="U30" s="75"/>
      <c r="V30" s="75"/>
      <c r="W30" s="75"/>
      <c r="X30" s="75"/>
      <c r="Y30" s="75"/>
      <c r="Z30" s="75"/>
      <c r="AA30" s="73"/>
      <c r="AB30" s="77"/>
      <c r="AC30" s="73"/>
      <c r="AD30" s="73"/>
      <c r="AE30" s="74"/>
      <c r="AF30" s="420"/>
      <c r="AG30" s="781"/>
      <c r="AH30" s="742"/>
      <c r="AI30" s="737"/>
      <c r="AJ30" s="737"/>
      <c r="AK30" s="769"/>
      <c r="AL30" s="737"/>
      <c r="AM30" s="737"/>
      <c r="AN30" s="737"/>
      <c r="AO30" s="735"/>
      <c r="AP30" s="706"/>
      <c r="AQ30" s="706"/>
      <c r="AR30" s="734"/>
      <c r="AS30" s="734"/>
      <c r="AT30" s="734"/>
      <c r="AU30" s="734"/>
      <c r="AV30" s="704"/>
      <c r="AW30" s="704"/>
      <c r="AX30" s="704"/>
      <c r="AY30" s="735"/>
      <c r="AZ30" s="221"/>
    </row>
    <row r="31" spans="1:52" ht="27">
      <c r="A31" s="797"/>
      <c r="B31" s="717"/>
      <c r="C31" s="710"/>
      <c r="D31" s="36" t="s">
        <v>7</v>
      </c>
      <c r="E31" s="76"/>
      <c r="F31" s="72"/>
      <c r="G31" s="72"/>
      <c r="H31" s="72"/>
      <c r="I31" s="72"/>
      <c r="J31" s="72"/>
      <c r="K31" s="72"/>
      <c r="L31" s="72"/>
      <c r="M31" s="75"/>
      <c r="N31" s="73"/>
      <c r="O31" s="73"/>
      <c r="P31" s="73"/>
      <c r="Q31" s="73"/>
      <c r="R31" s="74"/>
      <c r="S31" s="75"/>
      <c r="T31" s="75"/>
      <c r="U31" s="75"/>
      <c r="V31" s="75"/>
      <c r="W31" s="75"/>
      <c r="X31" s="75"/>
      <c r="Y31" s="75"/>
      <c r="Z31" s="75"/>
      <c r="AA31" s="73"/>
      <c r="AB31" s="77"/>
      <c r="AC31" s="73"/>
      <c r="AD31" s="73"/>
      <c r="AE31" s="74"/>
      <c r="AF31" s="420"/>
      <c r="AG31" s="781"/>
      <c r="AH31" s="742"/>
      <c r="AI31" s="737"/>
      <c r="AJ31" s="737"/>
      <c r="AK31" s="769"/>
      <c r="AL31" s="737"/>
      <c r="AM31" s="737"/>
      <c r="AN31" s="737"/>
      <c r="AO31" s="735"/>
      <c r="AP31" s="706"/>
      <c r="AQ31" s="706"/>
      <c r="AR31" s="734"/>
      <c r="AS31" s="734"/>
      <c r="AT31" s="734"/>
      <c r="AU31" s="734"/>
      <c r="AV31" s="704"/>
      <c r="AW31" s="704"/>
      <c r="AX31" s="704"/>
      <c r="AY31" s="735"/>
      <c r="AZ31" s="221"/>
    </row>
    <row r="32" spans="1:52" ht="27">
      <c r="A32" s="797"/>
      <c r="B32" s="717"/>
      <c r="C32" s="710"/>
      <c r="D32" s="38" t="s">
        <v>86</v>
      </c>
      <c r="E32" s="76"/>
      <c r="F32" s="72"/>
      <c r="G32" s="72"/>
      <c r="H32" s="72"/>
      <c r="I32" s="72"/>
      <c r="J32" s="72"/>
      <c r="K32" s="72"/>
      <c r="L32" s="72"/>
      <c r="M32" s="75"/>
      <c r="N32" s="73"/>
      <c r="O32" s="73"/>
      <c r="P32" s="73">
        <v>1</v>
      </c>
      <c r="Q32" s="73">
        <v>2</v>
      </c>
      <c r="R32" s="74">
        <v>2</v>
      </c>
      <c r="S32" s="75"/>
      <c r="T32" s="75"/>
      <c r="U32" s="75"/>
      <c r="V32" s="75"/>
      <c r="W32" s="75"/>
      <c r="X32" s="75"/>
      <c r="Y32" s="75"/>
      <c r="Z32" s="75"/>
      <c r="AA32" s="73"/>
      <c r="AB32" s="73"/>
      <c r="AC32" s="73">
        <v>1</v>
      </c>
      <c r="AD32" s="73">
        <v>2</v>
      </c>
      <c r="AE32" s="74">
        <v>2</v>
      </c>
      <c r="AF32" s="420"/>
      <c r="AG32" s="781"/>
      <c r="AH32" s="742"/>
      <c r="AI32" s="737"/>
      <c r="AJ32" s="737"/>
      <c r="AK32" s="769"/>
      <c r="AL32" s="737"/>
      <c r="AM32" s="737"/>
      <c r="AN32" s="737"/>
      <c r="AO32" s="735"/>
      <c r="AP32" s="706"/>
      <c r="AQ32" s="706"/>
      <c r="AR32" s="734"/>
      <c r="AS32" s="734"/>
      <c r="AT32" s="734"/>
      <c r="AU32" s="734"/>
      <c r="AV32" s="704"/>
      <c r="AW32" s="704"/>
      <c r="AX32" s="704"/>
      <c r="AY32" s="735"/>
      <c r="AZ32" s="221"/>
    </row>
    <row r="33" spans="1:52" ht="27.75" thickBot="1">
      <c r="A33" s="797"/>
      <c r="B33" s="717"/>
      <c r="C33" s="710"/>
      <c r="D33" s="37" t="s">
        <v>89</v>
      </c>
      <c r="E33" s="76"/>
      <c r="F33" s="72"/>
      <c r="G33" s="72"/>
      <c r="H33" s="72"/>
      <c r="I33" s="72"/>
      <c r="J33" s="72"/>
      <c r="K33" s="72"/>
      <c r="L33" s="72"/>
      <c r="M33" s="75"/>
      <c r="N33" s="73"/>
      <c r="O33" s="73"/>
      <c r="P33" s="73">
        <f>+P32*$P$11/$P$10</f>
        <v>5827227.2727272725</v>
      </c>
      <c r="Q33" s="73">
        <f>+Q32*$Q$11/$Q$10</f>
        <v>11654454.545454545</v>
      </c>
      <c r="R33" s="73">
        <f>+R32*$R$11/$R$10</f>
        <v>11654454.545454545</v>
      </c>
      <c r="S33" s="75"/>
      <c r="T33" s="75"/>
      <c r="U33" s="75"/>
      <c r="V33" s="75"/>
      <c r="W33" s="75"/>
      <c r="X33" s="75"/>
      <c r="Y33" s="75"/>
      <c r="Z33" s="75"/>
      <c r="AA33" s="73"/>
      <c r="AB33" s="73"/>
      <c r="AC33" s="73">
        <f>+AC32*$AC$11/$AC$10</f>
        <v>5964931.8181818184</v>
      </c>
      <c r="AD33" s="73">
        <f>+AD32*$AD$11/$AD$10</f>
        <v>11362072.727272727</v>
      </c>
      <c r="AE33" s="73">
        <v>11654454.545454545</v>
      </c>
      <c r="AF33" s="421"/>
      <c r="AG33" s="781"/>
      <c r="AH33" s="743"/>
      <c r="AI33" s="712"/>
      <c r="AJ33" s="712"/>
      <c r="AK33" s="770"/>
      <c r="AL33" s="712"/>
      <c r="AM33" s="712"/>
      <c r="AN33" s="712"/>
      <c r="AO33" s="735"/>
      <c r="AP33" s="706"/>
      <c r="AQ33" s="706"/>
      <c r="AR33" s="734"/>
      <c r="AS33" s="734"/>
      <c r="AT33" s="734"/>
      <c r="AU33" s="734"/>
      <c r="AV33" s="704"/>
      <c r="AW33" s="704"/>
      <c r="AX33" s="704"/>
      <c r="AY33" s="735"/>
      <c r="AZ33" s="221"/>
    </row>
    <row r="34" spans="1:52" ht="18">
      <c r="A34" s="797"/>
      <c r="B34" s="717"/>
      <c r="C34" s="710" t="s">
        <v>232</v>
      </c>
      <c r="D34" s="35" t="s">
        <v>84</v>
      </c>
      <c r="E34" s="76"/>
      <c r="F34" s="72"/>
      <c r="G34" s="72"/>
      <c r="H34" s="72"/>
      <c r="I34" s="72"/>
      <c r="J34" s="72"/>
      <c r="K34" s="72"/>
      <c r="L34" s="72"/>
      <c r="M34" s="75">
        <v>1</v>
      </c>
      <c r="N34" s="73">
        <v>1</v>
      </c>
      <c r="O34" s="73">
        <v>2</v>
      </c>
      <c r="P34" s="73">
        <v>2</v>
      </c>
      <c r="Q34" s="73">
        <v>4</v>
      </c>
      <c r="R34" s="74">
        <v>5</v>
      </c>
      <c r="S34" s="75"/>
      <c r="T34" s="75"/>
      <c r="U34" s="75"/>
      <c r="V34" s="75"/>
      <c r="W34" s="75"/>
      <c r="X34" s="75"/>
      <c r="Y34" s="75"/>
      <c r="Z34" s="75">
        <v>1</v>
      </c>
      <c r="AA34" s="73">
        <v>1</v>
      </c>
      <c r="AB34" s="77">
        <v>2</v>
      </c>
      <c r="AC34" s="118">
        <v>2</v>
      </c>
      <c r="AD34" s="73">
        <v>4</v>
      </c>
      <c r="AE34" s="74">
        <v>5</v>
      </c>
      <c r="AF34" s="420"/>
      <c r="AG34" s="781"/>
      <c r="AH34" s="741" t="s">
        <v>232</v>
      </c>
      <c r="AI34" s="736" t="s">
        <v>463</v>
      </c>
      <c r="AJ34" s="736" t="s">
        <v>484</v>
      </c>
      <c r="AK34" s="768" t="s">
        <v>519</v>
      </c>
      <c r="AL34" s="736" t="s">
        <v>228</v>
      </c>
      <c r="AM34" s="736" t="s">
        <v>184</v>
      </c>
      <c r="AN34" s="736" t="s">
        <v>229</v>
      </c>
      <c r="AO34" s="735">
        <v>161372</v>
      </c>
      <c r="AP34" s="706">
        <v>76616</v>
      </c>
      <c r="AQ34" s="706">
        <v>84755</v>
      </c>
      <c r="AR34" s="734" t="s">
        <v>230</v>
      </c>
      <c r="AS34" s="734" t="s">
        <v>230</v>
      </c>
      <c r="AT34" s="734" t="s">
        <v>230</v>
      </c>
      <c r="AU34" s="734" t="s">
        <v>230</v>
      </c>
      <c r="AV34" s="704" t="s">
        <v>230</v>
      </c>
      <c r="AW34" s="704" t="s">
        <v>230</v>
      </c>
      <c r="AX34" s="704" t="s">
        <v>230</v>
      </c>
      <c r="AY34" s="735">
        <v>161372</v>
      </c>
      <c r="AZ34" s="221"/>
    </row>
    <row r="35" spans="1:52" ht="18">
      <c r="A35" s="797"/>
      <c r="B35" s="717"/>
      <c r="C35" s="710"/>
      <c r="D35" s="36" t="s">
        <v>6</v>
      </c>
      <c r="E35" s="76"/>
      <c r="F35" s="72"/>
      <c r="G35" s="72"/>
      <c r="H35" s="72"/>
      <c r="I35" s="72"/>
      <c r="J35" s="72"/>
      <c r="K35" s="72"/>
      <c r="L35" s="72"/>
      <c r="M35" s="78">
        <f>+M34*$M$11/$M$10</f>
        <v>5610666.666666667</v>
      </c>
      <c r="N35" s="79">
        <f>+N34*$N$11/$N$10</f>
        <v>5482727.2727272725</v>
      </c>
      <c r="O35" s="73">
        <f>+O34*$O$11/$O$10</f>
        <v>10965454.545454545</v>
      </c>
      <c r="P35" s="73">
        <f>+P34*$P$11/$P$10</f>
        <v>11654454.545454545</v>
      </c>
      <c r="Q35" s="73">
        <f>+Q34*$Q$11/$Q$10</f>
        <v>23308909.09090909</v>
      </c>
      <c r="R35" s="73">
        <f>+R34*$R$11/$R$10</f>
        <v>29136136.363636363</v>
      </c>
      <c r="S35" s="75"/>
      <c r="T35" s="75"/>
      <c r="U35" s="75"/>
      <c r="V35" s="75"/>
      <c r="W35" s="75"/>
      <c r="X35" s="75"/>
      <c r="Y35" s="75"/>
      <c r="Z35" s="78">
        <f>+Z34*$Z$11/$Z$10</f>
        <v>12780000</v>
      </c>
      <c r="AA35" s="79">
        <f>+AA34*$AA$11/$AA$10</f>
        <v>11929863.636363637</v>
      </c>
      <c r="AB35" s="73">
        <f>+AB34*$AB$11/$AB$10</f>
        <v>15906484.848484848</v>
      </c>
      <c r="AC35" s="73">
        <f>+AC34*$AC$11/$AC$10</f>
        <v>11929863.636363637</v>
      </c>
      <c r="AD35" s="73">
        <f>+AD34*$AD$11/$AD$10</f>
        <v>22724145.454545453</v>
      </c>
      <c r="AE35" s="73">
        <v>29136136.363636363</v>
      </c>
      <c r="AF35" s="421"/>
      <c r="AG35" s="781"/>
      <c r="AH35" s="742"/>
      <c r="AI35" s="737"/>
      <c r="AJ35" s="737"/>
      <c r="AK35" s="769"/>
      <c r="AL35" s="737"/>
      <c r="AM35" s="737"/>
      <c r="AN35" s="737"/>
      <c r="AO35" s="735"/>
      <c r="AP35" s="706"/>
      <c r="AQ35" s="706"/>
      <c r="AR35" s="734"/>
      <c r="AS35" s="734"/>
      <c r="AT35" s="734"/>
      <c r="AU35" s="734"/>
      <c r="AV35" s="704"/>
      <c r="AW35" s="704"/>
      <c r="AX35" s="704"/>
      <c r="AY35" s="735"/>
      <c r="AZ35" s="221"/>
    </row>
    <row r="36" spans="1:52" ht="27">
      <c r="A36" s="797"/>
      <c r="B36" s="717"/>
      <c r="C36" s="710"/>
      <c r="D36" s="38" t="s">
        <v>85</v>
      </c>
      <c r="E36" s="76"/>
      <c r="F36" s="72"/>
      <c r="G36" s="72"/>
      <c r="H36" s="72"/>
      <c r="I36" s="72"/>
      <c r="J36" s="72"/>
      <c r="K36" s="72"/>
      <c r="L36" s="72"/>
      <c r="M36" s="75"/>
      <c r="N36" s="73"/>
      <c r="O36" s="73"/>
      <c r="P36" s="73"/>
      <c r="Q36" s="73"/>
      <c r="R36" s="74"/>
      <c r="S36" s="75"/>
      <c r="T36" s="75"/>
      <c r="U36" s="75"/>
      <c r="V36" s="75"/>
      <c r="W36" s="75"/>
      <c r="X36" s="75"/>
      <c r="Y36" s="75"/>
      <c r="Z36" s="75"/>
      <c r="AA36" s="73"/>
      <c r="AB36" s="77"/>
      <c r="AC36" s="118"/>
      <c r="AD36" s="73"/>
      <c r="AE36" s="74"/>
      <c r="AF36" s="420"/>
      <c r="AG36" s="781"/>
      <c r="AH36" s="742"/>
      <c r="AI36" s="737"/>
      <c r="AJ36" s="737"/>
      <c r="AK36" s="769"/>
      <c r="AL36" s="737"/>
      <c r="AM36" s="737"/>
      <c r="AN36" s="737"/>
      <c r="AO36" s="735"/>
      <c r="AP36" s="706"/>
      <c r="AQ36" s="706"/>
      <c r="AR36" s="734"/>
      <c r="AS36" s="734"/>
      <c r="AT36" s="734"/>
      <c r="AU36" s="734"/>
      <c r="AV36" s="704"/>
      <c r="AW36" s="704"/>
      <c r="AX36" s="704"/>
      <c r="AY36" s="735"/>
      <c r="AZ36" s="221"/>
    </row>
    <row r="37" spans="1:52" ht="27">
      <c r="A37" s="797"/>
      <c r="B37" s="717"/>
      <c r="C37" s="710"/>
      <c r="D37" s="36" t="s">
        <v>7</v>
      </c>
      <c r="E37" s="76"/>
      <c r="F37" s="72"/>
      <c r="G37" s="72"/>
      <c r="H37" s="72"/>
      <c r="I37" s="72"/>
      <c r="J37" s="72"/>
      <c r="K37" s="72"/>
      <c r="L37" s="72"/>
      <c r="M37" s="75"/>
      <c r="N37" s="73"/>
      <c r="O37" s="73"/>
      <c r="P37" s="73"/>
      <c r="Q37" s="73"/>
      <c r="R37" s="74"/>
      <c r="S37" s="75"/>
      <c r="T37" s="75"/>
      <c r="U37" s="75"/>
      <c r="V37" s="75"/>
      <c r="W37" s="75"/>
      <c r="X37" s="75"/>
      <c r="Y37" s="75"/>
      <c r="Z37" s="75"/>
      <c r="AA37" s="73"/>
      <c r="AB37" s="77"/>
      <c r="AC37" s="118"/>
      <c r="AD37" s="73"/>
      <c r="AE37" s="74"/>
      <c r="AF37" s="420"/>
      <c r="AG37" s="781"/>
      <c r="AH37" s="742"/>
      <c r="AI37" s="737"/>
      <c r="AJ37" s="737"/>
      <c r="AK37" s="769"/>
      <c r="AL37" s="737"/>
      <c r="AM37" s="737"/>
      <c r="AN37" s="737"/>
      <c r="AO37" s="735"/>
      <c r="AP37" s="706"/>
      <c r="AQ37" s="706"/>
      <c r="AR37" s="734"/>
      <c r="AS37" s="734"/>
      <c r="AT37" s="734"/>
      <c r="AU37" s="734"/>
      <c r="AV37" s="704"/>
      <c r="AW37" s="704"/>
      <c r="AX37" s="704"/>
      <c r="AY37" s="735"/>
      <c r="AZ37" s="221"/>
    </row>
    <row r="38" spans="1:52" ht="27">
      <c r="A38" s="797"/>
      <c r="B38" s="717"/>
      <c r="C38" s="710"/>
      <c r="D38" s="38" t="s">
        <v>86</v>
      </c>
      <c r="E38" s="76"/>
      <c r="F38" s="72"/>
      <c r="G38" s="72"/>
      <c r="H38" s="72"/>
      <c r="I38" s="72"/>
      <c r="J38" s="72"/>
      <c r="K38" s="72"/>
      <c r="L38" s="72"/>
      <c r="M38" s="75"/>
      <c r="N38" s="73"/>
      <c r="O38" s="73">
        <f>+O34</f>
        <v>2</v>
      </c>
      <c r="P38" s="73"/>
      <c r="Q38" s="73">
        <v>4</v>
      </c>
      <c r="R38" s="74">
        <v>5</v>
      </c>
      <c r="S38" s="75"/>
      <c r="T38" s="75"/>
      <c r="U38" s="75"/>
      <c r="V38" s="75"/>
      <c r="W38" s="75"/>
      <c r="X38" s="75"/>
      <c r="Y38" s="75"/>
      <c r="Z38" s="75"/>
      <c r="AA38" s="73"/>
      <c r="AB38" s="73">
        <f>+AB34</f>
        <v>2</v>
      </c>
      <c r="AC38" s="118"/>
      <c r="AD38" s="73">
        <v>4</v>
      </c>
      <c r="AE38" s="74">
        <v>5</v>
      </c>
      <c r="AF38" s="420"/>
      <c r="AG38" s="781"/>
      <c r="AH38" s="742"/>
      <c r="AI38" s="737"/>
      <c r="AJ38" s="737"/>
      <c r="AK38" s="769"/>
      <c r="AL38" s="737"/>
      <c r="AM38" s="737"/>
      <c r="AN38" s="737"/>
      <c r="AO38" s="735"/>
      <c r="AP38" s="706"/>
      <c r="AQ38" s="706"/>
      <c r="AR38" s="734"/>
      <c r="AS38" s="734"/>
      <c r="AT38" s="734"/>
      <c r="AU38" s="734"/>
      <c r="AV38" s="704"/>
      <c r="AW38" s="704"/>
      <c r="AX38" s="704"/>
      <c r="AY38" s="735"/>
      <c r="AZ38" s="221"/>
    </row>
    <row r="39" spans="1:52" ht="27.75" thickBot="1">
      <c r="A39" s="797"/>
      <c r="B39" s="717"/>
      <c r="C39" s="710"/>
      <c r="D39" s="37" t="s">
        <v>89</v>
      </c>
      <c r="E39" s="76"/>
      <c r="F39" s="72"/>
      <c r="G39" s="72"/>
      <c r="H39" s="72"/>
      <c r="I39" s="72"/>
      <c r="J39" s="72"/>
      <c r="K39" s="72"/>
      <c r="L39" s="72"/>
      <c r="M39" s="75"/>
      <c r="N39" s="73"/>
      <c r="O39" s="73">
        <f>+O35</f>
        <v>10965454.545454545</v>
      </c>
      <c r="P39" s="73">
        <f>+P38*$P$11/$P$10</f>
        <v>0</v>
      </c>
      <c r="Q39" s="73">
        <f>+Q38*$Q$11/$Q$10</f>
        <v>23308909.09090909</v>
      </c>
      <c r="R39" s="73">
        <f>+R38*$R$11/$R$10</f>
        <v>29136136.363636363</v>
      </c>
      <c r="S39" s="75"/>
      <c r="T39" s="75"/>
      <c r="U39" s="75"/>
      <c r="V39" s="75"/>
      <c r="W39" s="75"/>
      <c r="X39" s="75"/>
      <c r="Y39" s="75"/>
      <c r="Z39" s="75"/>
      <c r="AA39" s="73"/>
      <c r="AB39" s="73">
        <f>+AB35</f>
        <v>15906484.848484848</v>
      </c>
      <c r="AC39" s="73">
        <f>+AC38*$AC$11/$AC$10</f>
        <v>0</v>
      </c>
      <c r="AD39" s="73">
        <f>+AD38*$AD$11/$AD$10</f>
        <v>22724145.454545453</v>
      </c>
      <c r="AE39" s="73">
        <v>29136136.363636363</v>
      </c>
      <c r="AF39" s="421"/>
      <c r="AG39" s="781"/>
      <c r="AH39" s="743"/>
      <c r="AI39" s="712"/>
      <c r="AJ39" s="712"/>
      <c r="AK39" s="770"/>
      <c r="AL39" s="712"/>
      <c r="AM39" s="712"/>
      <c r="AN39" s="712"/>
      <c r="AO39" s="735"/>
      <c r="AP39" s="706"/>
      <c r="AQ39" s="706"/>
      <c r="AR39" s="734"/>
      <c r="AS39" s="734"/>
      <c r="AT39" s="734"/>
      <c r="AU39" s="734"/>
      <c r="AV39" s="704"/>
      <c r="AW39" s="704"/>
      <c r="AX39" s="704"/>
      <c r="AY39" s="735"/>
      <c r="AZ39" s="221"/>
    </row>
    <row r="40" spans="1:52" ht="18">
      <c r="A40" s="797"/>
      <c r="B40" s="717"/>
      <c r="C40" s="710" t="s">
        <v>233</v>
      </c>
      <c r="D40" s="35" t="s">
        <v>84</v>
      </c>
      <c r="E40" s="76"/>
      <c r="F40" s="72"/>
      <c r="G40" s="72"/>
      <c r="H40" s="72"/>
      <c r="I40" s="72"/>
      <c r="J40" s="72"/>
      <c r="K40" s="72"/>
      <c r="L40" s="72"/>
      <c r="M40" s="75"/>
      <c r="N40" s="73"/>
      <c r="O40" s="73"/>
      <c r="P40" s="73"/>
      <c r="Q40" s="73"/>
      <c r="R40" s="74">
        <v>1</v>
      </c>
      <c r="S40" s="75"/>
      <c r="T40" s="75"/>
      <c r="U40" s="75"/>
      <c r="V40" s="75"/>
      <c r="W40" s="75"/>
      <c r="X40" s="75"/>
      <c r="Y40" s="75"/>
      <c r="Z40" s="75"/>
      <c r="AA40" s="73"/>
      <c r="AB40" s="77"/>
      <c r="AC40" s="118"/>
      <c r="AD40" s="73"/>
      <c r="AE40" s="74">
        <v>1</v>
      </c>
      <c r="AF40" s="420"/>
      <c r="AG40" s="781"/>
      <c r="AH40" s="741" t="s">
        <v>234</v>
      </c>
      <c r="AI40" s="736" t="s">
        <v>485</v>
      </c>
      <c r="AJ40" s="736" t="s">
        <v>486</v>
      </c>
      <c r="AK40" s="768" t="s">
        <v>519</v>
      </c>
      <c r="AL40" s="736" t="s">
        <v>228</v>
      </c>
      <c r="AM40" s="736" t="s">
        <v>184</v>
      </c>
      <c r="AN40" s="736" t="s">
        <v>229</v>
      </c>
      <c r="AO40" s="735">
        <v>22438</v>
      </c>
      <c r="AP40" s="706">
        <v>53075</v>
      </c>
      <c r="AQ40" s="706">
        <v>53484</v>
      </c>
      <c r="AR40" s="734" t="s">
        <v>230</v>
      </c>
      <c r="AS40" s="734" t="s">
        <v>230</v>
      </c>
      <c r="AT40" s="734" t="s">
        <v>230</v>
      </c>
      <c r="AU40" s="734" t="s">
        <v>230</v>
      </c>
      <c r="AV40" s="704" t="s">
        <v>230</v>
      </c>
      <c r="AW40" s="704" t="s">
        <v>230</v>
      </c>
      <c r="AX40" s="704" t="s">
        <v>230</v>
      </c>
      <c r="AY40" s="735">
        <v>22438</v>
      </c>
      <c r="AZ40" s="221"/>
    </row>
    <row r="41" spans="1:52" ht="18">
      <c r="A41" s="797"/>
      <c r="B41" s="717"/>
      <c r="C41" s="710"/>
      <c r="D41" s="36" t="s">
        <v>6</v>
      </c>
      <c r="E41" s="76"/>
      <c r="F41" s="72"/>
      <c r="G41" s="72"/>
      <c r="H41" s="72"/>
      <c r="I41" s="72"/>
      <c r="J41" s="72"/>
      <c r="K41" s="72"/>
      <c r="L41" s="72"/>
      <c r="M41" s="75"/>
      <c r="N41" s="73"/>
      <c r="O41" s="73"/>
      <c r="P41" s="73"/>
      <c r="Q41" s="73"/>
      <c r="R41" s="73">
        <f>+R40*$R$11/$R$10</f>
        <v>5827227.2727272725</v>
      </c>
      <c r="S41" s="75"/>
      <c r="T41" s="75"/>
      <c r="U41" s="75"/>
      <c r="V41" s="75"/>
      <c r="W41" s="75"/>
      <c r="X41" s="75"/>
      <c r="Y41" s="75"/>
      <c r="Z41" s="75"/>
      <c r="AA41" s="73"/>
      <c r="AB41" s="77"/>
      <c r="AC41" s="118"/>
      <c r="AD41" s="73"/>
      <c r="AE41" s="73">
        <v>5827227.2727272725</v>
      </c>
      <c r="AF41" s="421"/>
      <c r="AG41" s="781"/>
      <c r="AH41" s="742"/>
      <c r="AI41" s="737"/>
      <c r="AJ41" s="737"/>
      <c r="AK41" s="769"/>
      <c r="AL41" s="737"/>
      <c r="AM41" s="737"/>
      <c r="AN41" s="737"/>
      <c r="AO41" s="735"/>
      <c r="AP41" s="706"/>
      <c r="AQ41" s="706"/>
      <c r="AR41" s="734"/>
      <c r="AS41" s="734"/>
      <c r="AT41" s="734"/>
      <c r="AU41" s="734"/>
      <c r="AV41" s="704"/>
      <c r="AW41" s="704"/>
      <c r="AX41" s="704"/>
      <c r="AY41" s="735"/>
      <c r="AZ41" s="221"/>
    </row>
    <row r="42" spans="1:52" ht="27">
      <c r="A42" s="797"/>
      <c r="B42" s="717"/>
      <c r="C42" s="710"/>
      <c r="D42" s="38" t="s">
        <v>85</v>
      </c>
      <c r="E42" s="76"/>
      <c r="F42" s="72"/>
      <c r="G42" s="72"/>
      <c r="H42" s="72"/>
      <c r="I42" s="72"/>
      <c r="J42" s="72"/>
      <c r="K42" s="72"/>
      <c r="L42" s="72"/>
      <c r="M42" s="75"/>
      <c r="N42" s="73"/>
      <c r="O42" s="73"/>
      <c r="P42" s="73"/>
      <c r="Q42" s="73"/>
      <c r="R42" s="74"/>
      <c r="S42" s="75"/>
      <c r="T42" s="75"/>
      <c r="U42" s="75"/>
      <c r="V42" s="75"/>
      <c r="W42" s="75"/>
      <c r="X42" s="75"/>
      <c r="Y42" s="75"/>
      <c r="Z42" s="75"/>
      <c r="AA42" s="73"/>
      <c r="AB42" s="77"/>
      <c r="AC42" s="118"/>
      <c r="AD42" s="73"/>
      <c r="AE42" s="74"/>
      <c r="AF42" s="420"/>
      <c r="AG42" s="781"/>
      <c r="AH42" s="742"/>
      <c r="AI42" s="737"/>
      <c r="AJ42" s="737"/>
      <c r="AK42" s="769"/>
      <c r="AL42" s="737"/>
      <c r="AM42" s="737"/>
      <c r="AN42" s="737"/>
      <c r="AO42" s="735"/>
      <c r="AP42" s="706"/>
      <c r="AQ42" s="706"/>
      <c r="AR42" s="734"/>
      <c r="AS42" s="734"/>
      <c r="AT42" s="734"/>
      <c r="AU42" s="734"/>
      <c r="AV42" s="704"/>
      <c r="AW42" s="704"/>
      <c r="AX42" s="704"/>
      <c r="AY42" s="735"/>
      <c r="AZ42" s="221"/>
    </row>
    <row r="43" spans="1:52" ht="27">
      <c r="A43" s="797"/>
      <c r="B43" s="717"/>
      <c r="C43" s="710"/>
      <c r="D43" s="36" t="s">
        <v>7</v>
      </c>
      <c r="E43" s="76"/>
      <c r="F43" s="72"/>
      <c r="G43" s="72"/>
      <c r="H43" s="72"/>
      <c r="I43" s="72"/>
      <c r="J43" s="72"/>
      <c r="K43" s="72"/>
      <c r="L43" s="72"/>
      <c r="M43" s="75"/>
      <c r="N43" s="73"/>
      <c r="O43" s="73"/>
      <c r="P43" s="73"/>
      <c r="Q43" s="73"/>
      <c r="R43" s="74"/>
      <c r="S43" s="75"/>
      <c r="T43" s="75"/>
      <c r="U43" s="75"/>
      <c r="V43" s="75"/>
      <c r="W43" s="75"/>
      <c r="X43" s="75"/>
      <c r="Y43" s="75"/>
      <c r="Z43" s="75"/>
      <c r="AA43" s="73"/>
      <c r="AB43" s="77"/>
      <c r="AC43" s="118"/>
      <c r="AD43" s="73"/>
      <c r="AE43" s="74"/>
      <c r="AF43" s="420"/>
      <c r="AG43" s="781"/>
      <c r="AH43" s="742"/>
      <c r="AI43" s="737"/>
      <c r="AJ43" s="737"/>
      <c r="AK43" s="769"/>
      <c r="AL43" s="737"/>
      <c r="AM43" s="737"/>
      <c r="AN43" s="737"/>
      <c r="AO43" s="735"/>
      <c r="AP43" s="706"/>
      <c r="AQ43" s="706"/>
      <c r="AR43" s="734"/>
      <c r="AS43" s="734"/>
      <c r="AT43" s="734"/>
      <c r="AU43" s="734"/>
      <c r="AV43" s="704"/>
      <c r="AW43" s="704"/>
      <c r="AX43" s="704"/>
      <c r="AY43" s="735"/>
      <c r="AZ43" s="221"/>
    </row>
    <row r="44" spans="1:52" ht="27">
      <c r="A44" s="797"/>
      <c r="B44" s="717"/>
      <c r="C44" s="710"/>
      <c r="D44" s="38" t="s">
        <v>86</v>
      </c>
      <c r="E44" s="76"/>
      <c r="F44" s="72"/>
      <c r="G44" s="72"/>
      <c r="H44" s="72"/>
      <c r="I44" s="72"/>
      <c r="J44" s="72"/>
      <c r="K44" s="72"/>
      <c r="L44" s="72"/>
      <c r="M44" s="75"/>
      <c r="N44" s="73"/>
      <c r="O44" s="73"/>
      <c r="P44" s="73"/>
      <c r="Q44" s="73"/>
      <c r="R44" s="74">
        <v>1</v>
      </c>
      <c r="S44" s="75"/>
      <c r="T44" s="75"/>
      <c r="U44" s="75"/>
      <c r="V44" s="75"/>
      <c r="W44" s="75"/>
      <c r="X44" s="75"/>
      <c r="Y44" s="75"/>
      <c r="Z44" s="75"/>
      <c r="AA44" s="73"/>
      <c r="AB44" s="77"/>
      <c r="AC44" s="118"/>
      <c r="AD44" s="73"/>
      <c r="AE44" s="74">
        <v>1</v>
      </c>
      <c r="AF44" s="420"/>
      <c r="AG44" s="781"/>
      <c r="AH44" s="742"/>
      <c r="AI44" s="737"/>
      <c r="AJ44" s="737"/>
      <c r="AK44" s="769"/>
      <c r="AL44" s="737"/>
      <c r="AM44" s="737"/>
      <c r="AN44" s="737"/>
      <c r="AO44" s="735"/>
      <c r="AP44" s="706"/>
      <c r="AQ44" s="706"/>
      <c r="AR44" s="734"/>
      <c r="AS44" s="734"/>
      <c r="AT44" s="734"/>
      <c r="AU44" s="734"/>
      <c r="AV44" s="704"/>
      <c r="AW44" s="704"/>
      <c r="AX44" s="704"/>
      <c r="AY44" s="735"/>
      <c r="AZ44" s="221"/>
    </row>
    <row r="45" spans="1:52" ht="27.75" thickBot="1">
      <c r="A45" s="797"/>
      <c r="B45" s="717"/>
      <c r="C45" s="710"/>
      <c r="D45" s="37" t="s">
        <v>89</v>
      </c>
      <c r="E45" s="76"/>
      <c r="F45" s="72"/>
      <c r="G45" s="72"/>
      <c r="H45" s="72"/>
      <c r="I45" s="72"/>
      <c r="J45" s="72"/>
      <c r="K45" s="72"/>
      <c r="L45" s="72"/>
      <c r="M45" s="75"/>
      <c r="N45" s="73"/>
      <c r="O45" s="73"/>
      <c r="P45" s="73"/>
      <c r="Q45" s="73"/>
      <c r="R45" s="73">
        <f>+R44*$R$11/$R$10</f>
        <v>5827227.2727272725</v>
      </c>
      <c r="S45" s="75"/>
      <c r="T45" s="75"/>
      <c r="U45" s="75"/>
      <c r="V45" s="75"/>
      <c r="W45" s="75"/>
      <c r="X45" s="75"/>
      <c r="Y45" s="75"/>
      <c r="Z45" s="75"/>
      <c r="AA45" s="73"/>
      <c r="AB45" s="77"/>
      <c r="AC45" s="118"/>
      <c r="AD45" s="73"/>
      <c r="AE45" s="73">
        <v>5827227.2727272725</v>
      </c>
      <c r="AF45" s="421"/>
      <c r="AG45" s="781"/>
      <c r="AH45" s="743"/>
      <c r="AI45" s="712"/>
      <c r="AJ45" s="712"/>
      <c r="AK45" s="770"/>
      <c r="AL45" s="712"/>
      <c r="AM45" s="712"/>
      <c r="AN45" s="712"/>
      <c r="AO45" s="735"/>
      <c r="AP45" s="706"/>
      <c r="AQ45" s="706"/>
      <c r="AR45" s="734"/>
      <c r="AS45" s="734"/>
      <c r="AT45" s="734"/>
      <c r="AU45" s="734"/>
      <c r="AV45" s="704"/>
      <c r="AW45" s="704"/>
      <c r="AX45" s="704"/>
      <c r="AY45" s="735"/>
      <c r="AZ45" s="221"/>
    </row>
    <row r="46" spans="1:52" ht="18">
      <c r="A46" s="797"/>
      <c r="B46" s="717"/>
      <c r="C46" s="710" t="s">
        <v>235</v>
      </c>
      <c r="D46" s="35" t="s">
        <v>84</v>
      </c>
      <c r="E46" s="76"/>
      <c r="F46" s="72"/>
      <c r="G46" s="72"/>
      <c r="H46" s="72"/>
      <c r="I46" s="72"/>
      <c r="J46" s="72"/>
      <c r="K46" s="72"/>
      <c r="L46" s="72"/>
      <c r="M46" s="75">
        <v>1</v>
      </c>
      <c r="N46" s="73">
        <v>1</v>
      </c>
      <c r="O46" s="73">
        <v>2</v>
      </c>
      <c r="P46" s="73">
        <v>2</v>
      </c>
      <c r="Q46" s="73">
        <v>3</v>
      </c>
      <c r="R46" s="74">
        <v>4</v>
      </c>
      <c r="S46" s="75"/>
      <c r="T46" s="75"/>
      <c r="U46" s="75"/>
      <c r="V46" s="75"/>
      <c r="W46" s="75"/>
      <c r="X46" s="75"/>
      <c r="Y46" s="75"/>
      <c r="Z46" s="75">
        <v>1</v>
      </c>
      <c r="AA46" s="73">
        <v>1</v>
      </c>
      <c r="AB46" s="77">
        <v>2</v>
      </c>
      <c r="AC46" s="118">
        <v>2</v>
      </c>
      <c r="AD46" s="73">
        <v>3</v>
      </c>
      <c r="AE46" s="74">
        <v>4</v>
      </c>
      <c r="AF46" s="420"/>
      <c r="AG46" s="781"/>
      <c r="AH46" s="741" t="s">
        <v>235</v>
      </c>
      <c r="AI46" s="736" t="s">
        <v>481</v>
      </c>
      <c r="AJ46" s="736" t="s">
        <v>482</v>
      </c>
      <c r="AK46" s="768" t="s">
        <v>519</v>
      </c>
      <c r="AL46" s="736" t="s">
        <v>228</v>
      </c>
      <c r="AM46" s="736" t="s">
        <v>450</v>
      </c>
      <c r="AN46" s="736" t="s">
        <v>229</v>
      </c>
      <c r="AO46" s="735">
        <v>401944</v>
      </c>
      <c r="AP46" s="706">
        <v>194318</v>
      </c>
      <c r="AQ46" s="706">
        <v>207625</v>
      </c>
      <c r="AR46" s="734" t="s">
        <v>230</v>
      </c>
      <c r="AS46" s="734" t="s">
        <v>230</v>
      </c>
      <c r="AT46" s="734" t="s">
        <v>230</v>
      </c>
      <c r="AU46" s="734" t="s">
        <v>230</v>
      </c>
      <c r="AV46" s="704" t="s">
        <v>230</v>
      </c>
      <c r="AW46" s="704" t="s">
        <v>230</v>
      </c>
      <c r="AX46" s="704" t="s">
        <v>230</v>
      </c>
      <c r="AY46" s="735">
        <v>401944</v>
      </c>
      <c r="AZ46" s="221"/>
    </row>
    <row r="47" spans="1:52" ht="18">
      <c r="A47" s="797"/>
      <c r="B47" s="717"/>
      <c r="C47" s="710"/>
      <c r="D47" s="36" t="s">
        <v>6</v>
      </c>
      <c r="E47" s="76"/>
      <c r="F47" s="72"/>
      <c r="G47" s="72"/>
      <c r="H47" s="72"/>
      <c r="I47" s="72"/>
      <c r="J47" s="72"/>
      <c r="K47" s="72"/>
      <c r="L47" s="72"/>
      <c r="M47" s="78">
        <f>+M46*$M$11/$M$10</f>
        <v>5610666.666666667</v>
      </c>
      <c r="N47" s="79">
        <f>+N46*$N$11/$N$10</f>
        <v>5482727.2727272725</v>
      </c>
      <c r="O47" s="73">
        <f>+O46*$O$11/$O$10</f>
        <v>10965454.545454545</v>
      </c>
      <c r="P47" s="73">
        <f>+P46*$P$11/$P$10</f>
        <v>11654454.545454545</v>
      </c>
      <c r="Q47" s="73">
        <f>+Q46*$Q$11/$Q$10</f>
        <v>17481681.818181816</v>
      </c>
      <c r="R47" s="73">
        <f>+R46*$R$11/$R$10</f>
        <v>23308909.09090909</v>
      </c>
      <c r="S47" s="75"/>
      <c r="T47" s="75"/>
      <c r="U47" s="75"/>
      <c r="V47" s="75"/>
      <c r="W47" s="75"/>
      <c r="X47" s="75"/>
      <c r="Y47" s="75"/>
      <c r="Z47" s="78">
        <f>+Z46*$Z$11/$Z$10</f>
        <v>12780000</v>
      </c>
      <c r="AA47" s="79">
        <f>+AA46*$AA$11/$AA$10</f>
        <v>11929863.636363637</v>
      </c>
      <c r="AB47" s="73">
        <f>+AB46*$AB$11/$AB$10</f>
        <v>15906484.848484848</v>
      </c>
      <c r="AC47" s="73">
        <f>+AC46*$AC$11/$AC$10</f>
        <v>11929863.636363637</v>
      </c>
      <c r="AD47" s="73">
        <f>+AD46*$AD$11/$AD$10</f>
        <v>17043109.09090909</v>
      </c>
      <c r="AE47" s="73">
        <v>23308909.09090909</v>
      </c>
      <c r="AF47" s="421"/>
      <c r="AG47" s="781"/>
      <c r="AH47" s="742"/>
      <c r="AI47" s="737"/>
      <c r="AJ47" s="737"/>
      <c r="AK47" s="769"/>
      <c r="AL47" s="737"/>
      <c r="AM47" s="737"/>
      <c r="AN47" s="737"/>
      <c r="AO47" s="735"/>
      <c r="AP47" s="706"/>
      <c r="AQ47" s="706"/>
      <c r="AR47" s="734"/>
      <c r="AS47" s="734"/>
      <c r="AT47" s="734"/>
      <c r="AU47" s="734"/>
      <c r="AV47" s="704"/>
      <c r="AW47" s="704"/>
      <c r="AX47" s="704"/>
      <c r="AY47" s="735"/>
      <c r="AZ47" s="221"/>
    </row>
    <row r="48" spans="1:52" ht="27">
      <c r="A48" s="797"/>
      <c r="B48" s="717"/>
      <c r="C48" s="710"/>
      <c r="D48" s="38" t="s">
        <v>85</v>
      </c>
      <c r="E48" s="76"/>
      <c r="F48" s="72"/>
      <c r="G48" s="72"/>
      <c r="H48" s="72"/>
      <c r="I48" s="72"/>
      <c r="J48" s="72"/>
      <c r="K48" s="72"/>
      <c r="L48" s="72"/>
      <c r="M48" s="75"/>
      <c r="N48" s="73"/>
      <c r="O48" s="73"/>
      <c r="P48" s="73"/>
      <c r="Q48" s="73"/>
      <c r="R48" s="74"/>
      <c r="S48" s="75"/>
      <c r="T48" s="75"/>
      <c r="U48" s="75"/>
      <c r="V48" s="75"/>
      <c r="W48" s="75"/>
      <c r="X48" s="75"/>
      <c r="Y48" s="75"/>
      <c r="Z48" s="75"/>
      <c r="AA48" s="73"/>
      <c r="AB48" s="77"/>
      <c r="AC48" s="118"/>
      <c r="AD48" s="73"/>
      <c r="AE48" s="74"/>
      <c r="AF48" s="420"/>
      <c r="AG48" s="781"/>
      <c r="AH48" s="742"/>
      <c r="AI48" s="737"/>
      <c r="AJ48" s="737"/>
      <c r="AK48" s="769"/>
      <c r="AL48" s="737"/>
      <c r="AM48" s="737"/>
      <c r="AN48" s="737"/>
      <c r="AO48" s="735"/>
      <c r="AP48" s="706"/>
      <c r="AQ48" s="706"/>
      <c r="AR48" s="734"/>
      <c r="AS48" s="734"/>
      <c r="AT48" s="734"/>
      <c r="AU48" s="734"/>
      <c r="AV48" s="704"/>
      <c r="AW48" s="704"/>
      <c r="AX48" s="704"/>
      <c r="AY48" s="735"/>
      <c r="AZ48" s="221"/>
    </row>
    <row r="49" spans="1:52" ht="27">
      <c r="A49" s="797"/>
      <c r="B49" s="717"/>
      <c r="C49" s="710"/>
      <c r="D49" s="36" t="s">
        <v>7</v>
      </c>
      <c r="E49" s="76"/>
      <c r="F49" s="72"/>
      <c r="G49" s="72"/>
      <c r="H49" s="72"/>
      <c r="I49" s="72"/>
      <c r="J49" s="72"/>
      <c r="K49" s="72"/>
      <c r="L49" s="72"/>
      <c r="M49" s="75"/>
      <c r="N49" s="73"/>
      <c r="O49" s="73"/>
      <c r="P49" s="73"/>
      <c r="Q49" s="73"/>
      <c r="R49" s="74"/>
      <c r="S49" s="75"/>
      <c r="T49" s="75"/>
      <c r="U49" s="75"/>
      <c r="V49" s="75"/>
      <c r="W49" s="75"/>
      <c r="X49" s="75"/>
      <c r="Y49" s="75"/>
      <c r="Z49" s="75"/>
      <c r="AA49" s="73"/>
      <c r="AB49" s="77"/>
      <c r="AC49" s="118"/>
      <c r="AD49" s="73"/>
      <c r="AE49" s="74"/>
      <c r="AF49" s="420"/>
      <c r="AG49" s="781"/>
      <c r="AH49" s="742"/>
      <c r="AI49" s="737"/>
      <c r="AJ49" s="737"/>
      <c r="AK49" s="769"/>
      <c r="AL49" s="737"/>
      <c r="AM49" s="737"/>
      <c r="AN49" s="737"/>
      <c r="AO49" s="735"/>
      <c r="AP49" s="706"/>
      <c r="AQ49" s="706"/>
      <c r="AR49" s="734"/>
      <c r="AS49" s="734"/>
      <c r="AT49" s="734"/>
      <c r="AU49" s="734"/>
      <c r="AV49" s="704"/>
      <c r="AW49" s="704"/>
      <c r="AX49" s="704"/>
      <c r="AY49" s="735"/>
      <c r="AZ49" s="221"/>
    </row>
    <row r="50" spans="1:52" ht="27">
      <c r="A50" s="797"/>
      <c r="B50" s="717"/>
      <c r="C50" s="710"/>
      <c r="D50" s="38" t="s">
        <v>86</v>
      </c>
      <c r="E50" s="76"/>
      <c r="F50" s="72"/>
      <c r="G50" s="72"/>
      <c r="H50" s="72"/>
      <c r="I50" s="72"/>
      <c r="J50" s="72"/>
      <c r="K50" s="72"/>
      <c r="L50" s="72"/>
      <c r="M50" s="75"/>
      <c r="N50" s="73"/>
      <c r="O50" s="73">
        <f>+O46</f>
        <v>2</v>
      </c>
      <c r="P50" s="73">
        <v>2</v>
      </c>
      <c r="Q50" s="73">
        <v>3</v>
      </c>
      <c r="R50" s="74">
        <v>4</v>
      </c>
      <c r="S50" s="75"/>
      <c r="T50" s="75"/>
      <c r="U50" s="75"/>
      <c r="V50" s="75"/>
      <c r="W50" s="75"/>
      <c r="X50" s="75"/>
      <c r="Y50" s="75"/>
      <c r="Z50" s="75"/>
      <c r="AA50" s="73"/>
      <c r="AB50" s="73">
        <f>+AB46</f>
        <v>2</v>
      </c>
      <c r="AC50" s="118">
        <v>2</v>
      </c>
      <c r="AD50" s="73">
        <v>3</v>
      </c>
      <c r="AE50" s="74">
        <v>4</v>
      </c>
      <c r="AF50" s="420"/>
      <c r="AG50" s="781"/>
      <c r="AH50" s="742"/>
      <c r="AI50" s="737"/>
      <c r="AJ50" s="737"/>
      <c r="AK50" s="769"/>
      <c r="AL50" s="737"/>
      <c r="AM50" s="737"/>
      <c r="AN50" s="737"/>
      <c r="AO50" s="735"/>
      <c r="AP50" s="706"/>
      <c r="AQ50" s="706"/>
      <c r="AR50" s="734"/>
      <c r="AS50" s="734"/>
      <c r="AT50" s="734"/>
      <c r="AU50" s="734"/>
      <c r="AV50" s="704"/>
      <c r="AW50" s="704"/>
      <c r="AX50" s="704"/>
      <c r="AY50" s="735"/>
      <c r="AZ50" s="221"/>
    </row>
    <row r="51" spans="1:52" ht="27.75" thickBot="1">
      <c r="A51" s="797"/>
      <c r="B51" s="717"/>
      <c r="C51" s="710"/>
      <c r="D51" s="37" t="s">
        <v>89</v>
      </c>
      <c r="E51" s="76"/>
      <c r="F51" s="72"/>
      <c r="G51" s="72"/>
      <c r="H51" s="72"/>
      <c r="I51" s="72"/>
      <c r="J51" s="72"/>
      <c r="K51" s="72"/>
      <c r="L51" s="72"/>
      <c r="M51" s="75"/>
      <c r="N51" s="73"/>
      <c r="O51" s="73">
        <f>+O47</f>
        <v>10965454.545454545</v>
      </c>
      <c r="P51" s="73">
        <f>+P50*$P$11/$P$10</f>
        <v>11654454.545454545</v>
      </c>
      <c r="Q51" s="73">
        <f>+Q50*$Q$11/$Q$10</f>
        <v>17481681.818181816</v>
      </c>
      <c r="R51" s="73">
        <f>+R50*$R$11/$R$10</f>
        <v>23308909.09090909</v>
      </c>
      <c r="S51" s="75"/>
      <c r="T51" s="75"/>
      <c r="U51" s="75"/>
      <c r="V51" s="75"/>
      <c r="W51" s="75"/>
      <c r="X51" s="75"/>
      <c r="Y51" s="75"/>
      <c r="Z51" s="75"/>
      <c r="AA51" s="73"/>
      <c r="AB51" s="73">
        <f>+AB47</f>
        <v>15906484.848484848</v>
      </c>
      <c r="AC51" s="73">
        <f>+AC50*$AC$11/$AC$10</f>
        <v>11929863.636363637</v>
      </c>
      <c r="AD51" s="73">
        <f>+AD50*$AD$11/$AD$10</f>
        <v>17043109.09090909</v>
      </c>
      <c r="AE51" s="73">
        <v>23308909.09090909</v>
      </c>
      <c r="AF51" s="421"/>
      <c r="AG51" s="781"/>
      <c r="AH51" s="743"/>
      <c r="AI51" s="712"/>
      <c r="AJ51" s="712"/>
      <c r="AK51" s="770"/>
      <c r="AL51" s="712"/>
      <c r="AM51" s="712"/>
      <c r="AN51" s="712"/>
      <c r="AO51" s="735"/>
      <c r="AP51" s="706"/>
      <c r="AQ51" s="706"/>
      <c r="AR51" s="734"/>
      <c r="AS51" s="734"/>
      <c r="AT51" s="734"/>
      <c r="AU51" s="734"/>
      <c r="AV51" s="704"/>
      <c r="AW51" s="704"/>
      <c r="AX51" s="704"/>
      <c r="AY51" s="735"/>
      <c r="AZ51" s="221"/>
    </row>
    <row r="52" spans="1:52" ht="18">
      <c r="A52" s="797"/>
      <c r="B52" s="717"/>
      <c r="C52" s="710" t="s">
        <v>236</v>
      </c>
      <c r="D52" s="35" t="s">
        <v>84</v>
      </c>
      <c r="E52" s="76"/>
      <c r="F52" s="72"/>
      <c r="G52" s="72"/>
      <c r="H52" s="72"/>
      <c r="I52" s="72"/>
      <c r="J52" s="72"/>
      <c r="K52" s="72"/>
      <c r="L52" s="72"/>
      <c r="M52" s="75"/>
      <c r="N52" s="73"/>
      <c r="O52" s="73"/>
      <c r="P52" s="73"/>
      <c r="Q52" s="73"/>
      <c r="R52" s="74"/>
      <c r="S52" s="75"/>
      <c r="T52" s="75"/>
      <c r="U52" s="75"/>
      <c r="V52" s="75"/>
      <c r="W52" s="75"/>
      <c r="X52" s="75"/>
      <c r="Y52" s="75"/>
      <c r="Z52" s="75"/>
      <c r="AA52" s="73"/>
      <c r="AB52" s="77"/>
      <c r="AC52" s="118"/>
      <c r="AD52" s="73"/>
      <c r="AE52" s="74"/>
      <c r="AF52" s="420"/>
      <c r="AG52" s="781"/>
      <c r="AH52" s="741" t="s">
        <v>236</v>
      </c>
      <c r="AI52" s="736" t="s">
        <v>227</v>
      </c>
      <c r="AJ52" s="736" t="s">
        <v>227</v>
      </c>
      <c r="AK52" s="768" t="s">
        <v>472</v>
      </c>
      <c r="AL52" s="736" t="s">
        <v>228</v>
      </c>
      <c r="AM52" s="736" t="s">
        <v>184</v>
      </c>
      <c r="AN52" s="736" t="s">
        <v>229</v>
      </c>
      <c r="AO52" s="735">
        <v>22438</v>
      </c>
      <c r="AP52" s="706">
        <v>181364</v>
      </c>
      <c r="AQ52" s="706">
        <v>191238</v>
      </c>
      <c r="AR52" s="734" t="s">
        <v>230</v>
      </c>
      <c r="AS52" s="734" t="s">
        <v>230</v>
      </c>
      <c r="AT52" s="734" t="s">
        <v>230</v>
      </c>
      <c r="AU52" s="734" t="s">
        <v>230</v>
      </c>
      <c r="AV52" s="704" t="s">
        <v>230</v>
      </c>
      <c r="AW52" s="704" t="s">
        <v>230</v>
      </c>
      <c r="AX52" s="704" t="s">
        <v>230</v>
      </c>
      <c r="AY52" s="735">
        <v>22438</v>
      </c>
      <c r="AZ52" s="221"/>
    </row>
    <row r="53" spans="1:52" ht="18">
      <c r="A53" s="797"/>
      <c r="B53" s="717"/>
      <c r="C53" s="710"/>
      <c r="D53" s="36" t="s">
        <v>6</v>
      </c>
      <c r="E53" s="76"/>
      <c r="F53" s="72"/>
      <c r="G53" s="72"/>
      <c r="H53" s="72"/>
      <c r="I53" s="72"/>
      <c r="J53" s="72"/>
      <c r="K53" s="72"/>
      <c r="L53" s="72"/>
      <c r="M53" s="75"/>
      <c r="N53" s="73"/>
      <c r="O53" s="73"/>
      <c r="P53" s="73"/>
      <c r="Q53" s="73"/>
      <c r="R53" s="74"/>
      <c r="S53" s="75"/>
      <c r="T53" s="75"/>
      <c r="U53" s="75"/>
      <c r="V53" s="75"/>
      <c r="W53" s="75"/>
      <c r="X53" s="75"/>
      <c r="Y53" s="75"/>
      <c r="Z53" s="75"/>
      <c r="AA53" s="73"/>
      <c r="AB53" s="77"/>
      <c r="AC53" s="118"/>
      <c r="AD53" s="73"/>
      <c r="AE53" s="74"/>
      <c r="AF53" s="420"/>
      <c r="AG53" s="781"/>
      <c r="AH53" s="742"/>
      <c r="AI53" s="737"/>
      <c r="AJ53" s="737"/>
      <c r="AK53" s="769"/>
      <c r="AL53" s="737"/>
      <c r="AM53" s="737"/>
      <c r="AN53" s="737"/>
      <c r="AO53" s="735"/>
      <c r="AP53" s="706"/>
      <c r="AQ53" s="706"/>
      <c r="AR53" s="734"/>
      <c r="AS53" s="734"/>
      <c r="AT53" s="734"/>
      <c r="AU53" s="734"/>
      <c r="AV53" s="704"/>
      <c r="AW53" s="704"/>
      <c r="AX53" s="704"/>
      <c r="AY53" s="735"/>
      <c r="AZ53" s="221"/>
    </row>
    <row r="54" spans="1:52" ht="27">
      <c r="A54" s="797"/>
      <c r="B54" s="717"/>
      <c r="C54" s="710"/>
      <c r="D54" s="38" t="s">
        <v>85</v>
      </c>
      <c r="E54" s="76"/>
      <c r="F54" s="72"/>
      <c r="G54" s="72"/>
      <c r="H54" s="72"/>
      <c r="I54" s="72"/>
      <c r="J54" s="72"/>
      <c r="K54" s="72"/>
      <c r="L54" s="72"/>
      <c r="M54" s="75"/>
      <c r="N54" s="73"/>
      <c r="O54" s="73"/>
      <c r="P54" s="73"/>
      <c r="Q54" s="73"/>
      <c r="R54" s="74"/>
      <c r="S54" s="75"/>
      <c r="T54" s="75"/>
      <c r="U54" s="75"/>
      <c r="V54" s="75"/>
      <c r="W54" s="75"/>
      <c r="X54" s="75"/>
      <c r="Y54" s="75"/>
      <c r="Z54" s="75"/>
      <c r="AA54" s="73"/>
      <c r="AB54" s="77"/>
      <c r="AC54" s="118"/>
      <c r="AD54" s="73"/>
      <c r="AE54" s="74"/>
      <c r="AF54" s="420"/>
      <c r="AG54" s="781"/>
      <c r="AH54" s="742"/>
      <c r="AI54" s="737"/>
      <c r="AJ54" s="737"/>
      <c r="AK54" s="769"/>
      <c r="AL54" s="737"/>
      <c r="AM54" s="737"/>
      <c r="AN54" s="737"/>
      <c r="AO54" s="735"/>
      <c r="AP54" s="706"/>
      <c r="AQ54" s="706"/>
      <c r="AR54" s="734"/>
      <c r="AS54" s="734"/>
      <c r="AT54" s="734"/>
      <c r="AU54" s="734"/>
      <c r="AV54" s="704"/>
      <c r="AW54" s="704"/>
      <c r="AX54" s="704"/>
      <c r="AY54" s="735"/>
      <c r="AZ54" s="221"/>
    </row>
    <row r="55" spans="1:52" ht="27">
      <c r="A55" s="797"/>
      <c r="B55" s="717"/>
      <c r="C55" s="710"/>
      <c r="D55" s="36" t="s">
        <v>7</v>
      </c>
      <c r="E55" s="76"/>
      <c r="F55" s="72"/>
      <c r="G55" s="72"/>
      <c r="H55" s="72"/>
      <c r="I55" s="72"/>
      <c r="J55" s="72"/>
      <c r="K55" s="72"/>
      <c r="L55" s="72"/>
      <c r="M55" s="75"/>
      <c r="N55" s="73"/>
      <c r="O55" s="73"/>
      <c r="P55" s="73"/>
      <c r="Q55" s="73"/>
      <c r="R55" s="74"/>
      <c r="S55" s="75"/>
      <c r="T55" s="75"/>
      <c r="U55" s="75"/>
      <c r="V55" s="75"/>
      <c r="W55" s="75"/>
      <c r="X55" s="75"/>
      <c r="Y55" s="75"/>
      <c r="Z55" s="75"/>
      <c r="AA55" s="73"/>
      <c r="AB55" s="77"/>
      <c r="AC55" s="118"/>
      <c r="AD55" s="73"/>
      <c r="AE55" s="74"/>
      <c r="AF55" s="420"/>
      <c r="AG55" s="781"/>
      <c r="AH55" s="742"/>
      <c r="AI55" s="737"/>
      <c r="AJ55" s="737"/>
      <c r="AK55" s="769"/>
      <c r="AL55" s="737"/>
      <c r="AM55" s="737"/>
      <c r="AN55" s="737"/>
      <c r="AO55" s="735"/>
      <c r="AP55" s="706"/>
      <c r="AQ55" s="706"/>
      <c r="AR55" s="734"/>
      <c r="AS55" s="734"/>
      <c r="AT55" s="734"/>
      <c r="AU55" s="734"/>
      <c r="AV55" s="704"/>
      <c r="AW55" s="704"/>
      <c r="AX55" s="704"/>
      <c r="AY55" s="735"/>
      <c r="AZ55" s="221"/>
    </row>
    <row r="56" spans="1:52" ht="27">
      <c r="A56" s="797"/>
      <c r="B56" s="717"/>
      <c r="C56" s="710"/>
      <c r="D56" s="38" t="s">
        <v>86</v>
      </c>
      <c r="E56" s="76"/>
      <c r="F56" s="72"/>
      <c r="G56" s="72"/>
      <c r="H56" s="72"/>
      <c r="I56" s="72"/>
      <c r="J56" s="72"/>
      <c r="K56" s="72"/>
      <c r="L56" s="72"/>
      <c r="M56" s="75"/>
      <c r="N56" s="73"/>
      <c r="O56" s="73"/>
      <c r="P56" s="73"/>
      <c r="Q56" s="73"/>
      <c r="R56" s="74"/>
      <c r="S56" s="75"/>
      <c r="T56" s="75"/>
      <c r="U56" s="75"/>
      <c r="V56" s="75"/>
      <c r="W56" s="75"/>
      <c r="X56" s="75"/>
      <c r="Y56" s="75"/>
      <c r="Z56" s="75"/>
      <c r="AA56" s="73"/>
      <c r="AB56" s="77"/>
      <c r="AC56" s="118"/>
      <c r="AD56" s="73"/>
      <c r="AE56" s="74"/>
      <c r="AF56" s="420"/>
      <c r="AG56" s="781"/>
      <c r="AH56" s="742"/>
      <c r="AI56" s="737"/>
      <c r="AJ56" s="737"/>
      <c r="AK56" s="769"/>
      <c r="AL56" s="737"/>
      <c r="AM56" s="737"/>
      <c r="AN56" s="737"/>
      <c r="AO56" s="735"/>
      <c r="AP56" s="706"/>
      <c r="AQ56" s="706"/>
      <c r="AR56" s="734"/>
      <c r="AS56" s="734"/>
      <c r="AT56" s="734"/>
      <c r="AU56" s="734"/>
      <c r="AV56" s="704"/>
      <c r="AW56" s="704"/>
      <c r="AX56" s="704"/>
      <c r="AY56" s="735"/>
      <c r="AZ56" s="221"/>
    </row>
    <row r="57" spans="1:52" ht="27.75" thickBot="1">
      <c r="A57" s="797"/>
      <c r="B57" s="717"/>
      <c r="C57" s="710"/>
      <c r="D57" s="37" t="s">
        <v>89</v>
      </c>
      <c r="E57" s="76"/>
      <c r="F57" s="72"/>
      <c r="G57" s="72"/>
      <c r="H57" s="72"/>
      <c r="I57" s="72"/>
      <c r="J57" s="72"/>
      <c r="K57" s="72"/>
      <c r="L57" s="72"/>
      <c r="M57" s="75"/>
      <c r="N57" s="73"/>
      <c r="O57" s="73"/>
      <c r="P57" s="73"/>
      <c r="Q57" s="73"/>
      <c r="R57" s="74"/>
      <c r="S57" s="75"/>
      <c r="T57" s="75"/>
      <c r="U57" s="75"/>
      <c r="V57" s="75"/>
      <c r="W57" s="75"/>
      <c r="X57" s="75"/>
      <c r="Y57" s="75"/>
      <c r="Z57" s="75"/>
      <c r="AA57" s="73"/>
      <c r="AB57" s="77"/>
      <c r="AC57" s="118"/>
      <c r="AD57" s="73"/>
      <c r="AE57" s="74"/>
      <c r="AF57" s="420"/>
      <c r="AG57" s="781"/>
      <c r="AH57" s="743"/>
      <c r="AI57" s="712"/>
      <c r="AJ57" s="712"/>
      <c r="AK57" s="770"/>
      <c r="AL57" s="712"/>
      <c r="AM57" s="712"/>
      <c r="AN57" s="712"/>
      <c r="AO57" s="735"/>
      <c r="AP57" s="706"/>
      <c r="AQ57" s="706"/>
      <c r="AR57" s="734"/>
      <c r="AS57" s="734"/>
      <c r="AT57" s="734"/>
      <c r="AU57" s="734"/>
      <c r="AV57" s="704"/>
      <c r="AW57" s="704"/>
      <c r="AX57" s="704"/>
      <c r="AY57" s="735"/>
      <c r="AZ57" s="221"/>
    </row>
    <row r="58" spans="1:52" ht="18">
      <c r="A58" s="797"/>
      <c r="B58" s="717"/>
      <c r="C58" s="710" t="s">
        <v>237</v>
      </c>
      <c r="D58" s="35" t="s">
        <v>84</v>
      </c>
      <c r="E58" s="76"/>
      <c r="F58" s="72"/>
      <c r="G58" s="72"/>
      <c r="H58" s="72"/>
      <c r="I58" s="72"/>
      <c r="J58" s="72"/>
      <c r="K58" s="72"/>
      <c r="L58" s="72"/>
      <c r="M58" s="75"/>
      <c r="N58" s="73"/>
      <c r="O58" s="73">
        <v>1</v>
      </c>
      <c r="P58" s="73">
        <v>1</v>
      </c>
      <c r="Q58" s="73">
        <v>1</v>
      </c>
      <c r="R58" s="74">
        <v>1</v>
      </c>
      <c r="S58" s="75"/>
      <c r="T58" s="75"/>
      <c r="U58" s="75"/>
      <c r="V58" s="75"/>
      <c r="W58" s="75"/>
      <c r="X58" s="75"/>
      <c r="Y58" s="75"/>
      <c r="Z58" s="75"/>
      <c r="AA58" s="73"/>
      <c r="AB58" s="77">
        <v>1</v>
      </c>
      <c r="AC58" s="118">
        <v>1</v>
      </c>
      <c r="AD58" s="73">
        <v>1</v>
      </c>
      <c r="AE58" s="74">
        <v>1</v>
      </c>
      <c r="AF58" s="420"/>
      <c r="AG58" s="781"/>
      <c r="AH58" s="741" t="s">
        <v>237</v>
      </c>
      <c r="AI58" s="736" t="s">
        <v>448</v>
      </c>
      <c r="AJ58" s="736" t="s">
        <v>449</v>
      </c>
      <c r="AK58" s="768" t="s">
        <v>519</v>
      </c>
      <c r="AL58" s="736" t="s">
        <v>228</v>
      </c>
      <c r="AM58" s="736" t="s">
        <v>447</v>
      </c>
      <c r="AN58" s="736" t="s">
        <v>229</v>
      </c>
      <c r="AO58" s="735">
        <v>186383</v>
      </c>
      <c r="AP58" s="706">
        <v>86612</v>
      </c>
      <c r="AQ58" s="706">
        <v>92493</v>
      </c>
      <c r="AR58" s="734" t="s">
        <v>230</v>
      </c>
      <c r="AS58" s="734" t="s">
        <v>230</v>
      </c>
      <c r="AT58" s="734" t="s">
        <v>230</v>
      </c>
      <c r="AU58" s="734" t="s">
        <v>230</v>
      </c>
      <c r="AV58" s="704" t="s">
        <v>230</v>
      </c>
      <c r="AW58" s="704" t="s">
        <v>230</v>
      </c>
      <c r="AX58" s="704" t="s">
        <v>230</v>
      </c>
      <c r="AY58" s="735">
        <v>186383</v>
      </c>
      <c r="AZ58" s="221"/>
    </row>
    <row r="59" spans="1:52" ht="18">
      <c r="A59" s="797"/>
      <c r="B59" s="717"/>
      <c r="C59" s="710"/>
      <c r="D59" s="36" t="s">
        <v>6</v>
      </c>
      <c r="E59" s="76"/>
      <c r="F59" s="72"/>
      <c r="G59" s="72"/>
      <c r="H59" s="72"/>
      <c r="I59" s="72"/>
      <c r="J59" s="72"/>
      <c r="K59" s="72"/>
      <c r="L59" s="72"/>
      <c r="M59" s="75"/>
      <c r="N59" s="73"/>
      <c r="O59" s="73">
        <f>+O58*$O$11/$O$10</f>
        <v>5482727.2727272725</v>
      </c>
      <c r="P59" s="73">
        <f>+P58*$P$11/$P$10</f>
        <v>5827227.2727272725</v>
      </c>
      <c r="Q59" s="73">
        <f>+Q58*$Q$11/$Q$10</f>
        <v>5827227.2727272725</v>
      </c>
      <c r="R59" s="73">
        <f>+R58*$R$11/$R$10</f>
        <v>5827227.2727272725</v>
      </c>
      <c r="S59" s="75"/>
      <c r="T59" s="75"/>
      <c r="U59" s="75"/>
      <c r="V59" s="75"/>
      <c r="W59" s="75"/>
      <c r="X59" s="75"/>
      <c r="Y59" s="75"/>
      <c r="Z59" s="75"/>
      <c r="AA59" s="73"/>
      <c r="AB59" s="73">
        <f>+AB58*$AB$11/$AB$10</f>
        <v>7953242.4242424238</v>
      </c>
      <c r="AC59" s="73">
        <f>+AC58*$AC$11/$AC$10</f>
        <v>5964931.8181818184</v>
      </c>
      <c r="AD59" s="73">
        <f>+AD58*$AD$11/$AD$10</f>
        <v>5681036.3636363633</v>
      </c>
      <c r="AE59" s="73">
        <v>5827227.2727272725</v>
      </c>
      <c r="AF59" s="421"/>
      <c r="AG59" s="781"/>
      <c r="AH59" s="742"/>
      <c r="AI59" s="737"/>
      <c r="AJ59" s="737"/>
      <c r="AK59" s="769"/>
      <c r="AL59" s="737"/>
      <c r="AM59" s="737"/>
      <c r="AN59" s="737"/>
      <c r="AO59" s="735"/>
      <c r="AP59" s="706"/>
      <c r="AQ59" s="706"/>
      <c r="AR59" s="734"/>
      <c r="AS59" s="734"/>
      <c r="AT59" s="734"/>
      <c r="AU59" s="734"/>
      <c r="AV59" s="704"/>
      <c r="AW59" s="704"/>
      <c r="AX59" s="704"/>
      <c r="AY59" s="735"/>
      <c r="AZ59" s="221"/>
    </row>
    <row r="60" spans="1:52" ht="27">
      <c r="A60" s="797"/>
      <c r="B60" s="717"/>
      <c r="C60" s="710"/>
      <c r="D60" s="38" t="s">
        <v>85</v>
      </c>
      <c r="E60" s="76"/>
      <c r="F60" s="72"/>
      <c r="G60" s="72"/>
      <c r="H60" s="72"/>
      <c r="I60" s="72"/>
      <c r="J60" s="72"/>
      <c r="K60" s="72"/>
      <c r="L60" s="72"/>
      <c r="M60" s="75"/>
      <c r="N60" s="73"/>
      <c r="O60" s="73"/>
      <c r="P60" s="73"/>
      <c r="Q60" s="73"/>
      <c r="R60" s="74"/>
      <c r="S60" s="75"/>
      <c r="T60" s="75"/>
      <c r="U60" s="75"/>
      <c r="V60" s="75"/>
      <c r="W60" s="75"/>
      <c r="X60" s="75"/>
      <c r="Y60" s="75"/>
      <c r="Z60" s="75"/>
      <c r="AA60" s="73"/>
      <c r="AB60" s="77"/>
      <c r="AC60" s="118"/>
      <c r="AD60" s="73"/>
      <c r="AE60" s="74"/>
      <c r="AF60" s="420"/>
      <c r="AG60" s="781"/>
      <c r="AH60" s="742"/>
      <c r="AI60" s="737"/>
      <c r="AJ60" s="737"/>
      <c r="AK60" s="769"/>
      <c r="AL60" s="737"/>
      <c r="AM60" s="737"/>
      <c r="AN60" s="737"/>
      <c r="AO60" s="735"/>
      <c r="AP60" s="706"/>
      <c r="AQ60" s="706"/>
      <c r="AR60" s="734"/>
      <c r="AS60" s="734"/>
      <c r="AT60" s="734"/>
      <c r="AU60" s="734"/>
      <c r="AV60" s="704"/>
      <c r="AW60" s="704"/>
      <c r="AX60" s="704"/>
      <c r="AY60" s="735"/>
      <c r="AZ60" s="221"/>
    </row>
    <row r="61" spans="1:52" ht="27">
      <c r="A61" s="797"/>
      <c r="B61" s="717"/>
      <c r="C61" s="710"/>
      <c r="D61" s="36" t="s">
        <v>7</v>
      </c>
      <c r="E61" s="76"/>
      <c r="F61" s="72"/>
      <c r="G61" s="72"/>
      <c r="H61" s="72"/>
      <c r="I61" s="72"/>
      <c r="J61" s="72"/>
      <c r="K61" s="72"/>
      <c r="L61" s="72"/>
      <c r="M61" s="75"/>
      <c r="N61" s="73"/>
      <c r="O61" s="73"/>
      <c r="P61" s="73"/>
      <c r="Q61" s="73"/>
      <c r="R61" s="74"/>
      <c r="S61" s="75"/>
      <c r="T61" s="75"/>
      <c r="U61" s="75"/>
      <c r="V61" s="75"/>
      <c r="W61" s="75"/>
      <c r="X61" s="75"/>
      <c r="Y61" s="75"/>
      <c r="Z61" s="75"/>
      <c r="AA61" s="73"/>
      <c r="AB61" s="77"/>
      <c r="AC61" s="118"/>
      <c r="AD61" s="73"/>
      <c r="AE61" s="74"/>
      <c r="AF61" s="420"/>
      <c r="AG61" s="781"/>
      <c r="AH61" s="742"/>
      <c r="AI61" s="737"/>
      <c r="AJ61" s="737"/>
      <c r="AK61" s="769"/>
      <c r="AL61" s="737"/>
      <c r="AM61" s="737"/>
      <c r="AN61" s="737"/>
      <c r="AO61" s="735"/>
      <c r="AP61" s="706"/>
      <c r="AQ61" s="706"/>
      <c r="AR61" s="734"/>
      <c r="AS61" s="734"/>
      <c r="AT61" s="734"/>
      <c r="AU61" s="734"/>
      <c r="AV61" s="704"/>
      <c r="AW61" s="704"/>
      <c r="AX61" s="704"/>
      <c r="AY61" s="735"/>
      <c r="AZ61" s="221"/>
    </row>
    <row r="62" spans="1:52" ht="27">
      <c r="A62" s="797"/>
      <c r="B62" s="717"/>
      <c r="C62" s="710"/>
      <c r="D62" s="38" t="s">
        <v>86</v>
      </c>
      <c r="E62" s="76"/>
      <c r="F62" s="72"/>
      <c r="G62" s="72"/>
      <c r="H62" s="72"/>
      <c r="I62" s="72"/>
      <c r="J62" s="72"/>
      <c r="K62" s="72"/>
      <c r="L62" s="72"/>
      <c r="M62" s="75"/>
      <c r="N62" s="73"/>
      <c r="O62" s="73">
        <f>+O58</f>
        <v>1</v>
      </c>
      <c r="P62" s="73">
        <v>1</v>
      </c>
      <c r="Q62" s="73">
        <v>1</v>
      </c>
      <c r="R62" s="74">
        <v>1</v>
      </c>
      <c r="S62" s="75"/>
      <c r="T62" s="75"/>
      <c r="U62" s="75"/>
      <c r="V62" s="75"/>
      <c r="W62" s="75"/>
      <c r="X62" s="75"/>
      <c r="Y62" s="75"/>
      <c r="Z62" s="75"/>
      <c r="AA62" s="73"/>
      <c r="AB62" s="73">
        <f>+AB58</f>
        <v>1</v>
      </c>
      <c r="AC62" s="118">
        <v>1</v>
      </c>
      <c r="AD62" s="73">
        <v>1</v>
      </c>
      <c r="AE62" s="74">
        <v>1</v>
      </c>
      <c r="AF62" s="420"/>
      <c r="AG62" s="781"/>
      <c r="AH62" s="742"/>
      <c r="AI62" s="737"/>
      <c r="AJ62" s="737"/>
      <c r="AK62" s="769"/>
      <c r="AL62" s="737"/>
      <c r="AM62" s="737"/>
      <c r="AN62" s="737"/>
      <c r="AO62" s="735"/>
      <c r="AP62" s="706"/>
      <c r="AQ62" s="706"/>
      <c r="AR62" s="734"/>
      <c r="AS62" s="734"/>
      <c r="AT62" s="734"/>
      <c r="AU62" s="734"/>
      <c r="AV62" s="704"/>
      <c r="AW62" s="704"/>
      <c r="AX62" s="704"/>
      <c r="AY62" s="735"/>
      <c r="AZ62" s="221"/>
    </row>
    <row r="63" spans="1:52" ht="27.75" thickBot="1">
      <c r="A63" s="797"/>
      <c r="B63" s="717"/>
      <c r="C63" s="710"/>
      <c r="D63" s="37" t="s">
        <v>89</v>
      </c>
      <c r="E63" s="76"/>
      <c r="F63" s="72"/>
      <c r="G63" s="72"/>
      <c r="H63" s="72"/>
      <c r="I63" s="72"/>
      <c r="J63" s="72"/>
      <c r="K63" s="72"/>
      <c r="L63" s="72"/>
      <c r="M63" s="75"/>
      <c r="N63" s="73"/>
      <c r="O63" s="73">
        <f>+O59</f>
        <v>5482727.2727272725</v>
      </c>
      <c r="P63" s="73">
        <f>+P62*$P$11/$P$10</f>
        <v>5827227.2727272725</v>
      </c>
      <c r="Q63" s="73">
        <f>+Q62*$Q$11/$Q$10</f>
        <v>5827227.2727272725</v>
      </c>
      <c r="R63" s="73">
        <f>+R62*$R$11/$R$10</f>
        <v>5827227.2727272725</v>
      </c>
      <c r="S63" s="75"/>
      <c r="T63" s="75"/>
      <c r="U63" s="75"/>
      <c r="V63" s="75"/>
      <c r="W63" s="75"/>
      <c r="X63" s="75"/>
      <c r="Y63" s="75"/>
      <c r="Z63" s="75"/>
      <c r="AA63" s="73"/>
      <c r="AB63" s="73">
        <f>+AB59</f>
        <v>7953242.4242424238</v>
      </c>
      <c r="AC63" s="73">
        <f>+AC62*$AC$11/$AC$10</f>
        <v>5964931.8181818184</v>
      </c>
      <c r="AD63" s="73">
        <f>+AD62*$AD$11/$AD$10</f>
        <v>5681036.3636363633</v>
      </c>
      <c r="AE63" s="73">
        <v>5827227.2727272725</v>
      </c>
      <c r="AF63" s="421"/>
      <c r="AG63" s="781"/>
      <c r="AH63" s="743"/>
      <c r="AI63" s="712"/>
      <c r="AJ63" s="712"/>
      <c r="AK63" s="770"/>
      <c r="AL63" s="712"/>
      <c r="AM63" s="712"/>
      <c r="AN63" s="712"/>
      <c r="AO63" s="735"/>
      <c r="AP63" s="706"/>
      <c r="AQ63" s="706"/>
      <c r="AR63" s="734"/>
      <c r="AS63" s="734"/>
      <c r="AT63" s="734"/>
      <c r="AU63" s="734"/>
      <c r="AV63" s="704"/>
      <c r="AW63" s="704"/>
      <c r="AX63" s="704"/>
      <c r="AY63" s="735"/>
      <c r="AZ63" s="221"/>
    </row>
    <row r="64" spans="1:52" ht="18">
      <c r="A64" s="797"/>
      <c r="B64" s="717"/>
      <c r="C64" s="710" t="s">
        <v>238</v>
      </c>
      <c r="D64" s="35" t="s">
        <v>84</v>
      </c>
      <c r="E64" s="76"/>
      <c r="F64" s="72"/>
      <c r="G64" s="72"/>
      <c r="H64" s="72"/>
      <c r="I64" s="72"/>
      <c r="J64" s="72"/>
      <c r="K64" s="72"/>
      <c r="L64" s="72"/>
      <c r="M64" s="75">
        <v>2</v>
      </c>
      <c r="N64" s="73">
        <v>3</v>
      </c>
      <c r="O64" s="73">
        <v>5</v>
      </c>
      <c r="P64" s="73">
        <v>6</v>
      </c>
      <c r="Q64" s="73">
        <v>6</v>
      </c>
      <c r="R64" s="74">
        <v>6</v>
      </c>
      <c r="S64" s="75"/>
      <c r="T64" s="75"/>
      <c r="U64" s="75"/>
      <c r="V64" s="75"/>
      <c r="W64" s="75"/>
      <c r="X64" s="75"/>
      <c r="Y64" s="75"/>
      <c r="Z64" s="75">
        <v>2</v>
      </c>
      <c r="AA64" s="73">
        <v>3</v>
      </c>
      <c r="AB64" s="77">
        <v>5</v>
      </c>
      <c r="AC64" s="118">
        <v>6</v>
      </c>
      <c r="AD64" s="73">
        <v>6</v>
      </c>
      <c r="AE64" s="74">
        <v>6</v>
      </c>
      <c r="AF64" s="420"/>
      <c r="AG64" s="781"/>
      <c r="AH64" s="741" t="s">
        <v>238</v>
      </c>
      <c r="AI64" s="736" t="s">
        <v>459</v>
      </c>
      <c r="AJ64" s="736" t="s">
        <v>460</v>
      </c>
      <c r="AK64" s="768" t="s">
        <v>519</v>
      </c>
      <c r="AL64" s="736" t="s">
        <v>228</v>
      </c>
      <c r="AM64" s="736" t="s">
        <v>487</v>
      </c>
      <c r="AN64" s="736" t="s">
        <v>229</v>
      </c>
      <c r="AO64" s="735">
        <v>727228</v>
      </c>
      <c r="AP64" s="706">
        <v>350318</v>
      </c>
      <c r="AQ64" s="706">
        <v>376910</v>
      </c>
      <c r="AR64" s="734" t="s">
        <v>230</v>
      </c>
      <c r="AS64" s="734" t="s">
        <v>230</v>
      </c>
      <c r="AT64" s="734" t="s">
        <v>230</v>
      </c>
      <c r="AU64" s="734" t="s">
        <v>230</v>
      </c>
      <c r="AV64" s="704" t="s">
        <v>230</v>
      </c>
      <c r="AW64" s="704" t="s">
        <v>230</v>
      </c>
      <c r="AX64" s="704" t="s">
        <v>230</v>
      </c>
      <c r="AY64" s="735">
        <v>727228</v>
      </c>
      <c r="AZ64" s="221"/>
    </row>
    <row r="65" spans="1:52" ht="18">
      <c r="A65" s="797"/>
      <c r="B65" s="717"/>
      <c r="C65" s="710"/>
      <c r="D65" s="36" t="s">
        <v>6</v>
      </c>
      <c r="E65" s="76"/>
      <c r="F65" s="72"/>
      <c r="G65" s="72"/>
      <c r="H65" s="72"/>
      <c r="I65" s="72"/>
      <c r="J65" s="72"/>
      <c r="K65" s="72"/>
      <c r="L65" s="72"/>
      <c r="M65" s="78">
        <f>+M64*$M$11/$M$10</f>
        <v>11221333.333333334</v>
      </c>
      <c r="N65" s="79">
        <f>+N64*$N$11/$N$10</f>
        <v>16448181.818181818</v>
      </c>
      <c r="O65" s="73">
        <f>+O64*$O$11/$O$10</f>
        <v>27413636.363636363</v>
      </c>
      <c r="P65" s="73">
        <f>+P64*$P$11/$P$10</f>
        <v>34963363.636363633</v>
      </c>
      <c r="Q65" s="73">
        <f>+Q64*$Q$11/$Q$10</f>
        <v>34963363.636363633</v>
      </c>
      <c r="R65" s="73">
        <f>+R64*$R$11/$R$10</f>
        <v>34963363.636363633</v>
      </c>
      <c r="S65" s="75"/>
      <c r="T65" s="75"/>
      <c r="U65" s="75"/>
      <c r="V65" s="75"/>
      <c r="W65" s="75"/>
      <c r="X65" s="75"/>
      <c r="Y65" s="75"/>
      <c r="Z65" s="78">
        <f>+Z64*$Z$11/$Z$10</f>
        <v>25560000</v>
      </c>
      <c r="AA65" s="79">
        <f>+AA64*$AA$11/$AA$10</f>
        <v>35789590.909090906</v>
      </c>
      <c r="AB65" s="73">
        <f>+AB64*$AB$11/$AB$10</f>
        <v>39766212.121212125</v>
      </c>
      <c r="AC65" s="73">
        <f>+AC64*$AC$11/$AC$10</f>
        <v>35789590.909090906</v>
      </c>
      <c r="AD65" s="73">
        <f>+AD64*$AD$11/$AD$10</f>
        <v>34086218.18181818</v>
      </c>
      <c r="AE65" s="73">
        <v>34963363.636363633</v>
      </c>
      <c r="AF65" s="421"/>
      <c r="AG65" s="781"/>
      <c r="AH65" s="742"/>
      <c r="AI65" s="737"/>
      <c r="AJ65" s="737"/>
      <c r="AK65" s="769"/>
      <c r="AL65" s="737"/>
      <c r="AM65" s="737"/>
      <c r="AN65" s="737"/>
      <c r="AO65" s="735"/>
      <c r="AP65" s="706"/>
      <c r="AQ65" s="706"/>
      <c r="AR65" s="734"/>
      <c r="AS65" s="734"/>
      <c r="AT65" s="734"/>
      <c r="AU65" s="734"/>
      <c r="AV65" s="704"/>
      <c r="AW65" s="704"/>
      <c r="AX65" s="704"/>
      <c r="AY65" s="735"/>
      <c r="AZ65" s="221"/>
    </row>
    <row r="66" spans="1:52" ht="27">
      <c r="A66" s="797"/>
      <c r="B66" s="717"/>
      <c r="C66" s="710"/>
      <c r="D66" s="38" t="s">
        <v>85</v>
      </c>
      <c r="E66" s="76"/>
      <c r="F66" s="72"/>
      <c r="G66" s="72"/>
      <c r="H66" s="72"/>
      <c r="I66" s="72"/>
      <c r="J66" s="72"/>
      <c r="K66" s="72"/>
      <c r="L66" s="72"/>
      <c r="M66" s="75"/>
      <c r="N66" s="73"/>
      <c r="O66" s="73"/>
      <c r="P66" s="73"/>
      <c r="Q66" s="73"/>
      <c r="R66" s="74"/>
      <c r="S66" s="75"/>
      <c r="T66" s="75"/>
      <c r="U66" s="75"/>
      <c r="V66" s="75"/>
      <c r="W66" s="75"/>
      <c r="X66" s="75"/>
      <c r="Y66" s="75"/>
      <c r="Z66" s="75"/>
      <c r="AA66" s="73"/>
      <c r="AB66" s="77"/>
      <c r="AC66" s="118"/>
      <c r="AD66" s="73"/>
      <c r="AE66" s="74"/>
      <c r="AF66" s="420"/>
      <c r="AG66" s="781"/>
      <c r="AH66" s="742"/>
      <c r="AI66" s="737"/>
      <c r="AJ66" s="737"/>
      <c r="AK66" s="769"/>
      <c r="AL66" s="737"/>
      <c r="AM66" s="737"/>
      <c r="AN66" s="737"/>
      <c r="AO66" s="735"/>
      <c r="AP66" s="706"/>
      <c r="AQ66" s="706"/>
      <c r="AR66" s="734"/>
      <c r="AS66" s="734"/>
      <c r="AT66" s="734"/>
      <c r="AU66" s="734"/>
      <c r="AV66" s="704"/>
      <c r="AW66" s="704"/>
      <c r="AX66" s="704"/>
      <c r="AY66" s="735"/>
      <c r="AZ66" s="221"/>
    </row>
    <row r="67" spans="1:52" ht="27">
      <c r="A67" s="797"/>
      <c r="B67" s="717"/>
      <c r="C67" s="710"/>
      <c r="D67" s="36" t="s">
        <v>7</v>
      </c>
      <c r="E67" s="76"/>
      <c r="F67" s="72"/>
      <c r="G67" s="72"/>
      <c r="H67" s="72"/>
      <c r="I67" s="72"/>
      <c r="J67" s="72"/>
      <c r="K67" s="72"/>
      <c r="L67" s="72"/>
      <c r="M67" s="75"/>
      <c r="N67" s="73"/>
      <c r="O67" s="73"/>
      <c r="P67" s="73"/>
      <c r="Q67" s="73"/>
      <c r="R67" s="74"/>
      <c r="S67" s="75"/>
      <c r="T67" s="75"/>
      <c r="U67" s="75"/>
      <c r="V67" s="75"/>
      <c r="W67" s="75"/>
      <c r="X67" s="75"/>
      <c r="Y67" s="75"/>
      <c r="Z67" s="75"/>
      <c r="AA67" s="73"/>
      <c r="AB67" s="77"/>
      <c r="AC67" s="118"/>
      <c r="AD67" s="73"/>
      <c r="AE67" s="74"/>
      <c r="AF67" s="420"/>
      <c r="AG67" s="781"/>
      <c r="AH67" s="742"/>
      <c r="AI67" s="737"/>
      <c r="AJ67" s="737"/>
      <c r="AK67" s="769"/>
      <c r="AL67" s="737"/>
      <c r="AM67" s="737"/>
      <c r="AN67" s="737"/>
      <c r="AO67" s="735"/>
      <c r="AP67" s="706"/>
      <c r="AQ67" s="706"/>
      <c r="AR67" s="734"/>
      <c r="AS67" s="734"/>
      <c r="AT67" s="734"/>
      <c r="AU67" s="734"/>
      <c r="AV67" s="704"/>
      <c r="AW67" s="704"/>
      <c r="AX67" s="704"/>
      <c r="AY67" s="735"/>
      <c r="AZ67" s="221"/>
    </row>
    <row r="68" spans="1:52" ht="27">
      <c r="A68" s="797"/>
      <c r="B68" s="717"/>
      <c r="C68" s="710"/>
      <c r="D68" s="38" t="s">
        <v>86</v>
      </c>
      <c r="E68" s="76"/>
      <c r="F68" s="72"/>
      <c r="G68" s="72"/>
      <c r="H68" s="72"/>
      <c r="I68" s="72"/>
      <c r="J68" s="72"/>
      <c r="K68" s="72"/>
      <c r="L68" s="72"/>
      <c r="M68" s="75"/>
      <c r="N68" s="73"/>
      <c r="O68" s="73">
        <f>+O64</f>
        <v>5</v>
      </c>
      <c r="P68" s="73">
        <v>6</v>
      </c>
      <c r="Q68" s="73">
        <v>6</v>
      </c>
      <c r="R68" s="74">
        <v>6</v>
      </c>
      <c r="S68" s="75"/>
      <c r="T68" s="75"/>
      <c r="U68" s="75"/>
      <c r="V68" s="75"/>
      <c r="W68" s="75"/>
      <c r="X68" s="75"/>
      <c r="Y68" s="75"/>
      <c r="Z68" s="75"/>
      <c r="AA68" s="73"/>
      <c r="AB68" s="73">
        <f>+AB64</f>
        <v>5</v>
      </c>
      <c r="AC68" s="118">
        <v>6</v>
      </c>
      <c r="AD68" s="73">
        <v>6</v>
      </c>
      <c r="AE68" s="74">
        <v>6</v>
      </c>
      <c r="AF68" s="420"/>
      <c r="AG68" s="781"/>
      <c r="AH68" s="742"/>
      <c r="AI68" s="737"/>
      <c r="AJ68" s="737"/>
      <c r="AK68" s="769"/>
      <c r="AL68" s="737"/>
      <c r="AM68" s="737"/>
      <c r="AN68" s="737"/>
      <c r="AO68" s="735"/>
      <c r="AP68" s="706"/>
      <c r="AQ68" s="706"/>
      <c r="AR68" s="734"/>
      <c r="AS68" s="734"/>
      <c r="AT68" s="734"/>
      <c r="AU68" s="734"/>
      <c r="AV68" s="704"/>
      <c r="AW68" s="704"/>
      <c r="AX68" s="704"/>
      <c r="AY68" s="735"/>
      <c r="AZ68" s="221"/>
    </row>
    <row r="69" spans="1:52" ht="27.75" thickBot="1">
      <c r="A69" s="797"/>
      <c r="B69" s="717"/>
      <c r="C69" s="710"/>
      <c r="D69" s="37" t="s">
        <v>89</v>
      </c>
      <c r="E69" s="76"/>
      <c r="F69" s="72"/>
      <c r="G69" s="72"/>
      <c r="H69" s="72"/>
      <c r="I69" s="72"/>
      <c r="J69" s="72"/>
      <c r="K69" s="72"/>
      <c r="L69" s="72"/>
      <c r="M69" s="75"/>
      <c r="N69" s="73"/>
      <c r="O69" s="73">
        <f>+O65</f>
        <v>27413636.363636363</v>
      </c>
      <c r="P69" s="73">
        <f>+P68*$P$11/$P$10</f>
        <v>34963363.636363633</v>
      </c>
      <c r="Q69" s="73">
        <f>+Q68*$Q$11/$Q$10</f>
        <v>34963363.636363633</v>
      </c>
      <c r="R69" s="73">
        <f>+R68*$R$11/$R$10</f>
        <v>34963363.636363633</v>
      </c>
      <c r="S69" s="75"/>
      <c r="T69" s="75"/>
      <c r="U69" s="75"/>
      <c r="V69" s="75"/>
      <c r="W69" s="75"/>
      <c r="X69" s="75"/>
      <c r="Y69" s="75"/>
      <c r="Z69" s="75"/>
      <c r="AA69" s="73"/>
      <c r="AB69" s="73">
        <f>+AB65</f>
        <v>39766212.121212125</v>
      </c>
      <c r="AC69" s="73">
        <f>+AC68*$AC$11/$AC$10</f>
        <v>35789590.909090906</v>
      </c>
      <c r="AD69" s="73">
        <f>+AD68*$AD$11/$AD$10</f>
        <v>34086218.18181818</v>
      </c>
      <c r="AE69" s="73">
        <v>34963363.636363633</v>
      </c>
      <c r="AF69" s="421"/>
      <c r="AG69" s="781"/>
      <c r="AH69" s="743"/>
      <c r="AI69" s="712"/>
      <c r="AJ69" s="712"/>
      <c r="AK69" s="770"/>
      <c r="AL69" s="712"/>
      <c r="AM69" s="712"/>
      <c r="AN69" s="712"/>
      <c r="AO69" s="735"/>
      <c r="AP69" s="706"/>
      <c r="AQ69" s="706"/>
      <c r="AR69" s="734"/>
      <c r="AS69" s="734"/>
      <c r="AT69" s="734"/>
      <c r="AU69" s="734"/>
      <c r="AV69" s="704"/>
      <c r="AW69" s="704"/>
      <c r="AX69" s="704"/>
      <c r="AY69" s="735"/>
      <c r="AZ69" s="221"/>
    </row>
    <row r="70" spans="1:52" ht="18">
      <c r="A70" s="797"/>
      <c r="B70" s="717"/>
      <c r="C70" s="710" t="s">
        <v>239</v>
      </c>
      <c r="D70" s="35" t="s">
        <v>84</v>
      </c>
      <c r="E70" s="76"/>
      <c r="F70" s="72"/>
      <c r="G70" s="72"/>
      <c r="H70" s="72"/>
      <c r="I70" s="72"/>
      <c r="J70" s="72"/>
      <c r="K70" s="72"/>
      <c r="L70" s="72"/>
      <c r="M70" s="75"/>
      <c r="N70" s="73">
        <v>2</v>
      </c>
      <c r="O70" s="73">
        <v>3</v>
      </c>
      <c r="P70" s="73">
        <v>4</v>
      </c>
      <c r="Q70" s="73">
        <v>4</v>
      </c>
      <c r="R70" s="74">
        <v>7</v>
      </c>
      <c r="S70" s="75"/>
      <c r="T70" s="75"/>
      <c r="U70" s="75"/>
      <c r="V70" s="75"/>
      <c r="W70" s="75"/>
      <c r="X70" s="75"/>
      <c r="Y70" s="75"/>
      <c r="Z70" s="75"/>
      <c r="AA70" s="73">
        <v>2</v>
      </c>
      <c r="AB70" s="77">
        <v>3</v>
      </c>
      <c r="AC70" s="118">
        <v>4</v>
      </c>
      <c r="AD70" s="73">
        <v>4</v>
      </c>
      <c r="AE70" s="74">
        <v>7</v>
      </c>
      <c r="AF70" s="420"/>
      <c r="AG70" s="781"/>
      <c r="AH70" s="741" t="s">
        <v>239</v>
      </c>
      <c r="AI70" s="736" t="s">
        <v>478</v>
      </c>
      <c r="AJ70" s="736" t="s">
        <v>479</v>
      </c>
      <c r="AK70" s="768" t="s">
        <v>519</v>
      </c>
      <c r="AL70" s="736" t="s">
        <v>228</v>
      </c>
      <c r="AM70" s="736" t="s">
        <v>475</v>
      </c>
      <c r="AN70" s="736" t="s">
        <v>229</v>
      </c>
      <c r="AO70" s="735">
        <v>1067898</v>
      </c>
      <c r="AP70" s="706">
        <v>511137</v>
      </c>
      <c r="AQ70" s="706">
        <v>556761</v>
      </c>
      <c r="AR70" s="734" t="s">
        <v>230</v>
      </c>
      <c r="AS70" s="734" t="s">
        <v>230</v>
      </c>
      <c r="AT70" s="734" t="s">
        <v>230</v>
      </c>
      <c r="AU70" s="734" t="s">
        <v>230</v>
      </c>
      <c r="AV70" s="704" t="s">
        <v>230</v>
      </c>
      <c r="AW70" s="704" t="s">
        <v>230</v>
      </c>
      <c r="AX70" s="704" t="s">
        <v>230</v>
      </c>
      <c r="AY70" s="735">
        <v>1067898</v>
      </c>
      <c r="AZ70" s="221"/>
    </row>
    <row r="71" spans="1:52" ht="18">
      <c r="A71" s="797"/>
      <c r="B71" s="717"/>
      <c r="C71" s="710"/>
      <c r="D71" s="36" t="s">
        <v>6</v>
      </c>
      <c r="E71" s="76"/>
      <c r="F71" s="72"/>
      <c r="G71" s="72"/>
      <c r="H71" s="72"/>
      <c r="I71" s="72"/>
      <c r="J71" s="72"/>
      <c r="K71" s="72"/>
      <c r="L71" s="72"/>
      <c r="M71" s="75"/>
      <c r="N71" s="79">
        <f>+N70*$N$11/$N$10</f>
        <v>10965454.545454545</v>
      </c>
      <c r="O71" s="73">
        <f>+O70*$O$11/$O$10</f>
        <v>16448181.818181818</v>
      </c>
      <c r="P71" s="73">
        <f>+P70*$P$11/$P$10</f>
        <v>23308909.09090909</v>
      </c>
      <c r="Q71" s="73">
        <f>+Q70*$Q$11/$Q$10</f>
        <v>23308909.09090909</v>
      </c>
      <c r="R71" s="73">
        <f>+R70*$R$11/$R$10</f>
        <v>40790590.909090906</v>
      </c>
      <c r="S71" s="75"/>
      <c r="T71" s="75"/>
      <c r="U71" s="75"/>
      <c r="V71" s="75"/>
      <c r="W71" s="75"/>
      <c r="X71" s="75"/>
      <c r="Y71" s="75"/>
      <c r="Z71" s="75"/>
      <c r="AA71" s="79">
        <f>+AA70*$AA$11/$AA$10</f>
        <v>23859727.272727273</v>
      </c>
      <c r="AB71" s="73">
        <f>+AB70*$AB$11/$AB$10</f>
        <v>23859727.272727273</v>
      </c>
      <c r="AC71" s="73">
        <f>+AC70*$AC$11/$AC$10</f>
        <v>23859727.272727273</v>
      </c>
      <c r="AD71" s="73">
        <f>+AD70*$AD$11/$AD$10</f>
        <v>22724145.454545453</v>
      </c>
      <c r="AE71" s="73">
        <v>40790590.909090906</v>
      </c>
      <c r="AF71" s="421"/>
      <c r="AG71" s="781"/>
      <c r="AH71" s="742"/>
      <c r="AI71" s="737"/>
      <c r="AJ71" s="737"/>
      <c r="AK71" s="769"/>
      <c r="AL71" s="737"/>
      <c r="AM71" s="737"/>
      <c r="AN71" s="737"/>
      <c r="AO71" s="735"/>
      <c r="AP71" s="706"/>
      <c r="AQ71" s="706"/>
      <c r="AR71" s="734"/>
      <c r="AS71" s="734"/>
      <c r="AT71" s="734"/>
      <c r="AU71" s="734"/>
      <c r="AV71" s="704"/>
      <c r="AW71" s="704"/>
      <c r="AX71" s="704"/>
      <c r="AY71" s="735"/>
      <c r="AZ71" s="221"/>
    </row>
    <row r="72" spans="1:52" ht="27">
      <c r="A72" s="797"/>
      <c r="B72" s="717"/>
      <c r="C72" s="710"/>
      <c r="D72" s="38" t="s">
        <v>85</v>
      </c>
      <c r="E72" s="76"/>
      <c r="F72" s="72"/>
      <c r="G72" s="72"/>
      <c r="H72" s="72"/>
      <c r="I72" s="72"/>
      <c r="J72" s="72"/>
      <c r="K72" s="72"/>
      <c r="L72" s="72"/>
      <c r="M72" s="75"/>
      <c r="N72" s="73"/>
      <c r="O72" s="73"/>
      <c r="P72" s="73"/>
      <c r="Q72" s="73"/>
      <c r="R72" s="74"/>
      <c r="S72" s="75"/>
      <c r="T72" s="75"/>
      <c r="U72" s="75"/>
      <c r="V72" s="75"/>
      <c r="W72" s="75"/>
      <c r="X72" s="75"/>
      <c r="Y72" s="75"/>
      <c r="Z72" s="75"/>
      <c r="AA72" s="73"/>
      <c r="AB72" s="77"/>
      <c r="AC72" s="118"/>
      <c r="AD72" s="73"/>
      <c r="AE72" s="74"/>
      <c r="AF72" s="420"/>
      <c r="AG72" s="781"/>
      <c r="AH72" s="742"/>
      <c r="AI72" s="737"/>
      <c r="AJ72" s="737"/>
      <c r="AK72" s="769"/>
      <c r="AL72" s="737"/>
      <c r="AM72" s="737"/>
      <c r="AN72" s="737"/>
      <c r="AO72" s="735"/>
      <c r="AP72" s="706"/>
      <c r="AQ72" s="706"/>
      <c r="AR72" s="734"/>
      <c r="AS72" s="734"/>
      <c r="AT72" s="734"/>
      <c r="AU72" s="734"/>
      <c r="AV72" s="704"/>
      <c r="AW72" s="704"/>
      <c r="AX72" s="704"/>
      <c r="AY72" s="735"/>
      <c r="AZ72" s="221"/>
    </row>
    <row r="73" spans="1:52" ht="27">
      <c r="A73" s="797"/>
      <c r="B73" s="717"/>
      <c r="C73" s="710"/>
      <c r="D73" s="36" t="s">
        <v>7</v>
      </c>
      <c r="E73" s="76"/>
      <c r="F73" s="72"/>
      <c r="G73" s="72"/>
      <c r="H73" s="72"/>
      <c r="I73" s="72"/>
      <c r="J73" s="72"/>
      <c r="K73" s="72"/>
      <c r="L73" s="72"/>
      <c r="M73" s="75"/>
      <c r="N73" s="73"/>
      <c r="O73" s="73"/>
      <c r="P73" s="73"/>
      <c r="Q73" s="73"/>
      <c r="R73" s="74"/>
      <c r="S73" s="75"/>
      <c r="T73" s="75"/>
      <c r="U73" s="75"/>
      <c r="V73" s="75"/>
      <c r="W73" s="75"/>
      <c r="X73" s="75"/>
      <c r="Y73" s="75"/>
      <c r="Z73" s="75"/>
      <c r="AA73" s="73"/>
      <c r="AB73" s="77"/>
      <c r="AC73" s="118"/>
      <c r="AD73" s="73"/>
      <c r="AE73" s="74"/>
      <c r="AF73" s="420"/>
      <c r="AG73" s="781"/>
      <c r="AH73" s="742"/>
      <c r="AI73" s="737"/>
      <c r="AJ73" s="737"/>
      <c r="AK73" s="769"/>
      <c r="AL73" s="737"/>
      <c r="AM73" s="737"/>
      <c r="AN73" s="737"/>
      <c r="AO73" s="735"/>
      <c r="AP73" s="706"/>
      <c r="AQ73" s="706"/>
      <c r="AR73" s="734"/>
      <c r="AS73" s="734"/>
      <c r="AT73" s="734"/>
      <c r="AU73" s="734"/>
      <c r="AV73" s="704"/>
      <c r="AW73" s="704"/>
      <c r="AX73" s="704"/>
      <c r="AY73" s="735"/>
      <c r="AZ73" s="221"/>
    </row>
    <row r="74" spans="1:52" ht="27">
      <c r="A74" s="797"/>
      <c r="B74" s="717"/>
      <c r="C74" s="710"/>
      <c r="D74" s="38" t="s">
        <v>86</v>
      </c>
      <c r="E74" s="76"/>
      <c r="F74" s="72"/>
      <c r="G74" s="72"/>
      <c r="H74" s="72"/>
      <c r="I74" s="72"/>
      <c r="J74" s="72"/>
      <c r="K74" s="72"/>
      <c r="L74" s="72"/>
      <c r="M74" s="75"/>
      <c r="N74" s="73"/>
      <c r="O74" s="73">
        <f>+O70</f>
        <v>3</v>
      </c>
      <c r="P74" s="73">
        <v>4</v>
      </c>
      <c r="Q74" s="73">
        <v>4</v>
      </c>
      <c r="R74" s="74">
        <v>7</v>
      </c>
      <c r="S74" s="75"/>
      <c r="T74" s="75"/>
      <c r="U74" s="75"/>
      <c r="V74" s="75"/>
      <c r="W74" s="75"/>
      <c r="X74" s="75"/>
      <c r="Y74" s="75"/>
      <c r="Z74" s="75"/>
      <c r="AA74" s="73"/>
      <c r="AB74" s="73">
        <f>+AB70</f>
        <v>3</v>
      </c>
      <c r="AC74" s="118">
        <v>4</v>
      </c>
      <c r="AD74" s="73">
        <v>4</v>
      </c>
      <c r="AE74" s="74">
        <v>7</v>
      </c>
      <c r="AF74" s="420"/>
      <c r="AG74" s="781"/>
      <c r="AH74" s="742"/>
      <c r="AI74" s="737"/>
      <c r="AJ74" s="737"/>
      <c r="AK74" s="769"/>
      <c r="AL74" s="737"/>
      <c r="AM74" s="737"/>
      <c r="AN74" s="737"/>
      <c r="AO74" s="735"/>
      <c r="AP74" s="706"/>
      <c r="AQ74" s="706"/>
      <c r="AR74" s="734"/>
      <c r="AS74" s="734"/>
      <c r="AT74" s="734"/>
      <c r="AU74" s="734"/>
      <c r="AV74" s="704"/>
      <c r="AW74" s="704"/>
      <c r="AX74" s="704"/>
      <c r="AY74" s="735"/>
      <c r="AZ74" s="221"/>
    </row>
    <row r="75" spans="1:52" ht="27.75" thickBot="1">
      <c r="A75" s="797"/>
      <c r="B75" s="717"/>
      <c r="C75" s="710"/>
      <c r="D75" s="37" t="s">
        <v>89</v>
      </c>
      <c r="E75" s="76"/>
      <c r="F75" s="72"/>
      <c r="G75" s="72"/>
      <c r="H75" s="72"/>
      <c r="I75" s="72"/>
      <c r="J75" s="72"/>
      <c r="K75" s="72"/>
      <c r="L75" s="72"/>
      <c r="M75" s="75"/>
      <c r="N75" s="73"/>
      <c r="O75" s="73">
        <f>+O71</f>
        <v>16448181.818181818</v>
      </c>
      <c r="P75" s="73">
        <f>+P74*$P$11/$P$10</f>
        <v>23308909.09090909</v>
      </c>
      <c r="Q75" s="73">
        <f>+Q74*$Q$11/$Q$10</f>
        <v>23308909.09090909</v>
      </c>
      <c r="R75" s="73">
        <f>+R74*$R$11/$R$10</f>
        <v>40790590.909090906</v>
      </c>
      <c r="S75" s="75"/>
      <c r="T75" s="75"/>
      <c r="U75" s="75"/>
      <c r="V75" s="75"/>
      <c r="W75" s="75"/>
      <c r="X75" s="75"/>
      <c r="Y75" s="75"/>
      <c r="Z75" s="75"/>
      <c r="AA75" s="73"/>
      <c r="AB75" s="73">
        <f>+AB71</f>
        <v>23859727.272727273</v>
      </c>
      <c r="AC75" s="73">
        <f>+AC74*$AC$11/$AC$10</f>
        <v>23859727.272727273</v>
      </c>
      <c r="AD75" s="73">
        <f>+AD74*$AD$11/$AD$10</f>
        <v>22724145.454545453</v>
      </c>
      <c r="AE75" s="73">
        <v>40790590.909090906</v>
      </c>
      <c r="AF75" s="421"/>
      <c r="AG75" s="781"/>
      <c r="AH75" s="743"/>
      <c r="AI75" s="712"/>
      <c r="AJ75" s="712"/>
      <c r="AK75" s="770"/>
      <c r="AL75" s="712"/>
      <c r="AM75" s="712"/>
      <c r="AN75" s="712"/>
      <c r="AO75" s="735"/>
      <c r="AP75" s="706"/>
      <c r="AQ75" s="706"/>
      <c r="AR75" s="734"/>
      <c r="AS75" s="734"/>
      <c r="AT75" s="734"/>
      <c r="AU75" s="734"/>
      <c r="AV75" s="704"/>
      <c r="AW75" s="704"/>
      <c r="AX75" s="704"/>
      <c r="AY75" s="735"/>
      <c r="AZ75" s="221"/>
    </row>
    <row r="76" spans="1:52" ht="18">
      <c r="A76" s="797"/>
      <c r="B76" s="717"/>
      <c r="C76" s="710" t="s">
        <v>240</v>
      </c>
      <c r="D76" s="35" t="s">
        <v>84</v>
      </c>
      <c r="E76" s="76"/>
      <c r="F76" s="72"/>
      <c r="G76" s="72"/>
      <c r="H76" s="72"/>
      <c r="I76" s="72"/>
      <c r="J76" s="72"/>
      <c r="K76" s="72"/>
      <c r="L76" s="72"/>
      <c r="M76" s="75">
        <v>1</v>
      </c>
      <c r="N76" s="73">
        <v>3</v>
      </c>
      <c r="O76" s="73">
        <v>4</v>
      </c>
      <c r="P76" s="73">
        <v>5</v>
      </c>
      <c r="Q76" s="73">
        <v>7</v>
      </c>
      <c r="R76" s="74">
        <v>9</v>
      </c>
      <c r="S76" s="75"/>
      <c r="T76" s="75"/>
      <c r="U76" s="75"/>
      <c r="V76" s="75"/>
      <c r="W76" s="75"/>
      <c r="X76" s="75"/>
      <c r="Y76" s="75"/>
      <c r="Z76" s="75">
        <v>1</v>
      </c>
      <c r="AA76" s="73">
        <v>3</v>
      </c>
      <c r="AB76" s="77">
        <v>4</v>
      </c>
      <c r="AC76" s="118">
        <v>5</v>
      </c>
      <c r="AD76" s="73">
        <v>7</v>
      </c>
      <c r="AE76" s="74">
        <v>9</v>
      </c>
      <c r="AF76" s="420"/>
      <c r="AG76" s="781"/>
      <c r="AH76" s="741" t="s">
        <v>241</v>
      </c>
      <c r="AI76" s="736" t="s">
        <v>476</v>
      </c>
      <c r="AJ76" s="736" t="s">
        <v>483</v>
      </c>
      <c r="AK76" s="768" t="s">
        <v>519</v>
      </c>
      <c r="AL76" s="736" t="s">
        <v>228</v>
      </c>
      <c r="AM76" s="736" t="s">
        <v>184</v>
      </c>
      <c r="AN76" s="736" t="s">
        <v>229</v>
      </c>
      <c r="AO76" s="735">
        <v>383734</v>
      </c>
      <c r="AP76" s="706">
        <v>181876</v>
      </c>
      <c r="AQ76" s="706">
        <v>201858</v>
      </c>
      <c r="AR76" s="734" t="s">
        <v>230</v>
      </c>
      <c r="AS76" s="734" t="s">
        <v>230</v>
      </c>
      <c r="AT76" s="734" t="s">
        <v>230</v>
      </c>
      <c r="AU76" s="734" t="s">
        <v>230</v>
      </c>
      <c r="AV76" s="704" t="s">
        <v>230</v>
      </c>
      <c r="AW76" s="704" t="s">
        <v>230</v>
      </c>
      <c r="AX76" s="704" t="s">
        <v>230</v>
      </c>
      <c r="AY76" s="735">
        <v>383734</v>
      </c>
      <c r="AZ76" s="221"/>
    </row>
    <row r="77" spans="1:52" ht="18">
      <c r="A77" s="797"/>
      <c r="B77" s="717"/>
      <c r="C77" s="710"/>
      <c r="D77" s="36" t="s">
        <v>6</v>
      </c>
      <c r="E77" s="76"/>
      <c r="F77" s="72"/>
      <c r="G77" s="72"/>
      <c r="H77" s="72"/>
      <c r="I77" s="72"/>
      <c r="J77" s="72"/>
      <c r="K77" s="72"/>
      <c r="L77" s="72"/>
      <c r="M77" s="78">
        <f>+M76*$M$11/$M$10</f>
        <v>5610666.666666667</v>
      </c>
      <c r="N77" s="79">
        <f>+N76*$N$11/$N$10</f>
        <v>16448181.818181818</v>
      </c>
      <c r="O77" s="73">
        <f>+O76*$O$11/$O$10</f>
        <v>21930909.09090909</v>
      </c>
      <c r="P77" s="73">
        <f>+P76*$P$11/$P$10</f>
        <v>29136136.363636363</v>
      </c>
      <c r="Q77" s="73">
        <f>+Q76*$Q$11/$Q$10</f>
        <v>40790590.909090906</v>
      </c>
      <c r="R77" s="73">
        <f>+R76*$R$11/$R$10</f>
        <v>52445045.454545453</v>
      </c>
      <c r="S77" s="98">
        <f>AE77-5827227</f>
        <v>46617818.454545498</v>
      </c>
      <c r="T77" s="75"/>
      <c r="U77" s="75"/>
      <c r="V77" s="75"/>
      <c r="W77" s="75"/>
      <c r="X77" s="75"/>
      <c r="Y77" s="75"/>
      <c r="Z77" s="78">
        <f>+Z76*$Z$11/$Z$10</f>
        <v>12780000</v>
      </c>
      <c r="AA77" s="79">
        <f>+AA76*$AA$11/$AA$10</f>
        <v>35789590.909090906</v>
      </c>
      <c r="AB77" s="73">
        <f>+AB76*$AB$11/$AB$10</f>
        <v>31812969.696969695</v>
      </c>
      <c r="AC77" s="73">
        <f>+AC76*$AC$11/$AC$10</f>
        <v>29824659.09090909</v>
      </c>
      <c r="AD77" s="73">
        <f>+AD76*$AD$11/$AD$10</f>
        <v>39767254.545454547</v>
      </c>
      <c r="AE77" s="73">
        <v>52445045.454545498</v>
      </c>
      <c r="AF77" s="421"/>
      <c r="AG77" s="781"/>
      <c r="AH77" s="742"/>
      <c r="AI77" s="737"/>
      <c r="AJ77" s="737"/>
      <c r="AK77" s="769"/>
      <c r="AL77" s="737"/>
      <c r="AM77" s="737"/>
      <c r="AN77" s="737"/>
      <c r="AO77" s="735"/>
      <c r="AP77" s="706"/>
      <c r="AQ77" s="706"/>
      <c r="AR77" s="734"/>
      <c r="AS77" s="734"/>
      <c r="AT77" s="734"/>
      <c r="AU77" s="734"/>
      <c r="AV77" s="704"/>
      <c r="AW77" s="704"/>
      <c r="AX77" s="704"/>
      <c r="AY77" s="735"/>
      <c r="AZ77" s="221"/>
    </row>
    <row r="78" spans="1:52" ht="27">
      <c r="A78" s="797"/>
      <c r="B78" s="717"/>
      <c r="C78" s="710"/>
      <c r="D78" s="38" t="s">
        <v>85</v>
      </c>
      <c r="E78" s="76"/>
      <c r="F78" s="72"/>
      <c r="G78" s="72"/>
      <c r="H78" s="72"/>
      <c r="I78" s="72"/>
      <c r="J78" s="72"/>
      <c r="K78" s="72"/>
      <c r="L78" s="72"/>
      <c r="M78" s="75"/>
      <c r="N78" s="73"/>
      <c r="O78" s="73"/>
      <c r="P78" s="73"/>
      <c r="Q78" s="73"/>
      <c r="R78" s="74"/>
      <c r="S78" s="75">
        <v>46617818.454545498</v>
      </c>
      <c r="T78" s="75"/>
      <c r="U78" s="75"/>
      <c r="V78" s="75"/>
      <c r="W78" s="75"/>
      <c r="X78" s="75"/>
      <c r="Y78" s="75"/>
      <c r="Z78" s="75"/>
      <c r="AA78" s="73"/>
      <c r="AB78" s="77"/>
      <c r="AC78" s="118"/>
      <c r="AD78" s="73"/>
      <c r="AE78" s="74"/>
      <c r="AF78" s="420"/>
      <c r="AG78" s="781"/>
      <c r="AH78" s="742"/>
      <c r="AI78" s="737"/>
      <c r="AJ78" s="737"/>
      <c r="AK78" s="769"/>
      <c r="AL78" s="737"/>
      <c r="AM78" s="737"/>
      <c r="AN78" s="737"/>
      <c r="AO78" s="735"/>
      <c r="AP78" s="706"/>
      <c r="AQ78" s="706"/>
      <c r="AR78" s="734"/>
      <c r="AS78" s="734"/>
      <c r="AT78" s="734"/>
      <c r="AU78" s="734"/>
      <c r="AV78" s="704"/>
      <c r="AW78" s="704"/>
      <c r="AX78" s="704"/>
      <c r="AY78" s="735"/>
      <c r="AZ78" s="221"/>
    </row>
    <row r="79" spans="1:52" ht="27">
      <c r="A79" s="797"/>
      <c r="B79" s="717"/>
      <c r="C79" s="710"/>
      <c r="D79" s="36" t="s">
        <v>7</v>
      </c>
      <c r="E79" s="76"/>
      <c r="F79" s="72"/>
      <c r="G79" s="72"/>
      <c r="H79" s="72"/>
      <c r="I79" s="72"/>
      <c r="J79" s="72"/>
      <c r="K79" s="72"/>
      <c r="L79" s="72"/>
      <c r="M79" s="75"/>
      <c r="N79" s="73"/>
      <c r="O79" s="73"/>
      <c r="P79" s="73"/>
      <c r="Q79" s="73"/>
      <c r="R79" s="74"/>
      <c r="S79" s="75"/>
      <c r="T79" s="75"/>
      <c r="U79" s="75"/>
      <c r="V79" s="75"/>
      <c r="W79" s="75"/>
      <c r="X79" s="75"/>
      <c r="Y79" s="75"/>
      <c r="Z79" s="75"/>
      <c r="AA79" s="73"/>
      <c r="AB79" s="77"/>
      <c r="AC79" s="118"/>
      <c r="AD79" s="73"/>
      <c r="AE79" s="74"/>
      <c r="AF79" s="420"/>
      <c r="AG79" s="781"/>
      <c r="AH79" s="742"/>
      <c r="AI79" s="737"/>
      <c r="AJ79" s="737"/>
      <c r="AK79" s="769"/>
      <c r="AL79" s="737"/>
      <c r="AM79" s="737"/>
      <c r="AN79" s="737"/>
      <c r="AO79" s="735"/>
      <c r="AP79" s="706"/>
      <c r="AQ79" s="706"/>
      <c r="AR79" s="734"/>
      <c r="AS79" s="734"/>
      <c r="AT79" s="734"/>
      <c r="AU79" s="734"/>
      <c r="AV79" s="704"/>
      <c r="AW79" s="704"/>
      <c r="AX79" s="704"/>
      <c r="AY79" s="735"/>
      <c r="AZ79" s="221"/>
    </row>
    <row r="80" spans="1:52" ht="27">
      <c r="A80" s="797"/>
      <c r="B80" s="717"/>
      <c r="C80" s="710"/>
      <c r="D80" s="38" t="s">
        <v>86</v>
      </c>
      <c r="E80" s="76"/>
      <c r="F80" s="72"/>
      <c r="G80" s="72"/>
      <c r="H80" s="72"/>
      <c r="I80" s="72"/>
      <c r="J80" s="72"/>
      <c r="K80" s="72"/>
      <c r="L80" s="72"/>
      <c r="M80" s="75"/>
      <c r="N80" s="73"/>
      <c r="O80" s="73">
        <f>+O76</f>
        <v>4</v>
      </c>
      <c r="P80" s="73">
        <v>5</v>
      </c>
      <c r="Q80" s="73">
        <v>7</v>
      </c>
      <c r="R80" s="74">
        <v>9</v>
      </c>
      <c r="S80" s="75"/>
      <c r="T80" s="75"/>
      <c r="U80" s="75"/>
      <c r="V80" s="75"/>
      <c r="W80" s="75"/>
      <c r="X80" s="75"/>
      <c r="Y80" s="75"/>
      <c r="Z80" s="75"/>
      <c r="AA80" s="73"/>
      <c r="AB80" s="77">
        <f>+AB76</f>
        <v>4</v>
      </c>
      <c r="AC80" s="118">
        <v>5</v>
      </c>
      <c r="AD80" s="73">
        <v>7</v>
      </c>
      <c r="AE80" s="74">
        <v>9</v>
      </c>
      <c r="AF80" s="420"/>
      <c r="AG80" s="781"/>
      <c r="AH80" s="742"/>
      <c r="AI80" s="737"/>
      <c r="AJ80" s="737"/>
      <c r="AK80" s="769"/>
      <c r="AL80" s="737"/>
      <c r="AM80" s="737"/>
      <c r="AN80" s="737"/>
      <c r="AO80" s="735"/>
      <c r="AP80" s="706"/>
      <c r="AQ80" s="706"/>
      <c r="AR80" s="734"/>
      <c r="AS80" s="734"/>
      <c r="AT80" s="734"/>
      <c r="AU80" s="734"/>
      <c r="AV80" s="704"/>
      <c r="AW80" s="704"/>
      <c r="AX80" s="704"/>
      <c r="AY80" s="735"/>
      <c r="AZ80" s="221"/>
    </row>
    <row r="81" spans="1:52" ht="27.75" thickBot="1">
      <c r="A81" s="797"/>
      <c r="B81" s="717"/>
      <c r="C81" s="710"/>
      <c r="D81" s="37" t="s">
        <v>89</v>
      </c>
      <c r="E81" s="76"/>
      <c r="F81" s="72"/>
      <c r="G81" s="72"/>
      <c r="H81" s="72"/>
      <c r="I81" s="72"/>
      <c r="J81" s="72"/>
      <c r="K81" s="72"/>
      <c r="L81" s="72"/>
      <c r="M81" s="75"/>
      <c r="N81" s="73"/>
      <c r="O81" s="73">
        <f>+O77</f>
        <v>21930909.09090909</v>
      </c>
      <c r="P81" s="73">
        <f>+P80*$P$11/$P$10</f>
        <v>29136136.363636363</v>
      </c>
      <c r="Q81" s="73">
        <f>+Q80*$Q$11/$Q$10</f>
        <v>40790590.909090906</v>
      </c>
      <c r="R81" s="73">
        <f>+R80*$R$11/$R$10</f>
        <v>52445045.454545453</v>
      </c>
      <c r="S81" s="75"/>
      <c r="T81" s="75"/>
      <c r="U81" s="75"/>
      <c r="V81" s="75"/>
      <c r="W81" s="75"/>
      <c r="X81" s="75"/>
      <c r="Y81" s="75"/>
      <c r="Z81" s="75"/>
      <c r="AA81" s="73"/>
      <c r="AB81" s="77">
        <f>+AB77</f>
        <v>31812969.696969695</v>
      </c>
      <c r="AC81" s="73">
        <f>+AC80*$AC$11/$AC$10</f>
        <v>29824659.09090909</v>
      </c>
      <c r="AD81" s="73">
        <f>+AD80*$AD$11/$AD$10</f>
        <v>39767254.545454547</v>
      </c>
      <c r="AE81" s="73">
        <v>52445045.454545453</v>
      </c>
      <c r="AF81" s="421"/>
      <c r="AG81" s="781"/>
      <c r="AH81" s="743"/>
      <c r="AI81" s="712"/>
      <c r="AJ81" s="712"/>
      <c r="AK81" s="770"/>
      <c r="AL81" s="712"/>
      <c r="AM81" s="712"/>
      <c r="AN81" s="712"/>
      <c r="AO81" s="735"/>
      <c r="AP81" s="706"/>
      <c r="AQ81" s="706"/>
      <c r="AR81" s="734"/>
      <c r="AS81" s="734"/>
      <c r="AT81" s="734"/>
      <c r="AU81" s="734"/>
      <c r="AV81" s="704"/>
      <c r="AW81" s="704"/>
      <c r="AX81" s="704"/>
      <c r="AY81" s="735"/>
      <c r="AZ81" s="221"/>
    </row>
    <row r="82" spans="1:52" ht="18">
      <c r="A82" s="797"/>
      <c r="B82" s="717"/>
      <c r="C82" s="710" t="s">
        <v>242</v>
      </c>
      <c r="D82" s="35" t="s">
        <v>84</v>
      </c>
      <c r="E82" s="76"/>
      <c r="F82" s="72"/>
      <c r="G82" s="72"/>
      <c r="H82" s="72"/>
      <c r="I82" s="72"/>
      <c r="J82" s="72"/>
      <c r="K82" s="72"/>
      <c r="L82" s="72"/>
      <c r="M82" s="75">
        <v>1</v>
      </c>
      <c r="N82" s="73">
        <v>1</v>
      </c>
      <c r="O82" s="73">
        <v>1</v>
      </c>
      <c r="P82" s="73">
        <v>1</v>
      </c>
      <c r="Q82" s="73">
        <v>1</v>
      </c>
      <c r="R82" s="74">
        <v>1</v>
      </c>
      <c r="S82" s="75"/>
      <c r="T82" s="75"/>
      <c r="U82" s="75"/>
      <c r="V82" s="75"/>
      <c r="W82" s="75"/>
      <c r="X82" s="75"/>
      <c r="Y82" s="75"/>
      <c r="Z82" s="75">
        <v>1</v>
      </c>
      <c r="AA82" s="73">
        <v>1</v>
      </c>
      <c r="AB82" s="77">
        <v>1</v>
      </c>
      <c r="AC82" s="118">
        <v>1</v>
      </c>
      <c r="AD82" s="73">
        <v>1</v>
      </c>
      <c r="AE82" s="74">
        <v>1</v>
      </c>
      <c r="AF82" s="420"/>
      <c r="AG82" s="781"/>
      <c r="AH82" s="741" t="s">
        <v>243</v>
      </c>
      <c r="AI82" s="736" t="s">
        <v>468</v>
      </c>
      <c r="AJ82" s="736" t="s">
        <v>467</v>
      </c>
      <c r="AK82" s="768" t="s">
        <v>520</v>
      </c>
      <c r="AL82" s="736" t="s">
        <v>228</v>
      </c>
      <c r="AM82" s="736" t="s">
        <v>184</v>
      </c>
      <c r="AN82" s="736" t="s">
        <v>229</v>
      </c>
      <c r="AO82" s="735">
        <v>831378</v>
      </c>
      <c r="AP82" s="706">
        <v>392164</v>
      </c>
      <c r="AQ82" s="706">
        <v>439214</v>
      </c>
      <c r="AR82" s="734" t="s">
        <v>230</v>
      </c>
      <c r="AS82" s="734" t="s">
        <v>230</v>
      </c>
      <c r="AT82" s="734" t="s">
        <v>230</v>
      </c>
      <c r="AU82" s="734" t="s">
        <v>230</v>
      </c>
      <c r="AV82" s="704" t="s">
        <v>230</v>
      </c>
      <c r="AW82" s="704" t="s">
        <v>230</v>
      </c>
      <c r="AX82" s="704" t="s">
        <v>230</v>
      </c>
      <c r="AY82" s="735">
        <v>831378</v>
      </c>
      <c r="AZ82" s="221"/>
    </row>
    <row r="83" spans="1:52" ht="18">
      <c r="A83" s="797"/>
      <c r="B83" s="717"/>
      <c r="C83" s="710"/>
      <c r="D83" s="36" t="s">
        <v>6</v>
      </c>
      <c r="E83" s="76"/>
      <c r="F83" s="72"/>
      <c r="G83" s="72"/>
      <c r="H83" s="72"/>
      <c r="I83" s="72"/>
      <c r="J83" s="72"/>
      <c r="K83" s="72"/>
      <c r="L83" s="72"/>
      <c r="M83" s="78">
        <f>+M82*$M$11/$M$10</f>
        <v>5610666.666666667</v>
      </c>
      <c r="N83" s="79">
        <f>+N82*$N$11/$N$10</f>
        <v>5482727.2727272725</v>
      </c>
      <c r="O83" s="73">
        <f>+O82*$O$11/$O$10</f>
        <v>5482727.2727272725</v>
      </c>
      <c r="P83" s="73">
        <f>+P82*$P$11/$P$10</f>
        <v>5827227.2727272725</v>
      </c>
      <c r="Q83" s="73">
        <f>+Q82*$Q$11/$Q$10</f>
        <v>5827227.2727272725</v>
      </c>
      <c r="R83" s="73">
        <f>+R82*$R$11/$R$10</f>
        <v>5827227.2727272725</v>
      </c>
      <c r="S83" s="75"/>
      <c r="T83" s="75"/>
      <c r="U83" s="75"/>
      <c r="V83" s="75"/>
      <c r="W83" s="75"/>
      <c r="X83" s="75"/>
      <c r="Y83" s="75"/>
      <c r="Z83" s="78">
        <f>+Z82*$Z$11/$Z$10</f>
        <v>12780000</v>
      </c>
      <c r="AA83" s="79">
        <f>+AA82*$AA$11/$AA$10</f>
        <v>11929863.636363637</v>
      </c>
      <c r="AB83" s="73">
        <f>+AB82*$AB$11/$AB$10</f>
        <v>7953242.4242424238</v>
      </c>
      <c r="AC83" s="73">
        <f>+AC82*$AC$11/$AC$10</f>
        <v>5964931.8181818184</v>
      </c>
      <c r="AD83" s="73">
        <f>+AD82*$AD$11/$AD$10</f>
        <v>5681036.3636363633</v>
      </c>
      <c r="AE83" s="73">
        <v>5827227.2727272725</v>
      </c>
      <c r="AF83" s="421"/>
      <c r="AG83" s="781"/>
      <c r="AH83" s="742"/>
      <c r="AI83" s="737"/>
      <c r="AJ83" s="737"/>
      <c r="AK83" s="769"/>
      <c r="AL83" s="737"/>
      <c r="AM83" s="737"/>
      <c r="AN83" s="737"/>
      <c r="AO83" s="735"/>
      <c r="AP83" s="706"/>
      <c r="AQ83" s="706"/>
      <c r="AR83" s="734"/>
      <c r="AS83" s="734"/>
      <c r="AT83" s="734"/>
      <c r="AU83" s="734"/>
      <c r="AV83" s="704"/>
      <c r="AW83" s="704"/>
      <c r="AX83" s="704"/>
      <c r="AY83" s="735"/>
      <c r="AZ83" s="221"/>
    </row>
    <row r="84" spans="1:52" ht="27">
      <c r="A84" s="797"/>
      <c r="B84" s="717"/>
      <c r="C84" s="710"/>
      <c r="D84" s="38" t="s">
        <v>85</v>
      </c>
      <c r="E84" s="76"/>
      <c r="F84" s="72"/>
      <c r="G84" s="72"/>
      <c r="H84" s="72"/>
      <c r="I84" s="72"/>
      <c r="J84" s="72"/>
      <c r="K84" s="72"/>
      <c r="L84" s="72"/>
      <c r="M84" s="75"/>
      <c r="N84" s="73"/>
      <c r="O84" s="73"/>
      <c r="P84" s="73"/>
      <c r="Q84" s="73"/>
      <c r="R84" s="74"/>
      <c r="S84" s="75"/>
      <c r="T84" s="75"/>
      <c r="U84" s="75"/>
      <c r="V84" s="75"/>
      <c r="W84" s="75"/>
      <c r="X84" s="75"/>
      <c r="Y84" s="75"/>
      <c r="Z84" s="75"/>
      <c r="AA84" s="73"/>
      <c r="AB84" s="77"/>
      <c r="AC84" s="118"/>
      <c r="AD84" s="73"/>
      <c r="AE84" s="74"/>
      <c r="AF84" s="420"/>
      <c r="AG84" s="781"/>
      <c r="AH84" s="742"/>
      <c r="AI84" s="737"/>
      <c r="AJ84" s="737"/>
      <c r="AK84" s="769"/>
      <c r="AL84" s="737"/>
      <c r="AM84" s="737"/>
      <c r="AN84" s="737"/>
      <c r="AO84" s="735"/>
      <c r="AP84" s="706"/>
      <c r="AQ84" s="706"/>
      <c r="AR84" s="734"/>
      <c r="AS84" s="734"/>
      <c r="AT84" s="734"/>
      <c r="AU84" s="734"/>
      <c r="AV84" s="704"/>
      <c r="AW84" s="704"/>
      <c r="AX84" s="704"/>
      <c r="AY84" s="735"/>
      <c r="AZ84" s="221"/>
    </row>
    <row r="85" spans="1:52" ht="27">
      <c r="A85" s="797"/>
      <c r="B85" s="717"/>
      <c r="C85" s="710"/>
      <c r="D85" s="36" t="s">
        <v>7</v>
      </c>
      <c r="E85" s="76"/>
      <c r="F85" s="72"/>
      <c r="G85" s="72"/>
      <c r="H85" s="72"/>
      <c r="I85" s="72"/>
      <c r="J85" s="72"/>
      <c r="K85" s="72"/>
      <c r="L85" s="72"/>
      <c r="M85" s="75"/>
      <c r="N85" s="73"/>
      <c r="O85" s="73"/>
      <c r="P85" s="73"/>
      <c r="Q85" s="73"/>
      <c r="R85" s="74"/>
      <c r="S85" s="75"/>
      <c r="T85" s="75"/>
      <c r="U85" s="75"/>
      <c r="V85" s="75"/>
      <c r="W85" s="75"/>
      <c r="X85" s="75"/>
      <c r="Y85" s="75"/>
      <c r="Z85" s="75"/>
      <c r="AA85" s="73"/>
      <c r="AB85" s="77"/>
      <c r="AC85" s="118"/>
      <c r="AD85" s="73"/>
      <c r="AE85" s="74"/>
      <c r="AF85" s="420"/>
      <c r="AG85" s="781"/>
      <c r="AH85" s="742"/>
      <c r="AI85" s="737"/>
      <c r="AJ85" s="737"/>
      <c r="AK85" s="769"/>
      <c r="AL85" s="737"/>
      <c r="AM85" s="737"/>
      <c r="AN85" s="737"/>
      <c r="AO85" s="735"/>
      <c r="AP85" s="706"/>
      <c r="AQ85" s="706"/>
      <c r="AR85" s="734"/>
      <c r="AS85" s="734"/>
      <c r="AT85" s="734"/>
      <c r="AU85" s="734"/>
      <c r="AV85" s="704"/>
      <c r="AW85" s="704"/>
      <c r="AX85" s="704"/>
      <c r="AY85" s="735"/>
      <c r="AZ85" s="221"/>
    </row>
    <row r="86" spans="1:52" ht="27">
      <c r="A86" s="797"/>
      <c r="B86" s="717"/>
      <c r="C86" s="710"/>
      <c r="D86" s="38" t="s">
        <v>86</v>
      </c>
      <c r="E86" s="76"/>
      <c r="F86" s="72"/>
      <c r="G86" s="72"/>
      <c r="H86" s="72"/>
      <c r="I86" s="72"/>
      <c r="J86" s="72"/>
      <c r="K86" s="72"/>
      <c r="L86" s="72"/>
      <c r="M86" s="75"/>
      <c r="N86" s="73"/>
      <c r="O86" s="73">
        <f>+O82</f>
        <v>1</v>
      </c>
      <c r="P86" s="73">
        <v>1</v>
      </c>
      <c r="Q86" s="73">
        <v>1</v>
      </c>
      <c r="R86" s="74">
        <v>1</v>
      </c>
      <c r="S86" s="75"/>
      <c r="T86" s="75"/>
      <c r="U86" s="75"/>
      <c r="V86" s="75"/>
      <c r="W86" s="75"/>
      <c r="X86" s="75"/>
      <c r="Y86" s="75"/>
      <c r="Z86" s="75"/>
      <c r="AA86" s="73"/>
      <c r="AB86" s="73">
        <f>+AB82</f>
        <v>1</v>
      </c>
      <c r="AC86" s="118">
        <v>1</v>
      </c>
      <c r="AD86" s="73">
        <v>1</v>
      </c>
      <c r="AE86" s="74">
        <v>1</v>
      </c>
      <c r="AF86" s="420"/>
      <c r="AG86" s="781"/>
      <c r="AH86" s="742"/>
      <c r="AI86" s="737"/>
      <c r="AJ86" s="737"/>
      <c r="AK86" s="769"/>
      <c r="AL86" s="737"/>
      <c r="AM86" s="737"/>
      <c r="AN86" s="737"/>
      <c r="AO86" s="735"/>
      <c r="AP86" s="706"/>
      <c r="AQ86" s="706"/>
      <c r="AR86" s="734"/>
      <c r="AS86" s="734"/>
      <c r="AT86" s="734"/>
      <c r="AU86" s="734"/>
      <c r="AV86" s="704"/>
      <c r="AW86" s="704"/>
      <c r="AX86" s="704"/>
      <c r="AY86" s="735"/>
      <c r="AZ86" s="221"/>
    </row>
    <row r="87" spans="1:52" ht="27.75" thickBot="1">
      <c r="A87" s="797"/>
      <c r="B87" s="717"/>
      <c r="C87" s="710"/>
      <c r="D87" s="37" t="s">
        <v>89</v>
      </c>
      <c r="E87" s="76"/>
      <c r="F87" s="72"/>
      <c r="G87" s="72"/>
      <c r="H87" s="72"/>
      <c r="I87" s="72"/>
      <c r="J87" s="72"/>
      <c r="K87" s="72"/>
      <c r="L87" s="72"/>
      <c r="M87" s="75"/>
      <c r="N87" s="73"/>
      <c r="O87" s="73">
        <f>+O83</f>
        <v>5482727.2727272725</v>
      </c>
      <c r="P87" s="73">
        <f>+P86*$P$11/$P$10</f>
        <v>5827227.2727272725</v>
      </c>
      <c r="Q87" s="73">
        <f>+Q86*$Q$11/$Q$10</f>
        <v>5827227.2727272725</v>
      </c>
      <c r="R87" s="73">
        <f>+R86*$R$11/$R$10</f>
        <v>5827227.2727272725</v>
      </c>
      <c r="S87" s="75"/>
      <c r="T87" s="75"/>
      <c r="U87" s="75"/>
      <c r="V87" s="75"/>
      <c r="W87" s="75"/>
      <c r="X87" s="75"/>
      <c r="Y87" s="75"/>
      <c r="Z87" s="75"/>
      <c r="AA87" s="73"/>
      <c r="AB87" s="73">
        <f>+AB83</f>
        <v>7953242.4242424238</v>
      </c>
      <c r="AC87" s="73">
        <f>+AC86*$AC$11/$AC$10</f>
        <v>5964931.8181818184</v>
      </c>
      <c r="AD87" s="73">
        <f>+AD86*$AD$11/$AD$10</f>
        <v>5681036.3636363633</v>
      </c>
      <c r="AE87" s="73">
        <v>5827227.2727272725</v>
      </c>
      <c r="AF87" s="421"/>
      <c r="AG87" s="781"/>
      <c r="AH87" s="743"/>
      <c r="AI87" s="712"/>
      <c r="AJ87" s="712"/>
      <c r="AK87" s="770"/>
      <c r="AL87" s="712"/>
      <c r="AM87" s="712"/>
      <c r="AN87" s="712"/>
      <c r="AO87" s="735"/>
      <c r="AP87" s="706"/>
      <c r="AQ87" s="706"/>
      <c r="AR87" s="734"/>
      <c r="AS87" s="734"/>
      <c r="AT87" s="734"/>
      <c r="AU87" s="734"/>
      <c r="AV87" s="704"/>
      <c r="AW87" s="704"/>
      <c r="AX87" s="704"/>
      <c r="AY87" s="735"/>
      <c r="AZ87" s="221"/>
    </row>
    <row r="88" spans="1:52" ht="18">
      <c r="A88" s="797"/>
      <c r="B88" s="717"/>
      <c r="C88" s="710" t="s">
        <v>244</v>
      </c>
      <c r="D88" s="35" t="s">
        <v>84</v>
      </c>
      <c r="E88" s="76"/>
      <c r="F88" s="72"/>
      <c r="G88" s="72"/>
      <c r="H88" s="72"/>
      <c r="I88" s="72"/>
      <c r="J88" s="72"/>
      <c r="K88" s="72"/>
      <c r="L88" s="72"/>
      <c r="M88" s="75">
        <v>1</v>
      </c>
      <c r="N88" s="73">
        <v>3</v>
      </c>
      <c r="O88" s="73">
        <v>4</v>
      </c>
      <c r="P88" s="73">
        <v>6</v>
      </c>
      <c r="Q88" s="73">
        <v>8</v>
      </c>
      <c r="R88" s="74">
        <v>9</v>
      </c>
      <c r="S88" s="75"/>
      <c r="T88" s="75"/>
      <c r="U88" s="75"/>
      <c r="V88" s="75"/>
      <c r="W88" s="75"/>
      <c r="X88" s="75"/>
      <c r="Y88" s="75"/>
      <c r="Z88" s="75">
        <v>1</v>
      </c>
      <c r="AA88" s="73">
        <v>3</v>
      </c>
      <c r="AB88" s="77">
        <v>4</v>
      </c>
      <c r="AC88" s="118">
        <v>6</v>
      </c>
      <c r="AD88" s="73">
        <v>8</v>
      </c>
      <c r="AE88" s="74">
        <v>9</v>
      </c>
      <c r="AF88" s="420"/>
      <c r="AG88" s="781"/>
      <c r="AH88" s="741" t="s">
        <v>244</v>
      </c>
      <c r="AI88" s="736" t="s">
        <v>471</v>
      </c>
      <c r="AJ88" s="736" t="s">
        <v>477</v>
      </c>
      <c r="AK88" s="768" t="s">
        <v>519</v>
      </c>
      <c r="AL88" s="736" t="s">
        <v>228</v>
      </c>
      <c r="AM88" s="736" t="s">
        <v>424</v>
      </c>
      <c r="AN88" s="736" t="s">
        <v>229</v>
      </c>
      <c r="AO88" s="735">
        <v>1215896</v>
      </c>
      <c r="AP88" s="706">
        <v>572451</v>
      </c>
      <c r="AQ88" s="706">
        <v>643445</v>
      </c>
      <c r="AR88" s="734" t="s">
        <v>230</v>
      </c>
      <c r="AS88" s="734" t="s">
        <v>230</v>
      </c>
      <c r="AT88" s="734" t="s">
        <v>230</v>
      </c>
      <c r="AU88" s="734" t="s">
        <v>230</v>
      </c>
      <c r="AV88" s="704" t="s">
        <v>230</v>
      </c>
      <c r="AW88" s="704" t="s">
        <v>230</v>
      </c>
      <c r="AX88" s="704" t="s">
        <v>230</v>
      </c>
      <c r="AY88" s="735">
        <v>1215896</v>
      </c>
      <c r="AZ88" s="221"/>
    </row>
    <row r="89" spans="1:52" ht="18">
      <c r="A89" s="797"/>
      <c r="B89" s="717"/>
      <c r="C89" s="710"/>
      <c r="D89" s="36" t="s">
        <v>6</v>
      </c>
      <c r="E89" s="76"/>
      <c r="F89" s="72"/>
      <c r="G89" s="72"/>
      <c r="H89" s="72"/>
      <c r="I89" s="72"/>
      <c r="J89" s="72"/>
      <c r="K89" s="72"/>
      <c r="L89" s="72"/>
      <c r="M89" s="78">
        <f>+M88*$M$11/$M$10</f>
        <v>5610666.666666667</v>
      </c>
      <c r="N89" s="79">
        <f>+N88*$N$11/$N$10</f>
        <v>16448181.818181818</v>
      </c>
      <c r="O89" s="73">
        <f>+O88*$O$11/$O$10</f>
        <v>21930909.09090909</v>
      </c>
      <c r="P89" s="73">
        <f>+P88*$P$11/$P$10</f>
        <v>34963363.636363633</v>
      </c>
      <c r="Q89" s="73">
        <f>+Q88*$Q$11/$Q$10</f>
        <v>46617818.18181818</v>
      </c>
      <c r="R89" s="73">
        <f>+R88*$R$11/$R$10</f>
        <v>52445045.454545453</v>
      </c>
      <c r="S89" s="75"/>
      <c r="T89" s="75"/>
      <c r="U89" s="75"/>
      <c r="V89" s="75"/>
      <c r="W89" s="75"/>
      <c r="X89" s="75"/>
      <c r="Y89" s="75"/>
      <c r="Z89" s="78">
        <f>+Z88*$Z$11/$Z$10</f>
        <v>12780000</v>
      </c>
      <c r="AA89" s="79">
        <f>+AA88*$AA$11/$AA$10</f>
        <v>35789590.909090906</v>
      </c>
      <c r="AB89" s="73">
        <f>+AB88*$AB$11/$AB$10</f>
        <v>31812969.696969695</v>
      </c>
      <c r="AC89" s="73">
        <f>+AC88*$AC$11/$AC$10</f>
        <v>35789590.909090906</v>
      </c>
      <c r="AD89" s="73">
        <f>+AD88*$AD$11/$AD$10</f>
        <v>45448290.909090906</v>
      </c>
      <c r="AE89" s="73">
        <v>52445045.454545453</v>
      </c>
      <c r="AF89" s="421"/>
      <c r="AG89" s="781"/>
      <c r="AH89" s="742"/>
      <c r="AI89" s="737"/>
      <c r="AJ89" s="737"/>
      <c r="AK89" s="769"/>
      <c r="AL89" s="737"/>
      <c r="AM89" s="737"/>
      <c r="AN89" s="737"/>
      <c r="AO89" s="735"/>
      <c r="AP89" s="706"/>
      <c r="AQ89" s="706"/>
      <c r="AR89" s="734"/>
      <c r="AS89" s="734"/>
      <c r="AT89" s="734"/>
      <c r="AU89" s="734"/>
      <c r="AV89" s="704"/>
      <c r="AW89" s="704"/>
      <c r="AX89" s="704"/>
      <c r="AY89" s="735"/>
      <c r="AZ89" s="221"/>
    </row>
    <row r="90" spans="1:52" ht="27">
      <c r="A90" s="797"/>
      <c r="B90" s="717"/>
      <c r="C90" s="710"/>
      <c r="D90" s="38" t="s">
        <v>85</v>
      </c>
      <c r="E90" s="76"/>
      <c r="F90" s="72"/>
      <c r="G90" s="72"/>
      <c r="H90" s="72"/>
      <c r="I90" s="72"/>
      <c r="J90" s="72"/>
      <c r="K90" s="72"/>
      <c r="L90" s="72"/>
      <c r="M90" s="75"/>
      <c r="N90" s="73"/>
      <c r="O90" s="73"/>
      <c r="P90" s="73"/>
      <c r="Q90" s="73"/>
      <c r="R90" s="74"/>
      <c r="S90" s="75"/>
      <c r="T90" s="75"/>
      <c r="U90" s="75"/>
      <c r="V90" s="75"/>
      <c r="W90" s="75"/>
      <c r="X90" s="75"/>
      <c r="Y90" s="75"/>
      <c r="Z90" s="75"/>
      <c r="AA90" s="73"/>
      <c r="AB90" s="77"/>
      <c r="AC90" s="118"/>
      <c r="AD90" s="73"/>
      <c r="AE90" s="74"/>
      <c r="AF90" s="420"/>
      <c r="AG90" s="781"/>
      <c r="AH90" s="742"/>
      <c r="AI90" s="737"/>
      <c r="AJ90" s="737"/>
      <c r="AK90" s="769"/>
      <c r="AL90" s="737"/>
      <c r="AM90" s="737"/>
      <c r="AN90" s="737"/>
      <c r="AO90" s="735"/>
      <c r="AP90" s="706"/>
      <c r="AQ90" s="706"/>
      <c r="AR90" s="734"/>
      <c r="AS90" s="734"/>
      <c r="AT90" s="734"/>
      <c r="AU90" s="734"/>
      <c r="AV90" s="704"/>
      <c r="AW90" s="704"/>
      <c r="AX90" s="704"/>
      <c r="AY90" s="735"/>
      <c r="AZ90" s="221"/>
    </row>
    <row r="91" spans="1:52" ht="27">
      <c r="A91" s="797"/>
      <c r="B91" s="717"/>
      <c r="C91" s="710"/>
      <c r="D91" s="36" t="s">
        <v>7</v>
      </c>
      <c r="E91" s="76"/>
      <c r="F91" s="72"/>
      <c r="G91" s="72"/>
      <c r="H91" s="72"/>
      <c r="I91" s="72"/>
      <c r="J91" s="72"/>
      <c r="K91" s="72"/>
      <c r="L91" s="72"/>
      <c r="M91" s="75"/>
      <c r="N91" s="73"/>
      <c r="O91" s="73"/>
      <c r="P91" s="73"/>
      <c r="Q91" s="73"/>
      <c r="R91" s="74"/>
      <c r="S91" s="75"/>
      <c r="T91" s="75"/>
      <c r="U91" s="75"/>
      <c r="V91" s="75"/>
      <c r="W91" s="75"/>
      <c r="X91" s="75"/>
      <c r="Y91" s="75"/>
      <c r="Z91" s="75"/>
      <c r="AA91" s="73"/>
      <c r="AB91" s="77"/>
      <c r="AC91" s="118"/>
      <c r="AD91" s="73"/>
      <c r="AE91" s="74"/>
      <c r="AF91" s="420"/>
      <c r="AG91" s="781"/>
      <c r="AH91" s="742"/>
      <c r="AI91" s="737"/>
      <c r="AJ91" s="737"/>
      <c r="AK91" s="769"/>
      <c r="AL91" s="737"/>
      <c r="AM91" s="737"/>
      <c r="AN91" s="737"/>
      <c r="AO91" s="735"/>
      <c r="AP91" s="706"/>
      <c r="AQ91" s="706"/>
      <c r="AR91" s="734"/>
      <c r="AS91" s="734"/>
      <c r="AT91" s="734"/>
      <c r="AU91" s="734"/>
      <c r="AV91" s="704"/>
      <c r="AW91" s="704"/>
      <c r="AX91" s="704"/>
      <c r="AY91" s="735"/>
      <c r="AZ91" s="221"/>
    </row>
    <row r="92" spans="1:52" ht="27">
      <c r="A92" s="797"/>
      <c r="B92" s="717"/>
      <c r="C92" s="710"/>
      <c r="D92" s="38" t="s">
        <v>86</v>
      </c>
      <c r="E92" s="76"/>
      <c r="F92" s="72"/>
      <c r="G92" s="72"/>
      <c r="H92" s="72"/>
      <c r="I92" s="72"/>
      <c r="J92" s="72"/>
      <c r="K92" s="72"/>
      <c r="L92" s="72"/>
      <c r="M92" s="75"/>
      <c r="N92" s="73"/>
      <c r="O92" s="73">
        <f>+O88</f>
        <v>4</v>
      </c>
      <c r="P92" s="73">
        <v>6</v>
      </c>
      <c r="Q92" s="73">
        <v>8</v>
      </c>
      <c r="R92" s="74">
        <v>9</v>
      </c>
      <c r="S92" s="75"/>
      <c r="T92" s="75"/>
      <c r="U92" s="75"/>
      <c r="V92" s="75"/>
      <c r="W92" s="75"/>
      <c r="X92" s="75"/>
      <c r="Y92" s="75"/>
      <c r="Z92" s="75"/>
      <c r="AA92" s="73"/>
      <c r="AB92" s="73">
        <f>+AB88</f>
        <v>4</v>
      </c>
      <c r="AC92" s="118">
        <v>6</v>
      </c>
      <c r="AD92" s="73">
        <v>8</v>
      </c>
      <c r="AE92" s="74">
        <v>9</v>
      </c>
      <c r="AF92" s="420"/>
      <c r="AG92" s="781"/>
      <c r="AH92" s="742"/>
      <c r="AI92" s="737"/>
      <c r="AJ92" s="737"/>
      <c r="AK92" s="769"/>
      <c r="AL92" s="737"/>
      <c r="AM92" s="737"/>
      <c r="AN92" s="737"/>
      <c r="AO92" s="735"/>
      <c r="AP92" s="706"/>
      <c r="AQ92" s="706"/>
      <c r="AR92" s="734"/>
      <c r="AS92" s="734"/>
      <c r="AT92" s="734"/>
      <c r="AU92" s="734"/>
      <c r="AV92" s="704"/>
      <c r="AW92" s="704"/>
      <c r="AX92" s="704"/>
      <c r="AY92" s="735"/>
      <c r="AZ92" s="221"/>
    </row>
    <row r="93" spans="1:52" ht="27.75" thickBot="1">
      <c r="A93" s="797"/>
      <c r="B93" s="717"/>
      <c r="C93" s="710"/>
      <c r="D93" s="37" t="s">
        <v>89</v>
      </c>
      <c r="E93" s="76"/>
      <c r="F93" s="72"/>
      <c r="G93" s="72"/>
      <c r="H93" s="72"/>
      <c r="I93" s="72"/>
      <c r="J93" s="72"/>
      <c r="K93" s="72"/>
      <c r="L93" s="72"/>
      <c r="M93" s="75"/>
      <c r="N93" s="73"/>
      <c r="O93" s="73">
        <f>+O89</f>
        <v>21930909.09090909</v>
      </c>
      <c r="P93" s="73">
        <f>+P92*$P$11/$P$10</f>
        <v>34963363.636363633</v>
      </c>
      <c r="Q93" s="73">
        <f>+Q92*$Q$11/$Q$10</f>
        <v>46617818.18181818</v>
      </c>
      <c r="R93" s="73">
        <f>+R92*$R$11/$R$10</f>
        <v>52445045.454545453</v>
      </c>
      <c r="S93" s="75"/>
      <c r="T93" s="75"/>
      <c r="U93" s="75"/>
      <c r="V93" s="75"/>
      <c r="W93" s="75"/>
      <c r="X93" s="75"/>
      <c r="Y93" s="75"/>
      <c r="Z93" s="75"/>
      <c r="AA93" s="73"/>
      <c r="AB93" s="73">
        <f>+AB89</f>
        <v>31812969.696969695</v>
      </c>
      <c r="AC93" s="73">
        <f>+AC92*$AC$11/$AC$10</f>
        <v>35789590.909090906</v>
      </c>
      <c r="AD93" s="73">
        <f>+AD92*$AD$11/$AD$10</f>
        <v>45448290.909090906</v>
      </c>
      <c r="AE93" s="73">
        <v>52445045.454545453</v>
      </c>
      <c r="AF93" s="421"/>
      <c r="AG93" s="781"/>
      <c r="AH93" s="743"/>
      <c r="AI93" s="712"/>
      <c r="AJ93" s="712"/>
      <c r="AK93" s="770"/>
      <c r="AL93" s="712"/>
      <c r="AM93" s="712"/>
      <c r="AN93" s="712"/>
      <c r="AO93" s="735"/>
      <c r="AP93" s="706"/>
      <c r="AQ93" s="706"/>
      <c r="AR93" s="734"/>
      <c r="AS93" s="734"/>
      <c r="AT93" s="734"/>
      <c r="AU93" s="734"/>
      <c r="AV93" s="704"/>
      <c r="AW93" s="704"/>
      <c r="AX93" s="704"/>
      <c r="AY93" s="735"/>
      <c r="AZ93" s="221"/>
    </row>
    <row r="94" spans="1:52" ht="18">
      <c r="A94" s="797"/>
      <c r="B94" s="717"/>
      <c r="C94" s="710" t="s">
        <v>245</v>
      </c>
      <c r="D94" s="35" t="s">
        <v>84</v>
      </c>
      <c r="E94" s="76"/>
      <c r="F94" s="72"/>
      <c r="G94" s="72"/>
      <c r="H94" s="72"/>
      <c r="I94" s="72"/>
      <c r="J94" s="72"/>
      <c r="K94" s="72"/>
      <c r="L94" s="72"/>
      <c r="M94" s="75"/>
      <c r="N94" s="73">
        <v>1</v>
      </c>
      <c r="O94" s="73">
        <v>1</v>
      </c>
      <c r="P94" s="73">
        <v>1</v>
      </c>
      <c r="Q94" s="73">
        <v>1</v>
      </c>
      <c r="R94" s="74">
        <v>1</v>
      </c>
      <c r="S94" s="75"/>
      <c r="T94" s="75"/>
      <c r="U94" s="75"/>
      <c r="V94" s="75"/>
      <c r="W94" s="75"/>
      <c r="X94" s="75"/>
      <c r="Y94" s="75"/>
      <c r="Z94" s="75"/>
      <c r="AA94" s="73">
        <v>1</v>
      </c>
      <c r="AB94" s="77">
        <v>1</v>
      </c>
      <c r="AC94" s="118">
        <v>1</v>
      </c>
      <c r="AD94" s="73">
        <v>1</v>
      </c>
      <c r="AE94" s="74">
        <v>1</v>
      </c>
      <c r="AF94" s="420"/>
      <c r="AG94" s="781"/>
      <c r="AH94" s="741" t="s">
        <v>245</v>
      </c>
      <c r="AI94" s="736" t="s">
        <v>488</v>
      </c>
      <c r="AJ94" s="736" t="s">
        <v>488</v>
      </c>
      <c r="AK94" s="736" t="s">
        <v>489</v>
      </c>
      <c r="AL94" s="736" t="s">
        <v>228</v>
      </c>
      <c r="AM94" s="736" t="s">
        <v>184</v>
      </c>
      <c r="AN94" s="736" t="s">
        <v>229</v>
      </c>
      <c r="AO94" s="735">
        <v>137026</v>
      </c>
      <c r="AP94" s="706">
        <v>64519</v>
      </c>
      <c r="AQ94" s="706">
        <v>72507</v>
      </c>
      <c r="AR94" s="734" t="s">
        <v>230</v>
      </c>
      <c r="AS94" s="734" t="s">
        <v>230</v>
      </c>
      <c r="AT94" s="734" t="s">
        <v>230</v>
      </c>
      <c r="AU94" s="734" t="s">
        <v>230</v>
      </c>
      <c r="AV94" s="704" t="s">
        <v>230</v>
      </c>
      <c r="AW94" s="704" t="s">
        <v>230</v>
      </c>
      <c r="AX94" s="704" t="s">
        <v>230</v>
      </c>
      <c r="AY94" s="735">
        <v>137026</v>
      </c>
      <c r="AZ94" s="221"/>
    </row>
    <row r="95" spans="1:52" ht="18">
      <c r="A95" s="797"/>
      <c r="B95" s="717"/>
      <c r="C95" s="710"/>
      <c r="D95" s="36" t="s">
        <v>6</v>
      </c>
      <c r="E95" s="76"/>
      <c r="F95" s="72"/>
      <c r="G95" s="72"/>
      <c r="H95" s="72"/>
      <c r="I95" s="72"/>
      <c r="J95" s="72"/>
      <c r="K95" s="72"/>
      <c r="L95" s="72"/>
      <c r="M95" s="75"/>
      <c r="N95" s="79">
        <f>+N94*$N$11/$N$10</f>
        <v>5482727.2727272725</v>
      </c>
      <c r="O95" s="73">
        <f>+O94*$O$11/$O$10</f>
        <v>5482727.2727272725</v>
      </c>
      <c r="P95" s="73">
        <f>+P94*$P$11/$P$10</f>
        <v>5827227.2727272725</v>
      </c>
      <c r="Q95" s="73">
        <f>+Q94*$Q$11/$Q$10</f>
        <v>5827227.2727272725</v>
      </c>
      <c r="R95" s="73">
        <f>+R94*$R$11/$R$10</f>
        <v>5827227.2727272725</v>
      </c>
      <c r="S95" s="75"/>
      <c r="T95" s="75"/>
      <c r="U95" s="75"/>
      <c r="V95" s="75"/>
      <c r="W95" s="75"/>
      <c r="X95" s="75"/>
      <c r="Y95" s="75"/>
      <c r="Z95" s="75"/>
      <c r="AA95" s="79">
        <f>+AA94*$AA$11/$AA$10</f>
        <v>11929863.636363637</v>
      </c>
      <c r="AB95" s="73">
        <f>+AB94*$AB$11/$AB$10</f>
        <v>7953242.4242424238</v>
      </c>
      <c r="AC95" s="118"/>
      <c r="AD95" s="73">
        <f>+AD94*$AD$11/$AD$10</f>
        <v>5681036.3636363633</v>
      </c>
      <c r="AE95" s="73">
        <v>5827227.2727272725</v>
      </c>
      <c r="AF95" s="421"/>
      <c r="AG95" s="781"/>
      <c r="AH95" s="742"/>
      <c r="AI95" s="737"/>
      <c r="AJ95" s="737"/>
      <c r="AK95" s="737"/>
      <c r="AL95" s="737"/>
      <c r="AM95" s="737"/>
      <c r="AN95" s="737"/>
      <c r="AO95" s="735"/>
      <c r="AP95" s="706"/>
      <c r="AQ95" s="706"/>
      <c r="AR95" s="734"/>
      <c r="AS95" s="734"/>
      <c r="AT95" s="734"/>
      <c r="AU95" s="734"/>
      <c r="AV95" s="704"/>
      <c r="AW95" s="704"/>
      <c r="AX95" s="704"/>
      <c r="AY95" s="735"/>
      <c r="AZ95" s="221"/>
    </row>
    <row r="96" spans="1:52" ht="27">
      <c r="A96" s="797"/>
      <c r="B96" s="717"/>
      <c r="C96" s="710"/>
      <c r="D96" s="38" t="s">
        <v>85</v>
      </c>
      <c r="E96" s="76"/>
      <c r="F96" s="72"/>
      <c r="G96" s="72"/>
      <c r="H96" s="72"/>
      <c r="I96" s="72"/>
      <c r="J96" s="72"/>
      <c r="K96" s="72"/>
      <c r="L96" s="72"/>
      <c r="M96" s="75"/>
      <c r="N96" s="73"/>
      <c r="O96" s="73"/>
      <c r="P96" s="73"/>
      <c r="Q96" s="73"/>
      <c r="R96" s="74"/>
      <c r="S96" s="75"/>
      <c r="T96" s="75"/>
      <c r="U96" s="75"/>
      <c r="V96" s="75"/>
      <c r="W96" s="75"/>
      <c r="X96" s="75"/>
      <c r="Y96" s="75"/>
      <c r="Z96" s="75"/>
      <c r="AA96" s="73"/>
      <c r="AB96" s="77"/>
      <c r="AC96" s="118"/>
      <c r="AD96" s="73"/>
      <c r="AE96" s="74"/>
      <c r="AF96" s="420"/>
      <c r="AG96" s="781"/>
      <c r="AH96" s="742"/>
      <c r="AI96" s="737"/>
      <c r="AJ96" s="737"/>
      <c r="AK96" s="737"/>
      <c r="AL96" s="737"/>
      <c r="AM96" s="737"/>
      <c r="AN96" s="737"/>
      <c r="AO96" s="735"/>
      <c r="AP96" s="706"/>
      <c r="AQ96" s="706"/>
      <c r="AR96" s="734"/>
      <c r="AS96" s="734"/>
      <c r="AT96" s="734"/>
      <c r="AU96" s="734"/>
      <c r="AV96" s="704"/>
      <c r="AW96" s="704"/>
      <c r="AX96" s="704"/>
      <c r="AY96" s="735"/>
      <c r="AZ96" s="221"/>
    </row>
    <row r="97" spans="1:52" ht="27">
      <c r="A97" s="797"/>
      <c r="B97" s="717"/>
      <c r="C97" s="710"/>
      <c r="D97" s="36" t="s">
        <v>7</v>
      </c>
      <c r="E97" s="76"/>
      <c r="F97" s="72"/>
      <c r="G97" s="72"/>
      <c r="H97" s="72"/>
      <c r="I97" s="72"/>
      <c r="J97" s="72"/>
      <c r="K97" s="72"/>
      <c r="L97" s="72"/>
      <c r="M97" s="75"/>
      <c r="N97" s="73"/>
      <c r="O97" s="73"/>
      <c r="P97" s="73"/>
      <c r="Q97" s="73"/>
      <c r="R97" s="74"/>
      <c r="S97" s="75"/>
      <c r="T97" s="75"/>
      <c r="U97" s="75"/>
      <c r="V97" s="75"/>
      <c r="W97" s="75"/>
      <c r="X97" s="75"/>
      <c r="Y97" s="75"/>
      <c r="Z97" s="75"/>
      <c r="AA97" s="73"/>
      <c r="AB97" s="77"/>
      <c r="AC97" s="118"/>
      <c r="AD97" s="73"/>
      <c r="AE97" s="74"/>
      <c r="AF97" s="420"/>
      <c r="AG97" s="781"/>
      <c r="AH97" s="742"/>
      <c r="AI97" s="737"/>
      <c r="AJ97" s="737"/>
      <c r="AK97" s="737"/>
      <c r="AL97" s="737"/>
      <c r="AM97" s="737"/>
      <c r="AN97" s="737"/>
      <c r="AO97" s="735"/>
      <c r="AP97" s="706"/>
      <c r="AQ97" s="706"/>
      <c r="AR97" s="734"/>
      <c r="AS97" s="734"/>
      <c r="AT97" s="734"/>
      <c r="AU97" s="734"/>
      <c r="AV97" s="704"/>
      <c r="AW97" s="704"/>
      <c r="AX97" s="704"/>
      <c r="AY97" s="735"/>
      <c r="AZ97" s="221"/>
    </row>
    <row r="98" spans="1:52" ht="27">
      <c r="A98" s="797"/>
      <c r="B98" s="717"/>
      <c r="C98" s="710"/>
      <c r="D98" s="38" t="s">
        <v>86</v>
      </c>
      <c r="E98" s="76"/>
      <c r="F98" s="72"/>
      <c r="G98" s="72"/>
      <c r="H98" s="72"/>
      <c r="I98" s="72"/>
      <c r="J98" s="72"/>
      <c r="K98" s="72"/>
      <c r="L98" s="72"/>
      <c r="M98" s="75"/>
      <c r="N98" s="73"/>
      <c r="O98" s="73">
        <f>+O94</f>
        <v>1</v>
      </c>
      <c r="P98" s="73">
        <v>1</v>
      </c>
      <c r="Q98" s="73">
        <v>1</v>
      </c>
      <c r="R98" s="74">
        <v>1</v>
      </c>
      <c r="S98" s="75"/>
      <c r="T98" s="75"/>
      <c r="U98" s="75"/>
      <c r="V98" s="75"/>
      <c r="W98" s="75"/>
      <c r="X98" s="75"/>
      <c r="Y98" s="75"/>
      <c r="Z98" s="75"/>
      <c r="AA98" s="73"/>
      <c r="AB98" s="73">
        <f>+AB94</f>
        <v>1</v>
      </c>
      <c r="AC98" s="118">
        <v>1</v>
      </c>
      <c r="AD98" s="73">
        <v>1</v>
      </c>
      <c r="AE98" s="74">
        <v>1</v>
      </c>
      <c r="AF98" s="420"/>
      <c r="AG98" s="781"/>
      <c r="AH98" s="742"/>
      <c r="AI98" s="737"/>
      <c r="AJ98" s="737"/>
      <c r="AK98" s="737"/>
      <c r="AL98" s="737"/>
      <c r="AM98" s="737"/>
      <c r="AN98" s="737"/>
      <c r="AO98" s="735"/>
      <c r="AP98" s="706"/>
      <c r="AQ98" s="706"/>
      <c r="AR98" s="734"/>
      <c r="AS98" s="734"/>
      <c r="AT98" s="734"/>
      <c r="AU98" s="734"/>
      <c r="AV98" s="704"/>
      <c r="AW98" s="704"/>
      <c r="AX98" s="704"/>
      <c r="AY98" s="735"/>
      <c r="AZ98" s="221"/>
    </row>
    <row r="99" spans="1:52" ht="27.75" thickBot="1">
      <c r="A99" s="797"/>
      <c r="B99" s="717"/>
      <c r="C99" s="710"/>
      <c r="D99" s="37" t="s">
        <v>89</v>
      </c>
      <c r="E99" s="76"/>
      <c r="F99" s="72"/>
      <c r="G99" s="72"/>
      <c r="H99" s="72"/>
      <c r="I99" s="72"/>
      <c r="J99" s="72"/>
      <c r="K99" s="72"/>
      <c r="L99" s="72"/>
      <c r="M99" s="75"/>
      <c r="N99" s="73"/>
      <c r="O99" s="73">
        <f>+O95</f>
        <v>5482727.2727272725</v>
      </c>
      <c r="P99" s="73">
        <f>+P98*$P$11/$P$10</f>
        <v>5827227.2727272725</v>
      </c>
      <c r="Q99" s="73">
        <f>+Q98*$Q$11/$Q$10</f>
        <v>5827227.2727272725</v>
      </c>
      <c r="R99" s="73">
        <f>+R98*$R$11/$R$10</f>
        <v>5827227.2727272725</v>
      </c>
      <c r="S99" s="75"/>
      <c r="T99" s="75"/>
      <c r="U99" s="75"/>
      <c r="V99" s="75"/>
      <c r="W99" s="75"/>
      <c r="X99" s="75"/>
      <c r="Y99" s="75"/>
      <c r="Z99" s="75"/>
      <c r="AA99" s="73"/>
      <c r="AB99" s="73">
        <f>+AB95</f>
        <v>7953242.4242424238</v>
      </c>
      <c r="AC99" s="73">
        <f>+AC98*$AC$11/$AC$10</f>
        <v>5964931.8181818184</v>
      </c>
      <c r="AD99" s="73">
        <f>+AD98*$AD$11/$AD$10</f>
        <v>5681036.3636363633</v>
      </c>
      <c r="AE99" s="73">
        <v>5827227.2727272725</v>
      </c>
      <c r="AF99" s="421"/>
      <c r="AG99" s="781"/>
      <c r="AH99" s="743"/>
      <c r="AI99" s="712"/>
      <c r="AJ99" s="712"/>
      <c r="AK99" s="712"/>
      <c r="AL99" s="712"/>
      <c r="AM99" s="712"/>
      <c r="AN99" s="712"/>
      <c r="AO99" s="735"/>
      <c r="AP99" s="706"/>
      <c r="AQ99" s="706"/>
      <c r="AR99" s="734"/>
      <c r="AS99" s="734"/>
      <c r="AT99" s="734"/>
      <c r="AU99" s="734"/>
      <c r="AV99" s="704"/>
      <c r="AW99" s="704"/>
      <c r="AX99" s="704"/>
      <c r="AY99" s="735"/>
      <c r="AZ99" s="221"/>
    </row>
    <row r="100" spans="1:52" ht="18">
      <c r="A100" s="797"/>
      <c r="B100" s="717"/>
      <c r="C100" s="710" t="s">
        <v>246</v>
      </c>
      <c r="D100" s="35" t="s">
        <v>84</v>
      </c>
      <c r="E100" s="76"/>
      <c r="F100" s="72"/>
      <c r="G100" s="72"/>
      <c r="H100" s="72"/>
      <c r="I100" s="72"/>
      <c r="J100" s="72"/>
      <c r="K100" s="72"/>
      <c r="L100" s="72"/>
      <c r="M100" s="75"/>
      <c r="N100" s="73"/>
      <c r="O100" s="73"/>
      <c r="P100" s="73"/>
      <c r="Q100" s="73">
        <v>1</v>
      </c>
      <c r="R100" s="74">
        <v>2</v>
      </c>
      <c r="S100" s="75"/>
      <c r="T100" s="75"/>
      <c r="U100" s="75"/>
      <c r="V100" s="75"/>
      <c r="W100" s="75"/>
      <c r="X100" s="75"/>
      <c r="Y100" s="75"/>
      <c r="Z100" s="75"/>
      <c r="AA100" s="73"/>
      <c r="AB100" s="77"/>
      <c r="AC100" s="118"/>
      <c r="AD100" s="73">
        <v>1</v>
      </c>
      <c r="AE100" s="74">
        <v>2</v>
      </c>
      <c r="AF100" s="420"/>
      <c r="AG100" s="781"/>
      <c r="AH100" s="741" t="s">
        <v>246</v>
      </c>
      <c r="AI100" s="736" t="s">
        <v>473</v>
      </c>
      <c r="AJ100" s="736" t="s">
        <v>474</v>
      </c>
      <c r="AK100" s="768" t="s">
        <v>519</v>
      </c>
      <c r="AL100" s="736" t="s">
        <v>228</v>
      </c>
      <c r="AM100" s="736" t="s">
        <v>184</v>
      </c>
      <c r="AN100" s="736" t="s">
        <v>229</v>
      </c>
      <c r="AO100" s="735">
        <v>140135</v>
      </c>
      <c r="AP100" s="706">
        <v>70844</v>
      </c>
      <c r="AQ100" s="706">
        <v>80573</v>
      </c>
      <c r="AR100" s="734" t="s">
        <v>230</v>
      </c>
      <c r="AS100" s="734" t="s">
        <v>230</v>
      </c>
      <c r="AT100" s="734" t="s">
        <v>230</v>
      </c>
      <c r="AU100" s="734" t="s">
        <v>230</v>
      </c>
      <c r="AV100" s="704" t="s">
        <v>230</v>
      </c>
      <c r="AW100" s="704" t="s">
        <v>230</v>
      </c>
      <c r="AX100" s="704" t="s">
        <v>230</v>
      </c>
      <c r="AY100" s="735">
        <v>140135</v>
      </c>
      <c r="AZ100" s="221"/>
    </row>
    <row r="101" spans="1:52" ht="18">
      <c r="A101" s="797"/>
      <c r="B101" s="717"/>
      <c r="C101" s="710"/>
      <c r="D101" s="36" t="s">
        <v>6</v>
      </c>
      <c r="E101" s="76"/>
      <c r="F101" s="72"/>
      <c r="G101" s="72"/>
      <c r="H101" s="72"/>
      <c r="I101" s="72"/>
      <c r="J101" s="72"/>
      <c r="K101" s="72"/>
      <c r="L101" s="72"/>
      <c r="M101" s="75"/>
      <c r="N101" s="73"/>
      <c r="O101" s="73"/>
      <c r="P101" s="73"/>
      <c r="Q101" s="73">
        <f>+Q100*$Q$11/$Q$10</f>
        <v>5827227.2727272725</v>
      </c>
      <c r="R101" s="73">
        <f>+R100*$R$11/$R$10</f>
        <v>11654454.545454545</v>
      </c>
      <c r="S101" s="75"/>
      <c r="T101" s="75"/>
      <c r="U101" s="75"/>
      <c r="V101" s="75"/>
      <c r="W101" s="75"/>
      <c r="X101" s="75"/>
      <c r="Y101" s="75"/>
      <c r="Z101" s="75"/>
      <c r="AA101" s="73"/>
      <c r="AB101" s="77"/>
      <c r="AC101" s="118"/>
      <c r="AD101" s="73">
        <f>+AD100*$AD$11/$AD$10</f>
        <v>5681036.3636363633</v>
      </c>
      <c r="AE101" s="73">
        <v>11654454.545454545</v>
      </c>
      <c r="AF101" s="421"/>
      <c r="AG101" s="781"/>
      <c r="AH101" s="742"/>
      <c r="AI101" s="737"/>
      <c r="AJ101" s="737"/>
      <c r="AK101" s="769"/>
      <c r="AL101" s="737"/>
      <c r="AM101" s="737"/>
      <c r="AN101" s="737"/>
      <c r="AO101" s="735"/>
      <c r="AP101" s="706"/>
      <c r="AQ101" s="706"/>
      <c r="AR101" s="734"/>
      <c r="AS101" s="734"/>
      <c r="AT101" s="734"/>
      <c r="AU101" s="734"/>
      <c r="AV101" s="704"/>
      <c r="AW101" s="704"/>
      <c r="AX101" s="704"/>
      <c r="AY101" s="735"/>
      <c r="AZ101" s="221"/>
    </row>
    <row r="102" spans="1:52" ht="27">
      <c r="A102" s="797"/>
      <c r="B102" s="717"/>
      <c r="C102" s="710"/>
      <c r="D102" s="38" t="s">
        <v>85</v>
      </c>
      <c r="E102" s="76"/>
      <c r="F102" s="72"/>
      <c r="G102" s="72"/>
      <c r="H102" s="72"/>
      <c r="I102" s="72"/>
      <c r="J102" s="72"/>
      <c r="K102" s="72"/>
      <c r="L102" s="72"/>
      <c r="M102" s="75"/>
      <c r="N102" s="73"/>
      <c r="O102" s="73"/>
      <c r="P102" s="73"/>
      <c r="Q102" s="73"/>
      <c r="R102" s="74"/>
      <c r="S102" s="75"/>
      <c r="T102" s="75"/>
      <c r="U102" s="75"/>
      <c r="V102" s="75"/>
      <c r="W102" s="75"/>
      <c r="X102" s="75"/>
      <c r="Y102" s="75"/>
      <c r="Z102" s="75"/>
      <c r="AA102" s="73"/>
      <c r="AB102" s="77"/>
      <c r="AC102" s="118"/>
      <c r="AD102" s="73"/>
      <c r="AE102" s="74"/>
      <c r="AF102" s="420"/>
      <c r="AG102" s="781"/>
      <c r="AH102" s="742"/>
      <c r="AI102" s="737"/>
      <c r="AJ102" s="737"/>
      <c r="AK102" s="769"/>
      <c r="AL102" s="737"/>
      <c r="AM102" s="737"/>
      <c r="AN102" s="737"/>
      <c r="AO102" s="735"/>
      <c r="AP102" s="706"/>
      <c r="AQ102" s="706"/>
      <c r="AR102" s="734"/>
      <c r="AS102" s="734"/>
      <c r="AT102" s="734"/>
      <c r="AU102" s="734"/>
      <c r="AV102" s="704"/>
      <c r="AW102" s="704"/>
      <c r="AX102" s="704"/>
      <c r="AY102" s="735"/>
      <c r="AZ102" s="221"/>
    </row>
    <row r="103" spans="1:52" ht="27">
      <c r="A103" s="797"/>
      <c r="B103" s="717"/>
      <c r="C103" s="710"/>
      <c r="D103" s="36" t="s">
        <v>7</v>
      </c>
      <c r="E103" s="76"/>
      <c r="F103" s="72"/>
      <c r="G103" s="72"/>
      <c r="H103" s="72"/>
      <c r="I103" s="72"/>
      <c r="J103" s="72"/>
      <c r="K103" s="72"/>
      <c r="L103" s="72"/>
      <c r="M103" s="75"/>
      <c r="N103" s="73"/>
      <c r="O103" s="73"/>
      <c r="P103" s="73"/>
      <c r="Q103" s="73"/>
      <c r="R103" s="74"/>
      <c r="S103" s="75"/>
      <c r="T103" s="75"/>
      <c r="U103" s="75"/>
      <c r="V103" s="75"/>
      <c r="W103" s="75"/>
      <c r="X103" s="75"/>
      <c r="Y103" s="75"/>
      <c r="Z103" s="75"/>
      <c r="AA103" s="73"/>
      <c r="AB103" s="77"/>
      <c r="AC103" s="118"/>
      <c r="AD103" s="73"/>
      <c r="AE103" s="74"/>
      <c r="AF103" s="420"/>
      <c r="AG103" s="781"/>
      <c r="AH103" s="742"/>
      <c r="AI103" s="737"/>
      <c r="AJ103" s="737"/>
      <c r="AK103" s="769"/>
      <c r="AL103" s="737"/>
      <c r="AM103" s="737"/>
      <c r="AN103" s="737"/>
      <c r="AO103" s="735"/>
      <c r="AP103" s="706"/>
      <c r="AQ103" s="706"/>
      <c r="AR103" s="734"/>
      <c r="AS103" s="734"/>
      <c r="AT103" s="734"/>
      <c r="AU103" s="734"/>
      <c r="AV103" s="704"/>
      <c r="AW103" s="704"/>
      <c r="AX103" s="704"/>
      <c r="AY103" s="735"/>
      <c r="AZ103" s="221"/>
    </row>
    <row r="104" spans="1:52" ht="27">
      <c r="A104" s="797"/>
      <c r="B104" s="717"/>
      <c r="C104" s="710"/>
      <c r="D104" s="38" t="s">
        <v>86</v>
      </c>
      <c r="E104" s="76"/>
      <c r="F104" s="72"/>
      <c r="G104" s="72"/>
      <c r="H104" s="72"/>
      <c r="I104" s="72"/>
      <c r="J104" s="72"/>
      <c r="K104" s="72"/>
      <c r="L104" s="72"/>
      <c r="M104" s="75"/>
      <c r="N104" s="73"/>
      <c r="O104" s="73">
        <f>+O100</f>
        <v>0</v>
      </c>
      <c r="P104" s="73"/>
      <c r="Q104" s="73">
        <v>1</v>
      </c>
      <c r="R104" s="74">
        <v>2</v>
      </c>
      <c r="S104" s="75"/>
      <c r="T104" s="75"/>
      <c r="U104" s="75"/>
      <c r="V104" s="75"/>
      <c r="W104" s="75"/>
      <c r="X104" s="75"/>
      <c r="Y104" s="75"/>
      <c r="Z104" s="75"/>
      <c r="AA104" s="73"/>
      <c r="AB104" s="77"/>
      <c r="AC104" s="118"/>
      <c r="AD104" s="73">
        <v>1</v>
      </c>
      <c r="AE104" s="74">
        <v>2</v>
      </c>
      <c r="AF104" s="420"/>
      <c r="AG104" s="781"/>
      <c r="AH104" s="742"/>
      <c r="AI104" s="737"/>
      <c r="AJ104" s="737"/>
      <c r="AK104" s="769"/>
      <c r="AL104" s="737"/>
      <c r="AM104" s="737"/>
      <c r="AN104" s="737"/>
      <c r="AO104" s="735"/>
      <c r="AP104" s="706"/>
      <c r="AQ104" s="706"/>
      <c r="AR104" s="734"/>
      <c r="AS104" s="734"/>
      <c r="AT104" s="734"/>
      <c r="AU104" s="734"/>
      <c r="AV104" s="704"/>
      <c r="AW104" s="704"/>
      <c r="AX104" s="704"/>
      <c r="AY104" s="735"/>
      <c r="AZ104" s="221"/>
    </row>
    <row r="105" spans="1:52" ht="27.75" thickBot="1">
      <c r="A105" s="797"/>
      <c r="B105" s="717"/>
      <c r="C105" s="710"/>
      <c r="D105" s="37" t="s">
        <v>89</v>
      </c>
      <c r="E105" s="76"/>
      <c r="F105" s="72"/>
      <c r="G105" s="72"/>
      <c r="H105" s="72"/>
      <c r="I105" s="72"/>
      <c r="J105" s="72"/>
      <c r="K105" s="72"/>
      <c r="L105" s="72"/>
      <c r="M105" s="75"/>
      <c r="N105" s="73"/>
      <c r="O105" s="73">
        <f>+O101</f>
        <v>0</v>
      </c>
      <c r="P105" s="73"/>
      <c r="Q105" s="73">
        <f>+Q104*$Q$11/$Q$10</f>
        <v>5827227.2727272725</v>
      </c>
      <c r="R105" s="73">
        <f>+R104*$R$11/$R$10</f>
        <v>11654454.545454545</v>
      </c>
      <c r="S105" s="75"/>
      <c r="T105" s="75"/>
      <c r="U105" s="75"/>
      <c r="V105" s="75"/>
      <c r="W105" s="75"/>
      <c r="X105" s="75"/>
      <c r="Y105" s="75"/>
      <c r="Z105" s="75"/>
      <c r="AA105" s="73"/>
      <c r="AB105" s="77"/>
      <c r="AC105" s="118"/>
      <c r="AD105" s="73">
        <f>+AD104*$AD$11/$AD$10</f>
        <v>5681036.3636363633</v>
      </c>
      <c r="AE105" s="73">
        <v>11654454.545454545</v>
      </c>
      <c r="AF105" s="421"/>
      <c r="AG105" s="781"/>
      <c r="AH105" s="743"/>
      <c r="AI105" s="712"/>
      <c r="AJ105" s="712"/>
      <c r="AK105" s="770"/>
      <c r="AL105" s="712"/>
      <c r="AM105" s="712"/>
      <c r="AN105" s="712"/>
      <c r="AO105" s="735"/>
      <c r="AP105" s="706"/>
      <c r="AQ105" s="706"/>
      <c r="AR105" s="734"/>
      <c r="AS105" s="734"/>
      <c r="AT105" s="734"/>
      <c r="AU105" s="734"/>
      <c r="AV105" s="704"/>
      <c r="AW105" s="704"/>
      <c r="AX105" s="704"/>
      <c r="AY105" s="735"/>
      <c r="AZ105" s="221"/>
    </row>
    <row r="106" spans="1:52" ht="18">
      <c r="A106" s="797"/>
      <c r="B106" s="717"/>
      <c r="C106" s="710" t="s">
        <v>247</v>
      </c>
      <c r="D106" s="35" t="s">
        <v>84</v>
      </c>
      <c r="E106" s="76"/>
      <c r="F106" s="72"/>
      <c r="G106" s="72"/>
      <c r="H106" s="72"/>
      <c r="I106" s="72"/>
      <c r="J106" s="72"/>
      <c r="K106" s="72"/>
      <c r="L106" s="72"/>
      <c r="M106" s="75"/>
      <c r="N106" s="73">
        <v>1</v>
      </c>
      <c r="O106" s="73">
        <v>1</v>
      </c>
      <c r="P106" s="73">
        <v>1</v>
      </c>
      <c r="Q106" s="73">
        <v>1</v>
      </c>
      <c r="R106" s="74">
        <v>1</v>
      </c>
      <c r="S106" s="75"/>
      <c r="T106" s="75"/>
      <c r="U106" s="75"/>
      <c r="V106" s="75"/>
      <c r="W106" s="75"/>
      <c r="X106" s="75"/>
      <c r="Y106" s="75"/>
      <c r="Z106" s="75"/>
      <c r="AA106" s="73">
        <v>1</v>
      </c>
      <c r="AB106" s="77">
        <v>1</v>
      </c>
      <c r="AC106" s="118">
        <v>1</v>
      </c>
      <c r="AD106" s="73">
        <v>1</v>
      </c>
      <c r="AE106" s="74">
        <v>1</v>
      </c>
      <c r="AF106" s="420"/>
      <c r="AG106" s="781"/>
      <c r="AH106" s="741" t="s">
        <v>247</v>
      </c>
      <c r="AI106" s="788" t="s">
        <v>488</v>
      </c>
      <c r="AJ106" s="788" t="s">
        <v>488</v>
      </c>
      <c r="AK106" s="736" t="s">
        <v>489</v>
      </c>
      <c r="AL106" s="736" t="s">
        <v>228</v>
      </c>
      <c r="AM106" s="736" t="s">
        <v>184</v>
      </c>
      <c r="AN106" s="736" t="s">
        <v>229</v>
      </c>
      <c r="AO106" s="791">
        <v>75776</v>
      </c>
      <c r="AP106" s="706">
        <v>37102</v>
      </c>
      <c r="AQ106" s="706">
        <v>38674</v>
      </c>
      <c r="AR106" s="734" t="s">
        <v>230</v>
      </c>
      <c r="AS106" s="734" t="s">
        <v>230</v>
      </c>
      <c r="AT106" s="734" t="s">
        <v>230</v>
      </c>
      <c r="AU106" s="734" t="s">
        <v>230</v>
      </c>
      <c r="AV106" s="704" t="s">
        <v>230</v>
      </c>
      <c r="AW106" s="704" t="s">
        <v>230</v>
      </c>
      <c r="AX106" s="704" t="s">
        <v>230</v>
      </c>
      <c r="AY106" s="735">
        <v>75776</v>
      </c>
      <c r="AZ106" s="221"/>
    </row>
    <row r="107" spans="1:52" ht="18">
      <c r="A107" s="797"/>
      <c r="B107" s="717"/>
      <c r="C107" s="710"/>
      <c r="D107" s="36" t="s">
        <v>6</v>
      </c>
      <c r="E107" s="76"/>
      <c r="F107" s="72"/>
      <c r="G107" s="72"/>
      <c r="H107" s="72"/>
      <c r="I107" s="72"/>
      <c r="J107" s="72"/>
      <c r="K107" s="72"/>
      <c r="L107" s="72"/>
      <c r="M107" s="75"/>
      <c r="N107" s="79">
        <f>+N106*$N$11/$N$10</f>
        <v>5482727.2727272725</v>
      </c>
      <c r="O107" s="73">
        <f>+O106*$O$11/$O$10</f>
        <v>5482727.2727272725</v>
      </c>
      <c r="P107" s="73">
        <f>+P106*$P$11/$P$10</f>
        <v>5827227.2727272725</v>
      </c>
      <c r="Q107" s="73">
        <f>+Q106*$Q$11/$Q$10</f>
        <v>5827227.2727272725</v>
      </c>
      <c r="R107" s="73">
        <f>+R106*$R$11/$R$10</f>
        <v>5827227.2727272725</v>
      </c>
      <c r="S107" s="75"/>
      <c r="T107" s="75"/>
      <c r="U107" s="75"/>
      <c r="V107" s="75"/>
      <c r="W107" s="75"/>
      <c r="X107" s="75"/>
      <c r="Y107" s="75"/>
      <c r="Z107" s="75"/>
      <c r="AA107" s="79">
        <f>+AA106*$AA$11/$AA$10</f>
        <v>11929863.636363637</v>
      </c>
      <c r="AB107" s="73">
        <f>+AB106*$AB$11/$AB$10</f>
        <v>7953242.4242424238</v>
      </c>
      <c r="AC107" s="73">
        <f>+AC106*$AC$11/$AC$10</f>
        <v>5964931.8181818184</v>
      </c>
      <c r="AD107" s="73">
        <f>+AD106*$AD$11/$AD$10</f>
        <v>5681036.3636363633</v>
      </c>
      <c r="AE107" s="73">
        <v>5827227.2727272697</v>
      </c>
      <c r="AF107" s="421"/>
      <c r="AG107" s="781"/>
      <c r="AH107" s="742"/>
      <c r="AI107" s="789"/>
      <c r="AJ107" s="789"/>
      <c r="AK107" s="737"/>
      <c r="AL107" s="737"/>
      <c r="AM107" s="737"/>
      <c r="AN107" s="737"/>
      <c r="AO107" s="791"/>
      <c r="AP107" s="706"/>
      <c r="AQ107" s="706"/>
      <c r="AR107" s="734"/>
      <c r="AS107" s="734"/>
      <c r="AT107" s="734"/>
      <c r="AU107" s="734"/>
      <c r="AV107" s="704"/>
      <c r="AW107" s="704"/>
      <c r="AX107" s="704"/>
      <c r="AY107" s="735"/>
      <c r="AZ107" s="221"/>
    </row>
    <row r="108" spans="1:52" ht="27">
      <c r="A108" s="797"/>
      <c r="B108" s="717"/>
      <c r="C108" s="710"/>
      <c r="D108" s="38" t="s">
        <v>85</v>
      </c>
      <c r="E108" s="76"/>
      <c r="F108" s="72"/>
      <c r="G108" s="72"/>
      <c r="H108" s="72"/>
      <c r="I108" s="72"/>
      <c r="J108" s="72"/>
      <c r="K108" s="72"/>
      <c r="L108" s="72"/>
      <c r="M108" s="75"/>
      <c r="N108" s="73"/>
      <c r="O108" s="73"/>
      <c r="P108" s="73"/>
      <c r="Q108" s="73"/>
      <c r="R108" s="74"/>
      <c r="S108" s="75"/>
      <c r="T108" s="75"/>
      <c r="U108" s="75"/>
      <c r="V108" s="75"/>
      <c r="W108" s="75"/>
      <c r="X108" s="75"/>
      <c r="Y108" s="75"/>
      <c r="Z108" s="75"/>
      <c r="AA108" s="73"/>
      <c r="AB108" s="77"/>
      <c r="AC108" s="118"/>
      <c r="AD108" s="73"/>
      <c r="AE108" s="74"/>
      <c r="AF108" s="420"/>
      <c r="AG108" s="781"/>
      <c r="AH108" s="742"/>
      <c r="AI108" s="789"/>
      <c r="AJ108" s="789"/>
      <c r="AK108" s="737"/>
      <c r="AL108" s="737"/>
      <c r="AM108" s="737"/>
      <c r="AN108" s="737"/>
      <c r="AO108" s="791"/>
      <c r="AP108" s="706"/>
      <c r="AQ108" s="706"/>
      <c r="AR108" s="734"/>
      <c r="AS108" s="734"/>
      <c r="AT108" s="734"/>
      <c r="AU108" s="734"/>
      <c r="AV108" s="704"/>
      <c r="AW108" s="704"/>
      <c r="AX108" s="704"/>
      <c r="AY108" s="735"/>
      <c r="AZ108" s="221"/>
    </row>
    <row r="109" spans="1:52" ht="27">
      <c r="A109" s="797"/>
      <c r="B109" s="717"/>
      <c r="C109" s="710"/>
      <c r="D109" s="36" t="s">
        <v>7</v>
      </c>
      <c r="E109" s="76"/>
      <c r="F109" s="72"/>
      <c r="G109" s="72"/>
      <c r="H109" s="72"/>
      <c r="I109" s="72"/>
      <c r="J109" s="72"/>
      <c r="K109" s="72"/>
      <c r="L109" s="72"/>
      <c r="M109" s="75"/>
      <c r="N109" s="73"/>
      <c r="O109" s="73"/>
      <c r="P109" s="73"/>
      <c r="Q109" s="73"/>
      <c r="R109" s="74"/>
      <c r="S109" s="75"/>
      <c r="T109" s="75"/>
      <c r="U109" s="75"/>
      <c r="V109" s="75"/>
      <c r="W109" s="75"/>
      <c r="X109" s="75"/>
      <c r="Y109" s="75"/>
      <c r="Z109" s="75"/>
      <c r="AA109" s="73"/>
      <c r="AB109" s="77"/>
      <c r="AC109" s="118"/>
      <c r="AD109" s="73"/>
      <c r="AE109" s="74"/>
      <c r="AF109" s="420"/>
      <c r="AG109" s="781"/>
      <c r="AH109" s="742"/>
      <c r="AI109" s="789"/>
      <c r="AJ109" s="789"/>
      <c r="AK109" s="737"/>
      <c r="AL109" s="737"/>
      <c r="AM109" s="737"/>
      <c r="AN109" s="737"/>
      <c r="AO109" s="791"/>
      <c r="AP109" s="706"/>
      <c r="AQ109" s="706"/>
      <c r="AR109" s="734"/>
      <c r="AS109" s="734"/>
      <c r="AT109" s="734"/>
      <c r="AU109" s="734"/>
      <c r="AV109" s="704"/>
      <c r="AW109" s="704"/>
      <c r="AX109" s="704"/>
      <c r="AY109" s="735"/>
      <c r="AZ109" s="221"/>
    </row>
    <row r="110" spans="1:52" ht="27">
      <c r="A110" s="797"/>
      <c r="B110" s="717"/>
      <c r="C110" s="710"/>
      <c r="D110" s="38" t="s">
        <v>86</v>
      </c>
      <c r="E110" s="76"/>
      <c r="F110" s="72"/>
      <c r="G110" s="72"/>
      <c r="H110" s="72"/>
      <c r="I110" s="72"/>
      <c r="J110" s="72"/>
      <c r="K110" s="72"/>
      <c r="L110" s="72"/>
      <c r="M110" s="75"/>
      <c r="N110" s="73"/>
      <c r="O110" s="73">
        <f>+O106</f>
        <v>1</v>
      </c>
      <c r="P110" s="73">
        <v>1</v>
      </c>
      <c r="Q110" s="73">
        <v>1</v>
      </c>
      <c r="R110" s="74">
        <v>1</v>
      </c>
      <c r="S110" s="75"/>
      <c r="T110" s="75"/>
      <c r="U110" s="75"/>
      <c r="V110" s="75"/>
      <c r="W110" s="75"/>
      <c r="X110" s="75"/>
      <c r="Y110" s="75"/>
      <c r="Z110" s="75"/>
      <c r="AA110" s="73"/>
      <c r="AB110" s="73">
        <f>+AB106</f>
        <v>1</v>
      </c>
      <c r="AC110" s="118">
        <v>1</v>
      </c>
      <c r="AD110" s="73">
        <v>1</v>
      </c>
      <c r="AE110" s="74">
        <v>1</v>
      </c>
      <c r="AF110" s="420"/>
      <c r="AG110" s="781"/>
      <c r="AH110" s="742"/>
      <c r="AI110" s="789"/>
      <c r="AJ110" s="789"/>
      <c r="AK110" s="737"/>
      <c r="AL110" s="737"/>
      <c r="AM110" s="737"/>
      <c r="AN110" s="737"/>
      <c r="AO110" s="791"/>
      <c r="AP110" s="706"/>
      <c r="AQ110" s="706"/>
      <c r="AR110" s="734"/>
      <c r="AS110" s="734"/>
      <c r="AT110" s="734"/>
      <c r="AU110" s="734"/>
      <c r="AV110" s="704"/>
      <c r="AW110" s="704"/>
      <c r="AX110" s="704"/>
      <c r="AY110" s="735"/>
      <c r="AZ110" s="221"/>
    </row>
    <row r="111" spans="1:52" ht="27.75" thickBot="1">
      <c r="A111" s="797"/>
      <c r="B111" s="717"/>
      <c r="C111" s="710"/>
      <c r="D111" s="37" t="s">
        <v>89</v>
      </c>
      <c r="E111" s="76"/>
      <c r="F111" s="72"/>
      <c r="G111" s="72"/>
      <c r="H111" s="72"/>
      <c r="I111" s="72"/>
      <c r="J111" s="72"/>
      <c r="K111" s="72"/>
      <c r="L111" s="72"/>
      <c r="M111" s="75"/>
      <c r="N111" s="73"/>
      <c r="O111" s="73">
        <f>+O107</f>
        <v>5482727.2727272725</v>
      </c>
      <c r="P111" s="73">
        <f>+P110*$P$11/$P$10</f>
        <v>5827227.2727272725</v>
      </c>
      <c r="Q111" s="73">
        <f>+Q110*$Q$11/$Q$10</f>
        <v>5827227.2727272725</v>
      </c>
      <c r="R111" s="73">
        <f>+R110*$R$11/$R$10</f>
        <v>5827227.2727272725</v>
      </c>
      <c r="S111" s="75"/>
      <c r="T111" s="75"/>
      <c r="U111" s="75"/>
      <c r="V111" s="75"/>
      <c r="W111" s="75"/>
      <c r="X111" s="75"/>
      <c r="Y111" s="75"/>
      <c r="Z111" s="75"/>
      <c r="AA111" s="73"/>
      <c r="AB111" s="73">
        <f>+AB107</f>
        <v>7953242.4242424238</v>
      </c>
      <c r="AC111" s="73">
        <f>+AC110*$AC$11/$AC$10</f>
        <v>5964931.8181818184</v>
      </c>
      <c r="AD111" s="73">
        <f>+AD110*$AD$11/$AD$10</f>
        <v>5681036.3636363633</v>
      </c>
      <c r="AE111" s="73">
        <v>5827227.2727272725</v>
      </c>
      <c r="AF111" s="421"/>
      <c r="AG111" s="781"/>
      <c r="AH111" s="743"/>
      <c r="AI111" s="790"/>
      <c r="AJ111" s="790"/>
      <c r="AK111" s="712"/>
      <c r="AL111" s="712"/>
      <c r="AM111" s="712"/>
      <c r="AN111" s="712"/>
      <c r="AO111" s="791"/>
      <c r="AP111" s="706"/>
      <c r="AQ111" s="706"/>
      <c r="AR111" s="734"/>
      <c r="AS111" s="734"/>
      <c r="AT111" s="734"/>
      <c r="AU111" s="734"/>
      <c r="AV111" s="704"/>
      <c r="AW111" s="704"/>
      <c r="AX111" s="704"/>
      <c r="AY111" s="735"/>
      <c r="AZ111" s="221"/>
    </row>
    <row r="112" spans="1:52" ht="18">
      <c r="A112" s="797"/>
      <c r="B112" s="717"/>
      <c r="C112" s="710" t="s">
        <v>248</v>
      </c>
      <c r="D112" s="35" t="s">
        <v>84</v>
      </c>
      <c r="E112" s="76"/>
      <c r="F112" s="72"/>
      <c r="G112" s="72"/>
      <c r="H112" s="72"/>
      <c r="I112" s="72"/>
      <c r="J112" s="72"/>
      <c r="K112" s="72"/>
      <c r="L112" s="72"/>
      <c r="M112" s="75"/>
      <c r="N112" s="73"/>
      <c r="O112" s="73"/>
      <c r="P112" s="73"/>
      <c r="Q112" s="73">
        <v>1</v>
      </c>
      <c r="R112" s="74">
        <v>1</v>
      </c>
      <c r="S112" s="75"/>
      <c r="T112" s="75"/>
      <c r="U112" s="75"/>
      <c r="V112" s="75"/>
      <c r="W112" s="75"/>
      <c r="X112" s="75"/>
      <c r="Y112" s="75"/>
      <c r="Z112" s="75"/>
      <c r="AA112" s="73"/>
      <c r="AB112" s="77"/>
      <c r="AC112" s="118"/>
      <c r="AD112" s="73">
        <v>1</v>
      </c>
      <c r="AE112" s="74">
        <v>1</v>
      </c>
      <c r="AF112" s="420"/>
      <c r="AG112" s="781"/>
      <c r="AH112" s="741" t="s">
        <v>248</v>
      </c>
      <c r="AI112" s="736" t="s">
        <v>464</v>
      </c>
      <c r="AJ112" s="736" t="s">
        <v>465</v>
      </c>
      <c r="AK112" s="768" t="s">
        <v>519</v>
      </c>
      <c r="AL112" s="736" t="s">
        <v>228</v>
      </c>
      <c r="AM112" s="736" t="s">
        <v>184</v>
      </c>
      <c r="AN112" s="736" t="s">
        <v>229</v>
      </c>
      <c r="AO112" s="735">
        <v>109254</v>
      </c>
      <c r="AP112" s="706">
        <v>39611</v>
      </c>
      <c r="AQ112" s="706">
        <v>43209</v>
      </c>
      <c r="AR112" s="734" t="s">
        <v>230</v>
      </c>
      <c r="AS112" s="734" t="s">
        <v>230</v>
      </c>
      <c r="AT112" s="734" t="s">
        <v>230</v>
      </c>
      <c r="AU112" s="734" t="s">
        <v>230</v>
      </c>
      <c r="AV112" s="704" t="s">
        <v>230</v>
      </c>
      <c r="AW112" s="704" t="s">
        <v>230</v>
      </c>
      <c r="AX112" s="704" t="s">
        <v>230</v>
      </c>
      <c r="AY112" s="735">
        <v>109254</v>
      </c>
      <c r="AZ112" s="221"/>
    </row>
    <row r="113" spans="1:52" ht="18">
      <c r="A113" s="797"/>
      <c r="B113" s="717"/>
      <c r="C113" s="710"/>
      <c r="D113" s="36" t="s">
        <v>6</v>
      </c>
      <c r="E113" s="76"/>
      <c r="F113" s="72"/>
      <c r="G113" s="72"/>
      <c r="H113" s="72"/>
      <c r="I113" s="72"/>
      <c r="J113" s="72"/>
      <c r="K113" s="72"/>
      <c r="L113" s="72"/>
      <c r="M113" s="75"/>
      <c r="N113" s="73"/>
      <c r="O113" s="73"/>
      <c r="P113" s="73"/>
      <c r="Q113" s="73">
        <f>+Q112*$Q$11/$Q$10</f>
        <v>5827227.2727272725</v>
      </c>
      <c r="R113" s="73">
        <f>+R112*$R$11/$R$10</f>
        <v>5827227.2727272725</v>
      </c>
      <c r="S113" s="75"/>
      <c r="T113" s="75"/>
      <c r="U113" s="75"/>
      <c r="V113" s="75"/>
      <c r="W113" s="75"/>
      <c r="X113" s="75"/>
      <c r="Y113" s="75"/>
      <c r="Z113" s="75"/>
      <c r="AA113" s="73"/>
      <c r="AB113" s="77"/>
      <c r="AC113" s="118"/>
      <c r="AD113" s="73">
        <f>+AD112*$AD$11/$AD$10</f>
        <v>5681036.3636363633</v>
      </c>
      <c r="AE113" s="73">
        <v>5827227.2727272725</v>
      </c>
      <c r="AF113" s="421"/>
      <c r="AG113" s="781"/>
      <c r="AH113" s="742"/>
      <c r="AI113" s="737"/>
      <c r="AJ113" s="737"/>
      <c r="AK113" s="769"/>
      <c r="AL113" s="737"/>
      <c r="AM113" s="737"/>
      <c r="AN113" s="737"/>
      <c r="AO113" s="735"/>
      <c r="AP113" s="706"/>
      <c r="AQ113" s="706"/>
      <c r="AR113" s="734"/>
      <c r="AS113" s="734"/>
      <c r="AT113" s="734"/>
      <c r="AU113" s="734"/>
      <c r="AV113" s="704"/>
      <c r="AW113" s="704"/>
      <c r="AX113" s="704"/>
      <c r="AY113" s="735"/>
      <c r="AZ113" s="221"/>
    </row>
    <row r="114" spans="1:52" ht="27">
      <c r="A114" s="797"/>
      <c r="B114" s="717"/>
      <c r="C114" s="710"/>
      <c r="D114" s="38" t="s">
        <v>85</v>
      </c>
      <c r="E114" s="76"/>
      <c r="F114" s="72"/>
      <c r="G114" s="72"/>
      <c r="H114" s="72"/>
      <c r="I114" s="72"/>
      <c r="J114" s="72"/>
      <c r="K114" s="72"/>
      <c r="L114" s="72"/>
      <c r="M114" s="75"/>
      <c r="N114" s="73"/>
      <c r="O114" s="73"/>
      <c r="P114" s="73"/>
      <c r="Q114" s="73"/>
      <c r="R114" s="74"/>
      <c r="S114" s="75"/>
      <c r="T114" s="75"/>
      <c r="U114" s="75"/>
      <c r="V114" s="75"/>
      <c r="W114" s="75"/>
      <c r="X114" s="75"/>
      <c r="Y114" s="75"/>
      <c r="Z114" s="75"/>
      <c r="AA114" s="73"/>
      <c r="AB114" s="77"/>
      <c r="AC114" s="118"/>
      <c r="AD114" s="73"/>
      <c r="AE114" s="74"/>
      <c r="AF114" s="420"/>
      <c r="AG114" s="781"/>
      <c r="AH114" s="742"/>
      <c r="AI114" s="737"/>
      <c r="AJ114" s="737"/>
      <c r="AK114" s="769"/>
      <c r="AL114" s="737"/>
      <c r="AM114" s="737"/>
      <c r="AN114" s="737"/>
      <c r="AO114" s="735"/>
      <c r="AP114" s="706"/>
      <c r="AQ114" s="706"/>
      <c r="AR114" s="734"/>
      <c r="AS114" s="734"/>
      <c r="AT114" s="734"/>
      <c r="AU114" s="734"/>
      <c r="AV114" s="704"/>
      <c r="AW114" s="704"/>
      <c r="AX114" s="704"/>
      <c r="AY114" s="735"/>
      <c r="AZ114" s="221"/>
    </row>
    <row r="115" spans="1:52" ht="27">
      <c r="A115" s="797"/>
      <c r="B115" s="717"/>
      <c r="C115" s="710"/>
      <c r="D115" s="36" t="s">
        <v>7</v>
      </c>
      <c r="E115" s="76"/>
      <c r="F115" s="72"/>
      <c r="G115" s="72"/>
      <c r="H115" s="72"/>
      <c r="I115" s="72"/>
      <c r="J115" s="72"/>
      <c r="K115" s="72"/>
      <c r="L115" s="72"/>
      <c r="M115" s="75"/>
      <c r="N115" s="73"/>
      <c r="O115" s="73"/>
      <c r="P115" s="73"/>
      <c r="Q115" s="73"/>
      <c r="R115" s="74"/>
      <c r="S115" s="75"/>
      <c r="T115" s="75"/>
      <c r="U115" s="75"/>
      <c r="V115" s="75"/>
      <c r="W115" s="75"/>
      <c r="X115" s="75"/>
      <c r="Y115" s="75"/>
      <c r="Z115" s="75"/>
      <c r="AA115" s="73"/>
      <c r="AB115" s="77"/>
      <c r="AC115" s="118"/>
      <c r="AD115" s="73"/>
      <c r="AE115" s="74"/>
      <c r="AF115" s="420"/>
      <c r="AG115" s="781"/>
      <c r="AH115" s="742"/>
      <c r="AI115" s="737"/>
      <c r="AJ115" s="737"/>
      <c r="AK115" s="769"/>
      <c r="AL115" s="737"/>
      <c r="AM115" s="737"/>
      <c r="AN115" s="737"/>
      <c r="AO115" s="735"/>
      <c r="AP115" s="706"/>
      <c r="AQ115" s="706"/>
      <c r="AR115" s="734"/>
      <c r="AS115" s="734"/>
      <c r="AT115" s="734"/>
      <c r="AU115" s="734"/>
      <c r="AV115" s="704"/>
      <c r="AW115" s="704"/>
      <c r="AX115" s="704"/>
      <c r="AY115" s="735"/>
      <c r="AZ115" s="221"/>
    </row>
    <row r="116" spans="1:52" ht="27">
      <c r="A116" s="797"/>
      <c r="B116" s="717"/>
      <c r="C116" s="710"/>
      <c r="D116" s="38" t="s">
        <v>86</v>
      </c>
      <c r="E116" s="76"/>
      <c r="F116" s="72"/>
      <c r="G116" s="72"/>
      <c r="H116" s="72"/>
      <c r="I116" s="72"/>
      <c r="J116" s="72"/>
      <c r="K116" s="72"/>
      <c r="L116" s="72"/>
      <c r="M116" s="75"/>
      <c r="N116" s="73"/>
      <c r="O116" s="73"/>
      <c r="P116" s="73"/>
      <c r="Q116" s="73">
        <v>1</v>
      </c>
      <c r="R116" s="74">
        <v>1</v>
      </c>
      <c r="S116" s="75"/>
      <c r="T116" s="75"/>
      <c r="U116" s="75"/>
      <c r="V116" s="75"/>
      <c r="W116" s="75"/>
      <c r="X116" s="75"/>
      <c r="Y116" s="75"/>
      <c r="Z116" s="75"/>
      <c r="AA116" s="73"/>
      <c r="AB116" s="77"/>
      <c r="AC116" s="118"/>
      <c r="AD116" s="73">
        <v>1</v>
      </c>
      <c r="AE116" s="74">
        <v>1</v>
      </c>
      <c r="AF116" s="420"/>
      <c r="AG116" s="781"/>
      <c r="AH116" s="742"/>
      <c r="AI116" s="737"/>
      <c r="AJ116" s="737"/>
      <c r="AK116" s="769"/>
      <c r="AL116" s="737"/>
      <c r="AM116" s="737"/>
      <c r="AN116" s="737"/>
      <c r="AO116" s="735"/>
      <c r="AP116" s="706"/>
      <c r="AQ116" s="706"/>
      <c r="AR116" s="734"/>
      <c r="AS116" s="734"/>
      <c r="AT116" s="734"/>
      <c r="AU116" s="734"/>
      <c r="AV116" s="704"/>
      <c r="AW116" s="704"/>
      <c r="AX116" s="704"/>
      <c r="AY116" s="735"/>
      <c r="AZ116" s="221"/>
    </row>
    <row r="117" spans="1:52" ht="27.75" thickBot="1">
      <c r="A117" s="797"/>
      <c r="B117" s="717"/>
      <c r="C117" s="710"/>
      <c r="D117" s="37" t="s">
        <v>89</v>
      </c>
      <c r="E117" s="76"/>
      <c r="F117" s="72"/>
      <c r="G117" s="72"/>
      <c r="H117" s="72"/>
      <c r="I117" s="72"/>
      <c r="J117" s="72"/>
      <c r="K117" s="72"/>
      <c r="L117" s="72"/>
      <c r="M117" s="75"/>
      <c r="N117" s="73"/>
      <c r="O117" s="73"/>
      <c r="P117" s="73"/>
      <c r="Q117" s="73">
        <f>+Q116*$Q$11/$Q$10</f>
        <v>5827227.2727272725</v>
      </c>
      <c r="R117" s="73">
        <f>+R116*$R$11/$R$10</f>
        <v>5827227.2727272725</v>
      </c>
      <c r="S117" s="75"/>
      <c r="T117" s="75"/>
      <c r="U117" s="75"/>
      <c r="V117" s="75"/>
      <c r="W117" s="75"/>
      <c r="X117" s="75"/>
      <c r="Y117" s="75"/>
      <c r="Z117" s="75"/>
      <c r="AA117" s="73"/>
      <c r="AB117" s="77"/>
      <c r="AC117" s="118"/>
      <c r="AD117" s="73">
        <f>+AD116*$AD$11/$AD$10</f>
        <v>5681036.3636363633</v>
      </c>
      <c r="AE117" s="73">
        <v>5827227.2727272725</v>
      </c>
      <c r="AF117" s="421"/>
      <c r="AG117" s="781"/>
      <c r="AH117" s="743"/>
      <c r="AI117" s="712"/>
      <c r="AJ117" s="712"/>
      <c r="AK117" s="770"/>
      <c r="AL117" s="712"/>
      <c r="AM117" s="712"/>
      <c r="AN117" s="712"/>
      <c r="AO117" s="735"/>
      <c r="AP117" s="706"/>
      <c r="AQ117" s="706"/>
      <c r="AR117" s="734"/>
      <c r="AS117" s="734"/>
      <c r="AT117" s="734"/>
      <c r="AU117" s="734"/>
      <c r="AV117" s="704"/>
      <c r="AW117" s="704"/>
      <c r="AX117" s="704"/>
      <c r="AY117" s="735"/>
      <c r="AZ117" s="221"/>
    </row>
    <row r="118" spans="1:52" ht="18">
      <c r="A118" s="797"/>
      <c r="B118" s="717"/>
      <c r="C118" s="710" t="s">
        <v>249</v>
      </c>
      <c r="D118" s="35" t="s">
        <v>84</v>
      </c>
      <c r="E118" s="76"/>
      <c r="F118" s="72"/>
      <c r="G118" s="72"/>
      <c r="H118" s="72"/>
      <c r="I118" s="72"/>
      <c r="J118" s="72"/>
      <c r="K118" s="72"/>
      <c r="L118" s="72"/>
      <c r="M118" s="75">
        <v>1</v>
      </c>
      <c r="N118" s="73">
        <v>1</v>
      </c>
      <c r="O118" s="73">
        <v>2</v>
      </c>
      <c r="P118" s="73">
        <v>4</v>
      </c>
      <c r="Q118" s="73">
        <v>4</v>
      </c>
      <c r="R118" s="74">
        <v>5</v>
      </c>
      <c r="S118" s="75"/>
      <c r="T118" s="75"/>
      <c r="U118" s="75"/>
      <c r="V118" s="75"/>
      <c r="W118" s="75"/>
      <c r="X118" s="75"/>
      <c r="Y118" s="75"/>
      <c r="Z118" s="75">
        <v>1</v>
      </c>
      <c r="AA118" s="73">
        <v>1</v>
      </c>
      <c r="AB118" s="77">
        <v>2</v>
      </c>
      <c r="AC118" s="118">
        <v>4</v>
      </c>
      <c r="AD118" s="73">
        <v>4</v>
      </c>
      <c r="AE118" s="74">
        <v>5</v>
      </c>
      <c r="AF118" s="420"/>
      <c r="AG118" s="781"/>
      <c r="AH118" s="741" t="s">
        <v>250</v>
      </c>
      <c r="AI118" s="736" t="s">
        <v>451</v>
      </c>
      <c r="AJ118" s="736" t="s">
        <v>480</v>
      </c>
      <c r="AK118" s="768" t="s">
        <v>519</v>
      </c>
      <c r="AL118" s="736" t="s">
        <v>228</v>
      </c>
      <c r="AM118" s="736" t="s">
        <v>184</v>
      </c>
      <c r="AN118" s="736" t="s">
        <v>229</v>
      </c>
      <c r="AO118" s="735">
        <v>251571</v>
      </c>
      <c r="AP118" s="706">
        <v>118748</v>
      </c>
      <c r="AQ118" s="706">
        <v>132822</v>
      </c>
      <c r="AR118" s="734" t="s">
        <v>230</v>
      </c>
      <c r="AS118" s="734" t="s">
        <v>230</v>
      </c>
      <c r="AT118" s="734" t="s">
        <v>230</v>
      </c>
      <c r="AU118" s="734" t="s">
        <v>230</v>
      </c>
      <c r="AV118" s="704" t="s">
        <v>230</v>
      </c>
      <c r="AW118" s="704" t="s">
        <v>230</v>
      </c>
      <c r="AX118" s="704" t="s">
        <v>230</v>
      </c>
      <c r="AY118" s="735">
        <v>251571</v>
      </c>
      <c r="AZ118" s="221"/>
    </row>
    <row r="119" spans="1:52" ht="18">
      <c r="A119" s="797"/>
      <c r="B119" s="717"/>
      <c r="C119" s="710"/>
      <c r="D119" s="36" t="s">
        <v>6</v>
      </c>
      <c r="E119" s="76"/>
      <c r="F119" s="72"/>
      <c r="G119" s="72"/>
      <c r="H119" s="72"/>
      <c r="I119" s="72"/>
      <c r="J119" s="72"/>
      <c r="K119" s="72"/>
      <c r="L119" s="72"/>
      <c r="M119" s="78">
        <f>+M118*$M$11/$M$10</f>
        <v>5610666.666666667</v>
      </c>
      <c r="N119" s="79">
        <f>+N118*$N$11/$N$10</f>
        <v>5482727.2727272725</v>
      </c>
      <c r="O119" s="73">
        <f>+O118*$O$11/$O$10</f>
        <v>10965454.545454545</v>
      </c>
      <c r="P119" s="73">
        <f>+P118*$P$11/$P$10</f>
        <v>23308909.09090909</v>
      </c>
      <c r="Q119" s="73">
        <f>+Q118*$Q$11/$Q$10</f>
        <v>23308909.09090909</v>
      </c>
      <c r="R119" s="73">
        <f>+R118*$R$11/$R$10</f>
        <v>29136136.363636363</v>
      </c>
      <c r="S119" s="75"/>
      <c r="T119" s="75"/>
      <c r="U119" s="75"/>
      <c r="V119" s="75"/>
      <c r="W119" s="75"/>
      <c r="X119" s="75"/>
      <c r="Y119" s="75"/>
      <c r="Z119" s="78">
        <f>+Z118*$Z$11/$Z$10</f>
        <v>12780000</v>
      </c>
      <c r="AA119" s="79">
        <f>+AA118*$AA$11/$AA$10</f>
        <v>11929863.636363637</v>
      </c>
      <c r="AB119" s="73">
        <f>+AB118*$AB$11/$AB$10</f>
        <v>15906484.848484848</v>
      </c>
      <c r="AC119" s="73">
        <f>+AC118*$AC$11/$AC$10</f>
        <v>23859727.272727273</v>
      </c>
      <c r="AD119" s="73">
        <f>+AD118*$AD$11/$AD$10</f>
        <v>22724145.454545453</v>
      </c>
      <c r="AE119" s="73">
        <v>29136136.363636363</v>
      </c>
      <c r="AF119" s="421"/>
      <c r="AG119" s="781"/>
      <c r="AH119" s="742"/>
      <c r="AI119" s="737"/>
      <c r="AJ119" s="737"/>
      <c r="AK119" s="769"/>
      <c r="AL119" s="737"/>
      <c r="AM119" s="737"/>
      <c r="AN119" s="737"/>
      <c r="AO119" s="735"/>
      <c r="AP119" s="706"/>
      <c r="AQ119" s="706"/>
      <c r="AR119" s="734"/>
      <c r="AS119" s="734"/>
      <c r="AT119" s="734"/>
      <c r="AU119" s="734"/>
      <c r="AV119" s="704"/>
      <c r="AW119" s="704"/>
      <c r="AX119" s="704"/>
      <c r="AY119" s="735"/>
      <c r="AZ119" s="221"/>
    </row>
    <row r="120" spans="1:52" ht="27">
      <c r="A120" s="797"/>
      <c r="B120" s="717"/>
      <c r="C120" s="710"/>
      <c r="D120" s="38" t="s">
        <v>85</v>
      </c>
      <c r="E120" s="76"/>
      <c r="F120" s="72"/>
      <c r="G120" s="72"/>
      <c r="H120" s="72"/>
      <c r="I120" s="72"/>
      <c r="J120" s="72"/>
      <c r="K120" s="72"/>
      <c r="L120" s="72"/>
      <c r="M120" s="75"/>
      <c r="N120" s="73"/>
      <c r="O120" s="73"/>
      <c r="P120" s="73"/>
      <c r="Q120" s="73"/>
      <c r="R120" s="74"/>
      <c r="S120" s="75"/>
      <c r="T120" s="75"/>
      <c r="U120" s="75"/>
      <c r="V120" s="75"/>
      <c r="W120" s="75"/>
      <c r="X120" s="75"/>
      <c r="Y120" s="75"/>
      <c r="Z120" s="75"/>
      <c r="AA120" s="73"/>
      <c r="AB120" s="77"/>
      <c r="AC120" s="118"/>
      <c r="AD120" s="73"/>
      <c r="AE120" s="74"/>
      <c r="AF120" s="420"/>
      <c r="AG120" s="781"/>
      <c r="AH120" s="742"/>
      <c r="AI120" s="737"/>
      <c r="AJ120" s="737"/>
      <c r="AK120" s="769"/>
      <c r="AL120" s="737"/>
      <c r="AM120" s="737"/>
      <c r="AN120" s="737"/>
      <c r="AO120" s="735"/>
      <c r="AP120" s="706"/>
      <c r="AQ120" s="706"/>
      <c r="AR120" s="734"/>
      <c r="AS120" s="734"/>
      <c r="AT120" s="734"/>
      <c r="AU120" s="734"/>
      <c r="AV120" s="704"/>
      <c r="AW120" s="704"/>
      <c r="AX120" s="704"/>
      <c r="AY120" s="735"/>
      <c r="AZ120" s="221"/>
    </row>
    <row r="121" spans="1:52" ht="27">
      <c r="A121" s="797"/>
      <c r="B121" s="717"/>
      <c r="C121" s="710"/>
      <c r="D121" s="36" t="s">
        <v>7</v>
      </c>
      <c r="E121" s="76"/>
      <c r="F121" s="72"/>
      <c r="G121" s="72"/>
      <c r="H121" s="72"/>
      <c r="I121" s="72"/>
      <c r="J121" s="72"/>
      <c r="K121" s="72"/>
      <c r="L121" s="72"/>
      <c r="M121" s="75"/>
      <c r="N121" s="73"/>
      <c r="O121" s="73"/>
      <c r="P121" s="73"/>
      <c r="Q121" s="73"/>
      <c r="R121" s="74"/>
      <c r="S121" s="75"/>
      <c r="T121" s="75"/>
      <c r="U121" s="75"/>
      <c r="V121" s="75"/>
      <c r="W121" s="75"/>
      <c r="X121" s="75"/>
      <c r="Y121" s="75"/>
      <c r="Z121" s="75"/>
      <c r="AA121" s="73"/>
      <c r="AB121" s="77"/>
      <c r="AC121" s="118"/>
      <c r="AD121" s="73"/>
      <c r="AE121" s="74"/>
      <c r="AF121" s="420"/>
      <c r="AG121" s="781"/>
      <c r="AH121" s="742"/>
      <c r="AI121" s="737"/>
      <c r="AJ121" s="737"/>
      <c r="AK121" s="769"/>
      <c r="AL121" s="737"/>
      <c r="AM121" s="737"/>
      <c r="AN121" s="737"/>
      <c r="AO121" s="735"/>
      <c r="AP121" s="706"/>
      <c r="AQ121" s="706"/>
      <c r="AR121" s="734"/>
      <c r="AS121" s="734"/>
      <c r="AT121" s="734"/>
      <c r="AU121" s="734"/>
      <c r="AV121" s="704"/>
      <c r="AW121" s="704"/>
      <c r="AX121" s="704"/>
      <c r="AY121" s="735"/>
      <c r="AZ121" s="221"/>
    </row>
    <row r="122" spans="1:52" ht="27">
      <c r="A122" s="797"/>
      <c r="B122" s="717"/>
      <c r="C122" s="710"/>
      <c r="D122" s="38" t="s">
        <v>86</v>
      </c>
      <c r="E122" s="76"/>
      <c r="F122" s="72"/>
      <c r="G122" s="72"/>
      <c r="H122" s="72"/>
      <c r="I122" s="72"/>
      <c r="J122" s="72"/>
      <c r="K122" s="72"/>
      <c r="L122" s="72"/>
      <c r="M122" s="75"/>
      <c r="N122" s="73"/>
      <c r="O122" s="73">
        <f>+O118</f>
        <v>2</v>
      </c>
      <c r="P122" s="73">
        <v>2</v>
      </c>
      <c r="Q122" s="73">
        <v>4</v>
      </c>
      <c r="R122" s="74">
        <v>5</v>
      </c>
      <c r="S122" s="75"/>
      <c r="T122" s="75"/>
      <c r="U122" s="75"/>
      <c r="V122" s="75"/>
      <c r="W122" s="75"/>
      <c r="X122" s="75"/>
      <c r="Y122" s="75"/>
      <c r="Z122" s="75"/>
      <c r="AA122" s="73"/>
      <c r="AB122" s="73">
        <f>+AB118</f>
        <v>2</v>
      </c>
      <c r="AC122" s="118">
        <v>2</v>
      </c>
      <c r="AD122" s="73">
        <v>4</v>
      </c>
      <c r="AE122" s="74">
        <v>4</v>
      </c>
      <c r="AF122" s="420"/>
      <c r="AG122" s="781"/>
      <c r="AH122" s="742"/>
      <c r="AI122" s="737"/>
      <c r="AJ122" s="737"/>
      <c r="AK122" s="769"/>
      <c r="AL122" s="737"/>
      <c r="AM122" s="737"/>
      <c r="AN122" s="737"/>
      <c r="AO122" s="735"/>
      <c r="AP122" s="706"/>
      <c r="AQ122" s="706"/>
      <c r="AR122" s="734"/>
      <c r="AS122" s="734"/>
      <c r="AT122" s="734"/>
      <c r="AU122" s="734"/>
      <c r="AV122" s="704"/>
      <c r="AW122" s="704"/>
      <c r="AX122" s="704"/>
      <c r="AY122" s="735"/>
      <c r="AZ122" s="221"/>
    </row>
    <row r="123" spans="1:52" ht="27.75" thickBot="1">
      <c r="A123" s="797"/>
      <c r="B123" s="717"/>
      <c r="C123" s="710"/>
      <c r="D123" s="37" t="s">
        <v>89</v>
      </c>
      <c r="E123" s="76"/>
      <c r="F123" s="72"/>
      <c r="G123" s="72"/>
      <c r="H123" s="72"/>
      <c r="I123" s="72"/>
      <c r="J123" s="72"/>
      <c r="K123" s="72"/>
      <c r="L123" s="72"/>
      <c r="M123" s="75"/>
      <c r="N123" s="73"/>
      <c r="O123" s="73">
        <f>+O119</f>
        <v>10965454.545454545</v>
      </c>
      <c r="P123" s="73">
        <f>+P122*$P$11/$P$10</f>
        <v>11654454.545454545</v>
      </c>
      <c r="Q123" s="73">
        <f>+Q122*$Q$11/$Q$10</f>
        <v>23308909.09090909</v>
      </c>
      <c r="R123" s="73">
        <f>+R122*$R$11/$R$10</f>
        <v>29136136.363636363</v>
      </c>
      <c r="S123" s="75"/>
      <c r="T123" s="75"/>
      <c r="U123" s="75"/>
      <c r="V123" s="75"/>
      <c r="W123" s="75"/>
      <c r="X123" s="75"/>
      <c r="Y123" s="75"/>
      <c r="Z123" s="75"/>
      <c r="AA123" s="73"/>
      <c r="AB123" s="73">
        <f>+AB119</f>
        <v>15906484.848484848</v>
      </c>
      <c r="AC123" s="73">
        <f>+AC122*$AC$11/$AC$10</f>
        <v>11929863.636363637</v>
      </c>
      <c r="AD123" s="73">
        <f>+AD122*$AD$11/$AD$10</f>
        <v>22724145.454545453</v>
      </c>
      <c r="AE123" s="73">
        <v>23308909.09090909</v>
      </c>
      <c r="AF123" s="421"/>
      <c r="AG123" s="781"/>
      <c r="AH123" s="743"/>
      <c r="AI123" s="712"/>
      <c r="AJ123" s="712"/>
      <c r="AK123" s="770"/>
      <c r="AL123" s="712"/>
      <c r="AM123" s="712"/>
      <c r="AN123" s="712"/>
      <c r="AO123" s="735"/>
      <c r="AP123" s="706"/>
      <c r="AQ123" s="706"/>
      <c r="AR123" s="734"/>
      <c r="AS123" s="734"/>
      <c r="AT123" s="734"/>
      <c r="AU123" s="734"/>
      <c r="AV123" s="704"/>
      <c r="AW123" s="704"/>
      <c r="AX123" s="704"/>
      <c r="AY123" s="735"/>
      <c r="AZ123" s="221"/>
    </row>
    <row r="124" spans="1:52" ht="18">
      <c r="A124" s="797"/>
      <c r="B124" s="717"/>
      <c r="C124" s="710" t="s">
        <v>251</v>
      </c>
      <c r="D124" s="35" t="s">
        <v>84</v>
      </c>
      <c r="E124" s="76"/>
      <c r="F124" s="72"/>
      <c r="G124" s="72"/>
      <c r="H124" s="72"/>
      <c r="I124" s="72"/>
      <c r="J124" s="72"/>
      <c r="K124" s="72"/>
      <c r="L124" s="72"/>
      <c r="M124" s="75"/>
      <c r="N124" s="73"/>
      <c r="O124" s="73"/>
      <c r="P124" s="73"/>
      <c r="Q124" s="73"/>
      <c r="R124" s="74"/>
      <c r="S124" s="75"/>
      <c r="T124" s="75"/>
      <c r="U124" s="75"/>
      <c r="V124" s="75"/>
      <c r="W124" s="75"/>
      <c r="X124" s="75"/>
      <c r="Y124" s="75"/>
      <c r="Z124" s="75"/>
      <c r="AA124" s="73"/>
      <c r="AB124" s="77"/>
      <c r="AC124" s="118"/>
      <c r="AD124" s="73"/>
      <c r="AE124" s="74"/>
      <c r="AF124" s="420"/>
      <c r="AG124" s="781"/>
      <c r="AH124" s="741" t="s">
        <v>251</v>
      </c>
      <c r="AI124" s="736" t="s">
        <v>227</v>
      </c>
      <c r="AJ124" s="736" t="s">
        <v>227</v>
      </c>
      <c r="AK124" s="768" t="s">
        <v>472</v>
      </c>
      <c r="AL124" s="736" t="s">
        <v>228</v>
      </c>
      <c r="AM124" s="736" t="s">
        <v>184</v>
      </c>
      <c r="AN124" s="736" t="s">
        <v>229</v>
      </c>
      <c r="AO124" s="735">
        <v>22438</v>
      </c>
      <c r="AP124" s="706">
        <v>9562</v>
      </c>
      <c r="AQ124" s="706">
        <v>9141</v>
      </c>
      <c r="AR124" s="734" t="s">
        <v>230</v>
      </c>
      <c r="AS124" s="734" t="s">
        <v>230</v>
      </c>
      <c r="AT124" s="734" t="s">
        <v>230</v>
      </c>
      <c r="AU124" s="734" t="s">
        <v>230</v>
      </c>
      <c r="AV124" s="704" t="s">
        <v>230</v>
      </c>
      <c r="AW124" s="704" t="s">
        <v>230</v>
      </c>
      <c r="AX124" s="704" t="s">
        <v>230</v>
      </c>
      <c r="AY124" s="735">
        <v>22438</v>
      </c>
      <c r="AZ124" s="221"/>
    </row>
    <row r="125" spans="1:52" ht="18">
      <c r="A125" s="797"/>
      <c r="B125" s="717"/>
      <c r="C125" s="710"/>
      <c r="D125" s="36" t="s">
        <v>6</v>
      </c>
      <c r="E125" s="76"/>
      <c r="F125" s="72"/>
      <c r="G125" s="72"/>
      <c r="H125" s="72"/>
      <c r="I125" s="72"/>
      <c r="J125" s="72"/>
      <c r="K125" s="72"/>
      <c r="L125" s="72"/>
      <c r="M125" s="75"/>
      <c r="N125" s="73"/>
      <c r="O125" s="73"/>
      <c r="P125" s="73"/>
      <c r="Q125" s="73"/>
      <c r="R125" s="74"/>
      <c r="S125" s="75"/>
      <c r="T125" s="75"/>
      <c r="U125" s="75"/>
      <c r="V125" s="75"/>
      <c r="W125" s="75"/>
      <c r="X125" s="75"/>
      <c r="Y125" s="75"/>
      <c r="Z125" s="75"/>
      <c r="AA125" s="73"/>
      <c r="AB125" s="77"/>
      <c r="AC125" s="118"/>
      <c r="AD125" s="73"/>
      <c r="AE125" s="74"/>
      <c r="AF125" s="420"/>
      <c r="AG125" s="781"/>
      <c r="AH125" s="742"/>
      <c r="AI125" s="737"/>
      <c r="AJ125" s="737"/>
      <c r="AK125" s="769"/>
      <c r="AL125" s="737"/>
      <c r="AM125" s="737"/>
      <c r="AN125" s="737"/>
      <c r="AO125" s="735"/>
      <c r="AP125" s="706"/>
      <c r="AQ125" s="706"/>
      <c r="AR125" s="734"/>
      <c r="AS125" s="734"/>
      <c r="AT125" s="734"/>
      <c r="AU125" s="734"/>
      <c r="AV125" s="704"/>
      <c r="AW125" s="704"/>
      <c r="AX125" s="704"/>
      <c r="AY125" s="735"/>
      <c r="AZ125" s="221"/>
    </row>
    <row r="126" spans="1:52" ht="27">
      <c r="A126" s="797"/>
      <c r="B126" s="717"/>
      <c r="C126" s="710"/>
      <c r="D126" s="38" t="s">
        <v>85</v>
      </c>
      <c r="E126" s="76"/>
      <c r="F126" s="72"/>
      <c r="G126" s="72"/>
      <c r="H126" s="72"/>
      <c r="I126" s="72"/>
      <c r="J126" s="72"/>
      <c r="K126" s="72"/>
      <c r="L126" s="72"/>
      <c r="M126" s="75"/>
      <c r="N126" s="73"/>
      <c r="O126" s="73"/>
      <c r="P126" s="73"/>
      <c r="Q126" s="73"/>
      <c r="R126" s="74"/>
      <c r="S126" s="75"/>
      <c r="T126" s="75"/>
      <c r="U126" s="75"/>
      <c r="V126" s="75"/>
      <c r="W126" s="75"/>
      <c r="X126" s="75"/>
      <c r="Y126" s="75"/>
      <c r="Z126" s="75"/>
      <c r="AA126" s="73"/>
      <c r="AB126" s="77"/>
      <c r="AC126" s="118"/>
      <c r="AD126" s="73"/>
      <c r="AE126" s="74"/>
      <c r="AF126" s="420"/>
      <c r="AG126" s="781"/>
      <c r="AH126" s="742"/>
      <c r="AI126" s="737"/>
      <c r="AJ126" s="737"/>
      <c r="AK126" s="769"/>
      <c r="AL126" s="737"/>
      <c r="AM126" s="737"/>
      <c r="AN126" s="737"/>
      <c r="AO126" s="735"/>
      <c r="AP126" s="706"/>
      <c r="AQ126" s="706"/>
      <c r="AR126" s="734"/>
      <c r="AS126" s="734"/>
      <c r="AT126" s="734"/>
      <c r="AU126" s="734"/>
      <c r="AV126" s="704"/>
      <c r="AW126" s="704"/>
      <c r="AX126" s="704"/>
      <c r="AY126" s="735"/>
      <c r="AZ126" s="221"/>
    </row>
    <row r="127" spans="1:52" ht="27">
      <c r="A127" s="797"/>
      <c r="B127" s="717"/>
      <c r="C127" s="710"/>
      <c r="D127" s="36" t="s">
        <v>7</v>
      </c>
      <c r="E127" s="76"/>
      <c r="F127" s="72"/>
      <c r="G127" s="72"/>
      <c r="H127" s="72"/>
      <c r="I127" s="72"/>
      <c r="J127" s="72"/>
      <c r="K127" s="72"/>
      <c r="L127" s="72"/>
      <c r="M127" s="75"/>
      <c r="N127" s="73"/>
      <c r="O127" s="73"/>
      <c r="P127" s="73"/>
      <c r="Q127" s="73"/>
      <c r="R127" s="74"/>
      <c r="S127" s="75"/>
      <c r="T127" s="75"/>
      <c r="U127" s="75"/>
      <c r="V127" s="75"/>
      <c r="W127" s="75"/>
      <c r="X127" s="75"/>
      <c r="Y127" s="75"/>
      <c r="Z127" s="75"/>
      <c r="AA127" s="73"/>
      <c r="AB127" s="77"/>
      <c r="AC127" s="118"/>
      <c r="AD127" s="73"/>
      <c r="AE127" s="74"/>
      <c r="AF127" s="420"/>
      <c r="AG127" s="781"/>
      <c r="AH127" s="742"/>
      <c r="AI127" s="737"/>
      <c r="AJ127" s="737"/>
      <c r="AK127" s="769"/>
      <c r="AL127" s="737"/>
      <c r="AM127" s="737"/>
      <c r="AN127" s="737"/>
      <c r="AO127" s="735"/>
      <c r="AP127" s="706"/>
      <c r="AQ127" s="706"/>
      <c r="AR127" s="734"/>
      <c r="AS127" s="734"/>
      <c r="AT127" s="734"/>
      <c r="AU127" s="734"/>
      <c r="AV127" s="704"/>
      <c r="AW127" s="704"/>
      <c r="AX127" s="704"/>
      <c r="AY127" s="735"/>
      <c r="AZ127" s="221"/>
    </row>
    <row r="128" spans="1:52" ht="27">
      <c r="A128" s="797"/>
      <c r="B128" s="717"/>
      <c r="C128" s="710"/>
      <c r="D128" s="38" t="s">
        <v>86</v>
      </c>
      <c r="E128" s="76"/>
      <c r="F128" s="72"/>
      <c r="G128" s="72"/>
      <c r="H128" s="72"/>
      <c r="I128" s="72"/>
      <c r="J128" s="72"/>
      <c r="K128" s="72"/>
      <c r="L128" s="72"/>
      <c r="M128" s="75"/>
      <c r="N128" s="73"/>
      <c r="O128" s="73"/>
      <c r="P128" s="73"/>
      <c r="Q128" s="73"/>
      <c r="R128" s="74"/>
      <c r="S128" s="75"/>
      <c r="T128" s="75"/>
      <c r="U128" s="75"/>
      <c r="V128" s="75"/>
      <c r="W128" s="75"/>
      <c r="X128" s="75"/>
      <c r="Y128" s="75"/>
      <c r="Z128" s="75"/>
      <c r="AA128" s="73"/>
      <c r="AB128" s="77"/>
      <c r="AC128" s="118"/>
      <c r="AD128" s="73"/>
      <c r="AE128" s="74"/>
      <c r="AF128" s="420"/>
      <c r="AG128" s="781"/>
      <c r="AH128" s="742"/>
      <c r="AI128" s="737"/>
      <c r="AJ128" s="737"/>
      <c r="AK128" s="769"/>
      <c r="AL128" s="737"/>
      <c r="AM128" s="737"/>
      <c r="AN128" s="737"/>
      <c r="AO128" s="735"/>
      <c r="AP128" s="706"/>
      <c r="AQ128" s="706"/>
      <c r="AR128" s="734"/>
      <c r="AS128" s="734"/>
      <c r="AT128" s="734"/>
      <c r="AU128" s="734"/>
      <c r="AV128" s="704"/>
      <c r="AW128" s="704"/>
      <c r="AX128" s="704"/>
      <c r="AY128" s="735"/>
      <c r="AZ128" s="221"/>
    </row>
    <row r="129" spans="1:52" ht="27.75" thickBot="1">
      <c r="A129" s="797"/>
      <c r="B129" s="717"/>
      <c r="C129" s="710"/>
      <c r="D129" s="37" t="s">
        <v>89</v>
      </c>
      <c r="E129" s="76"/>
      <c r="F129" s="72"/>
      <c r="G129" s="72"/>
      <c r="H129" s="72"/>
      <c r="I129" s="72"/>
      <c r="J129" s="72"/>
      <c r="K129" s="72"/>
      <c r="L129" s="72"/>
      <c r="M129" s="75"/>
      <c r="N129" s="73"/>
      <c r="O129" s="73"/>
      <c r="P129" s="73"/>
      <c r="Q129" s="73"/>
      <c r="R129" s="74"/>
      <c r="S129" s="75"/>
      <c r="T129" s="75"/>
      <c r="U129" s="75"/>
      <c r="V129" s="75"/>
      <c r="W129" s="75"/>
      <c r="X129" s="75"/>
      <c r="Y129" s="75"/>
      <c r="Z129" s="75"/>
      <c r="AA129" s="73"/>
      <c r="AB129" s="77"/>
      <c r="AC129" s="118"/>
      <c r="AD129" s="73"/>
      <c r="AE129" s="74"/>
      <c r="AF129" s="420"/>
      <c r="AG129" s="781"/>
      <c r="AH129" s="743"/>
      <c r="AI129" s="712"/>
      <c r="AJ129" s="712"/>
      <c r="AK129" s="770"/>
      <c r="AL129" s="712"/>
      <c r="AM129" s="712"/>
      <c r="AN129" s="712"/>
      <c r="AO129" s="735"/>
      <c r="AP129" s="706"/>
      <c r="AQ129" s="706"/>
      <c r="AR129" s="734"/>
      <c r="AS129" s="734"/>
      <c r="AT129" s="734"/>
      <c r="AU129" s="734"/>
      <c r="AV129" s="704"/>
      <c r="AW129" s="704"/>
      <c r="AX129" s="704"/>
      <c r="AY129" s="735"/>
      <c r="AZ129" s="221"/>
    </row>
    <row r="130" spans="1:52" ht="18">
      <c r="A130" s="797"/>
      <c r="B130" s="717"/>
      <c r="C130" s="710" t="s">
        <v>252</v>
      </c>
      <c r="D130" s="35" t="s">
        <v>84</v>
      </c>
      <c r="E130" s="76"/>
      <c r="F130" s="72"/>
      <c r="G130" s="72"/>
      <c r="H130" s="72"/>
      <c r="I130" s="72"/>
      <c r="J130" s="72"/>
      <c r="K130" s="72"/>
      <c r="L130" s="72"/>
      <c r="M130" s="75">
        <v>1</v>
      </c>
      <c r="N130" s="73">
        <v>1</v>
      </c>
      <c r="O130" s="73">
        <v>1</v>
      </c>
      <c r="P130" s="73">
        <v>1</v>
      </c>
      <c r="Q130" s="73">
        <v>1</v>
      </c>
      <c r="R130" s="74">
        <v>1</v>
      </c>
      <c r="S130" s="75"/>
      <c r="T130" s="75"/>
      <c r="U130" s="75"/>
      <c r="V130" s="75"/>
      <c r="W130" s="75"/>
      <c r="X130" s="75"/>
      <c r="Y130" s="75"/>
      <c r="Z130" s="75">
        <v>1</v>
      </c>
      <c r="AA130" s="73">
        <v>1</v>
      </c>
      <c r="AB130" s="77">
        <v>1</v>
      </c>
      <c r="AC130" s="118">
        <v>1</v>
      </c>
      <c r="AD130" s="73">
        <v>1</v>
      </c>
      <c r="AE130" s="74">
        <v>1</v>
      </c>
      <c r="AF130" s="420"/>
      <c r="AG130" s="781"/>
      <c r="AH130" s="741" t="s">
        <v>252</v>
      </c>
      <c r="AI130" s="736" t="s">
        <v>444</v>
      </c>
      <c r="AJ130" s="736" t="s">
        <v>445</v>
      </c>
      <c r="AK130" s="768" t="s">
        <v>519</v>
      </c>
      <c r="AL130" s="736" t="s">
        <v>228</v>
      </c>
      <c r="AM130" s="736" t="s">
        <v>446</v>
      </c>
      <c r="AN130" s="736" t="s">
        <v>229</v>
      </c>
      <c r="AO130" s="735">
        <v>372618</v>
      </c>
      <c r="AP130" s="706">
        <v>179866</v>
      </c>
      <c r="AQ130" s="706">
        <v>192751</v>
      </c>
      <c r="AR130" s="734" t="s">
        <v>230</v>
      </c>
      <c r="AS130" s="734" t="s">
        <v>230</v>
      </c>
      <c r="AT130" s="734" t="s">
        <v>230</v>
      </c>
      <c r="AU130" s="734" t="s">
        <v>230</v>
      </c>
      <c r="AV130" s="704" t="s">
        <v>230</v>
      </c>
      <c r="AW130" s="704" t="s">
        <v>230</v>
      </c>
      <c r="AX130" s="704" t="s">
        <v>230</v>
      </c>
      <c r="AY130" s="735">
        <v>372618</v>
      </c>
      <c r="AZ130" s="221"/>
    </row>
    <row r="131" spans="1:52" ht="18">
      <c r="A131" s="797"/>
      <c r="B131" s="717"/>
      <c r="C131" s="710"/>
      <c r="D131" s="36" t="s">
        <v>6</v>
      </c>
      <c r="E131" s="76"/>
      <c r="F131" s="72"/>
      <c r="G131" s="72"/>
      <c r="H131" s="72"/>
      <c r="I131" s="72"/>
      <c r="J131" s="72"/>
      <c r="K131" s="72"/>
      <c r="L131" s="72"/>
      <c r="M131" s="78">
        <f>+M130*$M$11/$M$10</f>
        <v>5610666.666666667</v>
      </c>
      <c r="N131" s="79">
        <f>+N130*$N$11/$N$10</f>
        <v>5482727.2727272725</v>
      </c>
      <c r="O131" s="73">
        <f>+O130*$O$11/$O$10</f>
        <v>5482727.2727272725</v>
      </c>
      <c r="P131" s="73">
        <f>+P130*$P$11/$P$10</f>
        <v>5827227.2727272725</v>
      </c>
      <c r="Q131" s="73">
        <f>+Q130*$Q$11/$Q$10</f>
        <v>5827227.2727272725</v>
      </c>
      <c r="R131" s="73">
        <f>+R130*$R$11/$R$10</f>
        <v>5827227.2727272725</v>
      </c>
      <c r="S131" s="75"/>
      <c r="T131" s="75"/>
      <c r="U131" s="75"/>
      <c r="V131" s="75"/>
      <c r="W131" s="75"/>
      <c r="X131" s="75"/>
      <c r="Y131" s="75"/>
      <c r="Z131" s="78">
        <f>+Z130*$Z$11/$Z$10</f>
        <v>12780000</v>
      </c>
      <c r="AA131" s="79">
        <f>+AA130*$AA$11/$AA$10</f>
        <v>11929863.636363637</v>
      </c>
      <c r="AB131" s="73">
        <f>+AB130*$AB$11/$AB$10</f>
        <v>7953242.4242424238</v>
      </c>
      <c r="AC131" s="73">
        <f>+AC130*$AC$11/$AC$10</f>
        <v>5964931.8181818184</v>
      </c>
      <c r="AD131" s="73">
        <f>+AD130*$AD$11/$AD$10</f>
        <v>5681036.3636363633</v>
      </c>
      <c r="AE131" s="73">
        <v>5827227.2727272697</v>
      </c>
      <c r="AF131" s="421"/>
      <c r="AG131" s="781"/>
      <c r="AH131" s="742"/>
      <c r="AI131" s="737"/>
      <c r="AJ131" s="737"/>
      <c r="AK131" s="769"/>
      <c r="AL131" s="737"/>
      <c r="AM131" s="737"/>
      <c r="AN131" s="737"/>
      <c r="AO131" s="735"/>
      <c r="AP131" s="706"/>
      <c r="AQ131" s="706"/>
      <c r="AR131" s="734"/>
      <c r="AS131" s="734"/>
      <c r="AT131" s="734"/>
      <c r="AU131" s="734"/>
      <c r="AV131" s="704"/>
      <c r="AW131" s="704"/>
      <c r="AX131" s="704"/>
      <c r="AY131" s="735"/>
      <c r="AZ131" s="221"/>
    </row>
    <row r="132" spans="1:52" ht="27">
      <c r="A132" s="797"/>
      <c r="B132" s="717"/>
      <c r="C132" s="710"/>
      <c r="D132" s="38" t="s">
        <v>85</v>
      </c>
      <c r="E132" s="76"/>
      <c r="F132" s="72"/>
      <c r="G132" s="72"/>
      <c r="H132" s="72"/>
      <c r="I132" s="72"/>
      <c r="J132" s="72"/>
      <c r="K132" s="72"/>
      <c r="L132" s="72"/>
      <c r="M132" s="75"/>
      <c r="N132" s="73"/>
      <c r="O132" s="73"/>
      <c r="P132" s="73"/>
      <c r="Q132" s="73"/>
      <c r="R132" s="74"/>
      <c r="S132" s="75"/>
      <c r="T132" s="75"/>
      <c r="U132" s="75"/>
      <c r="V132" s="75"/>
      <c r="W132" s="75"/>
      <c r="X132" s="75"/>
      <c r="Y132" s="75"/>
      <c r="Z132" s="75"/>
      <c r="AA132" s="73"/>
      <c r="AB132" s="77"/>
      <c r="AC132" s="118"/>
      <c r="AD132" s="73"/>
      <c r="AE132" s="74"/>
      <c r="AF132" s="420"/>
      <c r="AG132" s="781"/>
      <c r="AH132" s="742"/>
      <c r="AI132" s="737"/>
      <c r="AJ132" s="737"/>
      <c r="AK132" s="769"/>
      <c r="AL132" s="737"/>
      <c r="AM132" s="737"/>
      <c r="AN132" s="737"/>
      <c r="AO132" s="735"/>
      <c r="AP132" s="706"/>
      <c r="AQ132" s="706"/>
      <c r="AR132" s="734"/>
      <c r="AS132" s="734"/>
      <c r="AT132" s="734"/>
      <c r="AU132" s="734"/>
      <c r="AV132" s="704"/>
      <c r="AW132" s="704"/>
      <c r="AX132" s="704"/>
      <c r="AY132" s="735"/>
      <c r="AZ132" s="221"/>
    </row>
    <row r="133" spans="1:52" ht="27">
      <c r="A133" s="797"/>
      <c r="B133" s="717"/>
      <c r="C133" s="710"/>
      <c r="D133" s="36" t="s">
        <v>7</v>
      </c>
      <c r="E133" s="76"/>
      <c r="F133" s="72"/>
      <c r="G133" s="72"/>
      <c r="H133" s="72"/>
      <c r="I133" s="72"/>
      <c r="J133" s="72"/>
      <c r="K133" s="72"/>
      <c r="L133" s="72"/>
      <c r="M133" s="75"/>
      <c r="N133" s="73"/>
      <c r="O133" s="73"/>
      <c r="P133" s="73"/>
      <c r="Q133" s="73"/>
      <c r="R133" s="74"/>
      <c r="S133" s="75"/>
      <c r="T133" s="75"/>
      <c r="U133" s="75"/>
      <c r="V133" s="75"/>
      <c r="W133" s="75"/>
      <c r="X133" s="75"/>
      <c r="Y133" s="75"/>
      <c r="Z133" s="75"/>
      <c r="AA133" s="73"/>
      <c r="AB133" s="77"/>
      <c r="AC133" s="118"/>
      <c r="AD133" s="73"/>
      <c r="AE133" s="74"/>
      <c r="AF133" s="420"/>
      <c r="AG133" s="781"/>
      <c r="AH133" s="742"/>
      <c r="AI133" s="737"/>
      <c r="AJ133" s="737"/>
      <c r="AK133" s="769"/>
      <c r="AL133" s="737"/>
      <c r="AM133" s="737"/>
      <c r="AN133" s="737"/>
      <c r="AO133" s="735"/>
      <c r="AP133" s="706"/>
      <c r="AQ133" s="706"/>
      <c r="AR133" s="734"/>
      <c r="AS133" s="734"/>
      <c r="AT133" s="734"/>
      <c r="AU133" s="734"/>
      <c r="AV133" s="704"/>
      <c r="AW133" s="704"/>
      <c r="AX133" s="704"/>
      <c r="AY133" s="735"/>
      <c r="AZ133" s="221"/>
    </row>
    <row r="134" spans="1:52" ht="27">
      <c r="A134" s="797"/>
      <c r="B134" s="717"/>
      <c r="C134" s="710"/>
      <c r="D134" s="38" t="s">
        <v>86</v>
      </c>
      <c r="E134" s="76"/>
      <c r="F134" s="72"/>
      <c r="G134" s="72"/>
      <c r="H134" s="72"/>
      <c r="I134" s="72"/>
      <c r="J134" s="72"/>
      <c r="K134" s="72"/>
      <c r="L134" s="72"/>
      <c r="M134" s="75"/>
      <c r="N134" s="73"/>
      <c r="O134" s="73">
        <f>+O130</f>
        <v>1</v>
      </c>
      <c r="P134" s="73">
        <v>1</v>
      </c>
      <c r="Q134" s="73">
        <v>1</v>
      </c>
      <c r="R134" s="74">
        <v>1</v>
      </c>
      <c r="S134" s="75"/>
      <c r="T134" s="75"/>
      <c r="U134" s="75"/>
      <c r="V134" s="75"/>
      <c r="W134" s="75"/>
      <c r="X134" s="75"/>
      <c r="Y134" s="75"/>
      <c r="Z134" s="75"/>
      <c r="AA134" s="73"/>
      <c r="AB134" s="73">
        <f>+AB130</f>
        <v>1</v>
      </c>
      <c r="AC134" s="118">
        <v>1</v>
      </c>
      <c r="AD134" s="73">
        <v>1</v>
      </c>
      <c r="AE134" s="74">
        <v>1</v>
      </c>
      <c r="AF134" s="420"/>
      <c r="AG134" s="781"/>
      <c r="AH134" s="742"/>
      <c r="AI134" s="737"/>
      <c r="AJ134" s="737"/>
      <c r="AK134" s="769"/>
      <c r="AL134" s="737"/>
      <c r="AM134" s="737"/>
      <c r="AN134" s="737"/>
      <c r="AO134" s="735"/>
      <c r="AP134" s="706"/>
      <c r="AQ134" s="706"/>
      <c r="AR134" s="734"/>
      <c r="AS134" s="734"/>
      <c r="AT134" s="734"/>
      <c r="AU134" s="734"/>
      <c r="AV134" s="704"/>
      <c r="AW134" s="704"/>
      <c r="AX134" s="704"/>
      <c r="AY134" s="735"/>
      <c r="AZ134" s="221"/>
    </row>
    <row r="135" spans="1:52" ht="27.75" thickBot="1">
      <c r="A135" s="797"/>
      <c r="B135" s="717"/>
      <c r="C135" s="710"/>
      <c r="D135" s="37" t="s">
        <v>89</v>
      </c>
      <c r="E135" s="76"/>
      <c r="F135" s="72"/>
      <c r="G135" s="72"/>
      <c r="H135" s="72"/>
      <c r="I135" s="72"/>
      <c r="J135" s="72"/>
      <c r="K135" s="72"/>
      <c r="L135" s="72"/>
      <c r="M135" s="75"/>
      <c r="N135" s="73"/>
      <c r="O135" s="73">
        <f>+O131</f>
        <v>5482727.2727272725</v>
      </c>
      <c r="P135" s="73">
        <f>+P134*$P$11/$P$10</f>
        <v>5827227.2727272725</v>
      </c>
      <c r="Q135" s="73">
        <f>+Q134*$Q$11/$Q$10</f>
        <v>5827227.2727272725</v>
      </c>
      <c r="R135" s="73">
        <f>+R134*$R$11/$R$10</f>
        <v>5827227.2727272725</v>
      </c>
      <c r="S135" s="75"/>
      <c r="T135" s="75"/>
      <c r="U135" s="75"/>
      <c r="V135" s="75"/>
      <c r="W135" s="75"/>
      <c r="X135" s="75"/>
      <c r="Y135" s="75"/>
      <c r="Z135" s="75"/>
      <c r="AA135" s="73"/>
      <c r="AB135" s="73">
        <f>+AB131</f>
        <v>7953242.4242424238</v>
      </c>
      <c r="AC135" s="73">
        <f>+AC134*$AC$11/$AC$10</f>
        <v>5964931.8181818184</v>
      </c>
      <c r="AD135" s="73">
        <f>+AD134*$AD$11/$AD$10</f>
        <v>5681036.3636363633</v>
      </c>
      <c r="AE135" s="73">
        <v>5827227.2727272725</v>
      </c>
      <c r="AF135" s="421"/>
      <c r="AG135" s="781"/>
      <c r="AH135" s="743"/>
      <c r="AI135" s="712"/>
      <c r="AJ135" s="712"/>
      <c r="AK135" s="770"/>
      <c r="AL135" s="712"/>
      <c r="AM135" s="712"/>
      <c r="AN135" s="712"/>
      <c r="AO135" s="735"/>
      <c r="AP135" s="706"/>
      <c r="AQ135" s="706"/>
      <c r="AR135" s="734"/>
      <c r="AS135" s="734"/>
      <c r="AT135" s="734"/>
      <c r="AU135" s="734"/>
      <c r="AV135" s="704"/>
      <c r="AW135" s="704"/>
      <c r="AX135" s="704"/>
      <c r="AY135" s="735"/>
      <c r="AZ135" s="221"/>
    </row>
    <row r="136" spans="1:52" ht="18">
      <c r="A136" s="797"/>
      <c r="B136" s="717"/>
      <c r="C136" s="710" t="s">
        <v>253</v>
      </c>
      <c r="D136" s="35" t="s">
        <v>84</v>
      </c>
      <c r="E136" s="76"/>
      <c r="F136" s="72"/>
      <c r="G136" s="72"/>
      <c r="H136" s="72"/>
      <c r="I136" s="72"/>
      <c r="J136" s="72"/>
      <c r="K136" s="72"/>
      <c r="L136" s="72"/>
      <c r="M136" s="75">
        <v>1</v>
      </c>
      <c r="N136" s="73">
        <v>2</v>
      </c>
      <c r="O136" s="73">
        <v>3</v>
      </c>
      <c r="P136" s="73">
        <v>3</v>
      </c>
      <c r="Q136" s="73">
        <v>3</v>
      </c>
      <c r="R136" s="74">
        <v>3</v>
      </c>
      <c r="S136" s="75"/>
      <c r="T136" s="75"/>
      <c r="U136" s="75"/>
      <c r="V136" s="75"/>
      <c r="W136" s="75"/>
      <c r="X136" s="75"/>
      <c r="Y136" s="75"/>
      <c r="Z136" s="75">
        <v>1</v>
      </c>
      <c r="AA136" s="73">
        <v>2</v>
      </c>
      <c r="AB136" s="77">
        <v>3</v>
      </c>
      <c r="AC136" s="118">
        <v>3</v>
      </c>
      <c r="AD136" s="73">
        <v>3</v>
      </c>
      <c r="AE136" s="74">
        <v>3</v>
      </c>
      <c r="AF136" s="420"/>
      <c r="AG136" s="781"/>
      <c r="AH136" s="741" t="s">
        <v>253</v>
      </c>
      <c r="AI136" s="736" t="s">
        <v>454</v>
      </c>
      <c r="AJ136" s="736" t="s">
        <v>455</v>
      </c>
      <c r="AK136" s="768" t="s">
        <v>519</v>
      </c>
      <c r="AL136" s="736" t="s">
        <v>228</v>
      </c>
      <c r="AM136" s="736" t="s">
        <v>452</v>
      </c>
      <c r="AN136" s="736" t="s">
        <v>229</v>
      </c>
      <c r="AO136" s="735">
        <v>621368</v>
      </c>
      <c r="AP136" s="706">
        <v>303282</v>
      </c>
      <c r="AQ136" s="706">
        <v>318086</v>
      </c>
      <c r="AR136" s="734" t="s">
        <v>230</v>
      </c>
      <c r="AS136" s="734" t="s">
        <v>230</v>
      </c>
      <c r="AT136" s="734" t="s">
        <v>230</v>
      </c>
      <c r="AU136" s="734" t="s">
        <v>230</v>
      </c>
      <c r="AV136" s="704" t="s">
        <v>230</v>
      </c>
      <c r="AW136" s="704" t="s">
        <v>230</v>
      </c>
      <c r="AX136" s="704" t="s">
        <v>230</v>
      </c>
      <c r="AY136" s="735">
        <v>621368</v>
      </c>
      <c r="AZ136" s="221"/>
    </row>
    <row r="137" spans="1:52" ht="18">
      <c r="A137" s="797"/>
      <c r="B137" s="717"/>
      <c r="C137" s="710"/>
      <c r="D137" s="36" t="s">
        <v>6</v>
      </c>
      <c r="E137" s="76"/>
      <c r="F137" s="72"/>
      <c r="G137" s="72"/>
      <c r="H137" s="72"/>
      <c r="I137" s="72"/>
      <c r="J137" s="72"/>
      <c r="K137" s="72"/>
      <c r="L137" s="72"/>
      <c r="M137" s="78">
        <f>+M136*$M$11/$M$10</f>
        <v>5610666.666666667</v>
      </c>
      <c r="N137" s="79">
        <f>+N136*$N$11/$N$10</f>
        <v>10965454.545454545</v>
      </c>
      <c r="O137" s="73">
        <f>+O136*$O$11/$O$10</f>
        <v>16448181.818181818</v>
      </c>
      <c r="P137" s="73">
        <f>+P136*$P$11/$P$10</f>
        <v>17481681.818181816</v>
      </c>
      <c r="Q137" s="73">
        <f>+Q136*$Q$11/$Q$10</f>
        <v>17481681.818181816</v>
      </c>
      <c r="R137" s="73">
        <f>+R136*$R$11/$R$10</f>
        <v>17481681.818181816</v>
      </c>
      <c r="S137" s="75"/>
      <c r="T137" s="75"/>
      <c r="U137" s="75"/>
      <c r="V137" s="75"/>
      <c r="W137" s="75"/>
      <c r="X137" s="75"/>
      <c r="Y137" s="75"/>
      <c r="Z137" s="78">
        <f>+Z136*$Z$11/$Z$10</f>
        <v>12780000</v>
      </c>
      <c r="AA137" s="79">
        <f>+AA136*$AA$11/$AA$10</f>
        <v>23859727.272727273</v>
      </c>
      <c r="AB137" s="73">
        <f>+AB136*$AB$11/$AB$10</f>
        <v>23859727.272727273</v>
      </c>
      <c r="AC137" s="73">
        <f>+AC136*$AC$11/$AC$10</f>
        <v>17894795.454545453</v>
      </c>
      <c r="AD137" s="73">
        <f>+AD136*$AD$11/$AD$10</f>
        <v>17043109.09090909</v>
      </c>
      <c r="AE137" s="73">
        <v>17481681.818181816</v>
      </c>
      <c r="AF137" s="421"/>
      <c r="AG137" s="781"/>
      <c r="AH137" s="742"/>
      <c r="AI137" s="737"/>
      <c r="AJ137" s="737"/>
      <c r="AK137" s="769"/>
      <c r="AL137" s="737"/>
      <c r="AM137" s="737"/>
      <c r="AN137" s="737"/>
      <c r="AO137" s="735"/>
      <c r="AP137" s="706"/>
      <c r="AQ137" s="706"/>
      <c r="AR137" s="734"/>
      <c r="AS137" s="734"/>
      <c r="AT137" s="734"/>
      <c r="AU137" s="734"/>
      <c r="AV137" s="704"/>
      <c r="AW137" s="704"/>
      <c r="AX137" s="704"/>
      <c r="AY137" s="735"/>
      <c r="AZ137" s="221"/>
    </row>
    <row r="138" spans="1:52" ht="27">
      <c r="A138" s="797"/>
      <c r="B138" s="717"/>
      <c r="C138" s="710"/>
      <c r="D138" s="38" t="s">
        <v>85</v>
      </c>
      <c r="E138" s="76"/>
      <c r="F138" s="72"/>
      <c r="G138" s="72"/>
      <c r="H138" s="72"/>
      <c r="I138" s="72"/>
      <c r="J138" s="72"/>
      <c r="K138" s="72"/>
      <c r="L138" s="72"/>
      <c r="M138" s="75"/>
      <c r="N138" s="73"/>
      <c r="O138" s="73"/>
      <c r="P138" s="73"/>
      <c r="Q138" s="73"/>
      <c r="R138" s="74"/>
      <c r="S138" s="75"/>
      <c r="T138" s="75"/>
      <c r="U138" s="75"/>
      <c r="V138" s="75"/>
      <c r="W138" s="75"/>
      <c r="X138" s="75"/>
      <c r="Y138" s="75"/>
      <c r="Z138" s="75"/>
      <c r="AA138" s="73"/>
      <c r="AB138" s="77"/>
      <c r="AC138" s="118"/>
      <c r="AD138" s="120"/>
      <c r="AE138" s="74"/>
      <c r="AF138" s="420"/>
      <c r="AG138" s="781"/>
      <c r="AH138" s="742"/>
      <c r="AI138" s="737"/>
      <c r="AJ138" s="737"/>
      <c r="AK138" s="769"/>
      <c r="AL138" s="737"/>
      <c r="AM138" s="737"/>
      <c r="AN138" s="737"/>
      <c r="AO138" s="735"/>
      <c r="AP138" s="706"/>
      <c r="AQ138" s="706"/>
      <c r="AR138" s="734"/>
      <c r="AS138" s="734"/>
      <c r="AT138" s="734"/>
      <c r="AU138" s="734"/>
      <c r="AV138" s="704"/>
      <c r="AW138" s="704"/>
      <c r="AX138" s="704"/>
      <c r="AY138" s="735"/>
      <c r="AZ138" s="221"/>
    </row>
    <row r="139" spans="1:52" ht="27">
      <c r="A139" s="797"/>
      <c r="B139" s="717"/>
      <c r="C139" s="710"/>
      <c r="D139" s="36" t="s">
        <v>7</v>
      </c>
      <c r="E139" s="76"/>
      <c r="F139" s="72"/>
      <c r="G139" s="72"/>
      <c r="H139" s="72"/>
      <c r="I139" s="72"/>
      <c r="J139" s="72"/>
      <c r="K139" s="72"/>
      <c r="L139" s="72"/>
      <c r="M139" s="75"/>
      <c r="N139" s="73"/>
      <c r="O139" s="73"/>
      <c r="P139" s="73"/>
      <c r="Q139" s="73"/>
      <c r="R139" s="74"/>
      <c r="S139" s="75"/>
      <c r="T139" s="75"/>
      <c r="U139" s="75"/>
      <c r="V139" s="75"/>
      <c r="W139" s="75"/>
      <c r="X139" s="75"/>
      <c r="Y139" s="75"/>
      <c r="Z139" s="75"/>
      <c r="AA139" s="73"/>
      <c r="AB139" s="77"/>
      <c r="AC139" s="118"/>
      <c r="AD139" s="120"/>
      <c r="AE139" s="74"/>
      <c r="AF139" s="420"/>
      <c r="AG139" s="781"/>
      <c r="AH139" s="742"/>
      <c r="AI139" s="737"/>
      <c r="AJ139" s="737"/>
      <c r="AK139" s="769"/>
      <c r="AL139" s="737"/>
      <c r="AM139" s="737"/>
      <c r="AN139" s="737"/>
      <c r="AO139" s="735"/>
      <c r="AP139" s="706"/>
      <c r="AQ139" s="706"/>
      <c r="AR139" s="734"/>
      <c r="AS139" s="734"/>
      <c r="AT139" s="734"/>
      <c r="AU139" s="734"/>
      <c r="AV139" s="704"/>
      <c r="AW139" s="704"/>
      <c r="AX139" s="704"/>
      <c r="AY139" s="735"/>
      <c r="AZ139" s="221"/>
    </row>
    <row r="140" spans="1:52" ht="27">
      <c r="A140" s="797"/>
      <c r="B140" s="717"/>
      <c r="C140" s="710"/>
      <c r="D140" s="38" t="s">
        <v>86</v>
      </c>
      <c r="E140" s="76"/>
      <c r="F140" s="72"/>
      <c r="G140" s="72"/>
      <c r="H140" s="72"/>
      <c r="I140" s="72"/>
      <c r="J140" s="72"/>
      <c r="K140" s="72"/>
      <c r="L140" s="72"/>
      <c r="M140" s="75"/>
      <c r="N140" s="73"/>
      <c r="O140" s="73">
        <f>+O136</f>
        <v>3</v>
      </c>
      <c r="P140" s="73">
        <v>3</v>
      </c>
      <c r="Q140" s="73">
        <v>3</v>
      </c>
      <c r="R140" s="74">
        <v>3</v>
      </c>
      <c r="S140" s="75"/>
      <c r="T140" s="75"/>
      <c r="U140" s="75"/>
      <c r="V140" s="75"/>
      <c r="W140" s="75"/>
      <c r="X140" s="75"/>
      <c r="Y140" s="75"/>
      <c r="Z140" s="75"/>
      <c r="AA140" s="73"/>
      <c r="AB140" s="73">
        <f>+AB136</f>
        <v>3</v>
      </c>
      <c r="AC140" s="118">
        <v>3</v>
      </c>
      <c r="AD140" s="120">
        <v>3</v>
      </c>
      <c r="AE140" s="74">
        <v>3</v>
      </c>
      <c r="AF140" s="420"/>
      <c r="AG140" s="781"/>
      <c r="AH140" s="742"/>
      <c r="AI140" s="737"/>
      <c r="AJ140" s="737"/>
      <c r="AK140" s="769"/>
      <c r="AL140" s="737"/>
      <c r="AM140" s="737"/>
      <c r="AN140" s="737"/>
      <c r="AO140" s="735"/>
      <c r="AP140" s="706"/>
      <c r="AQ140" s="706"/>
      <c r="AR140" s="734"/>
      <c r="AS140" s="734"/>
      <c r="AT140" s="734"/>
      <c r="AU140" s="734"/>
      <c r="AV140" s="704"/>
      <c r="AW140" s="704"/>
      <c r="AX140" s="704"/>
      <c r="AY140" s="735"/>
      <c r="AZ140" s="221"/>
    </row>
    <row r="141" spans="1:52" ht="27.75" thickBot="1">
      <c r="A141" s="797"/>
      <c r="B141" s="717"/>
      <c r="C141" s="710"/>
      <c r="D141" s="37" t="s">
        <v>89</v>
      </c>
      <c r="E141" s="76"/>
      <c r="F141" s="72"/>
      <c r="G141" s="72"/>
      <c r="H141" s="72"/>
      <c r="I141" s="72"/>
      <c r="J141" s="72"/>
      <c r="K141" s="72"/>
      <c r="L141" s="72"/>
      <c r="M141" s="75"/>
      <c r="N141" s="73"/>
      <c r="O141" s="73">
        <f>+O137</f>
        <v>16448181.818181818</v>
      </c>
      <c r="P141" s="73">
        <f>+P140*$P$11/$P$10</f>
        <v>17481681.818181816</v>
      </c>
      <c r="Q141" s="73">
        <f>+Q140*$Q$11/$Q$10</f>
        <v>17481681.818181816</v>
      </c>
      <c r="R141" s="73">
        <f>+R140*$R$11/$R$10</f>
        <v>17481681.818181816</v>
      </c>
      <c r="S141" s="75"/>
      <c r="T141" s="75"/>
      <c r="U141" s="75"/>
      <c r="V141" s="75"/>
      <c r="W141" s="75"/>
      <c r="X141" s="75"/>
      <c r="Y141" s="75"/>
      <c r="Z141" s="75"/>
      <c r="AA141" s="73"/>
      <c r="AB141" s="73">
        <f>+AB137</f>
        <v>23859727.272727273</v>
      </c>
      <c r="AC141" s="73">
        <f>+AC140*$AC$11/$AC$10</f>
        <v>17894795.454545453</v>
      </c>
      <c r="AD141" s="73">
        <f>+AD140*$AD$11/$AD$10</f>
        <v>17043109.09090909</v>
      </c>
      <c r="AE141" s="73">
        <v>17481681.818181816</v>
      </c>
      <c r="AF141" s="421"/>
      <c r="AG141" s="781"/>
      <c r="AH141" s="743"/>
      <c r="AI141" s="712"/>
      <c r="AJ141" s="712"/>
      <c r="AK141" s="770"/>
      <c r="AL141" s="712"/>
      <c r="AM141" s="712"/>
      <c r="AN141" s="712"/>
      <c r="AO141" s="735"/>
      <c r="AP141" s="706"/>
      <c r="AQ141" s="706"/>
      <c r="AR141" s="734"/>
      <c r="AS141" s="734"/>
      <c r="AT141" s="734"/>
      <c r="AU141" s="734"/>
      <c r="AV141" s="704"/>
      <c r="AW141" s="704"/>
      <c r="AX141" s="704"/>
      <c r="AY141" s="735"/>
      <c r="AZ141" s="221"/>
    </row>
    <row r="142" spans="1:52" ht="18">
      <c r="A142" s="797"/>
      <c r="B142" s="717"/>
      <c r="C142" s="710" t="s">
        <v>254</v>
      </c>
      <c r="D142" s="35" t="s">
        <v>84</v>
      </c>
      <c r="E142" s="76"/>
      <c r="F142" s="72"/>
      <c r="G142" s="72"/>
      <c r="H142" s="72"/>
      <c r="I142" s="72"/>
      <c r="J142" s="72"/>
      <c r="K142" s="72"/>
      <c r="L142" s="72"/>
      <c r="M142" s="75">
        <v>55</v>
      </c>
      <c r="N142" s="73">
        <v>44</v>
      </c>
      <c r="O142" s="73">
        <v>33</v>
      </c>
      <c r="P142" s="73">
        <v>22</v>
      </c>
      <c r="Q142" s="73">
        <v>11</v>
      </c>
      <c r="R142" s="74">
        <v>0</v>
      </c>
      <c r="S142" s="75"/>
      <c r="T142" s="75"/>
      <c r="U142" s="75"/>
      <c r="V142" s="75"/>
      <c r="W142" s="75"/>
      <c r="X142" s="75"/>
      <c r="Y142" s="75"/>
      <c r="Z142" s="75"/>
      <c r="AA142" s="73"/>
      <c r="AB142" s="77">
        <v>33</v>
      </c>
      <c r="AC142" s="118"/>
      <c r="AD142" s="120"/>
      <c r="AE142" s="74"/>
      <c r="AF142" s="420"/>
      <c r="AG142" s="781"/>
      <c r="AH142" s="771"/>
      <c r="AI142" s="736"/>
      <c r="AJ142" s="736"/>
      <c r="AK142" s="768"/>
      <c r="AL142" s="736"/>
      <c r="AM142" s="736"/>
      <c r="AN142" s="736" t="s">
        <v>229</v>
      </c>
      <c r="AO142" s="705">
        <v>7715777</v>
      </c>
      <c r="AP142" s="706">
        <v>3679380</v>
      </c>
      <c r="AQ142" s="706">
        <v>4036395</v>
      </c>
      <c r="AR142" s="734" t="s">
        <v>230</v>
      </c>
      <c r="AS142" s="734" t="s">
        <v>230</v>
      </c>
      <c r="AT142" s="734" t="s">
        <v>230</v>
      </c>
      <c r="AU142" s="734" t="s">
        <v>230</v>
      </c>
      <c r="AV142" s="704" t="s">
        <v>230</v>
      </c>
      <c r="AW142" s="704" t="s">
        <v>230</v>
      </c>
      <c r="AX142" s="704" t="s">
        <v>230</v>
      </c>
      <c r="AY142" s="705">
        <v>7715777</v>
      </c>
      <c r="AZ142" s="221"/>
    </row>
    <row r="143" spans="1:52" ht="18">
      <c r="A143" s="797"/>
      <c r="B143" s="717"/>
      <c r="C143" s="710"/>
      <c r="D143" s="36" t="s">
        <v>6</v>
      </c>
      <c r="E143" s="76"/>
      <c r="F143" s="72"/>
      <c r="G143" s="72"/>
      <c r="H143" s="72"/>
      <c r="I143" s="72"/>
      <c r="J143" s="72"/>
      <c r="K143" s="72"/>
      <c r="L143" s="72"/>
      <c r="M143" s="78">
        <f>+M142*$M$11/$M$10</f>
        <v>308586666.66666669</v>
      </c>
      <c r="N143" s="79">
        <f>+N142*$N$11/$N$10</f>
        <v>241240000</v>
      </c>
      <c r="O143" s="73">
        <f>+O142*$O$11/$O$10</f>
        <v>180930000</v>
      </c>
      <c r="P143" s="73">
        <f>+P142*$P$11/$P$10</f>
        <v>128199000</v>
      </c>
      <c r="Q143" s="73">
        <f>+Q142*$Q$11/$Q$10</f>
        <v>64099500</v>
      </c>
      <c r="R143" s="74"/>
      <c r="S143" s="75"/>
      <c r="T143" s="75"/>
      <c r="U143" s="75"/>
      <c r="V143" s="75"/>
      <c r="W143" s="75"/>
      <c r="X143" s="75"/>
      <c r="Y143" s="75"/>
      <c r="Z143" s="78"/>
      <c r="AA143" s="73"/>
      <c r="AB143" s="73">
        <f>+AB142*$AB$11/$AB$10</f>
        <v>262457000</v>
      </c>
      <c r="AC143" s="73">
        <f>+AC142*$AC$11/$AC$10</f>
        <v>0</v>
      </c>
      <c r="AD143" s="120"/>
      <c r="AE143" s="74"/>
      <c r="AF143" s="420"/>
      <c r="AG143" s="781"/>
      <c r="AH143" s="772"/>
      <c r="AI143" s="737"/>
      <c r="AJ143" s="737"/>
      <c r="AK143" s="769"/>
      <c r="AL143" s="737"/>
      <c r="AM143" s="737"/>
      <c r="AN143" s="737"/>
      <c r="AO143" s="705"/>
      <c r="AP143" s="706"/>
      <c r="AQ143" s="706"/>
      <c r="AR143" s="734"/>
      <c r="AS143" s="734"/>
      <c r="AT143" s="734"/>
      <c r="AU143" s="734"/>
      <c r="AV143" s="704"/>
      <c r="AW143" s="704"/>
      <c r="AX143" s="704"/>
      <c r="AY143" s="705"/>
      <c r="AZ143" s="221"/>
    </row>
    <row r="144" spans="1:52" ht="27">
      <c r="A144" s="797"/>
      <c r="B144" s="717"/>
      <c r="C144" s="710"/>
      <c r="D144" s="38" t="s">
        <v>85</v>
      </c>
      <c r="E144" s="76"/>
      <c r="F144" s="72"/>
      <c r="G144" s="72"/>
      <c r="H144" s="72"/>
      <c r="I144" s="72"/>
      <c r="J144" s="72"/>
      <c r="K144" s="72"/>
      <c r="L144" s="72"/>
      <c r="M144" s="75"/>
      <c r="N144" s="73"/>
      <c r="O144" s="73"/>
      <c r="P144" s="73"/>
      <c r="Q144" s="73"/>
      <c r="R144" s="74"/>
      <c r="S144" s="75"/>
      <c r="T144" s="75"/>
      <c r="U144" s="75"/>
      <c r="V144" s="75"/>
      <c r="W144" s="75"/>
      <c r="X144" s="75"/>
      <c r="Y144" s="75"/>
      <c r="Z144" s="75"/>
      <c r="AA144" s="73"/>
      <c r="AB144" s="77"/>
      <c r="AC144" s="118"/>
      <c r="AD144" s="120"/>
      <c r="AE144" s="74"/>
      <c r="AF144" s="420"/>
      <c r="AG144" s="781"/>
      <c r="AH144" s="772"/>
      <c r="AI144" s="737"/>
      <c r="AJ144" s="737"/>
      <c r="AK144" s="769"/>
      <c r="AL144" s="737"/>
      <c r="AM144" s="737"/>
      <c r="AN144" s="737"/>
      <c r="AO144" s="705"/>
      <c r="AP144" s="706"/>
      <c r="AQ144" s="706"/>
      <c r="AR144" s="734"/>
      <c r="AS144" s="734"/>
      <c r="AT144" s="734"/>
      <c r="AU144" s="734"/>
      <c r="AV144" s="704"/>
      <c r="AW144" s="704"/>
      <c r="AX144" s="704"/>
      <c r="AY144" s="705"/>
      <c r="AZ144" s="221"/>
    </row>
    <row r="145" spans="1:52" ht="27">
      <c r="A145" s="797"/>
      <c r="B145" s="717"/>
      <c r="C145" s="710"/>
      <c r="D145" s="36" t="s">
        <v>7</v>
      </c>
      <c r="E145" s="76"/>
      <c r="F145" s="72"/>
      <c r="G145" s="72"/>
      <c r="H145" s="72"/>
      <c r="I145" s="72"/>
      <c r="J145" s="72"/>
      <c r="K145" s="72"/>
      <c r="L145" s="72"/>
      <c r="M145" s="75"/>
      <c r="N145" s="73"/>
      <c r="O145" s="73"/>
      <c r="P145" s="73"/>
      <c r="Q145" s="73"/>
      <c r="R145" s="74"/>
      <c r="S145" s="75"/>
      <c r="T145" s="75"/>
      <c r="U145" s="75"/>
      <c r="V145" s="75"/>
      <c r="W145" s="75"/>
      <c r="X145" s="75"/>
      <c r="Y145" s="75"/>
      <c r="Z145" s="75"/>
      <c r="AA145" s="73"/>
      <c r="AB145" s="77"/>
      <c r="AC145" s="118"/>
      <c r="AD145" s="120"/>
      <c r="AE145" s="74"/>
      <c r="AF145" s="420"/>
      <c r="AG145" s="781"/>
      <c r="AH145" s="772"/>
      <c r="AI145" s="737"/>
      <c r="AJ145" s="737"/>
      <c r="AK145" s="769"/>
      <c r="AL145" s="737"/>
      <c r="AM145" s="737"/>
      <c r="AN145" s="737"/>
      <c r="AO145" s="705"/>
      <c r="AP145" s="706"/>
      <c r="AQ145" s="706"/>
      <c r="AR145" s="734"/>
      <c r="AS145" s="734"/>
      <c r="AT145" s="734"/>
      <c r="AU145" s="734"/>
      <c r="AV145" s="704"/>
      <c r="AW145" s="704"/>
      <c r="AX145" s="704"/>
      <c r="AY145" s="705"/>
      <c r="AZ145" s="221"/>
    </row>
    <row r="146" spans="1:52" ht="27">
      <c r="A146" s="797"/>
      <c r="B146" s="717"/>
      <c r="C146" s="710"/>
      <c r="D146" s="38" t="s">
        <v>86</v>
      </c>
      <c r="E146" s="76"/>
      <c r="F146" s="72"/>
      <c r="G146" s="72"/>
      <c r="H146" s="72"/>
      <c r="I146" s="72"/>
      <c r="J146" s="72"/>
      <c r="K146" s="72"/>
      <c r="L146" s="72"/>
      <c r="M146" s="75"/>
      <c r="N146" s="73"/>
      <c r="O146" s="73">
        <f>+O142</f>
        <v>33</v>
      </c>
      <c r="P146" s="73">
        <v>22</v>
      </c>
      <c r="Q146" s="73">
        <v>11</v>
      </c>
      <c r="R146" s="74">
        <v>0</v>
      </c>
      <c r="S146" s="75"/>
      <c r="T146" s="75"/>
      <c r="U146" s="75"/>
      <c r="V146" s="75"/>
      <c r="W146" s="75"/>
      <c r="X146" s="75"/>
      <c r="Y146" s="75"/>
      <c r="Z146" s="75"/>
      <c r="AA146" s="73"/>
      <c r="AB146" s="73">
        <f>+AB142</f>
        <v>33</v>
      </c>
      <c r="AC146" s="118"/>
      <c r="AD146" s="120"/>
      <c r="AE146" s="74"/>
      <c r="AF146" s="420"/>
      <c r="AG146" s="781"/>
      <c r="AH146" s="772"/>
      <c r="AI146" s="737"/>
      <c r="AJ146" s="737"/>
      <c r="AK146" s="769"/>
      <c r="AL146" s="737"/>
      <c r="AM146" s="737"/>
      <c r="AN146" s="737"/>
      <c r="AO146" s="705"/>
      <c r="AP146" s="706"/>
      <c r="AQ146" s="706"/>
      <c r="AR146" s="734"/>
      <c r="AS146" s="734"/>
      <c r="AT146" s="734"/>
      <c r="AU146" s="734"/>
      <c r="AV146" s="704"/>
      <c r="AW146" s="704"/>
      <c r="AX146" s="704"/>
      <c r="AY146" s="705"/>
      <c r="AZ146" s="221"/>
    </row>
    <row r="147" spans="1:52" ht="27.75" thickBot="1">
      <c r="A147" s="797"/>
      <c r="B147" s="717"/>
      <c r="C147" s="710"/>
      <c r="D147" s="37" t="s">
        <v>89</v>
      </c>
      <c r="E147" s="76"/>
      <c r="F147" s="72"/>
      <c r="G147" s="72"/>
      <c r="H147" s="72"/>
      <c r="I147" s="72"/>
      <c r="J147" s="72"/>
      <c r="K147" s="72"/>
      <c r="L147" s="72"/>
      <c r="M147" s="75"/>
      <c r="N147" s="73"/>
      <c r="O147" s="73">
        <f>+O143</f>
        <v>180930000</v>
      </c>
      <c r="P147" s="73">
        <f>+P146*$P$11/$P$10</f>
        <v>128199000</v>
      </c>
      <c r="Q147" s="73">
        <f>+Q146*$Q$11/$Q$10</f>
        <v>64099500</v>
      </c>
      <c r="R147" s="74"/>
      <c r="S147" s="75"/>
      <c r="T147" s="75"/>
      <c r="U147" s="75"/>
      <c r="V147" s="75"/>
      <c r="W147" s="75"/>
      <c r="X147" s="75"/>
      <c r="Y147" s="75"/>
      <c r="Z147" s="75"/>
      <c r="AA147" s="73"/>
      <c r="AB147" s="73">
        <f>+AB143</f>
        <v>262457000</v>
      </c>
      <c r="AC147" s="118"/>
      <c r="AD147" s="120"/>
      <c r="AE147" s="74"/>
      <c r="AF147" s="420"/>
      <c r="AG147" s="781"/>
      <c r="AH147" s="773"/>
      <c r="AI147" s="712"/>
      <c r="AJ147" s="712"/>
      <c r="AK147" s="770"/>
      <c r="AL147" s="712"/>
      <c r="AM147" s="712"/>
      <c r="AN147" s="712"/>
      <c r="AO147" s="705"/>
      <c r="AP147" s="706"/>
      <c r="AQ147" s="706"/>
      <c r="AR147" s="734"/>
      <c r="AS147" s="734"/>
      <c r="AT147" s="734"/>
      <c r="AU147" s="734"/>
      <c r="AV147" s="704"/>
      <c r="AW147" s="704"/>
      <c r="AX147" s="704"/>
      <c r="AY147" s="705"/>
      <c r="AZ147" s="221"/>
    </row>
    <row r="148" spans="1:52" ht="18">
      <c r="A148" s="797"/>
      <c r="B148" s="717"/>
      <c r="C148" s="710" t="s">
        <v>256</v>
      </c>
      <c r="D148" s="35" t="s">
        <v>84</v>
      </c>
      <c r="E148" s="76"/>
      <c r="F148" s="72"/>
      <c r="G148" s="72"/>
      <c r="H148" s="72"/>
      <c r="I148" s="72"/>
      <c r="J148" s="72"/>
      <c r="K148" s="72"/>
      <c r="L148" s="72"/>
      <c r="M148" s="75">
        <f>+M16+M34+M46+M64+M76+M82+M88+M118+M130+M136+M142</f>
        <v>66</v>
      </c>
      <c r="N148" s="74">
        <f>+N16+N34+N46+N64+N70+N76+N82+N88+N94+N106+N118+N130+N136+N142</f>
        <v>66</v>
      </c>
      <c r="O148" s="73">
        <v>66</v>
      </c>
      <c r="P148" s="73">
        <v>66</v>
      </c>
      <c r="Q148" s="73">
        <f t="shared" ref="Q148:Q153" si="1">+Q16+Q22+Q28+Q34+Q46+Q58+Q64+Q70+Q76+Q82+Q88+Q94+Q100+Q106+Q112+Q118+Q130+Q136+Q142</f>
        <v>66</v>
      </c>
      <c r="R148" s="73">
        <f>+R16+R22+R28+R34+R40+R46+R58+R64+R70+R76+R82+R88+R94+R100+R106+R112+R118+R130+R136+R142</f>
        <v>66</v>
      </c>
      <c r="S148" s="75"/>
      <c r="T148" s="75"/>
      <c r="U148" s="75"/>
      <c r="V148" s="75"/>
      <c r="W148" s="75"/>
      <c r="X148" s="75"/>
      <c r="Y148" s="75"/>
      <c r="Z148" s="75">
        <f>+Z16+Z34+Z46+Z64+Z76+Z82+Z88+Z118+Z130+Z136</f>
        <v>11</v>
      </c>
      <c r="AA148" s="74">
        <f>+AA16+AA34+AA46+AA64+AA70+AA76+AA82+AA88+AA94+AA106+AA118+AA130+AA136+AA142</f>
        <v>22</v>
      </c>
      <c r="AB148" s="77">
        <v>33</v>
      </c>
      <c r="AC148" s="118">
        <f>+AC16+AC22+AC28+AC34+AC46+AC58+AC64+AC70+AC76+AC82+AC88+AC94+AC106+AC118+AC130+AC136</f>
        <v>44</v>
      </c>
      <c r="AD148" s="73">
        <f t="shared" ref="AD148:AD153" si="2">+AD16+AD22+AD28+AD34+AD46+AD58+AD64+AD70+AD76+AD82+AD88+AD94+AD100+AD106+AD112+AD118+AD130+AD136+AD142</f>
        <v>55</v>
      </c>
      <c r="AE148" s="73">
        <v>66</v>
      </c>
      <c r="AF148" s="421"/>
      <c r="AG148" s="781"/>
      <c r="AH148" s="711"/>
      <c r="AI148" s="710"/>
      <c r="AJ148" s="710"/>
      <c r="AK148" s="768"/>
      <c r="AL148" s="710"/>
      <c r="AM148" s="706"/>
      <c r="AN148" s="706" t="s">
        <v>229</v>
      </c>
      <c r="AO148" s="705">
        <v>7715777</v>
      </c>
      <c r="AP148" s="706">
        <v>3679380</v>
      </c>
      <c r="AQ148" s="706">
        <v>4036395</v>
      </c>
      <c r="AR148" s="704" t="s">
        <v>230</v>
      </c>
      <c r="AS148" s="704" t="s">
        <v>230</v>
      </c>
      <c r="AT148" s="704" t="s">
        <v>230</v>
      </c>
      <c r="AU148" s="704" t="s">
        <v>230</v>
      </c>
      <c r="AV148" s="704" t="s">
        <v>230</v>
      </c>
      <c r="AW148" s="704" t="s">
        <v>230</v>
      </c>
      <c r="AX148" s="704" t="s">
        <v>230</v>
      </c>
      <c r="AY148" s="705">
        <v>7715777</v>
      </c>
      <c r="AZ148" s="221"/>
    </row>
    <row r="149" spans="1:52" ht="18">
      <c r="A149" s="797"/>
      <c r="B149" s="717"/>
      <c r="C149" s="710"/>
      <c r="D149" s="36" t="s">
        <v>6</v>
      </c>
      <c r="E149" s="76"/>
      <c r="F149" s="72"/>
      <c r="G149" s="72"/>
      <c r="H149" s="72"/>
      <c r="I149" s="72"/>
      <c r="J149" s="72"/>
      <c r="K149" s="72"/>
      <c r="L149" s="72"/>
      <c r="M149" s="78">
        <f>+M17+M35+M47+M65+M77+M83+M89+M119+M131+M137+M143</f>
        <v>370304000</v>
      </c>
      <c r="N149" s="74">
        <f>+N17+N35+N47+N65+N71+N77+N83+N89+N95+N107+N119+N131+N137+N143</f>
        <v>361860000</v>
      </c>
      <c r="O149" s="73">
        <f>+O148*$O$11/$O$10</f>
        <v>361860000</v>
      </c>
      <c r="P149" s="73">
        <f>+P148*$P$11/$P$10</f>
        <v>384597000</v>
      </c>
      <c r="Q149" s="73">
        <f t="shared" si="1"/>
        <v>384596999.99999994</v>
      </c>
      <c r="R149" s="73">
        <f t="shared" ref="R149:R153" si="3">+R17+R23+R29+R35+R41+R47+R59+R65+R71+R77+R83+R89+R95+R101+R107+R113+R119+R131+R137+R143</f>
        <v>384596999.99999994</v>
      </c>
      <c r="S149" s="75"/>
      <c r="T149" s="75"/>
      <c r="U149" s="75"/>
      <c r="V149" s="75"/>
      <c r="W149" s="75"/>
      <c r="X149" s="75"/>
      <c r="Y149" s="75"/>
      <c r="Z149" s="78">
        <f>+Z17+Z35+Z47+Z65+Z77+Z83+Z89+Z119+Z131+Z137+Z143</f>
        <v>140580000</v>
      </c>
      <c r="AA149" s="74">
        <f>+AA17+AA35+AA47+AA65+AA71+AA77+AA83+AA89+AA95+AA107+AA119+AA131+AA137+AA143</f>
        <v>262456999.99999994</v>
      </c>
      <c r="AB149" s="73">
        <f>+AB17+AB35+AB47+AB51+AB59+AB65+AB71+AB77+AB83+AB89+AB95+AB107+AB119+AB131+AB137</f>
        <v>278363484.84848487</v>
      </c>
      <c r="AC149" s="73">
        <f>+AC148*$AC$11/$AC$10</f>
        <v>262457000</v>
      </c>
      <c r="AD149" s="73">
        <f t="shared" si="2"/>
        <v>312457000.00000006</v>
      </c>
      <c r="AE149" s="73">
        <f>AE137+AE131+AE119+AE113+AE107+AE101+AE95+AE89+AE83+AE77+AE71+AE65+AE59+AE47+AE41+AE35+AE29+AE23+AE17</f>
        <v>384596999.99999994</v>
      </c>
      <c r="AF149" s="421"/>
      <c r="AG149" s="781"/>
      <c r="AH149" s="711"/>
      <c r="AI149" s="710"/>
      <c r="AJ149" s="710"/>
      <c r="AK149" s="769"/>
      <c r="AL149" s="710"/>
      <c r="AM149" s="706"/>
      <c r="AN149" s="706"/>
      <c r="AO149" s="705"/>
      <c r="AP149" s="706"/>
      <c r="AQ149" s="706"/>
      <c r="AR149" s="704"/>
      <c r="AS149" s="704"/>
      <c r="AT149" s="704"/>
      <c r="AU149" s="704"/>
      <c r="AV149" s="704"/>
      <c r="AW149" s="704"/>
      <c r="AX149" s="704"/>
      <c r="AY149" s="705"/>
      <c r="AZ149" s="221"/>
    </row>
    <row r="150" spans="1:52" ht="27">
      <c r="A150" s="797"/>
      <c r="B150" s="717"/>
      <c r="C150" s="710"/>
      <c r="D150" s="38" t="s">
        <v>85</v>
      </c>
      <c r="E150" s="76"/>
      <c r="F150" s="72"/>
      <c r="G150" s="72"/>
      <c r="H150" s="72"/>
      <c r="I150" s="72"/>
      <c r="J150" s="72"/>
      <c r="K150" s="72"/>
      <c r="L150" s="72"/>
      <c r="M150" s="73"/>
      <c r="N150" s="73"/>
      <c r="O150" s="73"/>
      <c r="P150" s="73"/>
      <c r="Q150" s="73">
        <f t="shared" si="1"/>
        <v>0</v>
      </c>
      <c r="R150" s="73">
        <f t="shared" si="3"/>
        <v>0</v>
      </c>
      <c r="S150" s="75"/>
      <c r="T150" s="75"/>
      <c r="U150" s="75"/>
      <c r="V150" s="75"/>
      <c r="W150" s="75"/>
      <c r="X150" s="75"/>
      <c r="Y150" s="75"/>
      <c r="Z150" s="75"/>
      <c r="AA150" s="80"/>
      <c r="AB150" s="77"/>
      <c r="AC150" s="118"/>
      <c r="AD150" s="73">
        <f t="shared" si="2"/>
        <v>0</v>
      </c>
      <c r="AE150" s="73">
        <v>0</v>
      </c>
      <c r="AF150" s="421"/>
      <c r="AG150" s="781"/>
      <c r="AH150" s="711"/>
      <c r="AI150" s="710"/>
      <c r="AJ150" s="710"/>
      <c r="AK150" s="769"/>
      <c r="AL150" s="710"/>
      <c r="AM150" s="706"/>
      <c r="AN150" s="706"/>
      <c r="AO150" s="705"/>
      <c r="AP150" s="706"/>
      <c r="AQ150" s="706"/>
      <c r="AR150" s="704"/>
      <c r="AS150" s="704"/>
      <c r="AT150" s="704"/>
      <c r="AU150" s="704"/>
      <c r="AV150" s="704"/>
      <c r="AW150" s="704"/>
      <c r="AX150" s="704"/>
      <c r="AY150" s="705"/>
      <c r="AZ150" s="221"/>
    </row>
    <row r="151" spans="1:52" ht="27">
      <c r="A151" s="797"/>
      <c r="B151" s="717"/>
      <c r="C151" s="710"/>
      <c r="D151" s="36" t="s">
        <v>7</v>
      </c>
      <c r="E151" s="76"/>
      <c r="F151" s="72"/>
      <c r="G151" s="72"/>
      <c r="H151" s="72"/>
      <c r="I151" s="72"/>
      <c r="J151" s="72"/>
      <c r="K151" s="72"/>
      <c r="L151" s="72"/>
      <c r="M151" s="73"/>
      <c r="N151" s="73"/>
      <c r="O151" s="73"/>
      <c r="P151" s="73"/>
      <c r="Q151" s="73">
        <f t="shared" si="1"/>
        <v>0</v>
      </c>
      <c r="R151" s="73">
        <f t="shared" si="3"/>
        <v>0</v>
      </c>
      <c r="S151" s="75"/>
      <c r="T151" s="75"/>
      <c r="U151" s="75"/>
      <c r="V151" s="75"/>
      <c r="W151" s="75"/>
      <c r="X151" s="75"/>
      <c r="Y151" s="75"/>
      <c r="Z151" s="75"/>
      <c r="AA151" s="80"/>
      <c r="AB151" s="77"/>
      <c r="AC151" s="118"/>
      <c r="AD151" s="73">
        <f t="shared" si="2"/>
        <v>0</v>
      </c>
      <c r="AE151" s="73">
        <v>0</v>
      </c>
      <c r="AF151" s="421"/>
      <c r="AG151" s="781"/>
      <c r="AH151" s="711"/>
      <c r="AI151" s="710"/>
      <c r="AJ151" s="710"/>
      <c r="AK151" s="769"/>
      <c r="AL151" s="710"/>
      <c r="AM151" s="706"/>
      <c r="AN151" s="706"/>
      <c r="AO151" s="705"/>
      <c r="AP151" s="706"/>
      <c r="AQ151" s="706"/>
      <c r="AR151" s="704"/>
      <c r="AS151" s="704"/>
      <c r="AT151" s="704"/>
      <c r="AU151" s="704"/>
      <c r="AV151" s="704"/>
      <c r="AW151" s="704"/>
      <c r="AX151" s="704"/>
      <c r="AY151" s="705"/>
      <c r="AZ151" s="221"/>
    </row>
    <row r="152" spans="1:52" ht="27">
      <c r="A152" s="797"/>
      <c r="B152" s="717"/>
      <c r="C152" s="710"/>
      <c r="D152" s="38" t="s">
        <v>86</v>
      </c>
      <c r="E152" s="76"/>
      <c r="F152" s="72"/>
      <c r="G152" s="72"/>
      <c r="H152" s="72"/>
      <c r="I152" s="72"/>
      <c r="J152" s="72"/>
      <c r="K152" s="72"/>
      <c r="L152" s="72"/>
      <c r="M152" s="73"/>
      <c r="N152" s="73"/>
      <c r="O152" s="73">
        <f>+O148</f>
        <v>66</v>
      </c>
      <c r="P152" s="73">
        <v>66</v>
      </c>
      <c r="Q152" s="73">
        <f t="shared" si="1"/>
        <v>66</v>
      </c>
      <c r="R152" s="73">
        <f t="shared" si="3"/>
        <v>66</v>
      </c>
      <c r="S152" s="75"/>
      <c r="T152" s="75"/>
      <c r="U152" s="75"/>
      <c r="V152" s="75"/>
      <c r="W152" s="75"/>
      <c r="X152" s="75"/>
      <c r="Y152" s="75"/>
      <c r="Z152" s="75"/>
      <c r="AA152" s="80"/>
      <c r="AB152" s="73">
        <f>+AB148</f>
        <v>33</v>
      </c>
      <c r="AC152" s="118">
        <v>44</v>
      </c>
      <c r="AD152" s="73">
        <f t="shared" si="2"/>
        <v>55</v>
      </c>
      <c r="AE152" s="73">
        <v>65</v>
      </c>
      <c r="AF152" s="421"/>
      <c r="AG152" s="781"/>
      <c r="AH152" s="711"/>
      <c r="AI152" s="710"/>
      <c r="AJ152" s="710"/>
      <c r="AK152" s="769"/>
      <c r="AL152" s="710"/>
      <c r="AM152" s="706"/>
      <c r="AN152" s="706"/>
      <c r="AO152" s="705"/>
      <c r="AP152" s="706"/>
      <c r="AQ152" s="706"/>
      <c r="AR152" s="704"/>
      <c r="AS152" s="704"/>
      <c r="AT152" s="704"/>
      <c r="AU152" s="704"/>
      <c r="AV152" s="704"/>
      <c r="AW152" s="704"/>
      <c r="AX152" s="704"/>
      <c r="AY152" s="705"/>
      <c r="AZ152" s="221"/>
    </row>
    <row r="153" spans="1:52" ht="27.75" thickBot="1">
      <c r="A153" s="798"/>
      <c r="B153" s="719"/>
      <c r="C153" s="710"/>
      <c r="D153" s="37" t="s">
        <v>89</v>
      </c>
      <c r="E153" s="76"/>
      <c r="F153" s="72"/>
      <c r="G153" s="72"/>
      <c r="H153" s="72"/>
      <c r="I153" s="72"/>
      <c r="J153" s="72"/>
      <c r="K153" s="72"/>
      <c r="L153" s="72"/>
      <c r="M153" s="73"/>
      <c r="N153" s="73"/>
      <c r="O153" s="73">
        <f>+O149</f>
        <v>361860000</v>
      </c>
      <c r="P153" s="73">
        <f>+P152*$P$11/$P$10</f>
        <v>384597000</v>
      </c>
      <c r="Q153" s="73">
        <f t="shared" si="1"/>
        <v>384596999.99999994</v>
      </c>
      <c r="R153" s="73">
        <f t="shared" si="3"/>
        <v>384596999.99999994</v>
      </c>
      <c r="S153" s="75"/>
      <c r="T153" s="75"/>
      <c r="U153" s="75"/>
      <c r="V153" s="75"/>
      <c r="W153" s="75"/>
      <c r="X153" s="75"/>
      <c r="Y153" s="75"/>
      <c r="Z153" s="75"/>
      <c r="AA153" s="80"/>
      <c r="AB153" s="73">
        <f>+AB149</f>
        <v>278363484.84848487</v>
      </c>
      <c r="AC153" s="73">
        <f>+AC152*$AC$11/$AC$10</f>
        <v>262457000</v>
      </c>
      <c r="AD153" s="73">
        <f t="shared" si="2"/>
        <v>312457000.00000006</v>
      </c>
      <c r="AE153" s="73">
        <v>378769772.72727263</v>
      </c>
      <c r="AF153" s="422"/>
      <c r="AG153" s="800"/>
      <c r="AH153" s="711"/>
      <c r="AI153" s="710"/>
      <c r="AJ153" s="710"/>
      <c r="AK153" s="770"/>
      <c r="AL153" s="710"/>
      <c r="AM153" s="706"/>
      <c r="AN153" s="706"/>
      <c r="AO153" s="705"/>
      <c r="AP153" s="706"/>
      <c r="AQ153" s="706"/>
      <c r="AR153" s="704"/>
      <c r="AS153" s="704"/>
      <c r="AT153" s="704"/>
      <c r="AU153" s="704"/>
      <c r="AV153" s="704"/>
      <c r="AW153" s="704"/>
      <c r="AX153" s="704"/>
      <c r="AY153" s="705"/>
      <c r="AZ153" s="221"/>
    </row>
    <row r="154" spans="1:52" ht="18">
      <c r="A154" s="713">
        <v>2</v>
      </c>
      <c r="B154" s="716" t="s">
        <v>206</v>
      </c>
      <c r="C154" s="710" t="s">
        <v>434</v>
      </c>
      <c r="D154" s="35" t="s">
        <v>84</v>
      </c>
      <c r="E154" s="81">
        <f>+[2]INVERSIÓN!H16</f>
        <v>20</v>
      </c>
      <c r="F154" s="81">
        <f>+[2]INVERSIÓN!I16</f>
        <v>20</v>
      </c>
      <c r="G154" s="82"/>
      <c r="H154" s="82"/>
      <c r="I154" s="82"/>
      <c r="J154" s="82"/>
      <c r="K154" s="82"/>
      <c r="L154" s="82"/>
      <c r="M154" s="83">
        <f t="shared" ref="M154:M159" si="4">+F154</f>
        <v>20</v>
      </c>
      <c r="N154" s="84">
        <f>+[2]INVERSIÓN!K16</f>
        <v>20</v>
      </c>
      <c r="O154" s="83">
        <f>+[2]INVERSIÓN!M16</f>
        <v>20</v>
      </c>
      <c r="P154" s="83">
        <f>+[3]INVERSIÓN!O16</f>
        <v>20</v>
      </c>
      <c r="Q154" s="83">
        <f>+[3]INVERSIÓN!Q16</f>
        <v>20</v>
      </c>
      <c r="R154" s="217">
        <f>+[3]INVERSIÓN!S16</f>
        <v>20</v>
      </c>
      <c r="S154" s="782" t="s">
        <v>271</v>
      </c>
      <c r="T154" s="85"/>
      <c r="U154" s="85"/>
      <c r="V154" s="85"/>
      <c r="W154" s="85"/>
      <c r="X154" s="85"/>
      <c r="Y154" s="85"/>
      <c r="Z154" s="85">
        <f>+[2]INVERSIÓN!J16</f>
        <v>0</v>
      </c>
      <c r="AA154" s="86">
        <f>+[2]INVERSIÓN!DX16</f>
        <v>2</v>
      </c>
      <c r="AB154" s="87">
        <f>+[2]INVERSIÓN!DY16</f>
        <v>2</v>
      </c>
      <c r="AC154" s="61">
        <f>+[3]INVERSIÓN!P16</f>
        <v>6</v>
      </c>
      <c r="AD154" s="86">
        <f>+[3]INVERSIÓN!R16</f>
        <v>12</v>
      </c>
      <c r="AE154" s="217">
        <v>20</v>
      </c>
      <c r="AF154" s="423"/>
      <c r="AG154" s="785" t="s">
        <v>435</v>
      </c>
      <c r="AH154" s="771" t="s">
        <v>443</v>
      </c>
      <c r="AI154" s="768" t="s">
        <v>516</v>
      </c>
      <c r="AJ154" s="768" t="s">
        <v>517</v>
      </c>
      <c r="AK154" s="768" t="s">
        <v>518</v>
      </c>
      <c r="AL154" s="768" t="s">
        <v>228</v>
      </c>
      <c r="AM154" s="736" t="s">
        <v>184</v>
      </c>
      <c r="AN154" s="736" t="s">
        <v>229</v>
      </c>
      <c r="AO154" s="705">
        <v>7715777</v>
      </c>
      <c r="AP154" s="706">
        <v>3679380</v>
      </c>
      <c r="AQ154" s="706">
        <v>4036395</v>
      </c>
      <c r="AR154" s="704" t="s">
        <v>230</v>
      </c>
      <c r="AS154" s="704" t="s">
        <v>230</v>
      </c>
      <c r="AT154" s="704" t="s">
        <v>230</v>
      </c>
      <c r="AU154" s="704" t="s">
        <v>230</v>
      </c>
      <c r="AV154" s="704" t="s">
        <v>230</v>
      </c>
      <c r="AW154" s="704" t="s">
        <v>230</v>
      </c>
      <c r="AX154" s="704" t="s">
        <v>230</v>
      </c>
      <c r="AY154" s="705">
        <v>7715777</v>
      </c>
      <c r="AZ154" s="221"/>
    </row>
    <row r="155" spans="1:52" ht="18">
      <c r="A155" s="714"/>
      <c r="B155" s="717"/>
      <c r="C155" s="710"/>
      <c r="D155" s="36" t="s">
        <v>6</v>
      </c>
      <c r="E155" s="81">
        <f>+[2]INVERSIÓN!H17</f>
        <v>151328000</v>
      </c>
      <c r="F155" s="81">
        <f>+[2]INVERSIÓN!I17</f>
        <v>151328000</v>
      </c>
      <c r="G155" s="88"/>
      <c r="H155" s="88"/>
      <c r="I155" s="88"/>
      <c r="J155" s="88"/>
      <c r="K155" s="88"/>
      <c r="L155" s="88"/>
      <c r="M155" s="83">
        <f t="shared" si="4"/>
        <v>151328000</v>
      </c>
      <c r="N155" s="84">
        <f>+[2]INVERSIÓN!K17</f>
        <v>142884000</v>
      </c>
      <c r="O155" s="83">
        <f>+[2]INVERSIÓN!M17</f>
        <v>142884000</v>
      </c>
      <c r="P155" s="83">
        <f>+[3]INVERSIÓN!O17</f>
        <v>140462163</v>
      </c>
      <c r="Q155" s="83">
        <f>+[3]INVERSIÓN!Q17</f>
        <v>140462163</v>
      </c>
      <c r="R155" s="217">
        <f>+[3]INVERSIÓN!S17</f>
        <v>140462163</v>
      </c>
      <c r="S155" s="783"/>
      <c r="T155" s="70"/>
      <c r="U155" s="70"/>
      <c r="V155" s="70"/>
      <c r="W155" s="70"/>
      <c r="X155" s="70"/>
      <c r="Y155" s="70"/>
      <c r="Z155" s="85">
        <f>+[2]INVERSIÓN!J17</f>
        <v>0</v>
      </c>
      <c r="AA155" s="86">
        <f>+[2]INVERSIÓN!DX17</f>
        <v>71774000</v>
      </c>
      <c r="AB155" s="87">
        <f>+[2]INVERSIÓN!DY17</f>
        <v>71774000</v>
      </c>
      <c r="AC155" s="61">
        <f>+[3]INVERSIÓN!P17</f>
        <v>71774000</v>
      </c>
      <c r="AD155" s="86">
        <f>+[3]INVERSIÓN!R17</f>
        <v>121774000</v>
      </c>
      <c r="AE155" s="217">
        <v>138662000</v>
      </c>
      <c r="AF155" s="424"/>
      <c r="AG155" s="786"/>
      <c r="AH155" s="772"/>
      <c r="AI155" s="769"/>
      <c r="AJ155" s="769"/>
      <c r="AK155" s="769"/>
      <c r="AL155" s="769"/>
      <c r="AM155" s="737"/>
      <c r="AN155" s="737"/>
      <c r="AO155" s="705"/>
      <c r="AP155" s="706"/>
      <c r="AQ155" s="706"/>
      <c r="AR155" s="704"/>
      <c r="AS155" s="704"/>
      <c r="AT155" s="704"/>
      <c r="AU155" s="704"/>
      <c r="AV155" s="704"/>
      <c r="AW155" s="704"/>
      <c r="AX155" s="704"/>
      <c r="AY155" s="705"/>
      <c r="AZ155" s="221"/>
    </row>
    <row r="156" spans="1:52" ht="27">
      <c r="A156" s="714"/>
      <c r="B156" s="717"/>
      <c r="C156" s="710"/>
      <c r="D156" s="38" t="s">
        <v>85</v>
      </c>
      <c r="E156" s="81">
        <f>+[2]INVERSIÓN!H18</f>
        <v>0</v>
      </c>
      <c r="F156" s="81">
        <f>+[2]INVERSIÓN!I18</f>
        <v>0</v>
      </c>
      <c r="G156" s="72"/>
      <c r="H156" s="72"/>
      <c r="I156" s="72"/>
      <c r="J156" s="72"/>
      <c r="K156" s="72"/>
      <c r="L156" s="72"/>
      <c r="M156" s="83">
        <f t="shared" si="4"/>
        <v>0</v>
      </c>
      <c r="N156" s="84">
        <f>+[2]INVERSIÓN!K18</f>
        <v>0</v>
      </c>
      <c r="O156" s="83">
        <f>+[2]INVERSIÓN!M18</f>
        <v>0</v>
      </c>
      <c r="P156" s="83" t="e">
        <f>+[3]INVERSIÓN!O18</f>
        <v>#REF!</v>
      </c>
      <c r="Q156" s="83" t="e">
        <f>+[3]INVERSIÓN!Q18</f>
        <v>#REF!</v>
      </c>
      <c r="R156" s="217" t="e">
        <f>+[3]INVERSIÓN!S18</f>
        <v>#REF!</v>
      </c>
      <c r="S156" s="783"/>
      <c r="T156" s="74"/>
      <c r="U156" s="74"/>
      <c r="V156" s="74"/>
      <c r="W156" s="74"/>
      <c r="X156" s="74"/>
      <c r="Y156" s="74"/>
      <c r="Z156" s="85">
        <f>+[2]INVERSIÓN!J18</f>
        <v>0</v>
      </c>
      <c r="AA156" s="86">
        <f>+[2]INVERSIÓN!DX18</f>
        <v>0</v>
      </c>
      <c r="AB156" s="87">
        <f>+[2]INVERSIÓN!DY18</f>
        <v>0</v>
      </c>
      <c r="AC156" s="61" t="e">
        <f>+[3]INVERSIÓN!P18</f>
        <v>#REF!</v>
      </c>
      <c r="AD156" s="86" t="e">
        <f>+[3]INVERSIÓN!R18</f>
        <v>#REF!</v>
      </c>
      <c r="AE156" s="217">
        <v>0</v>
      </c>
      <c r="AF156" s="424"/>
      <c r="AG156" s="786"/>
      <c r="AH156" s="772"/>
      <c r="AI156" s="769"/>
      <c r="AJ156" s="769"/>
      <c r="AK156" s="769"/>
      <c r="AL156" s="769"/>
      <c r="AM156" s="737"/>
      <c r="AN156" s="737"/>
      <c r="AO156" s="705"/>
      <c r="AP156" s="706"/>
      <c r="AQ156" s="706"/>
      <c r="AR156" s="704"/>
      <c r="AS156" s="704"/>
      <c r="AT156" s="704"/>
      <c r="AU156" s="704"/>
      <c r="AV156" s="704"/>
      <c r="AW156" s="704"/>
      <c r="AX156" s="704"/>
      <c r="AY156" s="705"/>
      <c r="AZ156" s="221"/>
    </row>
    <row r="157" spans="1:52" ht="27">
      <c r="A157" s="714"/>
      <c r="B157" s="717"/>
      <c r="C157" s="710"/>
      <c r="D157" s="36" t="s">
        <v>7</v>
      </c>
      <c r="E157" s="81">
        <f>+[2]INVERSIÓN!H19</f>
        <v>0</v>
      </c>
      <c r="F157" s="81">
        <f>+[2]INVERSIÓN!I19</f>
        <v>0</v>
      </c>
      <c r="G157" s="72"/>
      <c r="H157" s="72"/>
      <c r="I157" s="72"/>
      <c r="J157" s="72"/>
      <c r="K157" s="72"/>
      <c r="L157" s="72"/>
      <c r="M157" s="83">
        <f t="shared" si="4"/>
        <v>0</v>
      </c>
      <c r="N157" s="84">
        <f>+[2]INVERSIÓN!K19</f>
        <v>0</v>
      </c>
      <c r="O157" s="83">
        <f>+[2]INVERSIÓN!M19</f>
        <v>0</v>
      </c>
      <c r="P157" s="83" t="e">
        <f>+[3]INVERSIÓN!O19</f>
        <v>#REF!</v>
      </c>
      <c r="Q157" s="83" t="e">
        <f>+[3]INVERSIÓN!Q19</f>
        <v>#REF!</v>
      </c>
      <c r="R157" s="217" t="e">
        <f>+[3]INVERSIÓN!S19</f>
        <v>#REF!</v>
      </c>
      <c r="S157" s="783"/>
      <c r="T157" s="74"/>
      <c r="U157" s="74"/>
      <c r="V157" s="74"/>
      <c r="W157" s="74"/>
      <c r="X157" s="74"/>
      <c r="Y157" s="74"/>
      <c r="Z157" s="85">
        <f>+[2]INVERSIÓN!J19</f>
        <v>0</v>
      </c>
      <c r="AA157" s="86">
        <f>+[2]INVERSIÓN!DX19</f>
        <v>0</v>
      </c>
      <c r="AB157" s="87">
        <f>+[2]INVERSIÓN!DY19</f>
        <v>0</v>
      </c>
      <c r="AC157" s="61" t="e">
        <f>+[3]INVERSIÓN!P19</f>
        <v>#REF!</v>
      </c>
      <c r="AD157" s="86" t="e">
        <f>+[3]INVERSIÓN!R19</f>
        <v>#REF!</v>
      </c>
      <c r="AE157" s="217">
        <v>0</v>
      </c>
      <c r="AF157" s="424"/>
      <c r="AG157" s="786"/>
      <c r="AH157" s="772"/>
      <c r="AI157" s="769"/>
      <c r="AJ157" s="769"/>
      <c r="AK157" s="769"/>
      <c r="AL157" s="769"/>
      <c r="AM157" s="737"/>
      <c r="AN157" s="737"/>
      <c r="AO157" s="705"/>
      <c r="AP157" s="706"/>
      <c r="AQ157" s="706"/>
      <c r="AR157" s="704"/>
      <c r="AS157" s="704"/>
      <c r="AT157" s="704"/>
      <c r="AU157" s="704"/>
      <c r="AV157" s="704"/>
      <c r="AW157" s="704"/>
      <c r="AX157" s="704"/>
      <c r="AY157" s="705"/>
      <c r="AZ157" s="221"/>
    </row>
    <row r="158" spans="1:52" ht="27">
      <c r="A158" s="714"/>
      <c r="B158" s="717"/>
      <c r="C158" s="710"/>
      <c r="D158" s="38" t="s">
        <v>86</v>
      </c>
      <c r="E158" s="81">
        <f>+[2]INVERSIÓN!H20</f>
        <v>20</v>
      </c>
      <c r="F158" s="81">
        <f>+[2]INVERSIÓN!I20</f>
        <v>20</v>
      </c>
      <c r="G158" s="72"/>
      <c r="H158" s="72"/>
      <c r="I158" s="72"/>
      <c r="J158" s="72"/>
      <c r="K158" s="72"/>
      <c r="L158" s="72"/>
      <c r="M158" s="83">
        <f t="shared" si="4"/>
        <v>20</v>
      </c>
      <c r="N158" s="84">
        <f>+[2]INVERSIÓN!K20</f>
        <v>20</v>
      </c>
      <c r="O158" s="83">
        <f>+[2]INVERSIÓN!M20</f>
        <v>20</v>
      </c>
      <c r="P158" s="83">
        <f>+[3]INVERSIÓN!O20</f>
        <v>20</v>
      </c>
      <c r="Q158" s="83">
        <f>+[3]INVERSIÓN!Q20</f>
        <v>20</v>
      </c>
      <c r="R158" s="217">
        <f>+[3]INVERSIÓN!S20</f>
        <v>20</v>
      </c>
      <c r="S158" s="783"/>
      <c r="T158" s="74"/>
      <c r="U158" s="74"/>
      <c r="V158" s="74"/>
      <c r="W158" s="74"/>
      <c r="X158" s="74"/>
      <c r="Y158" s="74"/>
      <c r="Z158" s="85">
        <f>+[2]INVERSIÓN!J20</f>
        <v>0</v>
      </c>
      <c r="AA158" s="86">
        <f>+[2]INVERSIÓN!DX20</f>
        <v>2</v>
      </c>
      <c r="AB158" s="87">
        <f>+[2]INVERSIÓN!DY20</f>
        <v>2</v>
      </c>
      <c r="AC158" s="61">
        <f>+[3]INVERSIÓN!P20</f>
        <v>6</v>
      </c>
      <c r="AD158" s="86">
        <f>+[3]INVERSIÓN!R20</f>
        <v>12</v>
      </c>
      <c r="AE158" s="217">
        <v>20</v>
      </c>
      <c r="AF158" s="424"/>
      <c r="AG158" s="786"/>
      <c r="AH158" s="772"/>
      <c r="AI158" s="769"/>
      <c r="AJ158" s="769"/>
      <c r="AK158" s="769"/>
      <c r="AL158" s="769"/>
      <c r="AM158" s="737"/>
      <c r="AN158" s="737"/>
      <c r="AO158" s="705"/>
      <c r="AP158" s="706"/>
      <c r="AQ158" s="706"/>
      <c r="AR158" s="704"/>
      <c r="AS158" s="704"/>
      <c r="AT158" s="704"/>
      <c r="AU158" s="704"/>
      <c r="AV158" s="704"/>
      <c r="AW158" s="704"/>
      <c r="AX158" s="704"/>
      <c r="AY158" s="705"/>
      <c r="AZ158" s="221"/>
    </row>
    <row r="159" spans="1:52" ht="27.75" thickBot="1">
      <c r="A159" s="714"/>
      <c r="B159" s="717"/>
      <c r="C159" s="710"/>
      <c r="D159" s="37" t="s">
        <v>89</v>
      </c>
      <c r="E159" s="81">
        <f>+[2]INVERSIÓN!H21</f>
        <v>151328000</v>
      </c>
      <c r="F159" s="81">
        <f>+[2]INVERSIÓN!I21</f>
        <v>151328000</v>
      </c>
      <c r="G159" s="91"/>
      <c r="H159" s="91"/>
      <c r="I159" s="91"/>
      <c r="J159" s="91"/>
      <c r="K159" s="91"/>
      <c r="L159" s="91"/>
      <c r="M159" s="83">
        <f t="shared" si="4"/>
        <v>151328000</v>
      </c>
      <c r="N159" s="84">
        <f>+[2]INVERSIÓN!K21</f>
        <v>142884000</v>
      </c>
      <c r="O159" s="83">
        <f>+[2]INVERSIÓN!M21</f>
        <v>142884000</v>
      </c>
      <c r="P159" s="83">
        <f>+[3]INVERSIÓN!O21</f>
        <v>140462163</v>
      </c>
      <c r="Q159" s="83">
        <f>+[3]INVERSIÓN!Q21</f>
        <v>140462163</v>
      </c>
      <c r="R159" s="217">
        <f>+[3]INVERSIÓN!S21</f>
        <v>140462163</v>
      </c>
      <c r="S159" s="783"/>
      <c r="T159" s="85"/>
      <c r="U159" s="85"/>
      <c r="V159" s="85"/>
      <c r="W159" s="85"/>
      <c r="X159" s="85"/>
      <c r="Y159" s="85"/>
      <c r="Z159" s="85">
        <f>+[2]INVERSIÓN!J21</f>
        <v>0</v>
      </c>
      <c r="AA159" s="86">
        <f>+[2]INVERSIÓN!DX21</f>
        <v>71774000</v>
      </c>
      <c r="AB159" s="87">
        <f>+[2]INVERSIÓN!DY21</f>
        <v>71774000</v>
      </c>
      <c r="AC159" s="61">
        <f>+[3]INVERSIÓN!P21</f>
        <v>71774000</v>
      </c>
      <c r="AD159" s="86">
        <f>+[3]INVERSIÓN!R21</f>
        <v>121774000</v>
      </c>
      <c r="AE159" s="217">
        <v>138662000</v>
      </c>
      <c r="AF159" s="424"/>
      <c r="AG159" s="786"/>
      <c r="AH159" s="773"/>
      <c r="AI159" s="770"/>
      <c r="AJ159" s="770"/>
      <c r="AK159" s="770"/>
      <c r="AL159" s="770"/>
      <c r="AM159" s="712"/>
      <c r="AN159" s="712"/>
      <c r="AO159" s="705"/>
      <c r="AP159" s="706"/>
      <c r="AQ159" s="706"/>
      <c r="AR159" s="704"/>
      <c r="AS159" s="704"/>
      <c r="AT159" s="704"/>
      <c r="AU159" s="704"/>
      <c r="AV159" s="704"/>
      <c r="AW159" s="704"/>
      <c r="AX159" s="704"/>
      <c r="AY159" s="705"/>
      <c r="AZ159" s="221"/>
    </row>
    <row r="160" spans="1:52" ht="18">
      <c r="A160" s="714"/>
      <c r="B160" s="717"/>
      <c r="C160" s="710" t="s">
        <v>231</v>
      </c>
      <c r="D160" s="35" t="s">
        <v>84</v>
      </c>
      <c r="E160" s="76"/>
      <c r="F160" s="72"/>
      <c r="G160" s="72"/>
      <c r="H160" s="72"/>
      <c r="I160" s="72"/>
      <c r="J160" s="72"/>
      <c r="K160" s="72"/>
      <c r="L160" s="72"/>
      <c r="M160" s="73"/>
      <c r="N160" s="73"/>
      <c r="O160" s="73"/>
      <c r="P160" s="73"/>
      <c r="Q160" s="73"/>
      <c r="R160" s="217">
        <f>+[3]INVERSIÓN!S22</f>
        <v>2500</v>
      </c>
      <c r="S160" s="783"/>
      <c r="T160" s="75"/>
      <c r="U160" s="75"/>
      <c r="V160" s="75"/>
      <c r="W160" s="75"/>
      <c r="X160" s="75"/>
      <c r="Y160" s="75"/>
      <c r="Z160" s="75"/>
      <c r="AA160" s="80"/>
      <c r="AB160" s="77"/>
      <c r="AC160" s="118"/>
      <c r="AD160" s="120"/>
      <c r="AE160" s="217">
        <v>2500</v>
      </c>
      <c r="AF160" s="424"/>
      <c r="AG160" s="786"/>
      <c r="AH160" s="741" t="s">
        <v>231</v>
      </c>
      <c r="AI160" s="736" t="s">
        <v>227</v>
      </c>
      <c r="AJ160" s="736" t="s">
        <v>227</v>
      </c>
      <c r="AK160" s="736" t="s">
        <v>227</v>
      </c>
      <c r="AL160" s="736" t="s">
        <v>228</v>
      </c>
      <c r="AM160" s="736" t="s">
        <v>184</v>
      </c>
      <c r="AN160" s="736" t="s">
        <v>229</v>
      </c>
      <c r="AO160" s="735">
        <v>475275</v>
      </c>
      <c r="AP160" s="706">
        <v>255912</v>
      </c>
      <c r="AQ160" s="706">
        <v>300846</v>
      </c>
      <c r="AR160" s="734" t="s">
        <v>230</v>
      </c>
      <c r="AS160" s="734" t="s">
        <v>230</v>
      </c>
      <c r="AT160" s="734" t="s">
        <v>230</v>
      </c>
      <c r="AU160" s="734" t="s">
        <v>230</v>
      </c>
      <c r="AV160" s="704" t="s">
        <v>230</v>
      </c>
      <c r="AW160" s="704" t="s">
        <v>230</v>
      </c>
      <c r="AX160" s="704" t="s">
        <v>230</v>
      </c>
      <c r="AY160" s="735">
        <v>475275</v>
      </c>
      <c r="AZ160" s="221"/>
    </row>
    <row r="161" spans="1:52" ht="18">
      <c r="A161" s="714"/>
      <c r="B161" s="717"/>
      <c r="C161" s="710"/>
      <c r="D161" s="36" t="s">
        <v>6</v>
      </c>
      <c r="E161" s="76"/>
      <c r="F161" s="72"/>
      <c r="G161" s="72"/>
      <c r="H161" s="72"/>
      <c r="I161" s="72"/>
      <c r="J161" s="72"/>
      <c r="K161" s="72"/>
      <c r="L161" s="72"/>
      <c r="M161" s="73"/>
      <c r="N161" s="73"/>
      <c r="O161" s="73"/>
      <c r="P161" s="73"/>
      <c r="Q161" s="73"/>
      <c r="R161" s="217">
        <f>+[3]INVERSIÓN!S23</f>
        <v>13280000</v>
      </c>
      <c r="S161" s="783"/>
      <c r="T161" s="75"/>
      <c r="U161" s="75"/>
      <c r="V161" s="75"/>
      <c r="W161" s="75"/>
      <c r="X161" s="75"/>
      <c r="Y161" s="75"/>
      <c r="Z161" s="75"/>
      <c r="AA161" s="80"/>
      <c r="AB161" s="77"/>
      <c r="AC161" s="118"/>
      <c r="AD161" s="120"/>
      <c r="AE161" s="217">
        <v>13280000</v>
      </c>
      <c r="AF161" s="424"/>
      <c r="AG161" s="786"/>
      <c r="AH161" s="742"/>
      <c r="AI161" s="737"/>
      <c r="AJ161" s="737"/>
      <c r="AK161" s="737"/>
      <c r="AL161" s="737"/>
      <c r="AM161" s="737"/>
      <c r="AN161" s="737"/>
      <c r="AO161" s="735"/>
      <c r="AP161" s="706"/>
      <c r="AQ161" s="706"/>
      <c r="AR161" s="734"/>
      <c r="AS161" s="734"/>
      <c r="AT161" s="734"/>
      <c r="AU161" s="734"/>
      <c r="AV161" s="704"/>
      <c r="AW161" s="704"/>
      <c r="AX161" s="704"/>
      <c r="AY161" s="735"/>
      <c r="AZ161" s="221"/>
    </row>
    <row r="162" spans="1:52" ht="27">
      <c r="A162" s="714"/>
      <c r="B162" s="717"/>
      <c r="C162" s="710"/>
      <c r="D162" s="38" t="s">
        <v>85</v>
      </c>
      <c r="E162" s="76"/>
      <c r="F162" s="72"/>
      <c r="G162" s="72"/>
      <c r="H162" s="72"/>
      <c r="I162" s="72"/>
      <c r="J162" s="72"/>
      <c r="K162" s="72"/>
      <c r="L162" s="72"/>
      <c r="M162" s="73"/>
      <c r="N162" s="73"/>
      <c r="O162" s="73"/>
      <c r="P162" s="73"/>
      <c r="Q162" s="73"/>
      <c r="R162" s="217" t="e">
        <f>+[3]INVERSIÓN!S24</f>
        <v>#REF!</v>
      </c>
      <c r="S162" s="783"/>
      <c r="T162" s="75"/>
      <c r="U162" s="75"/>
      <c r="V162" s="75"/>
      <c r="W162" s="75"/>
      <c r="X162" s="75"/>
      <c r="Y162" s="75"/>
      <c r="Z162" s="75"/>
      <c r="AA162" s="80"/>
      <c r="AB162" s="77"/>
      <c r="AC162" s="118"/>
      <c r="AD162" s="120"/>
      <c r="AE162" s="217">
        <v>0</v>
      </c>
      <c r="AF162" s="424"/>
      <c r="AG162" s="786"/>
      <c r="AH162" s="742"/>
      <c r="AI162" s="737"/>
      <c r="AJ162" s="737"/>
      <c r="AK162" s="737"/>
      <c r="AL162" s="737"/>
      <c r="AM162" s="737"/>
      <c r="AN162" s="737"/>
      <c r="AO162" s="735"/>
      <c r="AP162" s="706"/>
      <c r="AQ162" s="706"/>
      <c r="AR162" s="734"/>
      <c r="AS162" s="734"/>
      <c r="AT162" s="734"/>
      <c r="AU162" s="734"/>
      <c r="AV162" s="704"/>
      <c r="AW162" s="704"/>
      <c r="AX162" s="704"/>
      <c r="AY162" s="735"/>
      <c r="AZ162" s="221"/>
    </row>
    <row r="163" spans="1:52" ht="27">
      <c r="A163" s="714"/>
      <c r="B163" s="717"/>
      <c r="C163" s="710"/>
      <c r="D163" s="36" t="s">
        <v>7</v>
      </c>
      <c r="E163" s="76"/>
      <c r="F163" s="72"/>
      <c r="G163" s="72"/>
      <c r="H163" s="72"/>
      <c r="I163" s="72"/>
      <c r="J163" s="72"/>
      <c r="K163" s="72"/>
      <c r="L163" s="72"/>
      <c r="M163" s="73"/>
      <c r="N163" s="73"/>
      <c r="O163" s="73"/>
      <c r="P163" s="73"/>
      <c r="Q163" s="73"/>
      <c r="R163" s="217" t="e">
        <f>+[3]INVERSIÓN!S25</f>
        <v>#REF!</v>
      </c>
      <c r="S163" s="783"/>
      <c r="T163" s="75"/>
      <c r="U163" s="75"/>
      <c r="V163" s="75"/>
      <c r="W163" s="75"/>
      <c r="X163" s="75"/>
      <c r="Y163" s="75"/>
      <c r="Z163" s="75"/>
      <c r="AA163" s="80"/>
      <c r="AB163" s="77"/>
      <c r="AC163" s="118"/>
      <c r="AD163" s="120"/>
      <c r="AE163" s="217">
        <v>0</v>
      </c>
      <c r="AF163" s="424"/>
      <c r="AG163" s="786"/>
      <c r="AH163" s="742"/>
      <c r="AI163" s="737"/>
      <c r="AJ163" s="737"/>
      <c r="AK163" s="737"/>
      <c r="AL163" s="737"/>
      <c r="AM163" s="737"/>
      <c r="AN163" s="737"/>
      <c r="AO163" s="735"/>
      <c r="AP163" s="706"/>
      <c r="AQ163" s="706"/>
      <c r="AR163" s="734"/>
      <c r="AS163" s="734"/>
      <c r="AT163" s="734"/>
      <c r="AU163" s="734"/>
      <c r="AV163" s="704"/>
      <c r="AW163" s="704"/>
      <c r="AX163" s="704"/>
      <c r="AY163" s="735"/>
      <c r="AZ163" s="221"/>
    </row>
    <row r="164" spans="1:52" ht="27">
      <c r="A164" s="714"/>
      <c r="B164" s="717"/>
      <c r="C164" s="710"/>
      <c r="D164" s="38" t="s">
        <v>86</v>
      </c>
      <c r="E164" s="76"/>
      <c r="F164" s="72"/>
      <c r="G164" s="72"/>
      <c r="H164" s="72"/>
      <c r="I164" s="72"/>
      <c r="J164" s="72"/>
      <c r="K164" s="72"/>
      <c r="L164" s="72"/>
      <c r="M164" s="73"/>
      <c r="N164" s="73"/>
      <c r="O164" s="73"/>
      <c r="P164" s="73"/>
      <c r="Q164" s="73"/>
      <c r="R164" s="217">
        <f>+[3]INVERSIÓN!S26</f>
        <v>2500</v>
      </c>
      <c r="S164" s="783"/>
      <c r="T164" s="75"/>
      <c r="U164" s="75"/>
      <c r="V164" s="75"/>
      <c r="W164" s="75"/>
      <c r="X164" s="75"/>
      <c r="Y164" s="75"/>
      <c r="Z164" s="75"/>
      <c r="AA164" s="80"/>
      <c r="AB164" s="77"/>
      <c r="AC164" s="118"/>
      <c r="AD164" s="120"/>
      <c r="AE164" s="217">
        <v>2500</v>
      </c>
      <c r="AF164" s="424"/>
      <c r="AG164" s="786"/>
      <c r="AH164" s="742"/>
      <c r="AI164" s="737"/>
      <c r="AJ164" s="737"/>
      <c r="AK164" s="737"/>
      <c r="AL164" s="737"/>
      <c r="AM164" s="737"/>
      <c r="AN164" s="737"/>
      <c r="AO164" s="735"/>
      <c r="AP164" s="706"/>
      <c r="AQ164" s="706"/>
      <c r="AR164" s="734"/>
      <c r="AS164" s="734"/>
      <c r="AT164" s="734"/>
      <c r="AU164" s="734"/>
      <c r="AV164" s="704"/>
      <c r="AW164" s="704"/>
      <c r="AX164" s="704"/>
      <c r="AY164" s="735"/>
      <c r="AZ164" s="221"/>
    </row>
    <row r="165" spans="1:52" ht="27.75" thickBot="1">
      <c r="A165" s="714"/>
      <c r="B165" s="717"/>
      <c r="C165" s="710"/>
      <c r="D165" s="37" t="s">
        <v>89</v>
      </c>
      <c r="E165" s="76"/>
      <c r="F165" s="72"/>
      <c r="G165" s="72"/>
      <c r="H165" s="72"/>
      <c r="I165" s="72"/>
      <c r="J165" s="72"/>
      <c r="K165" s="72"/>
      <c r="L165" s="72"/>
      <c r="M165" s="73"/>
      <c r="N165" s="73"/>
      <c r="O165" s="73"/>
      <c r="P165" s="73"/>
      <c r="Q165" s="73"/>
      <c r="R165" s="217">
        <f>+[3]INVERSIÓN!S27</f>
        <v>13280000</v>
      </c>
      <c r="S165" s="783"/>
      <c r="T165" s="75"/>
      <c r="U165" s="75"/>
      <c r="V165" s="75"/>
      <c r="W165" s="75"/>
      <c r="X165" s="75"/>
      <c r="Y165" s="75"/>
      <c r="Z165" s="75"/>
      <c r="AA165" s="80"/>
      <c r="AB165" s="77"/>
      <c r="AC165" s="118"/>
      <c r="AD165" s="120"/>
      <c r="AE165" s="217">
        <v>13280000</v>
      </c>
      <c r="AF165" s="424"/>
      <c r="AG165" s="786"/>
      <c r="AH165" s="743"/>
      <c r="AI165" s="712"/>
      <c r="AJ165" s="712"/>
      <c r="AK165" s="712"/>
      <c r="AL165" s="712"/>
      <c r="AM165" s="712"/>
      <c r="AN165" s="712"/>
      <c r="AO165" s="735"/>
      <c r="AP165" s="706"/>
      <c r="AQ165" s="706"/>
      <c r="AR165" s="734"/>
      <c r="AS165" s="734"/>
      <c r="AT165" s="734"/>
      <c r="AU165" s="734"/>
      <c r="AV165" s="704"/>
      <c r="AW165" s="704"/>
      <c r="AX165" s="704"/>
      <c r="AY165" s="735"/>
      <c r="AZ165" s="221"/>
    </row>
    <row r="166" spans="1:52" ht="18">
      <c r="A166" s="714"/>
      <c r="B166" s="717"/>
      <c r="C166" s="710" t="s">
        <v>232</v>
      </c>
      <c r="D166" s="35" t="s">
        <v>84</v>
      </c>
      <c r="E166" s="76"/>
      <c r="F166" s="72"/>
      <c r="G166" s="72"/>
      <c r="H166" s="72"/>
      <c r="I166" s="72"/>
      <c r="J166" s="72"/>
      <c r="K166" s="72"/>
      <c r="L166" s="72"/>
      <c r="M166" s="73"/>
      <c r="N166" s="73"/>
      <c r="O166" s="73"/>
      <c r="P166" s="73"/>
      <c r="Q166" s="73"/>
      <c r="R166" s="217">
        <f>+[3]INVERSIÓN!S28</f>
        <v>0.05</v>
      </c>
      <c r="S166" s="783"/>
      <c r="T166" s="75"/>
      <c r="U166" s="75"/>
      <c r="V166" s="75"/>
      <c r="W166" s="75"/>
      <c r="X166" s="75"/>
      <c r="Y166" s="75"/>
      <c r="Z166" s="75"/>
      <c r="AA166" s="80"/>
      <c r="AB166" s="77"/>
      <c r="AC166" s="118"/>
      <c r="AD166" s="120"/>
      <c r="AE166" s="217">
        <v>0.05</v>
      </c>
      <c r="AF166" s="424"/>
      <c r="AG166" s="786"/>
      <c r="AH166" s="741" t="s">
        <v>232</v>
      </c>
      <c r="AI166" s="736" t="s">
        <v>227</v>
      </c>
      <c r="AJ166" s="736" t="s">
        <v>227</v>
      </c>
      <c r="AK166" s="736" t="s">
        <v>227</v>
      </c>
      <c r="AL166" s="736" t="s">
        <v>228</v>
      </c>
      <c r="AM166" s="736" t="s">
        <v>184</v>
      </c>
      <c r="AN166" s="736" t="s">
        <v>229</v>
      </c>
      <c r="AO166" s="735">
        <v>126192</v>
      </c>
      <c r="AP166" s="706">
        <v>76616</v>
      </c>
      <c r="AQ166" s="706">
        <v>84755</v>
      </c>
      <c r="AR166" s="734" t="s">
        <v>230</v>
      </c>
      <c r="AS166" s="734" t="s">
        <v>230</v>
      </c>
      <c r="AT166" s="734" t="s">
        <v>230</v>
      </c>
      <c r="AU166" s="734" t="s">
        <v>230</v>
      </c>
      <c r="AV166" s="704" t="s">
        <v>230</v>
      </c>
      <c r="AW166" s="704" t="s">
        <v>230</v>
      </c>
      <c r="AX166" s="704" t="s">
        <v>230</v>
      </c>
      <c r="AY166" s="735">
        <v>126192</v>
      </c>
      <c r="AZ166" s="221"/>
    </row>
    <row r="167" spans="1:52" ht="18">
      <c r="A167" s="714"/>
      <c r="B167" s="717"/>
      <c r="C167" s="710"/>
      <c r="D167" s="36" t="s">
        <v>6</v>
      </c>
      <c r="E167" s="76"/>
      <c r="F167" s="72"/>
      <c r="G167" s="72"/>
      <c r="H167" s="72"/>
      <c r="I167" s="72"/>
      <c r="J167" s="72"/>
      <c r="K167" s="72"/>
      <c r="L167" s="72"/>
      <c r="M167" s="73"/>
      <c r="N167" s="73"/>
      <c r="O167" s="73"/>
      <c r="P167" s="73"/>
      <c r="Q167" s="73"/>
      <c r="R167" s="217">
        <f>+[3]INVERSIÓN!S29</f>
        <v>95347000</v>
      </c>
      <c r="S167" s="783"/>
      <c r="T167" s="75"/>
      <c r="U167" s="75"/>
      <c r="V167" s="75"/>
      <c r="W167" s="75"/>
      <c r="X167" s="75"/>
      <c r="Y167" s="75"/>
      <c r="Z167" s="75"/>
      <c r="AA167" s="80"/>
      <c r="AB167" s="77"/>
      <c r="AC167" s="118"/>
      <c r="AD167" s="120"/>
      <c r="AE167" s="217">
        <v>95159000</v>
      </c>
      <c r="AF167" s="424"/>
      <c r="AG167" s="786"/>
      <c r="AH167" s="742"/>
      <c r="AI167" s="737"/>
      <c r="AJ167" s="737"/>
      <c r="AK167" s="737"/>
      <c r="AL167" s="737"/>
      <c r="AM167" s="737"/>
      <c r="AN167" s="737"/>
      <c r="AO167" s="735"/>
      <c r="AP167" s="706"/>
      <c r="AQ167" s="706"/>
      <c r="AR167" s="734"/>
      <c r="AS167" s="734"/>
      <c r="AT167" s="734"/>
      <c r="AU167" s="734"/>
      <c r="AV167" s="704"/>
      <c r="AW167" s="704"/>
      <c r="AX167" s="704"/>
      <c r="AY167" s="735"/>
      <c r="AZ167" s="221"/>
    </row>
    <row r="168" spans="1:52" ht="27">
      <c r="A168" s="714"/>
      <c r="B168" s="717"/>
      <c r="C168" s="710"/>
      <c r="D168" s="38" t="s">
        <v>85</v>
      </c>
      <c r="E168" s="76"/>
      <c r="F168" s="72"/>
      <c r="G168" s="72"/>
      <c r="H168" s="72"/>
      <c r="I168" s="72"/>
      <c r="J168" s="72"/>
      <c r="K168" s="72"/>
      <c r="L168" s="72"/>
      <c r="M168" s="73"/>
      <c r="N168" s="73"/>
      <c r="O168" s="73"/>
      <c r="P168" s="73"/>
      <c r="Q168" s="73"/>
      <c r="R168" s="217" t="e">
        <f>+[3]INVERSIÓN!S30</f>
        <v>#REF!</v>
      </c>
      <c r="S168" s="783"/>
      <c r="T168" s="75"/>
      <c r="U168" s="75"/>
      <c r="V168" s="75"/>
      <c r="W168" s="75"/>
      <c r="X168" s="75"/>
      <c r="Y168" s="75"/>
      <c r="Z168" s="75"/>
      <c r="AA168" s="80"/>
      <c r="AB168" s="77"/>
      <c r="AC168" s="118"/>
      <c r="AD168" s="120"/>
      <c r="AE168" s="217">
        <v>0</v>
      </c>
      <c r="AF168" s="424"/>
      <c r="AG168" s="786"/>
      <c r="AH168" s="742"/>
      <c r="AI168" s="737"/>
      <c r="AJ168" s="737"/>
      <c r="AK168" s="737"/>
      <c r="AL168" s="737"/>
      <c r="AM168" s="737"/>
      <c r="AN168" s="737"/>
      <c r="AO168" s="735"/>
      <c r="AP168" s="706"/>
      <c r="AQ168" s="706"/>
      <c r="AR168" s="734"/>
      <c r="AS168" s="734"/>
      <c r="AT168" s="734"/>
      <c r="AU168" s="734"/>
      <c r="AV168" s="704"/>
      <c r="AW168" s="704"/>
      <c r="AX168" s="704"/>
      <c r="AY168" s="735"/>
      <c r="AZ168" s="221"/>
    </row>
    <row r="169" spans="1:52" ht="27">
      <c r="A169" s="714"/>
      <c r="B169" s="717"/>
      <c r="C169" s="710"/>
      <c r="D169" s="36" t="s">
        <v>7</v>
      </c>
      <c r="E169" s="76"/>
      <c r="F169" s="72"/>
      <c r="G169" s="72"/>
      <c r="H169" s="72"/>
      <c r="I169" s="72"/>
      <c r="J169" s="72"/>
      <c r="K169" s="72"/>
      <c r="L169" s="72"/>
      <c r="M169" s="73"/>
      <c r="N169" s="73"/>
      <c r="O169" s="73"/>
      <c r="P169" s="73"/>
      <c r="Q169" s="73"/>
      <c r="R169" s="217" t="e">
        <f>+[3]INVERSIÓN!S31</f>
        <v>#REF!</v>
      </c>
      <c r="S169" s="783"/>
      <c r="T169" s="75"/>
      <c r="U169" s="75"/>
      <c r="V169" s="75"/>
      <c r="W169" s="75"/>
      <c r="X169" s="75"/>
      <c r="Y169" s="75"/>
      <c r="Z169" s="75"/>
      <c r="AA169" s="80"/>
      <c r="AB169" s="77"/>
      <c r="AC169" s="118"/>
      <c r="AD169" s="120"/>
      <c r="AE169" s="217">
        <v>0</v>
      </c>
      <c r="AF169" s="424"/>
      <c r="AG169" s="786"/>
      <c r="AH169" s="742"/>
      <c r="AI169" s="737"/>
      <c r="AJ169" s="737"/>
      <c r="AK169" s="737"/>
      <c r="AL169" s="737"/>
      <c r="AM169" s="737"/>
      <c r="AN169" s="737"/>
      <c r="AO169" s="735"/>
      <c r="AP169" s="706"/>
      <c r="AQ169" s="706"/>
      <c r="AR169" s="734"/>
      <c r="AS169" s="734"/>
      <c r="AT169" s="734"/>
      <c r="AU169" s="734"/>
      <c r="AV169" s="704"/>
      <c r="AW169" s="704"/>
      <c r="AX169" s="704"/>
      <c r="AY169" s="735"/>
      <c r="AZ169" s="221"/>
    </row>
    <row r="170" spans="1:52" ht="27">
      <c r="A170" s="714"/>
      <c r="B170" s="717"/>
      <c r="C170" s="710"/>
      <c r="D170" s="38" t="s">
        <v>86</v>
      </c>
      <c r="E170" s="76"/>
      <c r="F170" s="72"/>
      <c r="G170" s="72"/>
      <c r="H170" s="72"/>
      <c r="I170" s="72"/>
      <c r="J170" s="72"/>
      <c r="K170" s="72"/>
      <c r="L170" s="72"/>
      <c r="M170" s="73"/>
      <c r="N170" s="73"/>
      <c r="O170" s="73"/>
      <c r="P170" s="73"/>
      <c r="Q170" s="73"/>
      <c r="R170" s="217">
        <f>+[3]INVERSIÓN!S32</f>
        <v>0.05</v>
      </c>
      <c r="S170" s="783"/>
      <c r="T170" s="75"/>
      <c r="U170" s="75"/>
      <c r="V170" s="75"/>
      <c r="W170" s="75"/>
      <c r="X170" s="75"/>
      <c r="Y170" s="75"/>
      <c r="Z170" s="75"/>
      <c r="AA170" s="80"/>
      <c r="AB170" s="77"/>
      <c r="AC170" s="118"/>
      <c r="AD170" s="120"/>
      <c r="AE170" s="217">
        <v>0.05</v>
      </c>
      <c r="AF170" s="424"/>
      <c r="AG170" s="786"/>
      <c r="AH170" s="742"/>
      <c r="AI170" s="737"/>
      <c r="AJ170" s="737"/>
      <c r="AK170" s="737"/>
      <c r="AL170" s="737"/>
      <c r="AM170" s="737"/>
      <c r="AN170" s="737"/>
      <c r="AO170" s="735"/>
      <c r="AP170" s="706"/>
      <c r="AQ170" s="706"/>
      <c r="AR170" s="734"/>
      <c r="AS170" s="734"/>
      <c r="AT170" s="734"/>
      <c r="AU170" s="734"/>
      <c r="AV170" s="704"/>
      <c r="AW170" s="704"/>
      <c r="AX170" s="704"/>
      <c r="AY170" s="735"/>
      <c r="AZ170" s="221"/>
    </row>
    <row r="171" spans="1:52" ht="27.75" thickBot="1">
      <c r="A171" s="714"/>
      <c r="B171" s="717"/>
      <c r="C171" s="710"/>
      <c r="D171" s="37" t="s">
        <v>89</v>
      </c>
      <c r="E171" s="76"/>
      <c r="F171" s="72"/>
      <c r="G171" s="72"/>
      <c r="H171" s="72"/>
      <c r="I171" s="72"/>
      <c r="J171" s="72"/>
      <c r="K171" s="72"/>
      <c r="L171" s="72"/>
      <c r="M171" s="73"/>
      <c r="N171" s="73"/>
      <c r="O171" s="73"/>
      <c r="P171" s="73"/>
      <c r="Q171" s="73"/>
      <c r="R171" s="217">
        <f>+[3]INVERSIÓN!S33</f>
        <v>95347000</v>
      </c>
      <c r="S171" s="783"/>
      <c r="T171" s="75"/>
      <c r="U171" s="75"/>
      <c r="V171" s="75"/>
      <c r="W171" s="75"/>
      <c r="X171" s="75"/>
      <c r="Y171" s="75"/>
      <c r="Z171" s="75"/>
      <c r="AA171" s="80"/>
      <c r="AB171" s="77"/>
      <c r="AC171" s="118"/>
      <c r="AD171" s="120"/>
      <c r="AE171" s="217">
        <v>95159000</v>
      </c>
      <c r="AF171" s="424"/>
      <c r="AG171" s="786"/>
      <c r="AH171" s="743"/>
      <c r="AI171" s="712"/>
      <c r="AJ171" s="712"/>
      <c r="AK171" s="712"/>
      <c r="AL171" s="712"/>
      <c r="AM171" s="712"/>
      <c r="AN171" s="712"/>
      <c r="AO171" s="735"/>
      <c r="AP171" s="706"/>
      <c r="AQ171" s="706"/>
      <c r="AR171" s="734"/>
      <c r="AS171" s="734"/>
      <c r="AT171" s="734"/>
      <c r="AU171" s="734"/>
      <c r="AV171" s="704"/>
      <c r="AW171" s="704"/>
      <c r="AX171" s="704"/>
      <c r="AY171" s="735"/>
      <c r="AZ171" s="221"/>
    </row>
    <row r="172" spans="1:52" ht="18">
      <c r="A172" s="714"/>
      <c r="B172" s="717"/>
      <c r="C172" s="710" t="s">
        <v>233</v>
      </c>
      <c r="D172" s="35" t="s">
        <v>84</v>
      </c>
      <c r="E172" s="76"/>
      <c r="F172" s="72"/>
      <c r="G172" s="72"/>
      <c r="H172" s="72"/>
      <c r="I172" s="72"/>
      <c r="J172" s="72"/>
      <c r="K172" s="72"/>
      <c r="L172" s="72"/>
      <c r="M172" s="73"/>
      <c r="N172" s="73"/>
      <c r="O172" s="73">
        <v>1</v>
      </c>
      <c r="P172" s="73">
        <v>1</v>
      </c>
      <c r="Q172" s="73">
        <v>1</v>
      </c>
      <c r="R172" s="74">
        <v>1</v>
      </c>
      <c r="S172" s="783"/>
      <c r="T172" s="75"/>
      <c r="U172" s="75"/>
      <c r="V172" s="75"/>
      <c r="W172" s="75"/>
      <c r="X172" s="75"/>
      <c r="Y172" s="75"/>
      <c r="Z172" s="75"/>
      <c r="AA172" s="80"/>
      <c r="AB172" s="93">
        <v>1</v>
      </c>
      <c r="AC172" s="118">
        <v>1</v>
      </c>
      <c r="AD172" s="73">
        <v>1</v>
      </c>
      <c r="AE172" s="74">
        <v>1</v>
      </c>
      <c r="AF172" s="420"/>
      <c r="AG172" s="786"/>
      <c r="AH172" s="741" t="s">
        <v>234</v>
      </c>
      <c r="AI172" s="736" t="s">
        <v>485</v>
      </c>
      <c r="AJ172" s="736" t="s">
        <v>492</v>
      </c>
      <c r="AK172" s="768" t="s">
        <v>518</v>
      </c>
      <c r="AL172" s="736" t="s">
        <v>228</v>
      </c>
      <c r="AM172" s="736" t="s">
        <v>184</v>
      </c>
      <c r="AN172" s="736" t="s">
        <v>229</v>
      </c>
      <c r="AO172" s="735">
        <v>22438</v>
      </c>
      <c r="AP172" s="706">
        <v>53075</v>
      </c>
      <c r="AQ172" s="706">
        <v>53484</v>
      </c>
      <c r="AR172" s="734" t="s">
        <v>230</v>
      </c>
      <c r="AS172" s="734" t="s">
        <v>230</v>
      </c>
      <c r="AT172" s="734" t="s">
        <v>230</v>
      </c>
      <c r="AU172" s="734" t="s">
        <v>230</v>
      </c>
      <c r="AV172" s="704" t="s">
        <v>230</v>
      </c>
      <c r="AW172" s="704" t="s">
        <v>230</v>
      </c>
      <c r="AX172" s="704" t="s">
        <v>230</v>
      </c>
      <c r="AY172" s="735">
        <v>22438</v>
      </c>
      <c r="AZ172" s="221"/>
    </row>
    <row r="173" spans="1:52" ht="18">
      <c r="A173" s="714"/>
      <c r="B173" s="717"/>
      <c r="C173" s="710"/>
      <c r="D173" s="36" t="s">
        <v>6</v>
      </c>
      <c r="E173" s="76"/>
      <c r="F173" s="72"/>
      <c r="G173" s="72"/>
      <c r="H173" s="72"/>
      <c r="I173" s="72"/>
      <c r="J173" s="72"/>
      <c r="K173" s="72"/>
      <c r="L173" s="72"/>
      <c r="M173" s="73"/>
      <c r="N173" s="73"/>
      <c r="O173" s="73">
        <f>+O172*$O$155/$O$154</f>
        <v>7144200</v>
      </c>
      <c r="P173" s="73">
        <f>+P172*$P$155/$P$154</f>
        <v>7023108.1500000004</v>
      </c>
      <c r="Q173" s="73">
        <f>+Q172*$Q$155/$Q$154</f>
        <v>7023108.1500000004</v>
      </c>
      <c r="R173" s="73">
        <f>+R172*$R$155/$R$154</f>
        <v>7023108.1500000004</v>
      </c>
      <c r="S173" s="783"/>
      <c r="T173" s="75"/>
      <c r="U173" s="75"/>
      <c r="V173" s="75"/>
      <c r="W173" s="75"/>
      <c r="X173" s="75"/>
      <c r="Y173" s="75"/>
      <c r="Z173" s="75"/>
      <c r="AA173" s="80"/>
      <c r="AB173" s="73">
        <f>+AB172*$AB$155/$AB$154</f>
        <v>35887000</v>
      </c>
      <c r="AC173" s="73">
        <f>+AC172*$AC$155/$AC$154</f>
        <v>11962333.333333334</v>
      </c>
      <c r="AD173" s="73">
        <f>+AD172*$AD$155/$AD$154</f>
        <v>10147833.333333334</v>
      </c>
      <c r="AE173" s="73">
        <v>10147833.3333333</v>
      </c>
      <c r="AF173" s="421"/>
      <c r="AG173" s="786"/>
      <c r="AH173" s="742"/>
      <c r="AI173" s="737"/>
      <c r="AJ173" s="737"/>
      <c r="AK173" s="769"/>
      <c r="AL173" s="737"/>
      <c r="AM173" s="737"/>
      <c r="AN173" s="737"/>
      <c r="AO173" s="735"/>
      <c r="AP173" s="706"/>
      <c r="AQ173" s="706"/>
      <c r="AR173" s="734"/>
      <c r="AS173" s="734"/>
      <c r="AT173" s="734"/>
      <c r="AU173" s="734"/>
      <c r="AV173" s="704"/>
      <c r="AW173" s="704"/>
      <c r="AX173" s="704"/>
      <c r="AY173" s="735"/>
      <c r="AZ173" s="221"/>
    </row>
    <row r="174" spans="1:52" ht="27">
      <c r="A174" s="714"/>
      <c r="B174" s="717"/>
      <c r="C174" s="710"/>
      <c r="D174" s="38" t="s">
        <v>85</v>
      </c>
      <c r="E174" s="76"/>
      <c r="F174" s="72"/>
      <c r="G174" s="72"/>
      <c r="H174" s="72"/>
      <c r="I174" s="72"/>
      <c r="J174" s="72"/>
      <c r="K174" s="72"/>
      <c r="L174" s="72"/>
      <c r="M174" s="73"/>
      <c r="N174" s="73"/>
      <c r="O174" s="73"/>
      <c r="P174" s="73"/>
      <c r="Q174" s="73"/>
      <c r="R174" s="74"/>
      <c r="S174" s="783"/>
      <c r="T174" s="75"/>
      <c r="U174" s="75"/>
      <c r="V174" s="75"/>
      <c r="W174" s="75"/>
      <c r="X174" s="75"/>
      <c r="Y174" s="75"/>
      <c r="Z174" s="75"/>
      <c r="AA174" s="80"/>
      <c r="AB174" s="77"/>
      <c r="AC174" s="118"/>
      <c r="AD174" s="73"/>
      <c r="AE174" s="74"/>
      <c r="AF174" s="420"/>
      <c r="AG174" s="786"/>
      <c r="AH174" s="742"/>
      <c r="AI174" s="737"/>
      <c r="AJ174" s="737"/>
      <c r="AK174" s="769"/>
      <c r="AL174" s="737"/>
      <c r="AM174" s="737"/>
      <c r="AN174" s="737"/>
      <c r="AO174" s="735"/>
      <c r="AP174" s="706"/>
      <c r="AQ174" s="706"/>
      <c r="AR174" s="734"/>
      <c r="AS174" s="734"/>
      <c r="AT174" s="734"/>
      <c r="AU174" s="734"/>
      <c r="AV174" s="704"/>
      <c r="AW174" s="704"/>
      <c r="AX174" s="704"/>
      <c r="AY174" s="735"/>
      <c r="AZ174" s="221"/>
    </row>
    <row r="175" spans="1:52" ht="27">
      <c r="A175" s="714"/>
      <c r="B175" s="717"/>
      <c r="C175" s="710"/>
      <c r="D175" s="36" t="s">
        <v>7</v>
      </c>
      <c r="E175" s="76"/>
      <c r="F175" s="72"/>
      <c r="G175" s="72"/>
      <c r="H175" s="72"/>
      <c r="I175" s="72"/>
      <c r="J175" s="72"/>
      <c r="K175" s="72"/>
      <c r="L175" s="72"/>
      <c r="M175" s="73"/>
      <c r="N175" s="73"/>
      <c r="O175" s="73"/>
      <c r="P175" s="73"/>
      <c r="Q175" s="73"/>
      <c r="R175" s="74"/>
      <c r="S175" s="783"/>
      <c r="T175" s="75"/>
      <c r="U175" s="75"/>
      <c r="V175" s="75"/>
      <c r="W175" s="75"/>
      <c r="X175" s="75"/>
      <c r="Y175" s="75"/>
      <c r="Z175" s="75"/>
      <c r="AA175" s="80"/>
      <c r="AB175" s="77"/>
      <c r="AC175" s="118"/>
      <c r="AD175" s="73"/>
      <c r="AE175" s="74"/>
      <c r="AF175" s="420"/>
      <c r="AG175" s="786"/>
      <c r="AH175" s="742"/>
      <c r="AI175" s="737"/>
      <c r="AJ175" s="737"/>
      <c r="AK175" s="769"/>
      <c r="AL175" s="737"/>
      <c r="AM175" s="737"/>
      <c r="AN175" s="737"/>
      <c r="AO175" s="735"/>
      <c r="AP175" s="706"/>
      <c r="AQ175" s="706"/>
      <c r="AR175" s="734"/>
      <c r="AS175" s="734"/>
      <c r="AT175" s="734"/>
      <c r="AU175" s="734"/>
      <c r="AV175" s="704"/>
      <c r="AW175" s="704"/>
      <c r="AX175" s="704"/>
      <c r="AY175" s="735"/>
      <c r="AZ175" s="221"/>
    </row>
    <row r="176" spans="1:52" ht="27">
      <c r="A176" s="714"/>
      <c r="B176" s="717"/>
      <c r="C176" s="710"/>
      <c r="D176" s="38" t="s">
        <v>86</v>
      </c>
      <c r="E176" s="76"/>
      <c r="F176" s="72"/>
      <c r="G176" s="72"/>
      <c r="H176" s="72"/>
      <c r="I176" s="72"/>
      <c r="J176" s="72"/>
      <c r="K176" s="72"/>
      <c r="L176" s="72"/>
      <c r="M176" s="73"/>
      <c r="N176" s="73"/>
      <c r="O176" s="73">
        <f>+O172</f>
        <v>1</v>
      </c>
      <c r="P176" s="73">
        <v>1</v>
      </c>
      <c r="Q176" s="73">
        <v>1</v>
      </c>
      <c r="R176" s="74">
        <v>1</v>
      </c>
      <c r="S176" s="783"/>
      <c r="T176" s="75"/>
      <c r="U176" s="75"/>
      <c r="V176" s="75"/>
      <c r="W176" s="75"/>
      <c r="X176" s="75"/>
      <c r="Y176" s="75"/>
      <c r="Z176" s="75"/>
      <c r="AA176" s="80"/>
      <c r="AB176" s="73">
        <f>+AB172</f>
        <v>1</v>
      </c>
      <c r="AC176" s="118">
        <v>1</v>
      </c>
      <c r="AD176" s="73">
        <v>1</v>
      </c>
      <c r="AE176" s="74">
        <v>1</v>
      </c>
      <c r="AF176" s="420"/>
      <c r="AG176" s="786"/>
      <c r="AH176" s="742"/>
      <c r="AI176" s="737"/>
      <c r="AJ176" s="737"/>
      <c r="AK176" s="769"/>
      <c r="AL176" s="737"/>
      <c r="AM176" s="737"/>
      <c r="AN176" s="737"/>
      <c r="AO176" s="735"/>
      <c r="AP176" s="706"/>
      <c r="AQ176" s="706"/>
      <c r="AR176" s="734"/>
      <c r="AS176" s="734"/>
      <c r="AT176" s="734"/>
      <c r="AU176" s="734"/>
      <c r="AV176" s="704"/>
      <c r="AW176" s="704"/>
      <c r="AX176" s="704"/>
      <c r="AY176" s="735"/>
      <c r="AZ176" s="221"/>
    </row>
    <row r="177" spans="1:52" ht="27.75" thickBot="1">
      <c r="A177" s="714"/>
      <c r="B177" s="717"/>
      <c r="C177" s="710"/>
      <c r="D177" s="37" t="s">
        <v>89</v>
      </c>
      <c r="E177" s="76"/>
      <c r="F177" s="72"/>
      <c r="G177" s="72"/>
      <c r="H177" s="72"/>
      <c r="I177" s="72"/>
      <c r="J177" s="72"/>
      <c r="K177" s="72"/>
      <c r="L177" s="72"/>
      <c r="M177" s="73"/>
      <c r="N177" s="73"/>
      <c r="O177" s="73">
        <f>+O173</f>
        <v>7144200</v>
      </c>
      <c r="P177" s="73">
        <f>+P176*$P$155/$P$154</f>
        <v>7023108.1500000004</v>
      </c>
      <c r="Q177" s="73">
        <f>+Q176*$Q$155/$Q$154</f>
        <v>7023108.1500000004</v>
      </c>
      <c r="R177" s="73">
        <f>+R176*$R$155/$R$154</f>
        <v>7023108.1500000004</v>
      </c>
      <c r="S177" s="783"/>
      <c r="T177" s="75"/>
      <c r="U177" s="75"/>
      <c r="V177" s="75"/>
      <c r="W177" s="75"/>
      <c r="X177" s="75"/>
      <c r="Y177" s="75"/>
      <c r="Z177" s="75"/>
      <c r="AA177" s="80"/>
      <c r="AB177" s="73">
        <f>+AB173</f>
        <v>35887000</v>
      </c>
      <c r="AC177" s="73">
        <f>+AC176*$AC$155/$AC$154</f>
        <v>11962333.333333334</v>
      </c>
      <c r="AD177" s="73">
        <f>+AD176*$AD$155/$AD$154</f>
        <v>10147833.333333334</v>
      </c>
      <c r="AE177" s="73">
        <v>10147833.333333334</v>
      </c>
      <c r="AF177" s="421"/>
      <c r="AG177" s="786"/>
      <c r="AH177" s="743"/>
      <c r="AI177" s="712"/>
      <c r="AJ177" s="712"/>
      <c r="AK177" s="770"/>
      <c r="AL177" s="712"/>
      <c r="AM177" s="712"/>
      <c r="AN177" s="712"/>
      <c r="AO177" s="735"/>
      <c r="AP177" s="706"/>
      <c r="AQ177" s="706"/>
      <c r="AR177" s="734"/>
      <c r="AS177" s="734"/>
      <c r="AT177" s="734"/>
      <c r="AU177" s="734"/>
      <c r="AV177" s="704"/>
      <c r="AW177" s="704"/>
      <c r="AX177" s="704"/>
      <c r="AY177" s="735"/>
      <c r="AZ177" s="221"/>
    </row>
    <row r="178" spans="1:52" ht="18">
      <c r="A178" s="714"/>
      <c r="B178" s="717"/>
      <c r="C178" s="710" t="s">
        <v>235</v>
      </c>
      <c r="D178" s="35" t="s">
        <v>84</v>
      </c>
      <c r="E178" s="76"/>
      <c r="F178" s="72"/>
      <c r="G178" s="72"/>
      <c r="H178" s="72"/>
      <c r="I178" s="72"/>
      <c r="J178" s="72"/>
      <c r="K178" s="72"/>
      <c r="L178" s="72"/>
      <c r="M178" s="73"/>
      <c r="N178" s="73"/>
      <c r="O178" s="73"/>
      <c r="P178" s="73"/>
      <c r="Q178" s="73"/>
      <c r="R178" s="74"/>
      <c r="S178" s="783"/>
      <c r="T178" s="75"/>
      <c r="U178" s="75"/>
      <c r="V178" s="75"/>
      <c r="W178" s="75"/>
      <c r="X178" s="75"/>
      <c r="Y178" s="75"/>
      <c r="Z178" s="75"/>
      <c r="AA178" s="80"/>
      <c r="AB178" s="77"/>
      <c r="AC178" s="118"/>
      <c r="AD178" s="73"/>
      <c r="AE178" s="74"/>
      <c r="AF178" s="420"/>
      <c r="AG178" s="786"/>
      <c r="AH178" s="741" t="s">
        <v>235</v>
      </c>
      <c r="AI178" s="736" t="s">
        <v>227</v>
      </c>
      <c r="AJ178" s="736" t="s">
        <v>227</v>
      </c>
      <c r="AK178" s="736" t="s">
        <v>227</v>
      </c>
      <c r="AL178" s="736" t="s">
        <v>228</v>
      </c>
      <c r="AM178" s="736" t="s">
        <v>184</v>
      </c>
      <c r="AN178" s="736" t="s">
        <v>229</v>
      </c>
      <c r="AO178" s="735">
        <v>392220</v>
      </c>
      <c r="AP178" s="706">
        <v>194318</v>
      </c>
      <c r="AQ178" s="706">
        <v>207625</v>
      </c>
      <c r="AR178" s="734" t="s">
        <v>230</v>
      </c>
      <c r="AS178" s="734" t="s">
        <v>230</v>
      </c>
      <c r="AT178" s="734" t="s">
        <v>230</v>
      </c>
      <c r="AU178" s="734" t="s">
        <v>230</v>
      </c>
      <c r="AV178" s="704" t="s">
        <v>230</v>
      </c>
      <c r="AW178" s="704" t="s">
        <v>230</v>
      </c>
      <c r="AX178" s="704" t="s">
        <v>230</v>
      </c>
      <c r="AY178" s="735">
        <v>392220</v>
      </c>
      <c r="AZ178" s="221"/>
    </row>
    <row r="179" spans="1:52" ht="18">
      <c r="A179" s="714"/>
      <c r="B179" s="717"/>
      <c r="C179" s="710"/>
      <c r="D179" s="36" t="s">
        <v>6</v>
      </c>
      <c r="E179" s="76"/>
      <c r="F179" s="72"/>
      <c r="G179" s="72"/>
      <c r="H179" s="72"/>
      <c r="I179" s="72"/>
      <c r="J179" s="72"/>
      <c r="K179" s="72"/>
      <c r="L179" s="72"/>
      <c r="M179" s="73"/>
      <c r="N179" s="73"/>
      <c r="O179" s="73"/>
      <c r="P179" s="73"/>
      <c r="Q179" s="73"/>
      <c r="R179" s="74"/>
      <c r="S179" s="783"/>
      <c r="T179" s="75"/>
      <c r="U179" s="75"/>
      <c r="V179" s="75"/>
      <c r="W179" s="75"/>
      <c r="X179" s="75"/>
      <c r="Y179" s="75"/>
      <c r="Z179" s="75"/>
      <c r="AA179" s="80"/>
      <c r="AB179" s="77"/>
      <c r="AC179" s="118"/>
      <c r="AD179" s="73"/>
      <c r="AE179" s="74"/>
      <c r="AF179" s="420"/>
      <c r="AG179" s="786"/>
      <c r="AH179" s="742"/>
      <c r="AI179" s="737"/>
      <c r="AJ179" s="737"/>
      <c r="AK179" s="737"/>
      <c r="AL179" s="737"/>
      <c r="AM179" s="737"/>
      <c r="AN179" s="737"/>
      <c r="AO179" s="735"/>
      <c r="AP179" s="706"/>
      <c r="AQ179" s="706"/>
      <c r="AR179" s="734"/>
      <c r="AS179" s="734"/>
      <c r="AT179" s="734"/>
      <c r="AU179" s="734"/>
      <c r="AV179" s="704"/>
      <c r="AW179" s="704"/>
      <c r="AX179" s="704"/>
      <c r="AY179" s="735"/>
      <c r="AZ179" s="221"/>
    </row>
    <row r="180" spans="1:52" ht="27">
      <c r="A180" s="714"/>
      <c r="B180" s="717"/>
      <c r="C180" s="710"/>
      <c r="D180" s="38" t="s">
        <v>85</v>
      </c>
      <c r="E180" s="76"/>
      <c r="F180" s="72"/>
      <c r="G180" s="72"/>
      <c r="H180" s="72"/>
      <c r="I180" s="72"/>
      <c r="J180" s="72"/>
      <c r="K180" s="72"/>
      <c r="L180" s="72"/>
      <c r="M180" s="73"/>
      <c r="N180" s="73"/>
      <c r="O180" s="73"/>
      <c r="P180" s="73"/>
      <c r="Q180" s="73"/>
      <c r="R180" s="74"/>
      <c r="S180" s="783"/>
      <c r="T180" s="75"/>
      <c r="U180" s="75"/>
      <c r="V180" s="75"/>
      <c r="W180" s="75"/>
      <c r="X180" s="75"/>
      <c r="Y180" s="75"/>
      <c r="Z180" s="75"/>
      <c r="AA180" s="80"/>
      <c r="AB180" s="77"/>
      <c r="AC180" s="118"/>
      <c r="AD180" s="73"/>
      <c r="AE180" s="74"/>
      <c r="AF180" s="420"/>
      <c r="AG180" s="786"/>
      <c r="AH180" s="742"/>
      <c r="AI180" s="737"/>
      <c r="AJ180" s="737"/>
      <c r="AK180" s="737"/>
      <c r="AL180" s="737"/>
      <c r="AM180" s="737"/>
      <c r="AN180" s="737"/>
      <c r="AO180" s="735"/>
      <c r="AP180" s="706"/>
      <c r="AQ180" s="706"/>
      <c r="AR180" s="734"/>
      <c r="AS180" s="734"/>
      <c r="AT180" s="734"/>
      <c r="AU180" s="734"/>
      <c r="AV180" s="704"/>
      <c r="AW180" s="704"/>
      <c r="AX180" s="704"/>
      <c r="AY180" s="735"/>
      <c r="AZ180" s="221"/>
    </row>
    <row r="181" spans="1:52" ht="27">
      <c r="A181" s="714"/>
      <c r="B181" s="717"/>
      <c r="C181" s="710"/>
      <c r="D181" s="36" t="s">
        <v>7</v>
      </c>
      <c r="E181" s="76"/>
      <c r="F181" s="72"/>
      <c r="G181" s="72"/>
      <c r="H181" s="72"/>
      <c r="I181" s="72"/>
      <c r="J181" s="72"/>
      <c r="K181" s="72"/>
      <c r="L181" s="72"/>
      <c r="M181" s="73"/>
      <c r="N181" s="73"/>
      <c r="O181" s="73"/>
      <c r="P181" s="73"/>
      <c r="Q181" s="73"/>
      <c r="R181" s="74"/>
      <c r="S181" s="783"/>
      <c r="T181" s="75"/>
      <c r="U181" s="75"/>
      <c r="V181" s="75"/>
      <c r="W181" s="75"/>
      <c r="X181" s="75"/>
      <c r="Y181" s="75"/>
      <c r="Z181" s="75"/>
      <c r="AA181" s="80"/>
      <c r="AB181" s="77"/>
      <c r="AC181" s="118"/>
      <c r="AD181" s="73"/>
      <c r="AE181" s="74"/>
      <c r="AF181" s="420"/>
      <c r="AG181" s="786"/>
      <c r="AH181" s="742"/>
      <c r="AI181" s="737"/>
      <c r="AJ181" s="737"/>
      <c r="AK181" s="737"/>
      <c r="AL181" s="737"/>
      <c r="AM181" s="737"/>
      <c r="AN181" s="737"/>
      <c r="AO181" s="735"/>
      <c r="AP181" s="706"/>
      <c r="AQ181" s="706"/>
      <c r="AR181" s="734"/>
      <c r="AS181" s="734"/>
      <c r="AT181" s="734"/>
      <c r="AU181" s="734"/>
      <c r="AV181" s="704"/>
      <c r="AW181" s="704"/>
      <c r="AX181" s="704"/>
      <c r="AY181" s="735"/>
      <c r="AZ181" s="221"/>
    </row>
    <row r="182" spans="1:52" ht="27">
      <c r="A182" s="714"/>
      <c r="B182" s="717"/>
      <c r="C182" s="710"/>
      <c r="D182" s="38" t="s">
        <v>86</v>
      </c>
      <c r="E182" s="76"/>
      <c r="F182" s="72"/>
      <c r="G182" s="72"/>
      <c r="H182" s="72"/>
      <c r="I182" s="72"/>
      <c r="J182" s="72"/>
      <c r="K182" s="72"/>
      <c r="L182" s="72"/>
      <c r="M182" s="73"/>
      <c r="N182" s="73"/>
      <c r="O182" s="73"/>
      <c r="P182" s="73"/>
      <c r="Q182" s="73"/>
      <c r="R182" s="74"/>
      <c r="S182" s="783"/>
      <c r="T182" s="75"/>
      <c r="U182" s="75"/>
      <c r="V182" s="75"/>
      <c r="W182" s="75"/>
      <c r="X182" s="75"/>
      <c r="Y182" s="75"/>
      <c r="Z182" s="75"/>
      <c r="AA182" s="80"/>
      <c r="AB182" s="77"/>
      <c r="AC182" s="118"/>
      <c r="AD182" s="73"/>
      <c r="AE182" s="74"/>
      <c r="AF182" s="420"/>
      <c r="AG182" s="786"/>
      <c r="AH182" s="742"/>
      <c r="AI182" s="737"/>
      <c r="AJ182" s="737"/>
      <c r="AK182" s="737"/>
      <c r="AL182" s="737"/>
      <c r="AM182" s="737"/>
      <c r="AN182" s="737"/>
      <c r="AO182" s="735"/>
      <c r="AP182" s="706"/>
      <c r="AQ182" s="706"/>
      <c r="AR182" s="734"/>
      <c r="AS182" s="734"/>
      <c r="AT182" s="734"/>
      <c r="AU182" s="734"/>
      <c r="AV182" s="704"/>
      <c r="AW182" s="704"/>
      <c r="AX182" s="704"/>
      <c r="AY182" s="735"/>
      <c r="AZ182" s="221"/>
    </row>
    <row r="183" spans="1:52" ht="27.75" thickBot="1">
      <c r="A183" s="714"/>
      <c r="B183" s="717"/>
      <c r="C183" s="710"/>
      <c r="D183" s="37" t="s">
        <v>89</v>
      </c>
      <c r="E183" s="76"/>
      <c r="F183" s="72"/>
      <c r="G183" s="72"/>
      <c r="H183" s="72"/>
      <c r="I183" s="72"/>
      <c r="J183" s="72"/>
      <c r="K183" s="72"/>
      <c r="L183" s="72"/>
      <c r="M183" s="73"/>
      <c r="N183" s="73"/>
      <c r="O183" s="73"/>
      <c r="P183" s="73"/>
      <c r="Q183" s="73"/>
      <c r="R183" s="74"/>
      <c r="S183" s="783"/>
      <c r="T183" s="75"/>
      <c r="U183" s="75"/>
      <c r="V183" s="75"/>
      <c r="W183" s="75"/>
      <c r="X183" s="75"/>
      <c r="Y183" s="75"/>
      <c r="Z183" s="75"/>
      <c r="AA183" s="80"/>
      <c r="AB183" s="77"/>
      <c r="AC183" s="118"/>
      <c r="AD183" s="73"/>
      <c r="AE183" s="74"/>
      <c r="AF183" s="420"/>
      <c r="AG183" s="786"/>
      <c r="AH183" s="743"/>
      <c r="AI183" s="712"/>
      <c r="AJ183" s="712"/>
      <c r="AK183" s="712"/>
      <c r="AL183" s="712"/>
      <c r="AM183" s="712"/>
      <c r="AN183" s="712"/>
      <c r="AO183" s="735"/>
      <c r="AP183" s="706"/>
      <c r="AQ183" s="706"/>
      <c r="AR183" s="734"/>
      <c r="AS183" s="734"/>
      <c r="AT183" s="734"/>
      <c r="AU183" s="734"/>
      <c r="AV183" s="704"/>
      <c r="AW183" s="704"/>
      <c r="AX183" s="704"/>
      <c r="AY183" s="735"/>
      <c r="AZ183" s="221"/>
    </row>
    <row r="184" spans="1:52" ht="18">
      <c r="A184" s="714"/>
      <c r="B184" s="717"/>
      <c r="C184" s="710" t="s">
        <v>236</v>
      </c>
      <c r="D184" s="35" t="s">
        <v>84</v>
      </c>
      <c r="E184" s="76"/>
      <c r="F184" s="72"/>
      <c r="G184" s="72"/>
      <c r="H184" s="72"/>
      <c r="I184" s="72"/>
      <c r="J184" s="72"/>
      <c r="K184" s="72"/>
      <c r="L184" s="72"/>
      <c r="M184" s="73"/>
      <c r="N184" s="73"/>
      <c r="O184" s="73"/>
      <c r="P184" s="73"/>
      <c r="Q184" s="73"/>
      <c r="R184" s="74"/>
      <c r="S184" s="783"/>
      <c r="T184" s="75"/>
      <c r="U184" s="75"/>
      <c r="V184" s="75"/>
      <c r="W184" s="75"/>
      <c r="X184" s="75"/>
      <c r="Y184" s="75"/>
      <c r="Z184" s="75"/>
      <c r="AA184" s="80"/>
      <c r="AB184" s="77"/>
      <c r="AC184" s="118"/>
      <c r="AD184" s="73"/>
      <c r="AE184" s="74"/>
      <c r="AF184" s="420"/>
      <c r="AG184" s="786"/>
      <c r="AH184" s="741" t="s">
        <v>236</v>
      </c>
      <c r="AI184" s="736" t="s">
        <v>227</v>
      </c>
      <c r="AJ184" s="736" t="s">
        <v>227</v>
      </c>
      <c r="AK184" s="736" t="s">
        <v>227</v>
      </c>
      <c r="AL184" s="736" t="s">
        <v>228</v>
      </c>
      <c r="AM184" s="736" t="s">
        <v>184</v>
      </c>
      <c r="AN184" s="736" t="s">
        <v>229</v>
      </c>
      <c r="AO184" s="735">
        <v>22438</v>
      </c>
      <c r="AP184" s="706">
        <v>181364</v>
      </c>
      <c r="AQ184" s="706">
        <v>191238</v>
      </c>
      <c r="AR184" s="734" t="s">
        <v>230</v>
      </c>
      <c r="AS184" s="734" t="s">
        <v>230</v>
      </c>
      <c r="AT184" s="734" t="s">
        <v>230</v>
      </c>
      <c r="AU184" s="734" t="s">
        <v>230</v>
      </c>
      <c r="AV184" s="704" t="s">
        <v>230</v>
      </c>
      <c r="AW184" s="704" t="s">
        <v>230</v>
      </c>
      <c r="AX184" s="704" t="s">
        <v>230</v>
      </c>
      <c r="AY184" s="735">
        <v>22438</v>
      </c>
      <c r="AZ184" s="221"/>
    </row>
    <row r="185" spans="1:52" ht="18">
      <c r="A185" s="714"/>
      <c r="B185" s="717"/>
      <c r="C185" s="710"/>
      <c r="D185" s="36" t="s">
        <v>6</v>
      </c>
      <c r="E185" s="76"/>
      <c r="F185" s="72"/>
      <c r="G185" s="72"/>
      <c r="H185" s="72"/>
      <c r="I185" s="72"/>
      <c r="J185" s="72"/>
      <c r="K185" s="72"/>
      <c r="L185" s="72"/>
      <c r="M185" s="73"/>
      <c r="N185" s="73"/>
      <c r="O185" s="73"/>
      <c r="P185" s="73"/>
      <c r="Q185" s="73"/>
      <c r="R185" s="74"/>
      <c r="S185" s="783"/>
      <c r="T185" s="75"/>
      <c r="U185" s="75"/>
      <c r="V185" s="75"/>
      <c r="W185" s="75"/>
      <c r="X185" s="75"/>
      <c r="Y185" s="75"/>
      <c r="Z185" s="75"/>
      <c r="AA185" s="80"/>
      <c r="AB185" s="77"/>
      <c r="AC185" s="118"/>
      <c r="AD185" s="73"/>
      <c r="AE185" s="74"/>
      <c r="AF185" s="420"/>
      <c r="AG185" s="786"/>
      <c r="AH185" s="742"/>
      <c r="AI185" s="737"/>
      <c r="AJ185" s="737"/>
      <c r="AK185" s="737"/>
      <c r="AL185" s="737"/>
      <c r="AM185" s="737"/>
      <c r="AN185" s="737"/>
      <c r="AO185" s="735"/>
      <c r="AP185" s="706"/>
      <c r="AQ185" s="706"/>
      <c r="AR185" s="734"/>
      <c r="AS185" s="734"/>
      <c r="AT185" s="734"/>
      <c r="AU185" s="734"/>
      <c r="AV185" s="704"/>
      <c r="AW185" s="704"/>
      <c r="AX185" s="704"/>
      <c r="AY185" s="735"/>
      <c r="AZ185" s="221"/>
    </row>
    <row r="186" spans="1:52" ht="27">
      <c r="A186" s="714"/>
      <c r="B186" s="717"/>
      <c r="C186" s="710"/>
      <c r="D186" s="38" t="s">
        <v>85</v>
      </c>
      <c r="E186" s="76"/>
      <c r="F186" s="72"/>
      <c r="G186" s="72"/>
      <c r="H186" s="72"/>
      <c r="I186" s="72"/>
      <c r="J186" s="72"/>
      <c r="K186" s="72"/>
      <c r="L186" s="72"/>
      <c r="M186" s="73"/>
      <c r="N186" s="73"/>
      <c r="O186" s="73"/>
      <c r="P186" s="73"/>
      <c r="Q186" s="73"/>
      <c r="R186" s="74"/>
      <c r="S186" s="783"/>
      <c r="T186" s="75"/>
      <c r="U186" s="75"/>
      <c r="V186" s="75"/>
      <c r="W186" s="75"/>
      <c r="X186" s="75"/>
      <c r="Y186" s="75"/>
      <c r="Z186" s="75"/>
      <c r="AA186" s="80"/>
      <c r="AB186" s="77"/>
      <c r="AC186" s="118"/>
      <c r="AD186" s="73"/>
      <c r="AE186" s="74"/>
      <c r="AF186" s="420"/>
      <c r="AG186" s="786"/>
      <c r="AH186" s="742"/>
      <c r="AI186" s="737"/>
      <c r="AJ186" s="737"/>
      <c r="AK186" s="737"/>
      <c r="AL186" s="737"/>
      <c r="AM186" s="737"/>
      <c r="AN186" s="737"/>
      <c r="AO186" s="735"/>
      <c r="AP186" s="706"/>
      <c r="AQ186" s="706"/>
      <c r="AR186" s="734"/>
      <c r="AS186" s="734"/>
      <c r="AT186" s="734"/>
      <c r="AU186" s="734"/>
      <c r="AV186" s="704"/>
      <c r="AW186" s="704"/>
      <c r="AX186" s="704"/>
      <c r="AY186" s="735"/>
      <c r="AZ186" s="221"/>
    </row>
    <row r="187" spans="1:52" ht="27">
      <c r="A187" s="714"/>
      <c r="B187" s="717"/>
      <c r="C187" s="710"/>
      <c r="D187" s="36" t="s">
        <v>7</v>
      </c>
      <c r="E187" s="76"/>
      <c r="F187" s="72"/>
      <c r="G187" s="72"/>
      <c r="H187" s="72"/>
      <c r="I187" s="72"/>
      <c r="J187" s="72"/>
      <c r="K187" s="72"/>
      <c r="L187" s="72"/>
      <c r="M187" s="73"/>
      <c r="N187" s="73"/>
      <c r="O187" s="73"/>
      <c r="P187" s="73"/>
      <c r="Q187" s="73"/>
      <c r="R187" s="74"/>
      <c r="S187" s="783"/>
      <c r="T187" s="75"/>
      <c r="U187" s="75"/>
      <c r="V187" s="75"/>
      <c r="W187" s="75"/>
      <c r="X187" s="75"/>
      <c r="Y187" s="75"/>
      <c r="Z187" s="75"/>
      <c r="AA187" s="80"/>
      <c r="AB187" s="77"/>
      <c r="AC187" s="118"/>
      <c r="AD187" s="73"/>
      <c r="AE187" s="74"/>
      <c r="AF187" s="420"/>
      <c r="AG187" s="786"/>
      <c r="AH187" s="742"/>
      <c r="AI187" s="737"/>
      <c r="AJ187" s="737"/>
      <c r="AK187" s="737"/>
      <c r="AL187" s="737"/>
      <c r="AM187" s="737"/>
      <c r="AN187" s="737"/>
      <c r="AO187" s="735"/>
      <c r="AP187" s="706"/>
      <c r="AQ187" s="706"/>
      <c r="AR187" s="734"/>
      <c r="AS187" s="734"/>
      <c r="AT187" s="734"/>
      <c r="AU187" s="734"/>
      <c r="AV187" s="704"/>
      <c r="AW187" s="704"/>
      <c r="AX187" s="704"/>
      <c r="AY187" s="735"/>
      <c r="AZ187" s="221"/>
    </row>
    <row r="188" spans="1:52" ht="27">
      <c r="A188" s="714"/>
      <c r="B188" s="717"/>
      <c r="C188" s="710"/>
      <c r="D188" s="38" t="s">
        <v>86</v>
      </c>
      <c r="E188" s="76"/>
      <c r="F188" s="72"/>
      <c r="G188" s="72"/>
      <c r="H188" s="72"/>
      <c r="I188" s="72"/>
      <c r="J188" s="72"/>
      <c r="K188" s="72"/>
      <c r="L188" s="72"/>
      <c r="M188" s="73"/>
      <c r="N188" s="73"/>
      <c r="O188" s="73"/>
      <c r="P188" s="73"/>
      <c r="Q188" s="73"/>
      <c r="R188" s="74"/>
      <c r="S188" s="783"/>
      <c r="T188" s="75"/>
      <c r="U188" s="75"/>
      <c r="V188" s="75"/>
      <c r="W188" s="75"/>
      <c r="X188" s="75"/>
      <c r="Y188" s="75"/>
      <c r="Z188" s="75"/>
      <c r="AA188" s="80"/>
      <c r="AB188" s="77"/>
      <c r="AC188" s="118"/>
      <c r="AD188" s="73"/>
      <c r="AE188" s="74"/>
      <c r="AF188" s="420"/>
      <c r="AG188" s="786"/>
      <c r="AH188" s="742"/>
      <c r="AI188" s="737"/>
      <c r="AJ188" s="737"/>
      <c r="AK188" s="737"/>
      <c r="AL188" s="737"/>
      <c r="AM188" s="737"/>
      <c r="AN188" s="737"/>
      <c r="AO188" s="735"/>
      <c r="AP188" s="706"/>
      <c r="AQ188" s="706"/>
      <c r="AR188" s="734"/>
      <c r="AS188" s="734"/>
      <c r="AT188" s="734"/>
      <c r="AU188" s="734"/>
      <c r="AV188" s="704"/>
      <c r="AW188" s="704"/>
      <c r="AX188" s="704"/>
      <c r="AY188" s="735"/>
      <c r="AZ188" s="221"/>
    </row>
    <row r="189" spans="1:52" ht="27.75" thickBot="1">
      <c r="A189" s="714"/>
      <c r="B189" s="717"/>
      <c r="C189" s="710"/>
      <c r="D189" s="37" t="s">
        <v>89</v>
      </c>
      <c r="E189" s="76"/>
      <c r="F189" s="72"/>
      <c r="G189" s="72"/>
      <c r="H189" s="72"/>
      <c r="I189" s="72"/>
      <c r="J189" s="72"/>
      <c r="K189" s="72"/>
      <c r="L189" s="72"/>
      <c r="M189" s="73"/>
      <c r="N189" s="73"/>
      <c r="O189" s="73"/>
      <c r="P189" s="73"/>
      <c r="Q189" s="73"/>
      <c r="R189" s="74"/>
      <c r="S189" s="783"/>
      <c r="T189" s="75"/>
      <c r="U189" s="75"/>
      <c r="V189" s="75"/>
      <c r="W189" s="75"/>
      <c r="X189" s="75"/>
      <c r="Y189" s="75"/>
      <c r="Z189" s="75"/>
      <c r="AA189" s="80"/>
      <c r="AB189" s="77"/>
      <c r="AC189" s="118"/>
      <c r="AD189" s="73"/>
      <c r="AE189" s="74"/>
      <c r="AF189" s="420"/>
      <c r="AG189" s="786"/>
      <c r="AH189" s="743"/>
      <c r="AI189" s="712"/>
      <c r="AJ189" s="712"/>
      <c r="AK189" s="712"/>
      <c r="AL189" s="712"/>
      <c r="AM189" s="712"/>
      <c r="AN189" s="712"/>
      <c r="AO189" s="735"/>
      <c r="AP189" s="706"/>
      <c r="AQ189" s="706"/>
      <c r="AR189" s="734"/>
      <c r="AS189" s="734"/>
      <c r="AT189" s="734"/>
      <c r="AU189" s="734"/>
      <c r="AV189" s="704"/>
      <c r="AW189" s="704"/>
      <c r="AX189" s="704"/>
      <c r="AY189" s="735"/>
      <c r="AZ189" s="221"/>
    </row>
    <row r="190" spans="1:52" ht="18">
      <c r="A190" s="714"/>
      <c r="B190" s="717"/>
      <c r="C190" s="710" t="s">
        <v>237</v>
      </c>
      <c r="D190" s="35" t="s">
        <v>84</v>
      </c>
      <c r="E190" s="76"/>
      <c r="F190" s="72"/>
      <c r="G190" s="72"/>
      <c r="H190" s="72"/>
      <c r="I190" s="72"/>
      <c r="J190" s="72"/>
      <c r="K190" s="72"/>
      <c r="L190" s="72"/>
      <c r="M190" s="73"/>
      <c r="N190" s="73"/>
      <c r="O190" s="73"/>
      <c r="P190" s="73"/>
      <c r="Q190" s="73"/>
      <c r="R190" s="74"/>
      <c r="S190" s="783"/>
      <c r="T190" s="75"/>
      <c r="U190" s="75"/>
      <c r="V190" s="75"/>
      <c r="W190" s="75"/>
      <c r="X190" s="75"/>
      <c r="Y190" s="75"/>
      <c r="Z190" s="75"/>
      <c r="AA190" s="80"/>
      <c r="AB190" s="77"/>
      <c r="AC190" s="118"/>
      <c r="AD190" s="73"/>
      <c r="AE190" s="74"/>
      <c r="AF190" s="420"/>
      <c r="AG190" s="786"/>
      <c r="AH190" s="741" t="s">
        <v>237</v>
      </c>
      <c r="AI190" s="736" t="s">
        <v>227</v>
      </c>
      <c r="AJ190" s="736" t="s">
        <v>227</v>
      </c>
      <c r="AK190" s="736" t="s">
        <v>227</v>
      </c>
      <c r="AL190" s="736" t="s">
        <v>228</v>
      </c>
      <c r="AM190" s="736" t="s">
        <v>184</v>
      </c>
      <c r="AN190" s="736" t="s">
        <v>229</v>
      </c>
      <c r="AO190" s="735">
        <v>186383</v>
      </c>
      <c r="AP190" s="706">
        <v>86612</v>
      </c>
      <c r="AQ190" s="706">
        <v>92493</v>
      </c>
      <c r="AR190" s="734" t="s">
        <v>230</v>
      </c>
      <c r="AS190" s="734" t="s">
        <v>230</v>
      </c>
      <c r="AT190" s="734" t="s">
        <v>230</v>
      </c>
      <c r="AU190" s="734" t="s">
        <v>230</v>
      </c>
      <c r="AV190" s="704" t="s">
        <v>230</v>
      </c>
      <c r="AW190" s="704" t="s">
        <v>230</v>
      </c>
      <c r="AX190" s="704" t="s">
        <v>230</v>
      </c>
      <c r="AY190" s="735">
        <v>186383</v>
      </c>
      <c r="AZ190" s="221"/>
    </row>
    <row r="191" spans="1:52" ht="18">
      <c r="A191" s="714"/>
      <c r="B191" s="717"/>
      <c r="C191" s="710"/>
      <c r="D191" s="36" t="s">
        <v>6</v>
      </c>
      <c r="E191" s="76"/>
      <c r="F191" s="72"/>
      <c r="G191" s="72"/>
      <c r="H191" s="72"/>
      <c r="I191" s="72"/>
      <c r="J191" s="72"/>
      <c r="K191" s="72"/>
      <c r="L191" s="72"/>
      <c r="M191" s="73"/>
      <c r="N191" s="73"/>
      <c r="O191" s="73"/>
      <c r="P191" s="73"/>
      <c r="Q191" s="73"/>
      <c r="R191" s="74"/>
      <c r="S191" s="783"/>
      <c r="T191" s="75"/>
      <c r="U191" s="75"/>
      <c r="V191" s="75"/>
      <c r="W191" s="75"/>
      <c r="X191" s="75"/>
      <c r="Y191" s="75"/>
      <c r="Z191" s="75"/>
      <c r="AA191" s="80"/>
      <c r="AB191" s="77"/>
      <c r="AC191" s="118"/>
      <c r="AD191" s="73"/>
      <c r="AE191" s="74"/>
      <c r="AF191" s="420"/>
      <c r="AG191" s="786"/>
      <c r="AH191" s="742"/>
      <c r="AI191" s="737"/>
      <c r="AJ191" s="737"/>
      <c r="AK191" s="737"/>
      <c r="AL191" s="737"/>
      <c r="AM191" s="737"/>
      <c r="AN191" s="737"/>
      <c r="AO191" s="735"/>
      <c r="AP191" s="706"/>
      <c r="AQ191" s="706"/>
      <c r="AR191" s="734"/>
      <c r="AS191" s="734"/>
      <c r="AT191" s="734"/>
      <c r="AU191" s="734"/>
      <c r="AV191" s="704"/>
      <c r="AW191" s="704"/>
      <c r="AX191" s="704"/>
      <c r="AY191" s="735"/>
      <c r="AZ191" s="221"/>
    </row>
    <row r="192" spans="1:52" ht="27">
      <c r="A192" s="714"/>
      <c r="B192" s="717"/>
      <c r="C192" s="710"/>
      <c r="D192" s="38" t="s">
        <v>85</v>
      </c>
      <c r="E192" s="76"/>
      <c r="F192" s="72"/>
      <c r="G192" s="72"/>
      <c r="H192" s="72"/>
      <c r="I192" s="72"/>
      <c r="J192" s="72"/>
      <c r="K192" s="72"/>
      <c r="L192" s="72"/>
      <c r="M192" s="73"/>
      <c r="N192" s="73"/>
      <c r="O192" s="73"/>
      <c r="P192" s="73"/>
      <c r="Q192" s="73"/>
      <c r="R192" s="74"/>
      <c r="S192" s="783"/>
      <c r="T192" s="75"/>
      <c r="U192" s="75"/>
      <c r="V192" s="75"/>
      <c r="W192" s="75"/>
      <c r="X192" s="75"/>
      <c r="Y192" s="75"/>
      <c r="Z192" s="75"/>
      <c r="AA192" s="80"/>
      <c r="AB192" s="77"/>
      <c r="AC192" s="118"/>
      <c r="AD192" s="73"/>
      <c r="AE192" s="74"/>
      <c r="AF192" s="420"/>
      <c r="AG192" s="786"/>
      <c r="AH192" s="742"/>
      <c r="AI192" s="737"/>
      <c r="AJ192" s="737"/>
      <c r="AK192" s="737"/>
      <c r="AL192" s="737"/>
      <c r="AM192" s="737"/>
      <c r="AN192" s="737"/>
      <c r="AO192" s="735"/>
      <c r="AP192" s="706"/>
      <c r="AQ192" s="706"/>
      <c r="AR192" s="734"/>
      <c r="AS192" s="734"/>
      <c r="AT192" s="734"/>
      <c r="AU192" s="734"/>
      <c r="AV192" s="704"/>
      <c r="AW192" s="704"/>
      <c r="AX192" s="704"/>
      <c r="AY192" s="735"/>
      <c r="AZ192" s="221"/>
    </row>
    <row r="193" spans="1:52" ht="27">
      <c r="A193" s="714"/>
      <c r="B193" s="717"/>
      <c r="C193" s="710"/>
      <c r="D193" s="36" t="s">
        <v>7</v>
      </c>
      <c r="E193" s="76"/>
      <c r="F193" s="72"/>
      <c r="G193" s="72"/>
      <c r="H193" s="72"/>
      <c r="I193" s="72"/>
      <c r="J193" s="72"/>
      <c r="K193" s="72"/>
      <c r="L193" s="72"/>
      <c r="M193" s="73"/>
      <c r="N193" s="73"/>
      <c r="O193" s="73"/>
      <c r="P193" s="73"/>
      <c r="Q193" s="73"/>
      <c r="R193" s="74"/>
      <c r="S193" s="783"/>
      <c r="T193" s="75"/>
      <c r="U193" s="75"/>
      <c r="V193" s="75"/>
      <c r="W193" s="75"/>
      <c r="X193" s="75"/>
      <c r="Y193" s="75"/>
      <c r="Z193" s="75"/>
      <c r="AA193" s="80"/>
      <c r="AB193" s="77"/>
      <c r="AC193" s="118"/>
      <c r="AD193" s="73"/>
      <c r="AE193" s="74"/>
      <c r="AF193" s="420"/>
      <c r="AG193" s="786"/>
      <c r="AH193" s="742"/>
      <c r="AI193" s="737"/>
      <c r="AJ193" s="737"/>
      <c r="AK193" s="737"/>
      <c r="AL193" s="737"/>
      <c r="AM193" s="737"/>
      <c r="AN193" s="737"/>
      <c r="AO193" s="735"/>
      <c r="AP193" s="706"/>
      <c r="AQ193" s="706"/>
      <c r="AR193" s="734"/>
      <c r="AS193" s="734"/>
      <c r="AT193" s="734"/>
      <c r="AU193" s="734"/>
      <c r="AV193" s="704"/>
      <c r="AW193" s="704"/>
      <c r="AX193" s="704"/>
      <c r="AY193" s="735"/>
      <c r="AZ193" s="221"/>
    </row>
    <row r="194" spans="1:52" ht="27">
      <c r="A194" s="714"/>
      <c r="B194" s="717"/>
      <c r="C194" s="710"/>
      <c r="D194" s="38" t="s">
        <v>86</v>
      </c>
      <c r="E194" s="76"/>
      <c r="F194" s="72"/>
      <c r="G194" s="72"/>
      <c r="H194" s="72"/>
      <c r="I194" s="72"/>
      <c r="J194" s="72"/>
      <c r="K194" s="72"/>
      <c r="L194" s="72"/>
      <c r="M194" s="73"/>
      <c r="N194" s="73"/>
      <c r="O194" s="73"/>
      <c r="P194" s="73"/>
      <c r="Q194" s="73"/>
      <c r="R194" s="74"/>
      <c r="S194" s="783"/>
      <c r="T194" s="75"/>
      <c r="U194" s="75"/>
      <c r="V194" s="75"/>
      <c r="W194" s="75"/>
      <c r="X194" s="75"/>
      <c r="Y194" s="75"/>
      <c r="Z194" s="75"/>
      <c r="AA194" s="80"/>
      <c r="AB194" s="77"/>
      <c r="AC194" s="118"/>
      <c r="AD194" s="73"/>
      <c r="AE194" s="74"/>
      <c r="AF194" s="420"/>
      <c r="AG194" s="786"/>
      <c r="AH194" s="742"/>
      <c r="AI194" s="737"/>
      <c r="AJ194" s="737"/>
      <c r="AK194" s="737"/>
      <c r="AL194" s="737"/>
      <c r="AM194" s="737"/>
      <c r="AN194" s="737"/>
      <c r="AO194" s="735"/>
      <c r="AP194" s="706"/>
      <c r="AQ194" s="706"/>
      <c r="AR194" s="734"/>
      <c r="AS194" s="734"/>
      <c r="AT194" s="734"/>
      <c r="AU194" s="734"/>
      <c r="AV194" s="704"/>
      <c r="AW194" s="704"/>
      <c r="AX194" s="704"/>
      <c r="AY194" s="735"/>
      <c r="AZ194" s="221"/>
    </row>
    <row r="195" spans="1:52" ht="27.75" thickBot="1">
      <c r="A195" s="714"/>
      <c r="B195" s="717"/>
      <c r="C195" s="710"/>
      <c r="D195" s="37" t="s">
        <v>89</v>
      </c>
      <c r="E195" s="76"/>
      <c r="F195" s="72"/>
      <c r="G195" s="72"/>
      <c r="H195" s="72"/>
      <c r="I195" s="72"/>
      <c r="J195" s="72"/>
      <c r="K195" s="72"/>
      <c r="L195" s="72"/>
      <c r="M195" s="73"/>
      <c r="N195" s="73"/>
      <c r="O195" s="73"/>
      <c r="P195" s="73"/>
      <c r="Q195" s="73"/>
      <c r="R195" s="74"/>
      <c r="S195" s="783"/>
      <c r="T195" s="75"/>
      <c r="U195" s="75"/>
      <c r="V195" s="75"/>
      <c r="W195" s="75"/>
      <c r="X195" s="75"/>
      <c r="Y195" s="75"/>
      <c r="Z195" s="75"/>
      <c r="AA195" s="80"/>
      <c r="AB195" s="77"/>
      <c r="AC195" s="118"/>
      <c r="AD195" s="73"/>
      <c r="AE195" s="74"/>
      <c r="AF195" s="420"/>
      <c r="AG195" s="786"/>
      <c r="AH195" s="743"/>
      <c r="AI195" s="712"/>
      <c r="AJ195" s="712"/>
      <c r="AK195" s="712"/>
      <c r="AL195" s="712"/>
      <c r="AM195" s="712"/>
      <c r="AN195" s="712"/>
      <c r="AO195" s="735"/>
      <c r="AP195" s="706"/>
      <c r="AQ195" s="706"/>
      <c r="AR195" s="734"/>
      <c r="AS195" s="734"/>
      <c r="AT195" s="734"/>
      <c r="AU195" s="734"/>
      <c r="AV195" s="704"/>
      <c r="AW195" s="704"/>
      <c r="AX195" s="704"/>
      <c r="AY195" s="735"/>
      <c r="AZ195" s="221"/>
    </row>
    <row r="196" spans="1:52" ht="18">
      <c r="A196" s="714"/>
      <c r="B196" s="717"/>
      <c r="C196" s="710" t="s">
        <v>238</v>
      </c>
      <c r="D196" s="35" t="s">
        <v>84</v>
      </c>
      <c r="E196" s="76"/>
      <c r="F196" s="72"/>
      <c r="G196" s="72"/>
      <c r="H196" s="72"/>
      <c r="I196" s="72"/>
      <c r="J196" s="72"/>
      <c r="K196" s="72"/>
      <c r="L196" s="72"/>
      <c r="M196" s="73"/>
      <c r="N196" s="73"/>
      <c r="O196" s="73"/>
      <c r="P196" s="73"/>
      <c r="Q196" s="73">
        <v>2</v>
      </c>
      <c r="R196" s="74">
        <v>2</v>
      </c>
      <c r="S196" s="783"/>
      <c r="T196" s="75"/>
      <c r="U196" s="75"/>
      <c r="V196" s="75"/>
      <c r="W196" s="75"/>
      <c r="X196" s="75"/>
      <c r="Y196" s="75"/>
      <c r="Z196" s="75"/>
      <c r="AA196" s="80"/>
      <c r="AB196" s="77"/>
      <c r="AC196" s="118"/>
      <c r="AD196" s="73">
        <v>2</v>
      </c>
      <c r="AE196" s="74">
        <v>2</v>
      </c>
      <c r="AF196" s="420"/>
      <c r="AG196" s="786"/>
      <c r="AH196" s="741" t="s">
        <v>238</v>
      </c>
      <c r="AI196" s="736" t="s">
        <v>498</v>
      </c>
      <c r="AJ196" s="736" t="s">
        <v>500</v>
      </c>
      <c r="AK196" s="768" t="s">
        <v>518</v>
      </c>
      <c r="AL196" s="736" t="s">
        <v>228</v>
      </c>
      <c r="AM196" s="736" t="s">
        <v>425</v>
      </c>
      <c r="AN196" s="736" t="s">
        <v>229</v>
      </c>
      <c r="AO196" s="735">
        <v>753496</v>
      </c>
      <c r="AP196" s="706">
        <v>350318</v>
      </c>
      <c r="AQ196" s="706">
        <v>376910</v>
      </c>
      <c r="AR196" s="734" t="s">
        <v>230</v>
      </c>
      <c r="AS196" s="734" t="s">
        <v>230</v>
      </c>
      <c r="AT196" s="734" t="s">
        <v>230</v>
      </c>
      <c r="AU196" s="734" t="s">
        <v>230</v>
      </c>
      <c r="AV196" s="704" t="s">
        <v>230</v>
      </c>
      <c r="AW196" s="704" t="s">
        <v>230</v>
      </c>
      <c r="AX196" s="704" t="s">
        <v>230</v>
      </c>
      <c r="AY196" s="735">
        <v>753496</v>
      </c>
      <c r="AZ196" s="221"/>
    </row>
    <row r="197" spans="1:52" ht="18">
      <c r="A197" s="714"/>
      <c r="B197" s="717"/>
      <c r="C197" s="710"/>
      <c r="D197" s="36" t="s">
        <v>6</v>
      </c>
      <c r="E197" s="76"/>
      <c r="F197" s="72"/>
      <c r="G197" s="72"/>
      <c r="H197" s="72"/>
      <c r="I197" s="72"/>
      <c r="J197" s="72"/>
      <c r="K197" s="72"/>
      <c r="L197" s="72"/>
      <c r="M197" s="73"/>
      <c r="N197" s="73"/>
      <c r="O197" s="73"/>
      <c r="P197" s="73"/>
      <c r="Q197" s="73">
        <f>+Q196*$Q$155/$Q$154</f>
        <v>14046216.300000001</v>
      </c>
      <c r="R197" s="73">
        <f>+R196*$R$155/$R$154</f>
        <v>14046216.300000001</v>
      </c>
      <c r="S197" s="783"/>
      <c r="T197" s="75"/>
      <c r="U197" s="75"/>
      <c r="V197" s="75"/>
      <c r="W197" s="75"/>
      <c r="X197" s="75"/>
      <c r="Y197" s="75"/>
      <c r="Z197" s="75"/>
      <c r="AA197" s="80"/>
      <c r="AB197" s="77"/>
      <c r="AC197" s="118"/>
      <c r="AD197" s="73">
        <f>+AD196*$AD$155/$AD$154</f>
        <v>20295666.666666668</v>
      </c>
      <c r="AE197" s="73">
        <v>20295666.666666701</v>
      </c>
      <c r="AF197" s="421"/>
      <c r="AG197" s="786"/>
      <c r="AH197" s="742"/>
      <c r="AI197" s="737"/>
      <c r="AJ197" s="737"/>
      <c r="AK197" s="769"/>
      <c r="AL197" s="737"/>
      <c r="AM197" s="737"/>
      <c r="AN197" s="737"/>
      <c r="AO197" s="735"/>
      <c r="AP197" s="706"/>
      <c r="AQ197" s="706"/>
      <c r="AR197" s="734"/>
      <c r="AS197" s="734"/>
      <c r="AT197" s="734"/>
      <c r="AU197" s="734"/>
      <c r="AV197" s="704"/>
      <c r="AW197" s="704"/>
      <c r="AX197" s="704"/>
      <c r="AY197" s="735"/>
      <c r="AZ197" s="221"/>
    </row>
    <row r="198" spans="1:52" ht="27">
      <c r="A198" s="714"/>
      <c r="B198" s="717"/>
      <c r="C198" s="710"/>
      <c r="D198" s="38" t="s">
        <v>85</v>
      </c>
      <c r="E198" s="76"/>
      <c r="F198" s="72"/>
      <c r="G198" s="72"/>
      <c r="H198" s="72"/>
      <c r="I198" s="72"/>
      <c r="J198" s="72"/>
      <c r="K198" s="72"/>
      <c r="L198" s="72"/>
      <c r="M198" s="73"/>
      <c r="N198" s="73"/>
      <c r="O198" s="73"/>
      <c r="P198" s="73"/>
      <c r="Q198" s="73"/>
      <c r="R198" s="74"/>
      <c r="S198" s="783"/>
      <c r="T198" s="75"/>
      <c r="U198" s="75"/>
      <c r="V198" s="75"/>
      <c r="W198" s="75"/>
      <c r="X198" s="75"/>
      <c r="Y198" s="75"/>
      <c r="Z198" s="75"/>
      <c r="AA198" s="80"/>
      <c r="AB198" s="77"/>
      <c r="AC198" s="118"/>
      <c r="AD198" s="73"/>
      <c r="AE198" s="74"/>
      <c r="AF198" s="420"/>
      <c r="AG198" s="786"/>
      <c r="AH198" s="742"/>
      <c r="AI198" s="737"/>
      <c r="AJ198" s="737"/>
      <c r="AK198" s="769"/>
      <c r="AL198" s="737"/>
      <c r="AM198" s="737"/>
      <c r="AN198" s="737"/>
      <c r="AO198" s="735"/>
      <c r="AP198" s="706"/>
      <c r="AQ198" s="706"/>
      <c r="AR198" s="734"/>
      <c r="AS198" s="734"/>
      <c r="AT198" s="734"/>
      <c r="AU198" s="734"/>
      <c r="AV198" s="704"/>
      <c r="AW198" s="704"/>
      <c r="AX198" s="704"/>
      <c r="AY198" s="735"/>
      <c r="AZ198" s="221"/>
    </row>
    <row r="199" spans="1:52" ht="27">
      <c r="A199" s="714"/>
      <c r="B199" s="717"/>
      <c r="C199" s="710"/>
      <c r="D199" s="36" t="s">
        <v>7</v>
      </c>
      <c r="E199" s="76"/>
      <c r="F199" s="72"/>
      <c r="G199" s="72"/>
      <c r="H199" s="72"/>
      <c r="I199" s="72"/>
      <c r="J199" s="72"/>
      <c r="K199" s="72"/>
      <c r="L199" s="72"/>
      <c r="M199" s="73"/>
      <c r="N199" s="73"/>
      <c r="O199" s="73"/>
      <c r="P199" s="73"/>
      <c r="Q199" s="73"/>
      <c r="R199" s="74"/>
      <c r="S199" s="783"/>
      <c r="T199" s="75"/>
      <c r="U199" s="75"/>
      <c r="V199" s="75"/>
      <c r="W199" s="75"/>
      <c r="X199" s="75"/>
      <c r="Y199" s="75"/>
      <c r="Z199" s="75"/>
      <c r="AA199" s="80"/>
      <c r="AB199" s="77"/>
      <c r="AC199" s="118"/>
      <c r="AD199" s="73"/>
      <c r="AE199" s="74"/>
      <c r="AF199" s="420"/>
      <c r="AG199" s="786"/>
      <c r="AH199" s="742"/>
      <c r="AI199" s="737"/>
      <c r="AJ199" s="737"/>
      <c r="AK199" s="769"/>
      <c r="AL199" s="737"/>
      <c r="AM199" s="737"/>
      <c r="AN199" s="737"/>
      <c r="AO199" s="735"/>
      <c r="AP199" s="706"/>
      <c r="AQ199" s="706"/>
      <c r="AR199" s="734"/>
      <c r="AS199" s="734"/>
      <c r="AT199" s="734"/>
      <c r="AU199" s="734"/>
      <c r="AV199" s="704"/>
      <c r="AW199" s="704"/>
      <c r="AX199" s="704"/>
      <c r="AY199" s="735"/>
      <c r="AZ199" s="221"/>
    </row>
    <row r="200" spans="1:52" ht="27">
      <c r="A200" s="714"/>
      <c r="B200" s="717"/>
      <c r="C200" s="710"/>
      <c r="D200" s="38" t="s">
        <v>86</v>
      </c>
      <c r="E200" s="76"/>
      <c r="F200" s="72"/>
      <c r="G200" s="72"/>
      <c r="H200" s="72"/>
      <c r="I200" s="72"/>
      <c r="J200" s="72"/>
      <c r="K200" s="72"/>
      <c r="L200" s="72"/>
      <c r="M200" s="73"/>
      <c r="N200" s="73"/>
      <c r="O200" s="73"/>
      <c r="P200" s="73"/>
      <c r="Q200" s="73">
        <v>2</v>
      </c>
      <c r="R200" s="74">
        <v>2</v>
      </c>
      <c r="S200" s="783"/>
      <c r="T200" s="75"/>
      <c r="U200" s="75"/>
      <c r="V200" s="75"/>
      <c r="W200" s="75"/>
      <c r="X200" s="75"/>
      <c r="Y200" s="75"/>
      <c r="Z200" s="75"/>
      <c r="AA200" s="80"/>
      <c r="AB200" s="77"/>
      <c r="AC200" s="118"/>
      <c r="AD200" s="73">
        <v>2</v>
      </c>
      <c r="AE200" s="74">
        <v>2</v>
      </c>
      <c r="AF200" s="420"/>
      <c r="AG200" s="786"/>
      <c r="AH200" s="742"/>
      <c r="AI200" s="737"/>
      <c r="AJ200" s="737"/>
      <c r="AK200" s="769"/>
      <c r="AL200" s="737"/>
      <c r="AM200" s="737"/>
      <c r="AN200" s="737"/>
      <c r="AO200" s="735"/>
      <c r="AP200" s="706"/>
      <c r="AQ200" s="706"/>
      <c r="AR200" s="734"/>
      <c r="AS200" s="734"/>
      <c r="AT200" s="734"/>
      <c r="AU200" s="734"/>
      <c r="AV200" s="704"/>
      <c r="AW200" s="704"/>
      <c r="AX200" s="704"/>
      <c r="AY200" s="735"/>
      <c r="AZ200" s="221"/>
    </row>
    <row r="201" spans="1:52" ht="27.75" thickBot="1">
      <c r="A201" s="714"/>
      <c r="B201" s="717"/>
      <c r="C201" s="710"/>
      <c r="D201" s="37" t="s">
        <v>89</v>
      </c>
      <c r="E201" s="76"/>
      <c r="F201" s="72"/>
      <c r="G201" s="72"/>
      <c r="H201" s="72"/>
      <c r="I201" s="72"/>
      <c r="J201" s="72"/>
      <c r="K201" s="72"/>
      <c r="L201" s="72"/>
      <c r="M201" s="73"/>
      <c r="N201" s="73"/>
      <c r="O201" s="73"/>
      <c r="P201" s="73"/>
      <c r="Q201" s="73">
        <f>+Q200*$Q$155/$Q$154</f>
        <v>14046216.300000001</v>
      </c>
      <c r="R201" s="73">
        <f>+R200*$R$155/$R$154</f>
        <v>14046216.300000001</v>
      </c>
      <c r="S201" s="783"/>
      <c r="T201" s="75"/>
      <c r="U201" s="75"/>
      <c r="V201" s="75"/>
      <c r="W201" s="75"/>
      <c r="X201" s="75"/>
      <c r="Y201" s="75"/>
      <c r="Z201" s="75"/>
      <c r="AA201" s="80"/>
      <c r="AB201" s="77"/>
      <c r="AC201" s="118"/>
      <c r="AD201" s="73">
        <f>+AD200*$AD$155/$AD$154</f>
        <v>20295666.666666668</v>
      </c>
      <c r="AE201" s="73">
        <v>20295666.666666668</v>
      </c>
      <c r="AF201" s="421"/>
      <c r="AG201" s="786"/>
      <c r="AH201" s="743"/>
      <c r="AI201" s="712"/>
      <c r="AJ201" s="712"/>
      <c r="AK201" s="770"/>
      <c r="AL201" s="712"/>
      <c r="AM201" s="712"/>
      <c r="AN201" s="712"/>
      <c r="AO201" s="735"/>
      <c r="AP201" s="706"/>
      <c r="AQ201" s="706"/>
      <c r="AR201" s="734"/>
      <c r="AS201" s="734"/>
      <c r="AT201" s="734"/>
      <c r="AU201" s="734"/>
      <c r="AV201" s="704"/>
      <c r="AW201" s="704"/>
      <c r="AX201" s="704"/>
      <c r="AY201" s="735"/>
      <c r="AZ201" s="221"/>
    </row>
    <row r="202" spans="1:52" ht="18">
      <c r="A202" s="714"/>
      <c r="B202" s="717"/>
      <c r="C202" s="710" t="s">
        <v>239</v>
      </c>
      <c r="D202" s="35" t="s">
        <v>84</v>
      </c>
      <c r="E202" s="76"/>
      <c r="F202" s="72"/>
      <c r="G202" s="72"/>
      <c r="H202" s="72"/>
      <c r="I202" s="72"/>
      <c r="J202" s="72"/>
      <c r="K202" s="72"/>
      <c r="L202" s="72"/>
      <c r="M202" s="73"/>
      <c r="N202" s="73"/>
      <c r="O202" s="73"/>
      <c r="P202" s="73"/>
      <c r="Q202" s="73"/>
      <c r="R202" s="74">
        <v>3</v>
      </c>
      <c r="S202" s="783"/>
      <c r="T202" s="75"/>
      <c r="U202" s="75"/>
      <c r="V202" s="75"/>
      <c r="W202" s="75"/>
      <c r="X202" s="75"/>
      <c r="Y202" s="75"/>
      <c r="Z202" s="75"/>
      <c r="AA202" s="80"/>
      <c r="AB202" s="77"/>
      <c r="AC202" s="118"/>
      <c r="AD202" s="73"/>
      <c r="AE202" s="74">
        <v>3</v>
      </c>
      <c r="AF202" s="420"/>
      <c r="AG202" s="786"/>
      <c r="AH202" s="741" t="s">
        <v>239</v>
      </c>
      <c r="AI202" s="736" t="s">
        <v>514</v>
      </c>
      <c r="AJ202" s="736" t="s">
        <v>515</v>
      </c>
      <c r="AK202" s="768" t="s">
        <v>518</v>
      </c>
      <c r="AL202" s="736" t="s">
        <v>228</v>
      </c>
      <c r="AM202" s="736" t="s">
        <v>184</v>
      </c>
      <c r="AN202" s="736" t="s">
        <v>229</v>
      </c>
      <c r="AO202" s="735">
        <v>1230539</v>
      </c>
      <c r="AP202" s="706">
        <v>511137</v>
      </c>
      <c r="AQ202" s="706">
        <v>556761</v>
      </c>
      <c r="AR202" s="734" t="s">
        <v>230</v>
      </c>
      <c r="AS202" s="734" t="s">
        <v>230</v>
      </c>
      <c r="AT202" s="734" t="s">
        <v>230</v>
      </c>
      <c r="AU202" s="734" t="s">
        <v>230</v>
      </c>
      <c r="AV202" s="704" t="s">
        <v>230</v>
      </c>
      <c r="AW202" s="704" t="s">
        <v>230</v>
      </c>
      <c r="AX202" s="704" t="s">
        <v>230</v>
      </c>
      <c r="AY202" s="735">
        <v>1230539</v>
      </c>
      <c r="AZ202" s="221"/>
    </row>
    <row r="203" spans="1:52" ht="18">
      <c r="A203" s="714"/>
      <c r="B203" s="717"/>
      <c r="C203" s="710"/>
      <c r="D203" s="36" t="s">
        <v>6</v>
      </c>
      <c r="E203" s="76"/>
      <c r="F203" s="72"/>
      <c r="G203" s="72"/>
      <c r="H203" s="72"/>
      <c r="I203" s="72"/>
      <c r="J203" s="72"/>
      <c r="K203" s="72"/>
      <c r="L203" s="72"/>
      <c r="M203" s="73"/>
      <c r="N203" s="73"/>
      <c r="O203" s="73"/>
      <c r="P203" s="73"/>
      <c r="Q203" s="73"/>
      <c r="R203" s="73">
        <f>+R202*$R$155/$R$154</f>
        <v>21069324.449999999</v>
      </c>
      <c r="S203" s="783"/>
      <c r="T203" s="75"/>
      <c r="U203" s="75"/>
      <c r="V203" s="75"/>
      <c r="W203" s="75"/>
      <c r="X203" s="75"/>
      <c r="Y203" s="75"/>
      <c r="Z203" s="75"/>
      <c r="AA203" s="80"/>
      <c r="AB203" s="77"/>
      <c r="AC203" s="118"/>
      <c r="AD203" s="73"/>
      <c r="AE203" s="73">
        <v>30443500</v>
      </c>
      <c r="AF203" s="421"/>
      <c r="AG203" s="786"/>
      <c r="AH203" s="742"/>
      <c r="AI203" s="737"/>
      <c r="AJ203" s="737"/>
      <c r="AK203" s="769"/>
      <c r="AL203" s="737"/>
      <c r="AM203" s="737"/>
      <c r="AN203" s="737"/>
      <c r="AO203" s="735"/>
      <c r="AP203" s="706"/>
      <c r="AQ203" s="706"/>
      <c r="AR203" s="734"/>
      <c r="AS203" s="734"/>
      <c r="AT203" s="734"/>
      <c r="AU203" s="734"/>
      <c r="AV203" s="704"/>
      <c r="AW203" s="704"/>
      <c r="AX203" s="704"/>
      <c r="AY203" s="735"/>
      <c r="AZ203" s="221"/>
    </row>
    <row r="204" spans="1:52" ht="27">
      <c r="A204" s="714"/>
      <c r="B204" s="717"/>
      <c r="C204" s="710"/>
      <c r="D204" s="38" t="s">
        <v>85</v>
      </c>
      <c r="E204" s="76"/>
      <c r="F204" s="72"/>
      <c r="G204" s="72"/>
      <c r="H204" s="72"/>
      <c r="I204" s="72"/>
      <c r="J204" s="72"/>
      <c r="K204" s="72"/>
      <c r="L204" s="72"/>
      <c r="M204" s="73"/>
      <c r="N204" s="73"/>
      <c r="O204" s="73"/>
      <c r="P204" s="73"/>
      <c r="Q204" s="73"/>
      <c r="R204" s="74"/>
      <c r="S204" s="783"/>
      <c r="T204" s="75"/>
      <c r="U204" s="75"/>
      <c r="V204" s="75"/>
      <c r="W204" s="75"/>
      <c r="X204" s="75"/>
      <c r="Y204" s="75"/>
      <c r="Z204" s="75"/>
      <c r="AA204" s="80"/>
      <c r="AB204" s="77"/>
      <c r="AC204" s="118"/>
      <c r="AD204" s="73"/>
      <c r="AE204" s="74"/>
      <c r="AF204" s="420"/>
      <c r="AG204" s="786"/>
      <c r="AH204" s="742"/>
      <c r="AI204" s="737"/>
      <c r="AJ204" s="737"/>
      <c r="AK204" s="769"/>
      <c r="AL204" s="737"/>
      <c r="AM204" s="737"/>
      <c r="AN204" s="737"/>
      <c r="AO204" s="735"/>
      <c r="AP204" s="706"/>
      <c r="AQ204" s="706"/>
      <c r="AR204" s="734"/>
      <c r="AS204" s="734"/>
      <c r="AT204" s="734"/>
      <c r="AU204" s="734"/>
      <c r="AV204" s="704"/>
      <c r="AW204" s="704"/>
      <c r="AX204" s="704"/>
      <c r="AY204" s="735"/>
      <c r="AZ204" s="221"/>
    </row>
    <row r="205" spans="1:52" ht="27">
      <c r="A205" s="714"/>
      <c r="B205" s="717"/>
      <c r="C205" s="710"/>
      <c r="D205" s="36" t="s">
        <v>7</v>
      </c>
      <c r="E205" s="76"/>
      <c r="F205" s="72"/>
      <c r="G205" s="72"/>
      <c r="H205" s="72"/>
      <c r="I205" s="72"/>
      <c r="J205" s="72"/>
      <c r="K205" s="72"/>
      <c r="L205" s="72"/>
      <c r="M205" s="73"/>
      <c r="N205" s="73"/>
      <c r="O205" s="73"/>
      <c r="P205" s="73"/>
      <c r="Q205" s="73"/>
      <c r="R205" s="74"/>
      <c r="S205" s="783"/>
      <c r="T205" s="75"/>
      <c r="U205" s="75"/>
      <c r="V205" s="75"/>
      <c r="W205" s="75"/>
      <c r="X205" s="75"/>
      <c r="Y205" s="75"/>
      <c r="Z205" s="75"/>
      <c r="AA205" s="80"/>
      <c r="AB205" s="77"/>
      <c r="AC205" s="118"/>
      <c r="AD205" s="73"/>
      <c r="AE205" s="74"/>
      <c r="AF205" s="420"/>
      <c r="AG205" s="786"/>
      <c r="AH205" s="742"/>
      <c r="AI205" s="737"/>
      <c r="AJ205" s="737"/>
      <c r="AK205" s="769"/>
      <c r="AL205" s="737"/>
      <c r="AM205" s="737"/>
      <c r="AN205" s="737"/>
      <c r="AO205" s="735"/>
      <c r="AP205" s="706"/>
      <c r="AQ205" s="706"/>
      <c r="AR205" s="734"/>
      <c r="AS205" s="734"/>
      <c r="AT205" s="734"/>
      <c r="AU205" s="734"/>
      <c r="AV205" s="704"/>
      <c r="AW205" s="704"/>
      <c r="AX205" s="704"/>
      <c r="AY205" s="735"/>
      <c r="AZ205" s="221"/>
    </row>
    <row r="206" spans="1:52" ht="27">
      <c r="A206" s="714"/>
      <c r="B206" s="717"/>
      <c r="C206" s="710"/>
      <c r="D206" s="38" t="s">
        <v>86</v>
      </c>
      <c r="E206" s="76"/>
      <c r="F206" s="72"/>
      <c r="G206" s="72"/>
      <c r="H206" s="72"/>
      <c r="I206" s="72"/>
      <c r="J206" s="72"/>
      <c r="K206" s="72"/>
      <c r="L206" s="72"/>
      <c r="M206" s="73"/>
      <c r="N206" s="73"/>
      <c r="O206" s="73"/>
      <c r="P206" s="73"/>
      <c r="Q206" s="73"/>
      <c r="R206" s="74">
        <v>3</v>
      </c>
      <c r="S206" s="783"/>
      <c r="T206" s="75"/>
      <c r="U206" s="75"/>
      <c r="V206" s="75"/>
      <c r="W206" s="75"/>
      <c r="X206" s="75"/>
      <c r="Y206" s="75"/>
      <c r="Z206" s="75"/>
      <c r="AA206" s="80"/>
      <c r="AB206" s="77"/>
      <c r="AC206" s="118"/>
      <c r="AD206" s="73"/>
      <c r="AE206" s="74">
        <v>3</v>
      </c>
      <c r="AF206" s="420"/>
      <c r="AG206" s="786"/>
      <c r="AH206" s="742"/>
      <c r="AI206" s="737"/>
      <c r="AJ206" s="737"/>
      <c r="AK206" s="769"/>
      <c r="AL206" s="737"/>
      <c r="AM206" s="737"/>
      <c r="AN206" s="737"/>
      <c r="AO206" s="735"/>
      <c r="AP206" s="706"/>
      <c r="AQ206" s="706"/>
      <c r="AR206" s="734"/>
      <c r="AS206" s="734"/>
      <c r="AT206" s="734"/>
      <c r="AU206" s="734"/>
      <c r="AV206" s="704"/>
      <c r="AW206" s="704"/>
      <c r="AX206" s="704"/>
      <c r="AY206" s="735"/>
      <c r="AZ206" s="221"/>
    </row>
    <row r="207" spans="1:52" ht="27.75" thickBot="1">
      <c r="A207" s="714"/>
      <c r="B207" s="717"/>
      <c r="C207" s="710"/>
      <c r="D207" s="37" t="s">
        <v>89</v>
      </c>
      <c r="E207" s="76"/>
      <c r="F207" s="72"/>
      <c r="G207" s="72"/>
      <c r="H207" s="72"/>
      <c r="I207" s="72"/>
      <c r="J207" s="72"/>
      <c r="K207" s="72"/>
      <c r="L207" s="72"/>
      <c r="M207" s="73"/>
      <c r="N207" s="73"/>
      <c r="O207" s="73"/>
      <c r="P207" s="73"/>
      <c r="Q207" s="73"/>
      <c r="R207" s="73">
        <f>+R206*$R$155/$R$154</f>
        <v>21069324.449999999</v>
      </c>
      <c r="S207" s="783"/>
      <c r="T207" s="75"/>
      <c r="U207" s="75"/>
      <c r="V207" s="75"/>
      <c r="W207" s="75"/>
      <c r="X207" s="75"/>
      <c r="Y207" s="75"/>
      <c r="Z207" s="75"/>
      <c r="AA207" s="80"/>
      <c r="AB207" s="77"/>
      <c r="AC207" s="118"/>
      <c r="AD207" s="73"/>
      <c r="AE207" s="73">
        <v>30443500</v>
      </c>
      <c r="AF207" s="421"/>
      <c r="AG207" s="786"/>
      <c r="AH207" s="743"/>
      <c r="AI207" s="712"/>
      <c r="AJ207" s="712"/>
      <c r="AK207" s="770"/>
      <c r="AL207" s="712"/>
      <c r="AM207" s="712"/>
      <c r="AN207" s="712"/>
      <c r="AO207" s="735"/>
      <c r="AP207" s="706"/>
      <c r="AQ207" s="706"/>
      <c r="AR207" s="734"/>
      <c r="AS207" s="734"/>
      <c r="AT207" s="734"/>
      <c r="AU207" s="734"/>
      <c r="AV207" s="704"/>
      <c r="AW207" s="704"/>
      <c r="AX207" s="704"/>
      <c r="AY207" s="735"/>
      <c r="AZ207" s="221"/>
    </row>
    <row r="208" spans="1:52" ht="18">
      <c r="A208" s="714"/>
      <c r="B208" s="717"/>
      <c r="C208" s="710" t="s">
        <v>240</v>
      </c>
      <c r="D208" s="35" t="s">
        <v>84</v>
      </c>
      <c r="E208" s="76"/>
      <c r="F208" s="72"/>
      <c r="G208" s="72"/>
      <c r="H208" s="72"/>
      <c r="I208" s="72"/>
      <c r="J208" s="72"/>
      <c r="K208" s="72"/>
      <c r="L208" s="72"/>
      <c r="M208" s="73"/>
      <c r="N208" s="73"/>
      <c r="O208" s="73">
        <v>1</v>
      </c>
      <c r="P208" s="73">
        <v>1</v>
      </c>
      <c r="Q208" s="73">
        <v>1</v>
      </c>
      <c r="R208" s="74">
        <v>2</v>
      </c>
      <c r="S208" s="783"/>
      <c r="T208" s="75"/>
      <c r="U208" s="75"/>
      <c r="V208" s="75"/>
      <c r="W208" s="75"/>
      <c r="X208" s="75"/>
      <c r="Y208" s="75"/>
      <c r="Z208" s="75"/>
      <c r="AA208" s="80"/>
      <c r="AB208" s="93">
        <v>1</v>
      </c>
      <c r="AC208" s="118">
        <v>1</v>
      </c>
      <c r="AD208" s="73">
        <v>1</v>
      </c>
      <c r="AE208" s="74">
        <v>2</v>
      </c>
      <c r="AF208" s="420"/>
      <c r="AG208" s="786"/>
      <c r="AH208" s="741" t="s">
        <v>241</v>
      </c>
      <c r="AI208" s="736" t="s">
        <v>512</v>
      </c>
      <c r="AJ208" s="736" t="s">
        <v>513</v>
      </c>
      <c r="AK208" s="768" t="s">
        <v>518</v>
      </c>
      <c r="AL208" s="736" t="s">
        <v>228</v>
      </c>
      <c r="AM208" s="736" t="s">
        <v>184</v>
      </c>
      <c r="AN208" s="736" t="s">
        <v>229</v>
      </c>
      <c r="AO208" s="735">
        <v>424038</v>
      </c>
      <c r="AP208" s="706">
        <v>181876</v>
      </c>
      <c r="AQ208" s="706">
        <v>201858</v>
      </c>
      <c r="AR208" s="734" t="s">
        <v>230</v>
      </c>
      <c r="AS208" s="734" t="s">
        <v>230</v>
      </c>
      <c r="AT208" s="734" t="s">
        <v>230</v>
      </c>
      <c r="AU208" s="734" t="s">
        <v>230</v>
      </c>
      <c r="AV208" s="704" t="s">
        <v>230</v>
      </c>
      <c r="AW208" s="704" t="s">
        <v>230</v>
      </c>
      <c r="AX208" s="704" t="s">
        <v>230</v>
      </c>
      <c r="AY208" s="735">
        <v>424038</v>
      </c>
      <c r="AZ208" s="221"/>
    </row>
    <row r="209" spans="1:52" ht="18">
      <c r="A209" s="714"/>
      <c r="B209" s="717"/>
      <c r="C209" s="710"/>
      <c r="D209" s="36" t="s">
        <v>6</v>
      </c>
      <c r="E209" s="76"/>
      <c r="F209" s="72"/>
      <c r="G209" s="72"/>
      <c r="H209" s="72"/>
      <c r="I209" s="72"/>
      <c r="J209" s="72"/>
      <c r="K209" s="72"/>
      <c r="L209" s="72"/>
      <c r="M209" s="73"/>
      <c r="N209" s="73"/>
      <c r="O209" s="73">
        <f>+O208*$O$155/$O$154</f>
        <v>7144200</v>
      </c>
      <c r="P209" s="73">
        <f>+P208*$P$155/$P$154</f>
        <v>7023108.1500000004</v>
      </c>
      <c r="Q209" s="73">
        <f>+Q208*$Q$155/$Q$154</f>
        <v>7023108.1500000004</v>
      </c>
      <c r="R209" s="73">
        <f>+R208*$R$155/$R$154</f>
        <v>14046216.300000001</v>
      </c>
      <c r="S209" s="783"/>
      <c r="T209" s="75"/>
      <c r="U209" s="75"/>
      <c r="V209" s="75"/>
      <c r="W209" s="75"/>
      <c r="X209" s="75"/>
      <c r="Y209" s="75"/>
      <c r="Z209" s="75"/>
      <c r="AA209" s="80"/>
      <c r="AB209" s="73">
        <f>+AB208*$AB$155/$AB$154</f>
        <v>35887000</v>
      </c>
      <c r="AC209" s="73">
        <f>+AC208*$AC$155/$AC$154</f>
        <v>11962333.333333334</v>
      </c>
      <c r="AD209" s="73">
        <f>+AD208*$AD$155/$AD$154</f>
        <v>10147833.333333334</v>
      </c>
      <c r="AE209" s="73">
        <v>20295666.666666668</v>
      </c>
      <c r="AF209" s="421"/>
      <c r="AG209" s="786"/>
      <c r="AH209" s="742"/>
      <c r="AI209" s="737"/>
      <c r="AJ209" s="737"/>
      <c r="AK209" s="769"/>
      <c r="AL209" s="737"/>
      <c r="AM209" s="737"/>
      <c r="AN209" s="737"/>
      <c r="AO209" s="735"/>
      <c r="AP209" s="706"/>
      <c r="AQ209" s="706"/>
      <c r="AR209" s="734"/>
      <c r="AS209" s="734"/>
      <c r="AT209" s="734"/>
      <c r="AU209" s="734"/>
      <c r="AV209" s="704"/>
      <c r="AW209" s="704"/>
      <c r="AX209" s="704"/>
      <c r="AY209" s="735"/>
      <c r="AZ209" s="221"/>
    </row>
    <row r="210" spans="1:52" ht="27">
      <c r="A210" s="714"/>
      <c r="B210" s="717"/>
      <c r="C210" s="710"/>
      <c r="D210" s="38" t="s">
        <v>85</v>
      </c>
      <c r="E210" s="76"/>
      <c r="F210" s="72"/>
      <c r="G210" s="72"/>
      <c r="H210" s="72"/>
      <c r="I210" s="72"/>
      <c r="J210" s="72"/>
      <c r="K210" s="72"/>
      <c r="L210" s="72"/>
      <c r="M210" s="73"/>
      <c r="N210" s="73"/>
      <c r="O210" s="73"/>
      <c r="P210" s="73"/>
      <c r="Q210" s="73"/>
      <c r="R210" s="74"/>
      <c r="S210" s="783"/>
      <c r="T210" s="75"/>
      <c r="U210" s="75"/>
      <c r="V210" s="75"/>
      <c r="W210" s="75"/>
      <c r="X210" s="75"/>
      <c r="Y210" s="75"/>
      <c r="Z210" s="75"/>
      <c r="AA210" s="80"/>
      <c r="AB210" s="77"/>
      <c r="AC210" s="118"/>
      <c r="AD210" s="73"/>
      <c r="AE210" s="74"/>
      <c r="AF210" s="420"/>
      <c r="AG210" s="786"/>
      <c r="AH210" s="742"/>
      <c r="AI210" s="737"/>
      <c r="AJ210" s="737"/>
      <c r="AK210" s="769"/>
      <c r="AL210" s="737"/>
      <c r="AM210" s="737"/>
      <c r="AN210" s="737"/>
      <c r="AO210" s="735"/>
      <c r="AP210" s="706"/>
      <c r="AQ210" s="706"/>
      <c r="AR210" s="734"/>
      <c r="AS210" s="734"/>
      <c r="AT210" s="734"/>
      <c r="AU210" s="734"/>
      <c r="AV210" s="704"/>
      <c r="AW210" s="704"/>
      <c r="AX210" s="704"/>
      <c r="AY210" s="735"/>
      <c r="AZ210" s="221"/>
    </row>
    <row r="211" spans="1:52" ht="27">
      <c r="A211" s="714"/>
      <c r="B211" s="717"/>
      <c r="C211" s="710"/>
      <c r="D211" s="36" t="s">
        <v>7</v>
      </c>
      <c r="E211" s="76"/>
      <c r="F211" s="72"/>
      <c r="G211" s="72"/>
      <c r="H211" s="72"/>
      <c r="I211" s="72"/>
      <c r="J211" s="72"/>
      <c r="K211" s="72"/>
      <c r="L211" s="72"/>
      <c r="M211" s="73"/>
      <c r="N211" s="73"/>
      <c r="O211" s="73"/>
      <c r="P211" s="73"/>
      <c r="Q211" s="73"/>
      <c r="R211" s="74"/>
      <c r="S211" s="783"/>
      <c r="T211" s="75"/>
      <c r="U211" s="75"/>
      <c r="V211" s="75"/>
      <c r="W211" s="75"/>
      <c r="X211" s="75"/>
      <c r="Y211" s="75"/>
      <c r="Z211" s="75"/>
      <c r="AA211" s="80"/>
      <c r="AB211" s="77"/>
      <c r="AC211" s="118"/>
      <c r="AD211" s="73"/>
      <c r="AE211" s="74"/>
      <c r="AF211" s="420"/>
      <c r="AG211" s="786"/>
      <c r="AH211" s="742"/>
      <c r="AI211" s="737"/>
      <c r="AJ211" s="737"/>
      <c r="AK211" s="769"/>
      <c r="AL211" s="737"/>
      <c r="AM211" s="737"/>
      <c r="AN211" s="737"/>
      <c r="AO211" s="735"/>
      <c r="AP211" s="706"/>
      <c r="AQ211" s="706"/>
      <c r="AR211" s="734"/>
      <c r="AS211" s="734"/>
      <c r="AT211" s="734"/>
      <c r="AU211" s="734"/>
      <c r="AV211" s="704"/>
      <c r="AW211" s="704"/>
      <c r="AX211" s="704"/>
      <c r="AY211" s="735"/>
      <c r="AZ211" s="221"/>
    </row>
    <row r="212" spans="1:52" ht="27">
      <c r="A212" s="714"/>
      <c r="B212" s="717"/>
      <c r="C212" s="710"/>
      <c r="D212" s="38" t="s">
        <v>86</v>
      </c>
      <c r="E212" s="76"/>
      <c r="F212" s="72"/>
      <c r="G212" s="72"/>
      <c r="H212" s="72"/>
      <c r="I212" s="72"/>
      <c r="J212" s="72"/>
      <c r="K212" s="72"/>
      <c r="L212" s="72"/>
      <c r="M212" s="73"/>
      <c r="N212" s="73"/>
      <c r="O212" s="73">
        <f>+O208</f>
        <v>1</v>
      </c>
      <c r="P212" s="73">
        <v>1</v>
      </c>
      <c r="Q212" s="73">
        <v>1</v>
      </c>
      <c r="R212" s="74">
        <v>2</v>
      </c>
      <c r="S212" s="783"/>
      <c r="T212" s="75"/>
      <c r="U212" s="75"/>
      <c r="V212" s="75"/>
      <c r="W212" s="75"/>
      <c r="X212" s="75"/>
      <c r="Y212" s="75"/>
      <c r="Z212" s="75"/>
      <c r="AA212" s="80"/>
      <c r="AB212" s="73">
        <f>+AB208</f>
        <v>1</v>
      </c>
      <c r="AC212" s="118">
        <v>1</v>
      </c>
      <c r="AD212" s="73">
        <v>1</v>
      </c>
      <c r="AE212" s="74">
        <v>2</v>
      </c>
      <c r="AF212" s="420"/>
      <c r="AG212" s="786"/>
      <c r="AH212" s="742"/>
      <c r="AI212" s="737"/>
      <c r="AJ212" s="737"/>
      <c r="AK212" s="769"/>
      <c r="AL212" s="737"/>
      <c r="AM212" s="737"/>
      <c r="AN212" s="737"/>
      <c r="AO212" s="735"/>
      <c r="AP212" s="706"/>
      <c r="AQ212" s="706"/>
      <c r="AR212" s="734"/>
      <c r="AS212" s="734"/>
      <c r="AT212" s="734"/>
      <c r="AU212" s="734"/>
      <c r="AV212" s="704"/>
      <c r="AW212" s="704"/>
      <c r="AX212" s="704"/>
      <c r="AY212" s="735"/>
      <c r="AZ212" s="221"/>
    </row>
    <row r="213" spans="1:52" ht="27.75" thickBot="1">
      <c r="A213" s="714"/>
      <c r="B213" s="717"/>
      <c r="C213" s="710"/>
      <c r="D213" s="37" t="s">
        <v>89</v>
      </c>
      <c r="E213" s="76"/>
      <c r="F213" s="72"/>
      <c r="G213" s="72"/>
      <c r="H213" s="72"/>
      <c r="I213" s="72"/>
      <c r="J213" s="72"/>
      <c r="K213" s="72"/>
      <c r="L213" s="72"/>
      <c r="M213" s="73"/>
      <c r="N213" s="73"/>
      <c r="O213" s="73">
        <f>+O209</f>
        <v>7144200</v>
      </c>
      <c r="P213" s="73">
        <f>+P212*$P$155/$P$154</f>
        <v>7023108.1500000004</v>
      </c>
      <c r="Q213" s="73">
        <f>+Q212*$Q$155/$Q$154</f>
        <v>7023108.1500000004</v>
      </c>
      <c r="R213" s="73">
        <f>+R212*$R$155/$R$154</f>
        <v>14046216.300000001</v>
      </c>
      <c r="S213" s="783"/>
      <c r="T213" s="75"/>
      <c r="U213" s="75"/>
      <c r="V213" s="75"/>
      <c r="W213" s="75"/>
      <c r="X213" s="75"/>
      <c r="Y213" s="75"/>
      <c r="Z213" s="75"/>
      <c r="AA213" s="80"/>
      <c r="AB213" s="73">
        <f>+AB209</f>
        <v>35887000</v>
      </c>
      <c r="AC213" s="73">
        <f>+AC212*$AC$155/$AC$154</f>
        <v>11962333.333333334</v>
      </c>
      <c r="AD213" s="73">
        <f>+AD212*$AD$155/$AD$154</f>
        <v>10147833.333333334</v>
      </c>
      <c r="AE213" s="73">
        <v>20295666.666666668</v>
      </c>
      <c r="AF213" s="421"/>
      <c r="AG213" s="786"/>
      <c r="AH213" s="743"/>
      <c r="AI213" s="712"/>
      <c r="AJ213" s="712"/>
      <c r="AK213" s="770"/>
      <c r="AL213" s="712"/>
      <c r="AM213" s="712"/>
      <c r="AN213" s="712"/>
      <c r="AO213" s="735"/>
      <c r="AP213" s="706"/>
      <c r="AQ213" s="706"/>
      <c r="AR213" s="734"/>
      <c r="AS213" s="734"/>
      <c r="AT213" s="734"/>
      <c r="AU213" s="734"/>
      <c r="AV213" s="704"/>
      <c r="AW213" s="704"/>
      <c r="AX213" s="704"/>
      <c r="AY213" s="735"/>
      <c r="AZ213" s="221"/>
    </row>
    <row r="214" spans="1:52" ht="18">
      <c r="A214" s="714"/>
      <c r="B214" s="717"/>
      <c r="C214" s="710" t="s">
        <v>242</v>
      </c>
      <c r="D214" s="35" t="s">
        <v>84</v>
      </c>
      <c r="E214" s="76"/>
      <c r="F214" s="72"/>
      <c r="G214" s="72"/>
      <c r="H214" s="72"/>
      <c r="I214" s="72"/>
      <c r="J214" s="72"/>
      <c r="K214" s="72"/>
      <c r="L214" s="72"/>
      <c r="M214" s="73"/>
      <c r="N214" s="73"/>
      <c r="O214" s="73"/>
      <c r="P214" s="73"/>
      <c r="Q214" s="73">
        <v>2</v>
      </c>
      <c r="R214" s="74">
        <v>2</v>
      </c>
      <c r="S214" s="783"/>
      <c r="T214" s="75"/>
      <c r="U214" s="75"/>
      <c r="V214" s="75"/>
      <c r="W214" s="75"/>
      <c r="X214" s="75"/>
      <c r="Y214" s="75"/>
      <c r="Z214" s="75"/>
      <c r="AA214" s="80"/>
      <c r="AB214" s="77"/>
      <c r="AC214" s="118"/>
      <c r="AD214" s="73">
        <v>2</v>
      </c>
      <c r="AE214" s="74">
        <v>2</v>
      </c>
      <c r="AF214" s="420"/>
      <c r="AG214" s="786"/>
      <c r="AH214" s="741" t="s">
        <v>243</v>
      </c>
      <c r="AI214" s="736" t="s">
        <v>501</v>
      </c>
      <c r="AJ214" s="736" t="s">
        <v>502</v>
      </c>
      <c r="AK214" s="768" t="s">
        <v>518</v>
      </c>
      <c r="AL214" s="736" t="s">
        <v>228</v>
      </c>
      <c r="AM214" s="736" t="s">
        <v>184</v>
      </c>
      <c r="AN214" s="736" t="s">
        <v>229</v>
      </c>
      <c r="AO214" s="735">
        <v>887886</v>
      </c>
      <c r="AP214" s="706">
        <v>392164</v>
      </c>
      <c r="AQ214" s="706">
        <v>439214</v>
      </c>
      <c r="AR214" s="734" t="s">
        <v>230</v>
      </c>
      <c r="AS214" s="734" t="s">
        <v>230</v>
      </c>
      <c r="AT214" s="734" t="s">
        <v>230</v>
      </c>
      <c r="AU214" s="734" t="s">
        <v>230</v>
      </c>
      <c r="AV214" s="704" t="s">
        <v>230</v>
      </c>
      <c r="AW214" s="704" t="s">
        <v>230</v>
      </c>
      <c r="AX214" s="704" t="s">
        <v>230</v>
      </c>
      <c r="AY214" s="735">
        <v>887886</v>
      </c>
      <c r="AZ214" s="221"/>
    </row>
    <row r="215" spans="1:52" ht="18">
      <c r="A215" s="714"/>
      <c r="B215" s="717"/>
      <c r="C215" s="710"/>
      <c r="D215" s="36" t="s">
        <v>6</v>
      </c>
      <c r="E215" s="76"/>
      <c r="F215" s="72"/>
      <c r="G215" s="72"/>
      <c r="H215" s="72"/>
      <c r="I215" s="72"/>
      <c r="J215" s="72"/>
      <c r="K215" s="72"/>
      <c r="L215" s="72"/>
      <c r="M215" s="73"/>
      <c r="N215" s="73"/>
      <c r="O215" s="73"/>
      <c r="P215" s="73"/>
      <c r="Q215" s="73">
        <f>+Q214*$Q$155/$Q$154</f>
        <v>14046216.300000001</v>
      </c>
      <c r="R215" s="73">
        <f>+R214*$R$155/$R$154</f>
        <v>14046216.300000001</v>
      </c>
      <c r="S215" s="783"/>
      <c r="T215" s="75"/>
      <c r="U215" s="75"/>
      <c r="V215" s="75"/>
      <c r="W215" s="75"/>
      <c r="X215" s="75"/>
      <c r="Y215" s="75"/>
      <c r="Z215" s="75"/>
      <c r="AA215" s="80"/>
      <c r="AB215" s="77"/>
      <c r="AC215" s="118"/>
      <c r="AD215" s="73">
        <f>+AD214*$AD$155/$AD$154</f>
        <v>20295666.666666668</v>
      </c>
      <c r="AE215" s="73">
        <v>20295666.666666668</v>
      </c>
      <c r="AF215" s="421"/>
      <c r="AG215" s="786"/>
      <c r="AH215" s="742"/>
      <c r="AI215" s="737"/>
      <c r="AJ215" s="737"/>
      <c r="AK215" s="769"/>
      <c r="AL215" s="737"/>
      <c r="AM215" s="737"/>
      <c r="AN215" s="737"/>
      <c r="AO215" s="735"/>
      <c r="AP215" s="706"/>
      <c r="AQ215" s="706"/>
      <c r="AR215" s="734"/>
      <c r="AS215" s="734"/>
      <c r="AT215" s="734"/>
      <c r="AU215" s="734"/>
      <c r="AV215" s="704"/>
      <c r="AW215" s="704"/>
      <c r="AX215" s="704"/>
      <c r="AY215" s="735"/>
      <c r="AZ215" s="221"/>
    </row>
    <row r="216" spans="1:52" ht="27">
      <c r="A216" s="714"/>
      <c r="B216" s="717"/>
      <c r="C216" s="710"/>
      <c r="D216" s="38" t="s">
        <v>85</v>
      </c>
      <c r="E216" s="76"/>
      <c r="F216" s="72"/>
      <c r="G216" s="72"/>
      <c r="H216" s="72"/>
      <c r="I216" s="72"/>
      <c r="J216" s="72"/>
      <c r="K216" s="72"/>
      <c r="L216" s="72"/>
      <c r="M216" s="73"/>
      <c r="N216" s="73"/>
      <c r="O216" s="73"/>
      <c r="P216" s="73"/>
      <c r="Q216" s="73"/>
      <c r="R216" s="74"/>
      <c r="S216" s="783"/>
      <c r="T216" s="75"/>
      <c r="U216" s="75"/>
      <c r="V216" s="75"/>
      <c r="W216" s="75"/>
      <c r="X216" s="75"/>
      <c r="Y216" s="75"/>
      <c r="Z216" s="75"/>
      <c r="AA216" s="80"/>
      <c r="AB216" s="77"/>
      <c r="AC216" s="118"/>
      <c r="AD216" s="73"/>
      <c r="AE216" s="74"/>
      <c r="AF216" s="420"/>
      <c r="AG216" s="786"/>
      <c r="AH216" s="742"/>
      <c r="AI216" s="737"/>
      <c r="AJ216" s="737"/>
      <c r="AK216" s="769"/>
      <c r="AL216" s="737"/>
      <c r="AM216" s="737"/>
      <c r="AN216" s="737"/>
      <c r="AO216" s="735"/>
      <c r="AP216" s="706"/>
      <c r="AQ216" s="706"/>
      <c r="AR216" s="734"/>
      <c r="AS216" s="734"/>
      <c r="AT216" s="734"/>
      <c r="AU216" s="734"/>
      <c r="AV216" s="704"/>
      <c r="AW216" s="704"/>
      <c r="AX216" s="704"/>
      <c r="AY216" s="735"/>
      <c r="AZ216" s="221"/>
    </row>
    <row r="217" spans="1:52" ht="27">
      <c r="A217" s="714"/>
      <c r="B217" s="717"/>
      <c r="C217" s="710"/>
      <c r="D217" s="36" t="s">
        <v>7</v>
      </c>
      <c r="E217" s="76"/>
      <c r="F217" s="72"/>
      <c r="G217" s="72"/>
      <c r="H217" s="72"/>
      <c r="I217" s="72"/>
      <c r="J217" s="72"/>
      <c r="K217" s="72"/>
      <c r="L217" s="72"/>
      <c r="M217" s="73"/>
      <c r="N217" s="73"/>
      <c r="O217" s="73"/>
      <c r="P217" s="73"/>
      <c r="Q217" s="73"/>
      <c r="R217" s="74"/>
      <c r="S217" s="783"/>
      <c r="T217" s="75"/>
      <c r="U217" s="75"/>
      <c r="V217" s="75"/>
      <c r="W217" s="75"/>
      <c r="X217" s="75"/>
      <c r="Y217" s="75"/>
      <c r="Z217" s="75"/>
      <c r="AA217" s="80"/>
      <c r="AB217" s="77"/>
      <c r="AC217" s="118"/>
      <c r="AD217" s="73"/>
      <c r="AE217" s="74"/>
      <c r="AF217" s="420"/>
      <c r="AG217" s="786"/>
      <c r="AH217" s="742"/>
      <c r="AI217" s="737"/>
      <c r="AJ217" s="737"/>
      <c r="AK217" s="769"/>
      <c r="AL217" s="737"/>
      <c r="AM217" s="737"/>
      <c r="AN217" s="737"/>
      <c r="AO217" s="735"/>
      <c r="AP217" s="706"/>
      <c r="AQ217" s="706"/>
      <c r="AR217" s="734"/>
      <c r="AS217" s="734"/>
      <c r="AT217" s="734"/>
      <c r="AU217" s="734"/>
      <c r="AV217" s="704"/>
      <c r="AW217" s="704"/>
      <c r="AX217" s="704"/>
      <c r="AY217" s="735"/>
      <c r="AZ217" s="221"/>
    </row>
    <row r="218" spans="1:52" ht="27">
      <c r="A218" s="714"/>
      <c r="B218" s="717"/>
      <c r="C218" s="710"/>
      <c r="D218" s="38" t="s">
        <v>86</v>
      </c>
      <c r="E218" s="76"/>
      <c r="F218" s="72"/>
      <c r="G218" s="72"/>
      <c r="H218" s="72"/>
      <c r="I218" s="72"/>
      <c r="J218" s="72"/>
      <c r="K218" s="72"/>
      <c r="L218" s="72"/>
      <c r="M218" s="73"/>
      <c r="N218" s="73"/>
      <c r="O218" s="73"/>
      <c r="P218" s="73"/>
      <c r="Q218" s="73">
        <v>2</v>
      </c>
      <c r="R218" s="74">
        <v>2</v>
      </c>
      <c r="S218" s="783"/>
      <c r="T218" s="75"/>
      <c r="U218" s="75"/>
      <c r="V218" s="75"/>
      <c r="W218" s="75"/>
      <c r="X218" s="75"/>
      <c r="Y218" s="75"/>
      <c r="Z218" s="75"/>
      <c r="AA218" s="80"/>
      <c r="AB218" s="77"/>
      <c r="AC218" s="118"/>
      <c r="AD218" s="73">
        <v>2</v>
      </c>
      <c r="AE218" s="74">
        <v>2</v>
      </c>
      <c r="AF218" s="420"/>
      <c r="AG218" s="786"/>
      <c r="AH218" s="742"/>
      <c r="AI218" s="737"/>
      <c r="AJ218" s="737"/>
      <c r="AK218" s="769"/>
      <c r="AL218" s="737"/>
      <c r="AM218" s="737"/>
      <c r="AN218" s="737"/>
      <c r="AO218" s="735"/>
      <c r="AP218" s="706"/>
      <c r="AQ218" s="706"/>
      <c r="AR218" s="734"/>
      <c r="AS218" s="734"/>
      <c r="AT218" s="734"/>
      <c r="AU218" s="734"/>
      <c r="AV218" s="704"/>
      <c r="AW218" s="704"/>
      <c r="AX218" s="704"/>
      <c r="AY218" s="735"/>
      <c r="AZ218" s="221"/>
    </row>
    <row r="219" spans="1:52" ht="27.75" thickBot="1">
      <c r="A219" s="714"/>
      <c r="B219" s="717"/>
      <c r="C219" s="710"/>
      <c r="D219" s="37" t="s">
        <v>89</v>
      </c>
      <c r="E219" s="76"/>
      <c r="F219" s="72"/>
      <c r="G219" s="72"/>
      <c r="H219" s="72"/>
      <c r="I219" s="72"/>
      <c r="J219" s="72"/>
      <c r="K219" s="72"/>
      <c r="L219" s="72"/>
      <c r="M219" s="73"/>
      <c r="N219" s="73"/>
      <c r="O219" s="73"/>
      <c r="P219" s="73"/>
      <c r="Q219" s="73">
        <f>+Q218*$Q$155/$Q$154</f>
        <v>14046216.300000001</v>
      </c>
      <c r="R219" s="73">
        <f>+R218*$R$155/$R$154</f>
        <v>14046216.300000001</v>
      </c>
      <c r="S219" s="783"/>
      <c r="T219" s="75"/>
      <c r="U219" s="75"/>
      <c r="V219" s="75"/>
      <c r="W219" s="75"/>
      <c r="X219" s="75"/>
      <c r="Y219" s="75"/>
      <c r="Z219" s="75"/>
      <c r="AA219" s="80"/>
      <c r="AB219" s="77"/>
      <c r="AC219" s="118"/>
      <c r="AD219" s="73">
        <f>+AD218*$AD$155/$AD$154</f>
        <v>20295666.666666668</v>
      </c>
      <c r="AE219" s="73">
        <v>20295666.666666668</v>
      </c>
      <c r="AF219" s="421"/>
      <c r="AG219" s="786"/>
      <c r="AH219" s="743"/>
      <c r="AI219" s="712"/>
      <c r="AJ219" s="712"/>
      <c r="AK219" s="770"/>
      <c r="AL219" s="712"/>
      <c r="AM219" s="712"/>
      <c r="AN219" s="712"/>
      <c r="AO219" s="735"/>
      <c r="AP219" s="706"/>
      <c r="AQ219" s="706"/>
      <c r="AR219" s="734"/>
      <c r="AS219" s="734"/>
      <c r="AT219" s="734"/>
      <c r="AU219" s="734"/>
      <c r="AV219" s="704"/>
      <c r="AW219" s="704"/>
      <c r="AX219" s="704"/>
      <c r="AY219" s="735"/>
      <c r="AZ219" s="221"/>
    </row>
    <row r="220" spans="1:52" ht="18">
      <c r="A220" s="714"/>
      <c r="B220" s="717"/>
      <c r="C220" s="710" t="s">
        <v>244</v>
      </c>
      <c r="D220" s="35" t="s">
        <v>84</v>
      </c>
      <c r="E220" s="76"/>
      <c r="F220" s="72"/>
      <c r="G220" s="72"/>
      <c r="H220" s="72"/>
      <c r="I220" s="72"/>
      <c r="J220" s="72"/>
      <c r="K220" s="72"/>
      <c r="L220" s="72"/>
      <c r="M220" s="73"/>
      <c r="N220" s="73"/>
      <c r="O220" s="73"/>
      <c r="P220" s="73"/>
      <c r="Q220" s="73"/>
      <c r="R220" s="74">
        <v>1</v>
      </c>
      <c r="S220" s="783"/>
      <c r="T220" s="75"/>
      <c r="U220" s="75"/>
      <c r="V220" s="75"/>
      <c r="W220" s="75"/>
      <c r="X220" s="75"/>
      <c r="Y220" s="75"/>
      <c r="Z220" s="75"/>
      <c r="AA220" s="80"/>
      <c r="AB220" s="77"/>
      <c r="AC220" s="118"/>
      <c r="AD220" s="73"/>
      <c r="AE220" s="74">
        <v>1</v>
      </c>
      <c r="AF220" s="420"/>
      <c r="AG220" s="786"/>
      <c r="AH220" s="741" t="s">
        <v>244</v>
      </c>
      <c r="AI220" s="736" t="s">
        <v>508</v>
      </c>
      <c r="AJ220" s="736" t="s">
        <v>509</v>
      </c>
      <c r="AK220" s="768" t="s">
        <v>518</v>
      </c>
      <c r="AL220" s="736" t="s">
        <v>228</v>
      </c>
      <c r="AM220" s="736" t="s">
        <v>184</v>
      </c>
      <c r="AN220" s="736" t="s">
        <v>229</v>
      </c>
      <c r="AO220" s="735">
        <v>1315509</v>
      </c>
      <c r="AP220" s="706">
        <v>572451</v>
      </c>
      <c r="AQ220" s="706">
        <v>643445</v>
      </c>
      <c r="AR220" s="734" t="s">
        <v>230</v>
      </c>
      <c r="AS220" s="734" t="s">
        <v>230</v>
      </c>
      <c r="AT220" s="734" t="s">
        <v>230</v>
      </c>
      <c r="AU220" s="734" t="s">
        <v>230</v>
      </c>
      <c r="AV220" s="704" t="s">
        <v>230</v>
      </c>
      <c r="AW220" s="704" t="s">
        <v>230</v>
      </c>
      <c r="AX220" s="704" t="s">
        <v>230</v>
      </c>
      <c r="AY220" s="735">
        <v>1315509</v>
      </c>
      <c r="AZ220" s="221"/>
    </row>
    <row r="221" spans="1:52" ht="18">
      <c r="A221" s="714"/>
      <c r="B221" s="717"/>
      <c r="C221" s="710"/>
      <c r="D221" s="36" t="s">
        <v>6</v>
      </c>
      <c r="E221" s="76"/>
      <c r="F221" s="72"/>
      <c r="G221" s="72"/>
      <c r="H221" s="72"/>
      <c r="I221" s="72"/>
      <c r="J221" s="72"/>
      <c r="K221" s="72"/>
      <c r="L221" s="72"/>
      <c r="M221" s="73"/>
      <c r="N221" s="73"/>
      <c r="O221" s="73"/>
      <c r="P221" s="73"/>
      <c r="Q221" s="73"/>
      <c r="R221" s="73">
        <f>+R220*$R$155/$R$154</f>
        <v>7023108.1500000004</v>
      </c>
      <c r="S221" s="783"/>
      <c r="T221" s="75"/>
      <c r="U221" s="75"/>
      <c r="V221" s="75"/>
      <c r="W221" s="75"/>
      <c r="X221" s="75"/>
      <c r="Y221" s="75"/>
      <c r="Z221" s="75"/>
      <c r="AA221" s="80"/>
      <c r="AB221" s="77"/>
      <c r="AC221" s="118"/>
      <c r="AD221" s="73"/>
      <c r="AE221" s="73">
        <v>10147833.333333334</v>
      </c>
      <c r="AF221" s="421"/>
      <c r="AG221" s="786"/>
      <c r="AH221" s="742"/>
      <c r="AI221" s="737"/>
      <c r="AJ221" s="737"/>
      <c r="AK221" s="769"/>
      <c r="AL221" s="737"/>
      <c r="AM221" s="737"/>
      <c r="AN221" s="737"/>
      <c r="AO221" s="735"/>
      <c r="AP221" s="706"/>
      <c r="AQ221" s="706"/>
      <c r="AR221" s="734"/>
      <c r="AS221" s="734"/>
      <c r="AT221" s="734"/>
      <c r="AU221" s="734"/>
      <c r="AV221" s="704"/>
      <c r="AW221" s="704"/>
      <c r="AX221" s="704"/>
      <c r="AY221" s="735"/>
      <c r="AZ221" s="221"/>
    </row>
    <row r="222" spans="1:52" ht="27">
      <c r="A222" s="714"/>
      <c r="B222" s="717"/>
      <c r="C222" s="710"/>
      <c r="D222" s="38" t="s">
        <v>85</v>
      </c>
      <c r="E222" s="76"/>
      <c r="F222" s="72"/>
      <c r="G222" s="72"/>
      <c r="H222" s="72"/>
      <c r="I222" s="72"/>
      <c r="J222" s="72"/>
      <c r="K222" s="72"/>
      <c r="L222" s="72"/>
      <c r="M222" s="73"/>
      <c r="N222" s="73"/>
      <c r="O222" s="73"/>
      <c r="P222" s="73"/>
      <c r="Q222" s="73"/>
      <c r="R222" s="74"/>
      <c r="S222" s="783"/>
      <c r="T222" s="75"/>
      <c r="U222" s="75"/>
      <c r="V222" s="75"/>
      <c r="W222" s="75"/>
      <c r="X222" s="75"/>
      <c r="Y222" s="75"/>
      <c r="Z222" s="75"/>
      <c r="AA222" s="80"/>
      <c r="AB222" s="77"/>
      <c r="AC222" s="118"/>
      <c r="AD222" s="73"/>
      <c r="AE222" s="74"/>
      <c r="AF222" s="420"/>
      <c r="AG222" s="786"/>
      <c r="AH222" s="742"/>
      <c r="AI222" s="737"/>
      <c r="AJ222" s="737"/>
      <c r="AK222" s="769"/>
      <c r="AL222" s="737"/>
      <c r="AM222" s="737"/>
      <c r="AN222" s="737"/>
      <c r="AO222" s="735"/>
      <c r="AP222" s="706"/>
      <c r="AQ222" s="706"/>
      <c r="AR222" s="734"/>
      <c r="AS222" s="734"/>
      <c r="AT222" s="734"/>
      <c r="AU222" s="734"/>
      <c r="AV222" s="704"/>
      <c r="AW222" s="704"/>
      <c r="AX222" s="704"/>
      <c r="AY222" s="735"/>
      <c r="AZ222" s="221"/>
    </row>
    <row r="223" spans="1:52" ht="27">
      <c r="A223" s="714"/>
      <c r="B223" s="717"/>
      <c r="C223" s="710"/>
      <c r="D223" s="36" t="s">
        <v>7</v>
      </c>
      <c r="E223" s="76"/>
      <c r="F223" s="72"/>
      <c r="G223" s="72"/>
      <c r="H223" s="72"/>
      <c r="I223" s="72"/>
      <c r="J223" s="72"/>
      <c r="K223" s="72"/>
      <c r="L223" s="72"/>
      <c r="M223" s="73"/>
      <c r="N223" s="73"/>
      <c r="O223" s="73"/>
      <c r="P223" s="73"/>
      <c r="Q223" s="73"/>
      <c r="R223" s="74"/>
      <c r="S223" s="783"/>
      <c r="T223" s="75"/>
      <c r="U223" s="75"/>
      <c r="V223" s="75"/>
      <c r="W223" s="75"/>
      <c r="X223" s="75"/>
      <c r="Y223" s="75"/>
      <c r="Z223" s="75"/>
      <c r="AA223" s="80"/>
      <c r="AB223" s="77"/>
      <c r="AC223" s="118"/>
      <c r="AD223" s="73"/>
      <c r="AE223" s="74"/>
      <c r="AF223" s="420"/>
      <c r="AG223" s="786"/>
      <c r="AH223" s="742"/>
      <c r="AI223" s="737"/>
      <c r="AJ223" s="737"/>
      <c r="AK223" s="769"/>
      <c r="AL223" s="737"/>
      <c r="AM223" s="737"/>
      <c r="AN223" s="737"/>
      <c r="AO223" s="735"/>
      <c r="AP223" s="706"/>
      <c r="AQ223" s="706"/>
      <c r="AR223" s="734"/>
      <c r="AS223" s="734"/>
      <c r="AT223" s="734"/>
      <c r="AU223" s="734"/>
      <c r="AV223" s="704"/>
      <c r="AW223" s="704"/>
      <c r="AX223" s="704"/>
      <c r="AY223" s="735"/>
      <c r="AZ223" s="221"/>
    </row>
    <row r="224" spans="1:52" ht="27">
      <c r="A224" s="714"/>
      <c r="B224" s="717"/>
      <c r="C224" s="710"/>
      <c r="D224" s="38" t="s">
        <v>86</v>
      </c>
      <c r="E224" s="76"/>
      <c r="F224" s="72"/>
      <c r="G224" s="72"/>
      <c r="H224" s="72"/>
      <c r="I224" s="72"/>
      <c r="J224" s="72"/>
      <c r="K224" s="72"/>
      <c r="L224" s="72"/>
      <c r="M224" s="73"/>
      <c r="N224" s="73"/>
      <c r="O224" s="73"/>
      <c r="P224" s="73"/>
      <c r="Q224" s="73"/>
      <c r="R224" s="74">
        <v>1</v>
      </c>
      <c r="S224" s="783"/>
      <c r="T224" s="75"/>
      <c r="U224" s="75"/>
      <c r="V224" s="75"/>
      <c r="W224" s="75"/>
      <c r="X224" s="75"/>
      <c r="Y224" s="75"/>
      <c r="Z224" s="75"/>
      <c r="AA224" s="80"/>
      <c r="AB224" s="77"/>
      <c r="AC224" s="118"/>
      <c r="AD224" s="73"/>
      <c r="AE224" s="74">
        <v>1</v>
      </c>
      <c r="AF224" s="420"/>
      <c r="AG224" s="786"/>
      <c r="AH224" s="742"/>
      <c r="AI224" s="737"/>
      <c r="AJ224" s="737"/>
      <c r="AK224" s="769"/>
      <c r="AL224" s="737"/>
      <c r="AM224" s="737"/>
      <c r="AN224" s="737"/>
      <c r="AO224" s="735"/>
      <c r="AP224" s="706"/>
      <c r="AQ224" s="706"/>
      <c r="AR224" s="734"/>
      <c r="AS224" s="734"/>
      <c r="AT224" s="734"/>
      <c r="AU224" s="734"/>
      <c r="AV224" s="704"/>
      <c r="AW224" s="704"/>
      <c r="AX224" s="704"/>
      <c r="AY224" s="735"/>
      <c r="AZ224" s="221"/>
    </row>
    <row r="225" spans="1:52" ht="27.75" thickBot="1">
      <c r="A225" s="714"/>
      <c r="B225" s="717"/>
      <c r="C225" s="710"/>
      <c r="D225" s="37" t="s">
        <v>89</v>
      </c>
      <c r="E225" s="76"/>
      <c r="F225" s="72"/>
      <c r="G225" s="72"/>
      <c r="H225" s="72"/>
      <c r="I225" s="72"/>
      <c r="J225" s="72"/>
      <c r="K225" s="72"/>
      <c r="L225" s="72"/>
      <c r="M225" s="73"/>
      <c r="N225" s="73"/>
      <c r="O225" s="73"/>
      <c r="P225" s="73"/>
      <c r="Q225" s="73"/>
      <c r="R225" s="73">
        <f>+R224*$R$155/$R$154</f>
        <v>7023108.1500000004</v>
      </c>
      <c r="S225" s="783"/>
      <c r="T225" s="75"/>
      <c r="U225" s="75"/>
      <c r="V225" s="75"/>
      <c r="W225" s="75"/>
      <c r="X225" s="75"/>
      <c r="Y225" s="75"/>
      <c r="Z225" s="75"/>
      <c r="AA225" s="80"/>
      <c r="AB225" s="77"/>
      <c r="AC225" s="118"/>
      <c r="AD225" s="73"/>
      <c r="AE225" s="73">
        <v>10147833.333333334</v>
      </c>
      <c r="AF225" s="421"/>
      <c r="AG225" s="786"/>
      <c r="AH225" s="743"/>
      <c r="AI225" s="712"/>
      <c r="AJ225" s="712"/>
      <c r="AK225" s="770"/>
      <c r="AL225" s="712"/>
      <c r="AM225" s="712"/>
      <c r="AN225" s="712"/>
      <c r="AO225" s="735"/>
      <c r="AP225" s="706"/>
      <c r="AQ225" s="706"/>
      <c r="AR225" s="734"/>
      <c r="AS225" s="734"/>
      <c r="AT225" s="734"/>
      <c r="AU225" s="734"/>
      <c r="AV225" s="704"/>
      <c r="AW225" s="704"/>
      <c r="AX225" s="704"/>
      <c r="AY225" s="735"/>
      <c r="AZ225" s="221"/>
    </row>
    <row r="226" spans="1:52" ht="18">
      <c r="A226" s="714"/>
      <c r="B226" s="717"/>
      <c r="C226" s="710" t="s">
        <v>245</v>
      </c>
      <c r="D226" s="35" t="s">
        <v>84</v>
      </c>
      <c r="E226" s="76"/>
      <c r="F226" s="72"/>
      <c r="G226" s="72"/>
      <c r="H226" s="72"/>
      <c r="I226" s="72"/>
      <c r="J226" s="72"/>
      <c r="K226" s="72"/>
      <c r="L226" s="72"/>
      <c r="M226" s="73"/>
      <c r="N226" s="73"/>
      <c r="O226" s="73"/>
      <c r="P226" s="73"/>
      <c r="Q226" s="73"/>
      <c r="R226" s="74">
        <v>1</v>
      </c>
      <c r="S226" s="783"/>
      <c r="T226" s="75"/>
      <c r="U226" s="75"/>
      <c r="V226" s="75"/>
      <c r="W226" s="75"/>
      <c r="X226" s="75"/>
      <c r="Y226" s="75"/>
      <c r="Z226" s="75"/>
      <c r="AA226" s="80"/>
      <c r="AB226" s="77"/>
      <c r="AC226" s="118"/>
      <c r="AD226" s="73"/>
      <c r="AE226" s="74">
        <v>1</v>
      </c>
      <c r="AF226" s="420"/>
      <c r="AG226" s="786"/>
      <c r="AH226" s="741" t="s">
        <v>245</v>
      </c>
      <c r="AI226" s="736" t="s">
        <v>510</v>
      </c>
      <c r="AJ226" s="736" t="s">
        <v>511</v>
      </c>
      <c r="AK226" s="768" t="s">
        <v>518</v>
      </c>
      <c r="AL226" s="736" t="s">
        <v>228</v>
      </c>
      <c r="AM226" s="736" t="s">
        <v>184</v>
      </c>
      <c r="AN226" s="736" t="s">
        <v>229</v>
      </c>
      <c r="AO226" s="735">
        <v>270280</v>
      </c>
      <c r="AP226" s="706">
        <v>64519</v>
      </c>
      <c r="AQ226" s="706">
        <v>72507</v>
      </c>
      <c r="AR226" s="734" t="s">
        <v>230</v>
      </c>
      <c r="AS226" s="734" t="s">
        <v>230</v>
      </c>
      <c r="AT226" s="734" t="s">
        <v>230</v>
      </c>
      <c r="AU226" s="734" t="s">
        <v>230</v>
      </c>
      <c r="AV226" s="704" t="s">
        <v>230</v>
      </c>
      <c r="AW226" s="704" t="s">
        <v>230</v>
      </c>
      <c r="AX226" s="704" t="s">
        <v>230</v>
      </c>
      <c r="AY226" s="735">
        <v>270280</v>
      </c>
      <c r="AZ226" s="221"/>
    </row>
    <row r="227" spans="1:52" ht="18">
      <c r="A227" s="714"/>
      <c r="B227" s="717"/>
      <c r="C227" s="710"/>
      <c r="D227" s="36" t="s">
        <v>6</v>
      </c>
      <c r="E227" s="76"/>
      <c r="F227" s="72"/>
      <c r="G227" s="72"/>
      <c r="H227" s="72"/>
      <c r="I227" s="72"/>
      <c r="J227" s="72"/>
      <c r="K227" s="72"/>
      <c r="L227" s="72"/>
      <c r="M227" s="73"/>
      <c r="N227" s="73"/>
      <c r="O227" s="73"/>
      <c r="P227" s="73"/>
      <c r="Q227" s="73"/>
      <c r="R227" s="73">
        <f>+R226*$R$155/$R$154</f>
        <v>7023108.1500000004</v>
      </c>
      <c r="S227" s="783"/>
      <c r="T227" s="75"/>
      <c r="U227" s="75"/>
      <c r="V227" s="75"/>
      <c r="W227" s="75"/>
      <c r="X227" s="75"/>
      <c r="Y227" s="75"/>
      <c r="Z227" s="75"/>
      <c r="AA227" s="80"/>
      <c r="AB227" s="77"/>
      <c r="AC227" s="118"/>
      <c r="AD227" s="73"/>
      <c r="AE227" s="73">
        <v>10147833.333333334</v>
      </c>
      <c r="AF227" s="421"/>
      <c r="AG227" s="786"/>
      <c r="AH227" s="742"/>
      <c r="AI227" s="737"/>
      <c r="AJ227" s="737"/>
      <c r="AK227" s="769"/>
      <c r="AL227" s="737"/>
      <c r="AM227" s="737"/>
      <c r="AN227" s="737"/>
      <c r="AO227" s="735"/>
      <c r="AP227" s="706"/>
      <c r="AQ227" s="706"/>
      <c r="AR227" s="734"/>
      <c r="AS227" s="734"/>
      <c r="AT227" s="734"/>
      <c r="AU227" s="734"/>
      <c r="AV227" s="704"/>
      <c r="AW227" s="704"/>
      <c r="AX227" s="704"/>
      <c r="AY227" s="735"/>
      <c r="AZ227" s="221"/>
    </row>
    <row r="228" spans="1:52" ht="27">
      <c r="A228" s="714"/>
      <c r="B228" s="717"/>
      <c r="C228" s="710"/>
      <c r="D228" s="38" t="s">
        <v>85</v>
      </c>
      <c r="E228" s="76"/>
      <c r="F228" s="72"/>
      <c r="G228" s="72"/>
      <c r="H228" s="72"/>
      <c r="I228" s="72"/>
      <c r="J228" s="72"/>
      <c r="K228" s="72"/>
      <c r="L228" s="72"/>
      <c r="M228" s="73"/>
      <c r="N228" s="73"/>
      <c r="O228" s="73"/>
      <c r="P228" s="73"/>
      <c r="Q228" s="73"/>
      <c r="R228" s="74"/>
      <c r="S228" s="783"/>
      <c r="T228" s="75"/>
      <c r="U228" s="75"/>
      <c r="V228" s="75"/>
      <c r="W228" s="75"/>
      <c r="X228" s="75"/>
      <c r="Y228" s="75"/>
      <c r="Z228" s="75"/>
      <c r="AA228" s="80"/>
      <c r="AB228" s="77"/>
      <c r="AC228" s="118"/>
      <c r="AD228" s="73"/>
      <c r="AE228" s="74"/>
      <c r="AF228" s="420"/>
      <c r="AG228" s="786"/>
      <c r="AH228" s="742"/>
      <c r="AI228" s="737"/>
      <c r="AJ228" s="737"/>
      <c r="AK228" s="769"/>
      <c r="AL228" s="737"/>
      <c r="AM228" s="737"/>
      <c r="AN228" s="737"/>
      <c r="AO228" s="735"/>
      <c r="AP228" s="706"/>
      <c r="AQ228" s="706"/>
      <c r="AR228" s="734"/>
      <c r="AS228" s="734"/>
      <c r="AT228" s="734"/>
      <c r="AU228" s="734"/>
      <c r="AV228" s="704"/>
      <c r="AW228" s="704"/>
      <c r="AX228" s="704"/>
      <c r="AY228" s="735"/>
      <c r="AZ228" s="221"/>
    </row>
    <row r="229" spans="1:52" ht="27">
      <c r="A229" s="714"/>
      <c r="B229" s="717"/>
      <c r="C229" s="710"/>
      <c r="D229" s="36" t="s">
        <v>7</v>
      </c>
      <c r="E229" s="76"/>
      <c r="F229" s="72"/>
      <c r="G229" s="72"/>
      <c r="H229" s="72"/>
      <c r="I229" s="72"/>
      <c r="J229" s="72"/>
      <c r="K229" s="72"/>
      <c r="L229" s="72"/>
      <c r="M229" s="73"/>
      <c r="N229" s="73"/>
      <c r="O229" s="73"/>
      <c r="P229" s="73"/>
      <c r="Q229" s="73"/>
      <c r="R229" s="74"/>
      <c r="S229" s="783"/>
      <c r="T229" s="75"/>
      <c r="U229" s="75"/>
      <c r="V229" s="75"/>
      <c r="W229" s="75"/>
      <c r="X229" s="75"/>
      <c r="Y229" s="75"/>
      <c r="Z229" s="75"/>
      <c r="AA229" s="80"/>
      <c r="AB229" s="77"/>
      <c r="AC229" s="118"/>
      <c r="AD229" s="73"/>
      <c r="AE229" s="74"/>
      <c r="AF229" s="420"/>
      <c r="AG229" s="786"/>
      <c r="AH229" s="742"/>
      <c r="AI229" s="737"/>
      <c r="AJ229" s="737"/>
      <c r="AK229" s="769"/>
      <c r="AL229" s="737"/>
      <c r="AM229" s="737"/>
      <c r="AN229" s="737"/>
      <c r="AO229" s="735"/>
      <c r="AP229" s="706"/>
      <c r="AQ229" s="706"/>
      <c r="AR229" s="734"/>
      <c r="AS229" s="734"/>
      <c r="AT229" s="734"/>
      <c r="AU229" s="734"/>
      <c r="AV229" s="704"/>
      <c r="AW229" s="704"/>
      <c r="AX229" s="704"/>
      <c r="AY229" s="735"/>
      <c r="AZ229" s="221"/>
    </row>
    <row r="230" spans="1:52" ht="27">
      <c r="A230" s="714"/>
      <c r="B230" s="717"/>
      <c r="C230" s="710"/>
      <c r="D230" s="38" t="s">
        <v>86</v>
      </c>
      <c r="E230" s="76"/>
      <c r="F230" s="72"/>
      <c r="G230" s="72"/>
      <c r="H230" s="72"/>
      <c r="I230" s="72"/>
      <c r="J230" s="72"/>
      <c r="K230" s="72"/>
      <c r="L230" s="72"/>
      <c r="M230" s="73"/>
      <c r="N230" s="73"/>
      <c r="O230" s="73"/>
      <c r="P230" s="73"/>
      <c r="Q230" s="73"/>
      <c r="R230" s="74">
        <v>1</v>
      </c>
      <c r="S230" s="783"/>
      <c r="T230" s="75"/>
      <c r="U230" s="75"/>
      <c r="V230" s="75"/>
      <c r="W230" s="75"/>
      <c r="X230" s="75"/>
      <c r="Y230" s="75"/>
      <c r="Z230" s="75"/>
      <c r="AA230" s="80"/>
      <c r="AB230" s="77"/>
      <c r="AC230" s="118"/>
      <c r="AD230" s="73"/>
      <c r="AE230" s="74">
        <v>1</v>
      </c>
      <c r="AF230" s="420"/>
      <c r="AG230" s="786"/>
      <c r="AH230" s="742"/>
      <c r="AI230" s="737"/>
      <c r="AJ230" s="737"/>
      <c r="AK230" s="769"/>
      <c r="AL230" s="737"/>
      <c r="AM230" s="737"/>
      <c r="AN230" s="737"/>
      <c r="AO230" s="735"/>
      <c r="AP230" s="706"/>
      <c r="AQ230" s="706"/>
      <c r="AR230" s="734"/>
      <c r="AS230" s="734"/>
      <c r="AT230" s="734"/>
      <c r="AU230" s="734"/>
      <c r="AV230" s="704"/>
      <c r="AW230" s="704"/>
      <c r="AX230" s="704"/>
      <c r="AY230" s="735"/>
      <c r="AZ230" s="221"/>
    </row>
    <row r="231" spans="1:52" ht="27.75" thickBot="1">
      <c r="A231" s="714"/>
      <c r="B231" s="717"/>
      <c r="C231" s="710"/>
      <c r="D231" s="37" t="s">
        <v>89</v>
      </c>
      <c r="E231" s="76"/>
      <c r="F231" s="72"/>
      <c r="G231" s="72"/>
      <c r="H231" s="72"/>
      <c r="I231" s="72"/>
      <c r="J231" s="72"/>
      <c r="K231" s="72"/>
      <c r="L231" s="72"/>
      <c r="M231" s="73"/>
      <c r="N231" s="73"/>
      <c r="O231" s="73"/>
      <c r="P231" s="73"/>
      <c r="Q231" s="73"/>
      <c r="R231" s="73">
        <f>+R230*$R$155/$R$154</f>
        <v>7023108.1500000004</v>
      </c>
      <c r="S231" s="783"/>
      <c r="T231" s="75"/>
      <c r="U231" s="75"/>
      <c r="V231" s="75"/>
      <c r="W231" s="75"/>
      <c r="X231" s="75"/>
      <c r="Y231" s="75"/>
      <c r="Z231" s="75"/>
      <c r="AA231" s="80"/>
      <c r="AB231" s="77"/>
      <c r="AC231" s="118"/>
      <c r="AD231" s="73"/>
      <c r="AE231" s="73">
        <v>10147833.333333334</v>
      </c>
      <c r="AF231" s="421"/>
      <c r="AG231" s="786"/>
      <c r="AH231" s="743"/>
      <c r="AI231" s="712"/>
      <c r="AJ231" s="712"/>
      <c r="AK231" s="770"/>
      <c r="AL231" s="712"/>
      <c r="AM231" s="712"/>
      <c r="AN231" s="712"/>
      <c r="AO231" s="735"/>
      <c r="AP231" s="706"/>
      <c r="AQ231" s="706"/>
      <c r="AR231" s="734"/>
      <c r="AS231" s="734"/>
      <c r="AT231" s="734"/>
      <c r="AU231" s="734"/>
      <c r="AV231" s="704"/>
      <c r="AW231" s="704"/>
      <c r="AX231" s="704"/>
      <c r="AY231" s="735"/>
      <c r="AZ231" s="221"/>
    </row>
    <row r="232" spans="1:52" ht="18">
      <c r="A232" s="714"/>
      <c r="B232" s="717"/>
      <c r="C232" s="710" t="s">
        <v>246</v>
      </c>
      <c r="D232" s="35" t="s">
        <v>84</v>
      </c>
      <c r="E232" s="76"/>
      <c r="F232" s="72"/>
      <c r="G232" s="72"/>
      <c r="H232" s="72"/>
      <c r="I232" s="72"/>
      <c r="J232" s="72"/>
      <c r="K232" s="72"/>
      <c r="L232" s="72"/>
      <c r="M232" s="73"/>
      <c r="N232" s="73"/>
      <c r="O232" s="73"/>
      <c r="P232" s="73"/>
      <c r="Q232" s="73"/>
      <c r="R232" s="74"/>
      <c r="S232" s="783"/>
      <c r="T232" s="75"/>
      <c r="U232" s="75"/>
      <c r="V232" s="75"/>
      <c r="W232" s="75"/>
      <c r="X232" s="75"/>
      <c r="Y232" s="75"/>
      <c r="Z232" s="75"/>
      <c r="AA232" s="80"/>
      <c r="AB232" s="77"/>
      <c r="AC232" s="118"/>
      <c r="AD232" s="73"/>
      <c r="AE232" s="74"/>
      <c r="AF232" s="420"/>
      <c r="AG232" s="786"/>
      <c r="AH232" s="741" t="s">
        <v>246</v>
      </c>
      <c r="AI232" s="736" t="s">
        <v>227</v>
      </c>
      <c r="AJ232" s="736" t="s">
        <v>227</v>
      </c>
      <c r="AK232" s="736" t="s">
        <v>227</v>
      </c>
      <c r="AL232" s="736" t="s">
        <v>228</v>
      </c>
      <c r="AM232" s="736" t="s">
        <v>184</v>
      </c>
      <c r="AN232" s="736" t="s">
        <v>229</v>
      </c>
      <c r="AO232" s="735">
        <v>140135</v>
      </c>
      <c r="AP232" s="706">
        <v>70844</v>
      </c>
      <c r="AQ232" s="706">
        <v>80573</v>
      </c>
      <c r="AR232" s="734" t="s">
        <v>230</v>
      </c>
      <c r="AS232" s="734" t="s">
        <v>230</v>
      </c>
      <c r="AT232" s="734" t="s">
        <v>230</v>
      </c>
      <c r="AU232" s="734" t="s">
        <v>230</v>
      </c>
      <c r="AV232" s="704" t="s">
        <v>230</v>
      </c>
      <c r="AW232" s="704" t="s">
        <v>230</v>
      </c>
      <c r="AX232" s="704" t="s">
        <v>230</v>
      </c>
      <c r="AY232" s="735">
        <v>140135</v>
      </c>
      <c r="AZ232" s="221"/>
    </row>
    <row r="233" spans="1:52" ht="18">
      <c r="A233" s="714"/>
      <c r="B233" s="717"/>
      <c r="C233" s="710"/>
      <c r="D233" s="36" t="s">
        <v>6</v>
      </c>
      <c r="E233" s="76"/>
      <c r="F233" s="72"/>
      <c r="G233" s="72"/>
      <c r="H233" s="72"/>
      <c r="I233" s="72"/>
      <c r="J233" s="72"/>
      <c r="K233" s="72"/>
      <c r="L233" s="72"/>
      <c r="M233" s="73"/>
      <c r="N233" s="73"/>
      <c r="O233" s="73"/>
      <c r="P233" s="73"/>
      <c r="Q233" s="73"/>
      <c r="R233" s="74"/>
      <c r="S233" s="783"/>
      <c r="T233" s="75"/>
      <c r="U233" s="75"/>
      <c r="V233" s="75"/>
      <c r="W233" s="75"/>
      <c r="X233" s="75"/>
      <c r="Y233" s="75"/>
      <c r="Z233" s="75"/>
      <c r="AA233" s="80"/>
      <c r="AB233" s="77"/>
      <c r="AC233" s="118"/>
      <c r="AD233" s="73"/>
      <c r="AE233" s="74"/>
      <c r="AF233" s="420"/>
      <c r="AG233" s="786"/>
      <c r="AH233" s="742"/>
      <c r="AI233" s="737"/>
      <c r="AJ233" s="737"/>
      <c r="AK233" s="737"/>
      <c r="AL233" s="737"/>
      <c r="AM233" s="737"/>
      <c r="AN233" s="737"/>
      <c r="AO233" s="735"/>
      <c r="AP233" s="706"/>
      <c r="AQ233" s="706"/>
      <c r="AR233" s="734"/>
      <c r="AS233" s="734"/>
      <c r="AT233" s="734"/>
      <c r="AU233" s="734"/>
      <c r="AV233" s="704"/>
      <c r="AW233" s="704"/>
      <c r="AX233" s="704"/>
      <c r="AY233" s="735"/>
      <c r="AZ233" s="221"/>
    </row>
    <row r="234" spans="1:52" ht="27">
      <c r="A234" s="714"/>
      <c r="B234" s="717"/>
      <c r="C234" s="710"/>
      <c r="D234" s="38" t="s">
        <v>85</v>
      </c>
      <c r="E234" s="76"/>
      <c r="F234" s="72"/>
      <c r="G234" s="72"/>
      <c r="H234" s="72"/>
      <c r="I234" s="72"/>
      <c r="J234" s="72"/>
      <c r="K234" s="72"/>
      <c r="L234" s="72"/>
      <c r="M234" s="73"/>
      <c r="N234" s="73"/>
      <c r="O234" s="73"/>
      <c r="P234" s="73"/>
      <c r="Q234" s="73"/>
      <c r="R234" s="74"/>
      <c r="S234" s="783"/>
      <c r="T234" s="75"/>
      <c r="U234" s="75"/>
      <c r="V234" s="75"/>
      <c r="W234" s="75"/>
      <c r="X234" s="75"/>
      <c r="Y234" s="75"/>
      <c r="Z234" s="75"/>
      <c r="AA234" s="80"/>
      <c r="AB234" s="77"/>
      <c r="AC234" s="118"/>
      <c r="AD234" s="73"/>
      <c r="AE234" s="74"/>
      <c r="AF234" s="420"/>
      <c r="AG234" s="786"/>
      <c r="AH234" s="742"/>
      <c r="AI234" s="737"/>
      <c r="AJ234" s="737"/>
      <c r="AK234" s="737"/>
      <c r="AL234" s="737"/>
      <c r="AM234" s="737"/>
      <c r="AN234" s="737"/>
      <c r="AO234" s="735"/>
      <c r="AP234" s="706"/>
      <c r="AQ234" s="706"/>
      <c r="AR234" s="734"/>
      <c r="AS234" s="734"/>
      <c r="AT234" s="734"/>
      <c r="AU234" s="734"/>
      <c r="AV234" s="704"/>
      <c r="AW234" s="704"/>
      <c r="AX234" s="704"/>
      <c r="AY234" s="735"/>
      <c r="AZ234" s="221"/>
    </row>
    <row r="235" spans="1:52" ht="27">
      <c r="A235" s="714"/>
      <c r="B235" s="717"/>
      <c r="C235" s="710"/>
      <c r="D235" s="36" t="s">
        <v>7</v>
      </c>
      <c r="E235" s="76"/>
      <c r="F235" s="72"/>
      <c r="G235" s="72"/>
      <c r="H235" s="72"/>
      <c r="I235" s="72"/>
      <c r="J235" s="72"/>
      <c r="K235" s="72"/>
      <c r="L235" s="72"/>
      <c r="M235" s="73"/>
      <c r="N235" s="73"/>
      <c r="O235" s="73"/>
      <c r="P235" s="73"/>
      <c r="Q235" s="73"/>
      <c r="R235" s="74"/>
      <c r="S235" s="783"/>
      <c r="T235" s="75"/>
      <c r="U235" s="75"/>
      <c r="V235" s="75"/>
      <c r="W235" s="75"/>
      <c r="X235" s="75"/>
      <c r="Y235" s="75"/>
      <c r="Z235" s="75"/>
      <c r="AA235" s="80"/>
      <c r="AB235" s="77"/>
      <c r="AC235" s="118"/>
      <c r="AD235" s="73"/>
      <c r="AE235" s="74"/>
      <c r="AF235" s="420"/>
      <c r="AG235" s="786"/>
      <c r="AH235" s="742"/>
      <c r="AI235" s="737"/>
      <c r="AJ235" s="737"/>
      <c r="AK235" s="737"/>
      <c r="AL235" s="737"/>
      <c r="AM235" s="737"/>
      <c r="AN235" s="737"/>
      <c r="AO235" s="735"/>
      <c r="AP235" s="706"/>
      <c r="AQ235" s="706"/>
      <c r="AR235" s="734"/>
      <c r="AS235" s="734"/>
      <c r="AT235" s="734"/>
      <c r="AU235" s="734"/>
      <c r="AV235" s="704"/>
      <c r="AW235" s="704"/>
      <c r="AX235" s="704"/>
      <c r="AY235" s="735"/>
      <c r="AZ235" s="221"/>
    </row>
    <row r="236" spans="1:52" ht="27">
      <c r="A236" s="714"/>
      <c r="B236" s="717"/>
      <c r="C236" s="710"/>
      <c r="D236" s="38" t="s">
        <v>86</v>
      </c>
      <c r="E236" s="76"/>
      <c r="F236" s="72"/>
      <c r="G236" s="72"/>
      <c r="H236" s="72"/>
      <c r="I236" s="72"/>
      <c r="J236" s="72"/>
      <c r="K236" s="72"/>
      <c r="L236" s="72"/>
      <c r="M236" s="73"/>
      <c r="N236" s="73"/>
      <c r="O236" s="73"/>
      <c r="P236" s="73"/>
      <c r="Q236" s="73"/>
      <c r="R236" s="74"/>
      <c r="S236" s="783"/>
      <c r="T236" s="75"/>
      <c r="U236" s="75"/>
      <c r="V236" s="75"/>
      <c r="W236" s="75"/>
      <c r="X236" s="75"/>
      <c r="Y236" s="75"/>
      <c r="Z236" s="75"/>
      <c r="AA236" s="80"/>
      <c r="AB236" s="77"/>
      <c r="AC236" s="118"/>
      <c r="AD236" s="73"/>
      <c r="AE236" s="74"/>
      <c r="AF236" s="420"/>
      <c r="AG236" s="786"/>
      <c r="AH236" s="742"/>
      <c r="AI236" s="737"/>
      <c r="AJ236" s="737"/>
      <c r="AK236" s="737"/>
      <c r="AL236" s="737"/>
      <c r="AM236" s="737"/>
      <c r="AN236" s="737"/>
      <c r="AO236" s="735"/>
      <c r="AP236" s="706"/>
      <c r="AQ236" s="706"/>
      <c r="AR236" s="734"/>
      <c r="AS236" s="734"/>
      <c r="AT236" s="734"/>
      <c r="AU236" s="734"/>
      <c r="AV236" s="704"/>
      <c r="AW236" s="704"/>
      <c r="AX236" s="704"/>
      <c r="AY236" s="735"/>
      <c r="AZ236" s="221"/>
    </row>
    <row r="237" spans="1:52" ht="27.75" thickBot="1">
      <c r="A237" s="714"/>
      <c r="B237" s="717"/>
      <c r="C237" s="710"/>
      <c r="D237" s="37" t="s">
        <v>89</v>
      </c>
      <c r="E237" s="76"/>
      <c r="F237" s="72"/>
      <c r="G237" s="72"/>
      <c r="H237" s="72"/>
      <c r="I237" s="72"/>
      <c r="J237" s="72"/>
      <c r="K237" s="72"/>
      <c r="L237" s="72"/>
      <c r="M237" s="73"/>
      <c r="N237" s="73"/>
      <c r="O237" s="73"/>
      <c r="P237" s="73"/>
      <c r="Q237" s="73"/>
      <c r="R237" s="74"/>
      <c r="S237" s="783"/>
      <c r="T237" s="75"/>
      <c r="U237" s="75"/>
      <c r="V237" s="75"/>
      <c r="W237" s="75"/>
      <c r="X237" s="75"/>
      <c r="Y237" s="75"/>
      <c r="Z237" s="75"/>
      <c r="AA237" s="80"/>
      <c r="AB237" s="77"/>
      <c r="AC237" s="118"/>
      <c r="AD237" s="73"/>
      <c r="AE237" s="74"/>
      <c r="AF237" s="420"/>
      <c r="AG237" s="786"/>
      <c r="AH237" s="743"/>
      <c r="AI237" s="712"/>
      <c r="AJ237" s="712"/>
      <c r="AK237" s="712"/>
      <c r="AL237" s="712"/>
      <c r="AM237" s="712"/>
      <c r="AN237" s="712"/>
      <c r="AO237" s="735"/>
      <c r="AP237" s="706"/>
      <c r="AQ237" s="706"/>
      <c r="AR237" s="734"/>
      <c r="AS237" s="734"/>
      <c r="AT237" s="734"/>
      <c r="AU237" s="734"/>
      <c r="AV237" s="704"/>
      <c r="AW237" s="704"/>
      <c r="AX237" s="704"/>
      <c r="AY237" s="735"/>
      <c r="AZ237" s="221"/>
    </row>
    <row r="238" spans="1:52" ht="18">
      <c r="A238" s="714"/>
      <c r="B238" s="717"/>
      <c r="C238" s="710" t="s">
        <v>247</v>
      </c>
      <c r="D238" s="35" t="s">
        <v>84</v>
      </c>
      <c r="E238" s="76"/>
      <c r="F238" s="72"/>
      <c r="G238" s="72"/>
      <c r="H238" s="72"/>
      <c r="I238" s="72"/>
      <c r="J238" s="72"/>
      <c r="K238" s="72"/>
      <c r="L238" s="72"/>
      <c r="M238" s="73"/>
      <c r="N238" s="73"/>
      <c r="O238" s="73"/>
      <c r="P238" s="73"/>
      <c r="Q238" s="73"/>
      <c r="R238" s="74"/>
      <c r="S238" s="783"/>
      <c r="T238" s="75"/>
      <c r="U238" s="75"/>
      <c r="V238" s="75"/>
      <c r="W238" s="75"/>
      <c r="X238" s="75"/>
      <c r="Y238" s="75"/>
      <c r="Z238" s="75"/>
      <c r="AA238" s="80"/>
      <c r="AB238" s="77"/>
      <c r="AC238" s="118"/>
      <c r="AD238" s="73"/>
      <c r="AE238" s="74"/>
      <c r="AF238" s="420"/>
      <c r="AG238" s="786"/>
      <c r="AH238" s="741" t="s">
        <v>247</v>
      </c>
      <c r="AI238" s="736" t="s">
        <v>227</v>
      </c>
      <c r="AJ238" s="736" t="s">
        <v>227</v>
      </c>
      <c r="AK238" s="736" t="s">
        <v>227</v>
      </c>
      <c r="AL238" s="736" t="s">
        <v>228</v>
      </c>
      <c r="AM238" s="736" t="s">
        <v>184</v>
      </c>
      <c r="AN238" s="736" t="s">
        <v>229</v>
      </c>
      <c r="AO238" s="735">
        <v>93248</v>
      </c>
      <c r="AP238" s="706">
        <v>37102</v>
      </c>
      <c r="AQ238" s="706">
        <v>38674</v>
      </c>
      <c r="AR238" s="734" t="s">
        <v>230</v>
      </c>
      <c r="AS238" s="734" t="s">
        <v>230</v>
      </c>
      <c r="AT238" s="734" t="s">
        <v>230</v>
      </c>
      <c r="AU238" s="734" t="s">
        <v>230</v>
      </c>
      <c r="AV238" s="704" t="s">
        <v>230</v>
      </c>
      <c r="AW238" s="704" t="s">
        <v>230</v>
      </c>
      <c r="AX238" s="704" t="s">
        <v>230</v>
      </c>
      <c r="AY238" s="735">
        <v>93248</v>
      </c>
      <c r="AZ238" s="221"/>
    </row>
    <row r="239" spans="1:52" ht="18">
      <c r="A239" s="714"/>
      <c r="B239" s="717"/>
      <c r="C239" s="710"/>
      <c r="D239" s="36" t="s">
        <v>6</v>
      </c>
      <c r="E239" s="76"/>
      <c r="F239" s="72"/>
      <c r="G239" s="72"/>
      <c r="H239" s="72"/>
      <c r="I239" s="72"/>
      <c r="J239" s="72"/>
      <c r="K239" s="72"/>
      <c r="L239" s="72"/>
      <c r="M239" s="73"/>
      <c r="N239" s="73"/>
      <c r="O239" s="73"/>
      <c r="P239" s="73"/>
      <c r="Q239" s="73"/>
      <c r="R239" s="74"/>
      <c r="S239" s="783"/>
      <c r="T239" s="75"/>
      <c r="U239" s="75"/>
      <c r="V239" s="75"/>
      <c r="W239" s="75"/>
      <c r="X239" s="75"/>
      <c r="Y239" s="75"/>
      <c r="Z239" s="75"/>
      <c r="AA239" s="80"/>
      <c r="AB239" s="77"/>
      <c r="AC239" s="118"/>
      <c r="AD239" s="73"/>
      <c r="AE239" s="74"/>
      <c r="AF239" s="420"/>
      <c r="AG239" s="786"/>
      <c r="AH239" s="742"/>
      <c r="AI239" s="737"/>
      <c r="AJ239" s="737"/>
      <c r="AK239" s="737"/>
      <c r="AL239" s="737"/>
      <c r="AM239" s="737"/>
      <c r="AN239" s="737"/>
      <c r="AO239" s="735"/>
      <c r="AP239" s="706"/>
      <c r="AQ239" s="706"/>
      <c r="AR239" s="734"/>
      <c r="AS239" s="734"/>
      <c r="AT239" s="734"/>
      <c r="AU239" s="734"/>
      <c r="AV239" s="704"/>
      <c r="AW239" s="704"/>
      <c r="AX239" s="704"/>
      <c r="AY239" s="735"/>
      <c r="AZ239" s="221"/>
    </row>
    <row r="240" spans="1:52" ht="27">
      <c r="A240" s="714"/>
      <c r="B240" s="717"/>
      <c r="C240" s="710"/>
      <c r="D240" s="38" t="s">
        <v>85</v>
      </c>
      <c r="E240" s="76"/>
      <c r="F240" s="72"/>
      <c r="G240" s="72"/>
      <c r="H240" s="72"/>
      <c r="I240" s="72"/>
      <c r="J240" s="72"/>
      <c r="K240" s="72"/>
      <c r="L240" s="72"/>
      <c r="M240" s="73"/>
      <c r="N240" s="73"/>
      <c r="O240" s="73"/>
      <c r="P240" s="73"/>
      <c r="Q240" s="73"/>
      <c r="R240" s="74"/>
      <c r="S240" s="783"/>
      <c r="T240" s="75"/>
      <c r="U240" s="75"/>
      <c r="V240" s="75"/>
      <c r="W240" s="75"/>
      <c r="X240" s="75"/>
      <c r="Y240" s="75"/>
      <c r="Z240" s="75"/>
      <c r="AA240" s="80"/>
      <c r="AB240" s="77"/>
      <c r="AC240" s="118"/>
      <c r="AD240" s="73"/>
      <c r="AE240" s="74"/>
      <c r="AF240" s="420"/>
      <c r="AG240" s="786"/>
      <c r="AH240" s="742"/>
      <c r="AI240" s="737"/>
      <c r="AJ240" s="737"/>
      <c r="AK240" s="737"/>
      <c r="AL240" s="737"/>
      <c r="AM240" s="737"/>
      <c r="AN240" s="737"/>
      <c r="AO240" s="735"/>
      <c r="AP240" s="706"/>
      <c r="AQ240" s="706"/>
      <c r="AR240" s="734"/>
      <c r="AS240" s="734"/>
      <c r="AT240" s="734"/>
      <c r="AU240" s="734"/>
      <c r="AV240" s="704"/>
      <c r="AW240" s="704"/>
      <c r="AX240" s="704"/>
      <c r="AY240" s="735"/>
      <c r="AZ240" s="221"/>
    </row>
    <row r="241" spans="1:52" ht="27">
      <c r="A241" s="714"/>
      <c r="B241" s="717"/>
      <c r="C241" s="710"/>
      <c r="D241" s="36" t="s">
        <v>7</v>
      </c>
      <c r="E241" s="76"/>
      <c r="F241" s="72"/>
      <c r="G241" s="72"/>
      <c r="H241" s="72"/>
      <c r="I241" s="72"/>
      <c r="J241" s="72"/>
      <c r="K241" s="72"/>
      <c r="L241" s="72"/>
      <c r="M241" s="73"/>
      <c r="N241" s="73"/>
      <c r="O241" s="73"/>
      <c r="P241" s="73"/>
      <c r="Q241" s="73"/>
      <c r="R241" s="74"/>
      <c r="S241" s="783"/>
      <c r="T241" s="75"/>
      <c r="U241" s="75"/>
      <c r="V241" s="75"/>
      <c r="W241" s="75"/>
      <c r="X241" s="75"/>
      <c r="Y241" s="75"/>
      <c r="Z241" s="75"/>
      <c r="AA241" s="80"/>
      <c r="AB241" s="77"/>
      <c r="AC241" s="118"/>
      <c r="AD241" s="73"/>
      <c r="AE241" s="74"/>
      <c r="AF241" s="420"/>
      <c r="AG241" s="786"/>
      <c r="AH241" s="742"/>
      <c r="AI241" s="737"/>
      <c r="AJ241" s="737"/>
      <c r="AK241" s="737"/>
      <c r="AL241" s="737"/>
      <c r="AM241" s="737"/>
      <c r="AN241" s="737"/>
      <c r="AO241" s="735"/>
      <c r="AP241" s="706"/>
      <c r="AQ241" s="706"/>
      <c r="AR241" s="734"/>
      <c r="AS241" s="734"/>
      <c r="AT241" s="734"/>
      <c r="AU241" s="734"/>
      <c r="AV241" s="704"/>
      <c r="AW241" s="704"/>
      <c r="AX241" s="704"/>
      <c r="AY241" s="735"/>
      <c r="AZ241" s="221"/>
    </row>
    <row r="242" spans="1:52" ht="27">
      <c r="A242" s="714"/>
      <c r="B242" s="717"/>
      <c r="C242" s="710"/>
      <c r="D242" s="38" t="s">
        <v>86</v>
      </c>
      <c r="E242" s="76"/>
      <c r="F242" s="72"/>
      <c r="G242" s="72"/>
      <c r="H242" s="72"/>
      <c r="I242" s="72"/>
      <c r="J242" s="72"/>
      <c r="K242" s="72"/>
      <c r="L242" s="72"/>
      <c r="M242" s="73"/>
      <c r="N242" s="73"/>
      <c r="O242" s="73"/>
      <c r="P242" s="73"/>
      <c r="Q242" s="73"/>
      <c r="R242" s="74"/>
      <c r="S242" s="783"/>
      <c r="T242" s="75"/>
      <c r="U242" s="75"/>
      <c r="V242" s="75"/>
      <c r="W242" s="75"/>
      <c r="X242" s="75"/>
      <c r="Y242" s="75"/>
      <c r="Z242" s="75"/>
      <c r="AA242" s="80"/>
      <c r="AB242" s="77"/>
      <c r="AC242" s="118"/>
      <c r="AD242" s="73"/>
      <c r="AE242" s="74"/>
      <c r="AF242" s="420"/>
      <c r="AG242" s="786"/>
      <c r="AH242" s="742"/>
      <c r="AI242" s="737"/>
      <c r="AJ242" s="737"/>
      <c r="AK242" s="737"/>
      <c r="AL242" s="737"/>
      <c r="AM242" s="737"/>
      <c r="AN242" s="737"/>
      <c r="AO242" s="735"/>
      <c r="AP242" s="706"/>
      <c r="AQ242" s="706"/>
      <c r="AR242" s="734"/>
      <c r="AS242" s="734"/>
      <c r="AT242" s="734"/>
      <c r="AU242" s="734"/>
      <c r="AV242" s="704"/>
      <c r="AW242" s="704"/>
      <c r="AX242" s="704"/>
      <c r="AY242" s="735"/>
      <c r="AZ242" s="221"/>
    </row>
    <row r="243" spans="1:52" ht="27.75" thickBot="1">
      <c r="A243" s="714"/>
      <c r="B243" s="717"/>
      <c r="C243" s="710"/>
      <c r="D243" s="37" t="s">
        <v>89</v>
      </c>
      <c r="E243" s="76"/>
      <c r="F243" s="72"/>
      <c r="G243" s="72"/>
      <c r="H243" s="72"/>
      <c r="I243" s="72"/>
      <c r="J243" s="72"/>
      <c r="K243" s="72"/>
      <c r="L243" s="72"/>
      <c r="M243" s="73"/>
      <c r="N243" s="73"/>
      <c r="O243" s="73"/>
      <c r="P243" s="73"/>
      <c r="Q243" s="73"/>
      <c r="R243" s="74"/>
      <c r="S243" s="783"/>
      <c r="T243" s="75"/>
      <c r="U243" s="75"/>
      <c r="V243" s="75"/>
      <c r="W243" s="75"/>
      <c r="X243" s="75"/>
      <c r="Y243" s="75"/>
      <c r="Z243" s="75"/>
      <c r="AA243" s="80"/>
      <c r="AB243" s="77"/>
      <c r="AC243" s="118"/>
      <c r="AD243" s="73"/>
      <c r="AE243" s="74"/>
      <c r="AF243" s="420"/>
      <c r="AG243" s="786"/>
      <c r="AH243" s="743"/>
      <c r="AI243" s="712"/>
      <c r="AJ243" s="712"/>
      <c r="AK243" s="712"/>
      <c r="AL243" s="712"/>
      <c r="AM243" s="712"/>
      <c r="AN243" s="712"/>
      <c r="AO243" s="735"/>
      <c r="AP243" s="706"/>
      <c r="AQ243" s="706"/>
      <c r="AR243" s="734"/>
      <c r="AS243" s="734"/>
      <c r="AT243" s="734"/>
      <c r="AU243" s="734"/>
      <c r="AV243" s="704"/>
      <c r="AW243" s="704"/>
      <c r="AX243" s="704"/>
      <c r="AY243" s="735"/>
      <c r="AZ243" s="221"/>
    </row>
    <row r="244" spans="1:52" ht="18">
      <c r="A244" s="714"/>
      <c r="B244" s="717"/>
      <c r="C244" s="710" t="s">
        <v>248</v>
      </c>
      <c r="D244" s="35" t="s">
        <v>84</v>
      </c>
      <c r="E244" s="76"/>
      <c r="F244" s="72"/>
      <c r="G244" s="72"/>
      <c r="H244" s="72"/>
      <c r="I244" s="72"/>
      <c r="J244" s="72"/>
      <c r="K244" s="72"/>
      <c r="L244" s="72"/>
      <c r="M244" s="73"/>
      <c r="N244" s="73"/>
      <c r="O244" s="73"/>
      <c r="P244" s="73"/>
      <c r="Q244" s="73"/>
      <c r="R244" s="74">
        <v>1</v>
      </c>
      <c r="S244" s="783"/>
      <c r="T244" s="75"/>
      <c r="U244" s="75"/>
      <c r="V244" s="75"/>
      <c r="W244" s="75"/>
      <c r="X244" s="75"/>
      <c r="Y244" s="75"/>
      <c r="Z244" s="75"/>
      <c r="AA244" s="80"/>
      <c r="AB244" s="77"/>
      <c r="AC244" s="118"/>
      <c r="AD244" s="73"/>
      <c r="AE244" s="74">
        <v>1</v>
      </c>
      <c r="AF244" s="420"/>
      <c r="AG244" s="786"/>
      <c r="AH244" s="741" t="s">
        <v>248</v>
      </c>
      <c r="AI244" s="736" t="s">
        <v>464</v>
      </c>
      <c r="AJ244" s="736" t="s">
        <v>505</v>
      </c>
      <c r="AK244" s="768" t="s">
        <v>518</v>
      </c>
      <c r="AL244" s="736" t="s">
        <v>228</v>
      </c>
      <c r="AM244" s="736" t="s">
        <v>184</v>
      </c>
      <c r="AN244" s="736" t="s">
        <v>229</v>
      </c>
      <c r="AO244" s="735">
        <v>109254</v>
      </c>
      <c r="AP244" s="706">
        <v>39611</v>
      </c>
      <c r="AQ244" s="706">
        <v>43209</v>
      </c>
      <c r="AR244" s="734" t="s">
        <v>230</v>
      </c>
      <c r="AS244" s="734" t="s">
        <v>230</v>
      </c>
      <c r="AT244" s="734" t="s">
        <v>230</v>
      </c>
      <c r="AU244" s="734" t="s">
        <v>230</v>
      </c>
      <c r="AV244" s="704" t="s">
        <v>230</v>
      </c>
      <c r="AW244" s="704" t="s">
        <v>230</v>
      </c>
      <c r="AX244" s="704" t="s">
        <v>230</v>
      </c>
      <c r="AY244" s="735">
        <v>109254</v>
      </c>
      <c r="AZ244" s="221"/>
    </row>
    <row r="245" spans="1:52" ht="18">
      <c r="A245" s="714"/>
      <c r="B245" s="717"/>
      <c r="C245" s="710"/>
      <c r="D245" s="36" t="s">
        <v>6</v>
      </c>
      <c r="E245" s="76"/>
      <c r="F245" s="72"/>
      <c r="G245" s="72"/>
      <c r="H245" s="72"/>
      <c r="I245" s="72"/>
      <c r="J245" s="72"/>
      <c r="K245" s="72"/>
      <c r="L245" s="72"/>
      <c r="M245" s="73"/>
      <c r="N245" s="73"/>
      <c r="O245" s="73"/>
      <c r="P245" s="73"/>
      <c r="Q245" s="73"/>
      <c r="R245" s="73">
        <f>+R244*$R$155/$R$154</f>
        <v>7023108.1500000004</v>
      </c>
      <c r="S245" s="783"/>
      <c r="T245" s="75"/>
      <c r="U245" s="75"/>
      <c r="V245" s="75"/>
      <c r="W245" s="75"/>
      <c r="X245" s="75"/>
      <c r="Y245" s="75"/>
      <c r="Z245" s="75"/>
      <c r="AA245" s="80"/>
      <c r="AB245" s="77"/>
      <c r="AC245" s="118"/>
      <c r="AD245" s="73"/>
      <c r="AE245" s="73">
        <v>10147833.333333334</v>
      </c>
      <c r="AF245" s="421"/>
      <c r="AG245" s="786"/>
      <c r="AH245" s="742"/>
      <c r="AI245" s="737"/>
      <c r="AJ245" s="737"/>
      <c r="AK245" s="769"/>
      <c r="AL245" s="737"/>
      <c r="AM245" s="737"/>
      <c r="AN245" s="737"/>
      <c r="AO245" s="735"/>
      <c r="AP245" s="706"/>
      <c r="AQ245" s="706"/>
      <c r="AR245" s="734"/>
      <c r="AS245" s="734"/>
      <c r="AT245" s="734"/>
      <c r="AU245" s="734"/>
      <c r="AV245" s="704"/>
      <c r="AW245" s="704"/>
      <c r="AX245" s="704"/>
      <c r="AY245" s="735"/>
      <c r="AZ245" s="221"/>
    </row>
    <row r="246" spans="1:52" ht="27">
      <c r="A246" s="714"/>
      <c r="B246" s="717"/>
      <c r="C246" s="710"/>
      <c r="D246" s="38" t="s">
        <v>85</v>
      </c>
      <c r="E246" s="76"/>
      <c r="F246" s="72"/>
      <c r="G246" s="72"/>
      <c r="H246" s="72"/>
      <c r="I246" s="72"/>
      <c r="J246" s="72"/>
      <c r="K246" s="72"/>
      <c r="L246" s="72"/>
      <c r="M246" s="73"/>
      <c r="N246" s="73"/>
      <c r="O246" s="73"/>
      <c r="P246" s="73"/>
      <c r="Q246" s="73"/>
      <c r="R246" s="74"/>
      <c r="S246" s="783"/>
      <c r="T246" s="75"/>
      <c r="U246" s="75"/>
      <c r="V246" s="75"/>
      <c r="W246" s="75"/>
      <c r="X246" s="75"/>
      <c r="Y246" s="75"/>
      <c r="Z246" s="75"/>
      <c r="AA246" s="80"/>
      <c r="AB246" s="77"/>
      <c r="AC246" s="118"/>
      <c r="AD246" s="73"/>
      <c r="AE246" s="74"/>
      <c r="AF246" s="420"/>
      <c r="AG246" s="786"/>
      <c r="AH246" s="742"/>
      <c r="AI246" s="737"/>
      <c r="AJ246" s="737"/>
      <c r="AK246" s="769"/>
      <c r="AL246" s="737"/>
      <c r="AM246" s="737"/>
      <c r="AN246" s="737"/>
      <c r="AO246" s="735"/>
      <c r="AP246" s="706"/>
      <c r="AQ246" s="706"/>
      <c r="AR246" s="734"/>
      <c r="AS246" s="734"/>
      <c r="AT246" s="734"/>
      <c r="AU246" s="734"/>
      <c r="AV246" s="704"/>
      <c r="AW246" s="704"/>
      <c r="AX246" s="704"/>
      <c r="AY246" s="735"/>
      <c r="AZ246" s="221"/>
    </row>
    <row r="247" spans="1:52" ht="27">
      <c r="A247" s="714"/>
      <c r="B247" s="717"/>
      <c r="C247" s="710"/>
      <c r="D247" s="36" t="s">
        <v>7</v>
      </c>
      <c r="E247" s="76"/>
      <c r="F247" s="72"/>
      <c r="G247" s="72"/>
      <c r="H247" s="72"/>
      <c r="I247" s="72"/>
      <c r="J247" s="72"/>
      <c r="K247" s="72"/>
      <c r="L247" s="72"/>
      <c r="M247" s="73"/>
      <c r="N247" s="73"/>
      <c r="O247" s="73"/>
      <c r="P247" s="73"/>
      <c r="Q247" s="73"/>
      <c r="R247" s="74"/>
      <c r="S247" s="783"/>
      <c r="T247" s="75"/>
      <c r="U247" s="75"/>
      <c r="V247" s="75"/>
      <c r="W247" s="75"/>
      <c r="X247" s="75"/>
      <c r="Y247" s="75"/>
      <c r="Z247" s="75"/>
      <c r="AA247" s="80"/>
      <c r="AB247" s="77"/>
      <c r="AC247" s="118"/>
      <c r="AD247" s="73"/>
      <c r="AE247" s="74"/>
      <c r="AF247" s="420"/>
      <c r="AG247" s="786"/>
      <c r="AH247" s="742"/>
      <c r="AI247" s="737"/>
      <c r="AJ247" s="737"/>
      <c r="AK247" s="769"/>
      <c r="AL247" s="737"/>
      <c r="AM247" s="737"/>
      <c r="AN247" s="737"/>
      <c r="AO247" s="735"/>
      <c r="AP247" s="706"/>
      <c r="AQ247" s="706"/>
      <c r="AR247" s="734"/>
      <c r="AS247" s="734"/>
      <c r="AT247" s="734"/>
      <c r="AU247" s="734"/>
      <c r="AV247" s="704"/>
      <c r="AW247" s="704"/>
      <c r="AX247" s="704"/>
      <c r="AY247" s="735"/>
      <c r="AZ247" s="221"/>
    </row>
    <row r="248" spans="1:52" ht="27">
      <c r="A248" s="714"/>
      <c r="B248" s="717"/>
      <c r="C248" s="710"/>
      <c r="D248" s="38" t="s">
        <v>86</v>
      </c>
      <c r="E248" s="76"/>
      <c r="F248" s="72"/>
      <c r="G248" s="72"/>
      <c r="H248" s="72"/>
      <c r="I248" s="72"/>
      <c r="J248" s="72"/>
      <c r="K248" s="72"/>
      <c r="L248" s="72"/>
      <c r="M248" s="73"/>
      <c r="N248" s="73"/>
      <c r="O248" s="73"/>
      <c r="P248" s="73"/>
      <c r="Q248" s="73"/>
      <c r="R248" s="74">
        <v>1</v>
      </c>
      <c r="S248" s="783"/>
      <c r="T248" s="75"/>
      <c r="U248" s="75"/>
      <c r="V248" s="75"/>
      <c r="W248" s="75"/>
      <c r="X248" s="75"/>
      <c r="Y248" s="75"/>
      <c r="Z248" s="75"/>
      <c r="AA248" s="80"/>
      <c r="AB248" s="77"/>
      <c r="AC248" s="118"/>
      <c r="AD248" s="73"/>
      <c r="AE248" s="74">
        <v>1</v>
      </c>
      <c r="AF248" s="420"/>
      <c r="AG248" s="786"/>
      <c r="AH248" s="742"/>
      <c r="AI248" s="737"/>
      <c r="AJ248" s="737"/>
      <c r="AK248" s="769"/>
      <c r="AL248" s="737"/>
      <c r="AM248" s="737"/>
      <c r="AN248" s="737"/>
      <c r="AO248" s="735"/>
      <c r="AP248" s="706"/>
      <c r="AQ248" s="706"/>
      <c r="AR248" s="734"/>
      <c r="AS248" s="734"/>
      <c r="AT248" s="734"/>
      <c r="AU248" s="734"/>
      <c r="AV248" s="704"/>
      <c r="AW248" s="704"/>
      <c r="AX248" s="704"/>
      <c r="AY248" s="735"/>
      <c r="AZ248" s="221"/>
    </row>
    <row r="249" spans="1:52" ht="27.75" thickBot="1">
      <c r="A249" s="714"/>
      <c r="B249" s="717"/>
      <c r="C249" s="710"/>
      <c r="D249" s="37" t="s">
        <v>89</v>
      </c>
      <c r="E249" s="76"/>
      <c r="F249" s="72"/>
      <c r="G249" s="72"/>
      <c r="H249" s="72"/>
      <c r="I249" s="72"/>
      <c r="J249" s="72"/>
      <c r="K249" s="72"/>
      <c r="L249" s="72"/>
      <c r="M249" s="73"/>
      <c r="N249" s="73"/>
      <c r="O249" s="73"/>
      <c r="P249" s="73"/>
      <c r="Q249" s="73"/>
      <c r="R249" s="73">
        <f>+R248*$R$155/$R$154</f>
        <v>7023108.1500000004</v>
      </c>
      <c r="S249" s="783"/>
      <c r="T249" s="75"/>
      <c r="U249" s="75"/>
      <c r="V249" s="75"/>
      <c r="W249" s="75"/>
      <c r="X249" s="75"/>
      <c r="Y249" s="75"/>
      <c r="Z249" s="75"/>
      <c r="AA249" s="80"/>
      <c r="AB249" s="77"/>
      <c r="AC249" s="118"/>
      <c r="AD249" s="73"/>
      <c r="AE249" s="73">
        <v>10147833.333333334</v>
      </c>
      <c r="AF249" s="421"/>
      <c r="AG249" s="786"/>
      <c r="AH249" s="743"/>
      <c r="AI249" s="712"/>
      <c r="AJ249" s="712"/>
      <c r="AK249" s="770"/>
      <c r="AL249" s="712"/>
      <c r="AM249" s="712"/>
      <c r="AN249" s="712"/>
      <c r="AO249" s="735"/>
      <c r="AP249" s="706"/>
      <c r="AQ249" s="706"/>
      <c r="AR249" s="734"/>
      <c r="AS249" s="734"/>
      <c r="AT249" s="734"/>
      <c r="AU249" s="734"/>
      <c r="AV249" s="704"/>
      <c r="AW249" s="704"/>
      <c r="AX249" s="704"/>
      <c r="AY249" s="735"/>
      <c r="AZ249" s="221"/>
    </row>
    <row r="250" spans="1:52" ht="18">
      <c r="A250" s="714"/>
      <c r="B250" s="717"/>
      <c r="C250" s="710" t="s">
        <v>249</v>
      </c>
      <c r="D250" s="35" t="s">
        <v>84</v>
      </c>
      <c r="E250" s="76"/>
      <c r="F250" s="72"/>
      <c r="G250" s="72"/>
      <c r="H250" s="72"/>
      <c r="I250" s="72"/>
      <c r="J250" s="72"/>
      <c r="K250" s="72"/>
      <c r="L250" s="72"/>
      <c r="M250" s="73"/>
      <c r="N250" s="73"/>
      <c r="O250" s="73"/>
      <c r="P250" s="73"/>
      <c r="Q250" s="73"/>
      <c r="R250" s="74"/>
      <c r="S250" s="783"/>
      <c r="T250" s="75"/>
      <c r="U250" s="75"/>
      <c r="V250" s="75"/>
      <c r="W250" s="75"/>
      <c r="X250" s="75"/>
      <c r="Y250" s="75"/>
      <c r="Z250" s="75"/>
      <c r="AA250" s="80"/>
      <c r="AB250" s="77"/>
      <c r="AC250" s="118"/>
      <c r="AD250" s="73"/>
      <c r="AE250" s="74"/>
      <c r="AF250" s="420"/>
      <c r="AG250" s="786"/>
      <c r="AH250" s="741" t="s">
        <v>250</v>
      </c>
      <c r="AI250" s="736" t="s">
        <v>227</v>
      </c>
      <c r="AJ250" s="736" t="s">
        <v>227</v>
      </c>
      <c r="AK250" s="736" t="s">
        <v>227</v>
      </c>
      <c r="AL250" s="736" t="s">
        <v>228</v>
      </c>
      <c r="AM250" s="736" t="s">
        <v>184</v>
      </c>
      <c r="AN250" s="736" t="s">
        <v>229</v>
      </c>
      <c r="AO250" s="735">
        <v>22438</v>
      </c>
      <c r="AP250" s="706">
        <v>118748</v>
      </c>
      <c r="AQ250" s="706">
        <v>132822</v>
      </c>
      <c r="AR250" s="734" t="s">
        <v>230</v>
      </c>
      <c r="AS250" s="734" t="s">
        <v>230</v>
      </c>
      <c r="AT250" s="734" t="s">
        <v>230</v>
      </c>
      <c r="AU250" s="734" t="s">
        <v>230</v>
      </c>
      <c r="AV250" s="704" t="s">
        <v>230</v>
      </c>
      <c r="AW250" s="704" t="s">
        <v>230</v>
      </c>
      <c r="AX250" s="704" t="s">
        <v>230</v>
      </c>
      <c r="AY250" s="735">
        <v>22438</v>
      </c>
      <c r="AZ250" s="221"/>
    </row>
    <row r="251" spans="1:52" ht="18">
      <c r="A251" s="714"/>
      <c r="B251" s="717"/>
      <c r="C251" s="710"/>
      <c r="D251" s="36" t="s">
        <v>6</v>
      </c>
      <c r="E251" s="76"/>
      <c r="F251" s="72"/>
      <c r="G251" s="72"/>
      <c r="H251" s="72"/>
      <c r="I251" s="72"/>
      <c r="J251" s="72"/>
      <c r="K251" s="72"/>
      <c r="L251" s="72"/>
      <c r="M251" s="73"/>
      <c r="N251" s="73"/>
      <c r="O251" s="73"/>
      <c r="P251" s="73"/>
      <c r="Q251" s="73"/>
      <c r="R251" s="74"/>
      <c r="S251" s="783"/>
      <c r="T251" s="75"/>
      <c r="U251" s="75"/>
      <c r="V251" s="75"/>
      <c r="W251" s="75"/>
      <c r="X251" s="75"/>
      <c r="Y251" s="75"/>
      <c r="Z251" s="75"/>
      <c r="AA251" s="80"/>
      <c r="AB251" s="77"/>
      <c r="AC251" s="118"/>
      <c r="AD251" s="73"/>
      <c r="AE251" s="74"/>
      <c r="AF251" s="420"/>
      <c r="AG251" s="786"/>
      <c r="AH251" s="742"/>
      <c r="AI251" s="737"/>
      <c r="AJ251" s="737"/>
      <c r="AK251" s="737"/>
      <c r="AL251" s="737"/>
      <c r="AM251" s="737"/>
      <c r="AN251" s="737"/>
      <c r="AO251" s="735"/>
      <c r="AP251" s="706"/>
      <c r="AQ251" s="706"/>
      <c r="AR251" s="734"/>
      <c r="AS251" s="734"/>
      <c r="AT251" s="734"/>
      <c r="AU251" s="734"/>
      <c r="AV251" s="704"/>
      <c r="AW251" s="704"/>
      <c r="AX251" s="704"/>
      <c r="AY251" s="735"/>
      <c r="AZ251" s="221"/>
    </row>
    <row r="252" spans="1:52" ht="27">
      <c r="A252" s="714"/>
      <c r="B252" s="717"/>
      <c r="C252" s="710"/>
      <c r="D252" s="38" t="s">
        <v>85</v>
      </c>
      <c r="E252" s="76"/>
      <c r="F252" s="72"/>
      <c r="G252" s="72"/>
      <c r="H252" s="72"/>
      <c r="I252" s="72"/>
      <c r="J252" s="72"/>
      <c r="K252" s="72"/>
      <c r="L252" s="72"/>
      <c r="M252" s="73"/>
      <c r="N252" s="73"/>
      <c r="O252" s="73"/>
      <c r="P252" s="73"/>
      <c r="Q252" s="73"/>
      <c r="R252" s="74"/>
      <c r="S252" s="783"/>
      <c r="T252" s="75"/>
      <c r="U252" s="75"/>
      <c r="V252" s="75"/>
      <c r="W252" s="75"/>
      <c r="X252" s="75"/>
      <c r="Y252" s="75"/>
      <c r="Z252" s="75"/>
      <c r="AA252" s="80"/>
      <c r="AB252" s="77"/>
      <c r="AC252" s="118"/>
      <c r="AD252" s="73"/>
      <c r="AE252" s="74"/>
      <c r="AF252" s="420"/>
      <c r="AG252" s="786"/>
      <c r="AH252" s="742"/>
      <c r="AI252" s="737"/>
      <c r="AJ252" s="737"/>
      <c r="AK252" s="737"/>
      <c r="AL252" s="737"/>
      <c r="AM252" s="737"/>
      <c r="AN252" s="737"/>
      <c r="AO252" s="735"/>
      <c r="AP252" s="706"/>
      <c r="AQ252" s="706"/>
      <c r="AR252" s="734"/>
      <c r="AS252" s="734"/>
      <c r="AT252" s="734"/>
      <c r="AU252" s="734"/>
      <c r="AV252" s="704"/>
      <c r="AW252" s="704"/>
      <c r="AX252" s="704"/>
      <c r="AY252" s="735"/>
      <c r="AZ252" s="221"/>
    </row>
    <row r="253" spans="1:52" ht="27">
      <c r="A253" s="714"/>
      <c r="B253" s="717"/>
      <c r="C253" s="710"/>
      <c r="D253" s="36" t="s">
        <v>7</v>
      </c>
      <c r="E253" s="76"/>
      <c r="F253" s="72"/>
      <c r="G253" s="72"/>
      <c r="H253" s="72"/>
      <c r="I253" s="72"/>
      <c r="J253" s="72"/>
      <c r="K253" s="72"/>
      <c r="L253" s="72"/>
      <c r="M253" s="73"/>
      <c r="N253" s="73"/>
      <c r="O253" s="73"/>
      <c r="P253" s="73"/>
      <c r="Q253" s="73"/>
      <c r="R253" s="74"/>
      <c r="S253" s="783"/>
      <c r="T253" s="75"/>
      <c r="U253" s="75"/>
      <c r="V253" s="75"/>
      <c r="W253" s="75"/>
      <c r="X253" s="75"/>
      <c r="Y253" s="75"/>
      <c r="Z253" s="75"/>
      <c r="AA253" s="80"/>
      <c r="AB253" s="77"/>
      <c r="AC253" s="118"/>
      <c r="AD253" s="73"/>
      <c r="AE253" s="74"/>
      <c r="AF253" s="420"/>
      <c r="AG253" s="786"/>
      <c r="AH253" s="742"/>
      <c r="AI253" s="737"/>
      <c r="AJ253" s="737"/>
      <c r="AK253" s="737"/>
      <c r="AL253" s="737"/>
      <c r="AM253" s="737"/>
      <c r="AN253" s="737"/>
      <c r="AO253" s="735"/>
      <c r="AP253" s="706"/>
      <c r="AQ253" s="706"/>
      <c r="AR253" s="734"/>
      <c r="AS253" s="734"/>
      <c r="AT253" s="734"/>
      <c r="AU253" s="734"/>
      <c r="AV253" s="704"/>
      <c r="AW253" s="704"/>
      <c r="AX253" s="704"/>
      <c r="AY253" s="735"/>
      <c r="AZ253" s="221"/>
    </row>
    <row r="254" spans="1:52" ht="27">
      <c r="A254" s="714"/>
      <c r="B254" s="717"/>
      <c r="C254" s="710"/>
      <c r="D254" s="38" t="s">
        <v>86</v>
      </c>
      <c r="E254" s="76"/>
      <c r="F254" s="72"/>
      <c r="G254" s="72"/>
      <c r="H254" s="72"/>
      <c r="I254" s="72"/>
      <c r="J254" s="72"/>
      <c r="K254" s="72"/>
      <c r="L254" s="72"/>
      <c r="M254" s="73"/>
      <c r="N254" s="73"/>
      <c r="O254" s="73"/>
      <c r="P254" s="73"/>
      <c r="Q254" s="73"/>
      <c r="R254" s="74"/>
      <c r="S254" s="783"/>
      <c r="T254" s="75"/>
      <c r="U254" s="75"/>
      <c r="V254" s="75"/>
      <c r="W254" s="75"/>
      <c r="X254" s="75"/>
      <c r="Y254" s="75"/>
      <c r="Z254" s="75"/>
      <c r="AA254" s="80"/>
      <c r="AB254" s="77"/>
      <c r="AC254" s="118"/>
      <c r="AD254" s="73"/>
      <c r="AE254" s="74"/>
      <c r="AF254" s="420"/>
      <c r="AG254" s="786"/>
      <c r="AH254" s="742"/>
      <c r="AI254" s="737"/>
      <c r="AJ254" s="737"/>
      <c r="AK254" s="737"/>
      <c r="AL254" s="737"/>
      <c r="AM254" s="737"/>
      <c r="AN254" s="737"/>
      <c r="AO254" s="735"/>
      <c r="AP254" s="706"/>
      <c r="AQ254" s="706"/>
      <c r="AR254" s="734"/>
      <c r="AS254" s="734"/>
      <c r="AT254" s="734"/>
      <c r="AU254" s="734"/>
      <c r="AV254" s="704"/>
      <c r="AW254" s="704"/>
      <c r="AX254" s="704"/>
      <c r="AY254" s="735"/>
      <c r="AZ254" s="221"/>
    </row>
    <row r="255" spans="1:52" ht="27.75" thickBot="1">
      <c r="A255" s="714"/>
      <c r="B255" s="717"/>
      <c r="C255" s="710"/>
      <c r="D255" s="37" t="s">
        <v>89</v>
      </c>
      <c r="E255" s="76"/>
      <c r="F255" s="72"/>
      <c r="G255" s="72"/>
      <c r="H255" s="72"/>
      <c r="I255" s="72"/>
      <c r="J255" s="72"/>
      <c r="K255" s="72"/>
      <c r="L255" s="72"/>
      <c r="M255" s="73"/>
      <c r="N255" s="73"/>
      <c r="O255" s="73"/>
      <c r="P255" s="73"/>
      <c r="Q255" s="73"/>
      <c r="R255" s="74"/>
      <c r="S255" s="783"/>
      <c r="T255" s="75"/>
      <c r="U255" s="75"/>
      <c r="V255" s="75"/>
      <c r="W255" s="75"/>
      <c r="X255" s="75"/>
      <c r="Y255" s="75"/>
      <c r="Z255" s="75"/>
      <c r="AA255" s="80"/>
      <c r="AB255" s="77"/>
      <c r="AC255" s="118"/>
      <c r="AD255" s="73"/>
      <c r="AE255" s="74"/>
      <c r="AF255" s="420"/>
      <c r="AG255" s="786"/>
      <c r="AH255" s="743"/>
      <c r="AI255" s="712"/>
      <c r="AJ255" s="712"/>
      <c r="AK255" s="712"/>
      <c r="AL255" s="712"/>
      <c r="AM255" s="712"/>
      <c r="AN255" s="712"/>
      <c r="AO255" s="735"/>
      <c r="AP255" s="706"/>
      <c r="AQ255" s="706"/>
      <c r="AR255" s="734"/>
      <c r="AS255" s="734"/>
      <c r="AT255" s="734"/>
      <c r="AU255" s="734"/>
      <c r="AV255" s="704"/>
      <c r="AW255" s="704"/>
      <c r="AX255" s="704"/>
      <c r="AY255" s="735"/>
      <c r="AZ255" s="221"/>
    </row>
    <row r="256" spans="1:52" ht="18">
      <c r="A256" s="714"/>
      <c r="B256" s="717"/>
      <c r="C256" s="710" t="s">
        <v>251</v>
      </c>
      <c r="D256" s="35" t="s">
        <v>84</v>
      </c>
      <c r="E256" s="76"/>
      <c r="F256" s="72"/>
      <c r="G256" s="72"/>
      <c r="H256" s="72"/>
      <c r="I256" s="72"/>
      <c r="J256" s="72"/>
      <c r="K256" s="72"/>
      <c r="L256" s="72"/>
      <c r="M256" s="73"/>
      <c r="N256" s="73"/>
      <c r="O256" s="73"/>
      <c r="P256" s="73"/>
      <c r="Q256" s="73"/>
      <c r="R256" s="74"/>
      <c r="S256" s="783"/>
      <c r="T256" s="75"/>
      <c r="U256" s="75"/>
      <c r="V256" s="75"/>
      <c r="W256" s="75"/>
      <c r="X256" s="75"/>
      <c r="Y256" s="75"/>
      <c r="Z256" s="75"/>
      <c r="AA256" s="80"/>
      <c r="AB256" s="77"/>
      <c r="AC256" s="118"/>
      <c r="AD256" s="73"/>
      <c r="AE256" s="74"/>
      <c r="AF256" s="420"/>
      <c r="AG256" s="786"/>
      <c r="AH256" s="741" t="s">
        <v>251</v>
      </c>
      <c r="AI256" s="736" t="s">
        <v>227</v>
      </c>
      <c r="AJ256" s="736" t="s">
        <v>227</v>
      </c>
      <c r="AK256" s="736" t="s">
        <v>227</v>
      </c>
      <c r="AL256" s="736" t="s">
        <v>228</v>
      </c>
      <c r="AM256" s="736" t="s">
        <v>184</v>
      </c>
      <c r="AN256" s="736" t="s">
        <v>229</v>
      </c>
      <c r="AO256" s="735">
        <v>22438</v>
      </c>
      <c r="AP256" s="706">
        <v>9562</v>
      </c>
      <c r="AQ256" s="706">
        <v>9141</v>
      </c>
      <c r="AR256" s="734" t="s">
        <v>230</v>
      </c>
      <c r="AS256" s="734" t="s">
        <v>230</v>
      </c>
      <c r="AT256" s="734" t="s">
        <v>230</v>
      </c>
      <c r="AU256" s="734" t="s">
        <v>230</v>
      </c>
      <c r="AV256" s="704" t="s">
        <v>230</v>
      </c>
      <c r="AW256" s="704" t="s">
        <v>230</v>
      </c>
      <c r="AX256" s="704" t="s">
        <v>230</v>
      </c>
      <c r="AY256" s="735">
        <v>22438</v>
      </c>
      <c r="AZ256" s="221"/>
    </row>
    <row r="257" spans="1:52" ht="18">
      <c r="A257" s="714"/>
      <c r="B257" s="717"/>
      <c r="C257" s="710"/>
      <c r="D257" s="36" t="s">
        <v>6</v>
      </c>
      <c r="E257" s="76"/>
      <c r="F257" s="72"/>
      <c r="G257" s="72"/>
      <c r="H257" s="72"/>
      <c r="I257" s="72"/>
      <c r="J257" s="72"/>
      <c r="K257" s="72"/>
      <c r="L257" s="72"/>
      <c r="M257" s="73"/>
      <c r="N257" s="73"/>
      <c r="O257" s="73"/>
      <c r="P257" s="73"/>
      <c r="Q257" s="73"/>
      <c r="R257" s="74"/>
      <c r="S257" s="783"/>
      <c r="T257" s="75"/>
      <c r="U257" s="75"/>
      <c r="V257" s="75"/>
      <c r="W257" s="75"/>
      <c r="X257" s="75"/>
      <c r="Y257" s="75"/>
      <c r="Z257" s="75"/>
      <c r="AA257" s="80"/>
      <c r="AB257" s="77"/>
      <c r="AC257" s="118"/>
      <c r="AD257" s="73"/>
      <c r="AE257" s="74"/>
      <c r="AF257" s="420"/>
      <c r="AG257" s="786"/>
      <c r="AH257" s="742"/>
      <c r="AI257" s="737"/>
      <c r="AJ257" s="737"/>
      <c r="AK257" s="737"/>
      <c r="AL257" s="737"/>
      <c r="AM257" s="737"/>
      <c r="AN257" s="737"/>
      <c r="AO257" s="735"/>
      <c r="AP257" s="706"/>
      <c r="AQ257" s="706"/>
      <c r="AR257" s="734"/>
      <c r="AS257" s="734"/>
      <c r="AT257" s="734"/>
      <c r="AU257" s="734"/>
      <c r="AV257" s="704"/>
      <c r="AW257" s="704"/>
      <c r="AX257" s="704"/>
      <c r="AY257" s="735"/>
      <c r="AZ257" s="221"/>
    </row>
    <row r="258" spans="1:52" ht="27">
      <c r="A258" s="714"/>
      <c r="B258" s="717"/>
      <c r="C258" s="710"/>
      <c r="D258" s="38" t="s">
        <v>85</v>
      </c>
      <c r="E258" s="76"/>
      <c r="F258" s="72"/>
      <c r="G258" s="72"/>
      <c r="H258" s="72"/>
      <c r="I258" s="72"/>
      <c r="J258" s="72"/>
      <c r="K258" s="72"/>
      <c r="L258" s="72"/>
      <c r="M258" s="73"/>
      <c r="N258" s="73"/>
      <c r="O258" s="73"/>
      <c r="P258" s="73"/>
      <c r="Q258" s="73"/>
      <c r="R258" s="74"/>
      <c r="S258" s="783"/>
      <c r="T258" s="75"/>
      <c r="U258" s="75"/>
      <c r="V258" s="75"/>
      <c r="W258" s="75"/>
      <c r="X258" s="75"/>
      <c r="Y258" s="75"/>
      <c r="Z258" s="75"/>
      <c r="AA258" s="80"/>
      <c r="AB258" s="77"/>
      <c r="AC258" s="118"/>
      <c r="AD258" s="73"/>
      <c r="AE258" s="74"/>
      <c r="AF258" s="420"/>
      <c r="AG258" s="786"/>
      <c r="AH258" s="742"/>
      <c r="AI258" s="737"/>
      <c r="AJ258" s="737"/>
      <c r="AK258" s="737"/>
      <c r="AL258" s="737"/>
      <c r="AM258" s="737"/>
      <c r="AN258" s="737"/>
      <c r="AO258" s="735"/>
      <c r="AP258" s="706"/>
      <c r="AQ258" s="706"/>
      <c r="AR258" s="734"/>
      <c r="AS258" s="734"/>
      <c r="AT258" s="734"/>
      <c r="AU258" s="734"/>
      <c r="AV258" s="704"/>
      <c r="AW258" s="704"/>
      <c r="AX258" s="704"/>
      <c r="AY258" s="735"/>
      <c r="AZ258" s="221"/>
    </row>
    <row r="259" spans="1:52" ht="27">
      <c r="A259" s="714"/>
      <c r="B259" s="717"/>
      <c r="C259" s="710"/>
      <c r="D259" s="36" t="s">
        <v>7</v>
      </c>
      <c r="E259" s="76"/>
      <c r="F259" s="72"/>
      <c r="G259" s="72"/>
      <c r="H259" s="72"/>
      <c r="I259" s="72"/>
      <c r="J259" s="72"/>
      <c r="K259" s="72"/>
      <c r="L259" s="72"/>
      <c r="M259" s="73"/>
      <c r="N259" s="73"/>
      <c r="O259" s="73"/>
      <c r="P259" s="73"/>
      <c r="Q259" s="73"/>
      <c r="R259" s="74"/>
      <c r="S259" s="783"/>
      <c r="T259" s="75"/>
      <c r="U259" s="75"/>
      <c r="V259" s="75"/>
      <c r="W259" s="75"/>
      <c r="X259" s="75"/>
      <c r="Y259" s="75"/>
      <c r="Z259" s="75"/>
      <c r="AA259" s="80"/>
      <c r="AB259" s="77"/>
      <c r="AC259" s="118"/>
      <c r="AD259" s="73"/>
      <c r="AE259" s="74"/>
      <c r="AF259" s="420"/>
      <c r="AG259" s="786"/>
      <c r="AH259" s="742"/>
      <c r="AI259" s="737"/>
      <c r="AJ259" s="737"/>
      <c r="AK259" s="737"/>
      <c r="AL259" s="737"/>
      <c r="AM259" s="737"/>
      <c r="AN259" s="737"/>
      <c r="AO259" s="735"/>
      <c r="AP259" s="706"/>
      <c r="AQ259" s="706"/>
      <c r="AR259" s="734"/>
      <c r="AS259" s="734"/>
      <c r="AT259" s="734"/>
      <c r="AU259" s="734"/>
      <c r="AV259" s="704"/>
      <c r="AW259" s="704"/>
      <c r="AX259" s="704"/>
      <c r="AY259" s="735"/>
      <c r="AZ259" s="221"/>
    </row>
    <row r="260" spans="1:52" ht="27">
      <c r="A260" s="714"/>
      <c r="B260" s="717"/>
      <c r="C260" s="710"/>
      <c r="D260" s="38" t="s">
        <v>86</v>
      </c>
      <c r="E260" s="76"/>
      <c r="F260" s="72"/>
      <c r="G260" s="72"/>
      <c r="H260" s="72"/>
      <c r="I260" s="72"/>
      <c r="J260" s="72"/>
      <c r="K260" s="72"/>
      <c r="L260" s="72"/>
      <c r="M260" s="73"/>
      <c r="N260" s="73"/>
      <c r="O260" s="73"/>
      <c r="P260" s="73"/>
      <c r="Q260" s="73"/>
      <c r="R260" s="74"/>
      <c r="S260" s="783"/>
      <c r="T260" s="75"/>
      <c r="U260" s="75"/>
      <c r="V260" s="75"/>
      <c r="W260" s="75"/>
      <c r="X260" s="75"/>
      <c r="Y260" s="75"/>
      <c r="Z260" s="75"/>
      <c r="AA260" s="80"/>
      <c r="AB260" s="77"/>
      <c r="AC260" s="118"/>
      <c r="AD260" s="73"/>
      <c r="AE260" s="74"/>
      <c r="AF260" s="420"/>
      <c r="AG260" s="786"/>
      <c r="AH260" s="742"/>
      <c r="AI260" s="737"/>
      <c r="AJ260" s="737"/>
      <c r="AK260" s="737"/>
      <c r="AL260" s="737"/>
      <c r="AM260" s="737"/>
      <c r="AN260" s="737"/>
      <c r="AO260" s="735"/>
      <c r="AP260" s="706"/>
      <c r="AQ260" s="706"/>
      <c r="AR260" s="734"/>
      <c r="AS260" s="734"/>
      <c r="AT260" s="734"/>
      <c r="AU260" s="734"/>
      <c r="AV260" s="704"/>
      <c r="AW260" s="704"/>
      <c r="AX260" s="704"/>
      <c r="AY260" s="735"/>
      <c r="AZ260" s="221"/>
    </row>
    <row r="261" spans="1:52" ht="27.75" thickBot="1">
      <c r="A261" s="714"/>
      <c r="B261" s="717"/>
      <c r="C261" s="710"/>
      <c r="D261" s="37" t="s">
        <v>89</v>
      </c>
      <c r="E261" s="76"/>
      <c r="F261" s="72"/>
      <c r="G261" s="72"/>
      <c r="H261" s="72"/>
      <c r="I261" s="72"/>
      <c r="J261" s="72"/>
      <c r="K261" s="72"/>
      <c r="L261" s="72"/>
      <c r="M261" s="73"/>
      <c r="N261" s="73"/>
      <c r="O261" s="73"/>
      <c r="P261" s="73"/>
      <c r="Q261" s="73"/>
      <c r="R261" s="74"/>
      <c r="S261" s="783"/>
      <c r="T261" s="75"/>
      <c r="U261" s="75"/>
      <c r="V261" s="75"/>
      <c r="W261" s="75"/>
      <c r="X261" s="75"/>
      <c r="Y261" s="75"/>
      <c r="Z261" s="75"/>
      <c r="AA261" s="80"/>
      <c r="AB261" s="77"/>
      <c r="AC261" s="118"/>
      <c r="AD261" s="73"/>
      <c r="AE261" s="74"/>
      <c r="AF261" s="420"/>
      <c r="AG261" s="786"/>
      <c r="AH261" s="743"/>
      <c r="AI261" s="712"/>
      <c r="AJ261" s="712"/>
      <c r="AK261" s="712"/>
      <c r="AL261" s="712"/>
      <c r="AM261" s="712"/>
      <c r="AN261" s="712"/>
      <c r="AO261" s="735"/>
      <c r="AP261" s="706"/>
      <c r="AQ261" s="706"/>
      <c r="AR261" s="734"/>
      <c r="AS261" s="734"/>
      <c r="AT261" s="734"/>
      <c r="AU261" s="734"/>
      <c r="AV261" s="704"/>
      <c r="AW261" s="704"/>
      <c r="AX261" s="704"/>
      <c r="AY261" s="735"/>
      <c r="AZ261" s="221"/>
    </row>
    <row r="262" spans="1:52" ht="18">
      <c r="A262" s="714"/>
      <c r="B262" s="717"/>
      <c r="C262" s="710" t="s">
        <v>252</v>
      </c>
      <c r="D262" s="35" t="s">
        <v>84</v>
      </c>
      <c r="E262" s="76"/>
      <c r="F262" s="72"/>
      <c r="G262" s="72"/>
      <c r="H262" s="72"/>
      <c r="I262" s="72"/>
      <c r="J262" s="72"/>
      <c r="K262" s="72"/>
      <c r="L262" s="72"/>
      <c r="M262" s="73"/>
      <c r="N262" s="73"/>
      <c r="O262" s="73"/>
      <c r="P262" s="73"/>
      <c r="Q262" s="73">
        <v>1</v>
      </c>
      <c r="R262" s="74">
        <v>1</v>
      </c>
      <c r="S262" s="783"/>
      <c r="T262" s="75"/>
      <c r="U262" s="75"/>
      <c r="V262" s="75"/>
      <c r="W262" s="75"/>
      <c r="X262" s="75"/>
      <c r="Y262" s="75"/>
      <c r="Z262" s="75"/>
      <c r="AA262" s="80"/>
      <c r="AB262" s="77"/>
      <c r="AC262" s="118"/>
      <c r="AD262" s="73">
        <v>1</v>
      </c>
      <c r="AE262" s="74">
        <v>1</v>
      </c>
      <c r="AF262" s="420"/>
      <c r="AG262" s="786"/>
      <c r="AH262" s="741" t="s">
        <v>252</v>
      </c>
      <c r="AI262" s="736" t="s">
        <v>503</v>
      </c>
      <c r="AJ262" s="736" t="s">
        <v>504</v>
      </c>
      <c r="AK262" s="768" t="s">
        <v>518</v>
      </c>
      <c r="AL262" s="736" t="s">
        <v>228</v>
      </c>
      <c r="AM262" s="736" t="s">
        <v>426</v>
      </c>
      <c r="AN262" s="736" t="s">
        <v>229</v>
      </c>
      <c r="AO262" s="735">
        <v>348023</v>
      </c>
      <c r="AP262" s="706">
        <v>179866</v>
      </c>
      <c r="AQ262" s="706">
        <v>192751</v>
      </c>
      <c r="AR262" s="734" t="s">
        <v>230</v>
      </c>
      <c r="AS262" s="734" t="s">
        <v>230</v>
      </c>
      <c r="AT262" s="734" t="s">
        <v>230</v>
      </c>
      <c r="AU262" s="734" t="s">
        <v>230</v>
      </c>
      <c r="AV262" s="704" t="s">
        <v>230</v>
      </c>
      <c r="AW262" s="704" t="s">
        <v>230</v>
      </c>
      <c r="AX262" s="704" t="s">
        <v>230</v>
      </c>
      <c r="AY262" s="735">
        <v>348023</v>
      </c>
      <c r="AZ262" s="221"/>
    </row>
    <row r="263" spans="1:52" ht="18">
      <c r="A263" s="714"/>
      <c r="B263" s="717"/>
      <c r="C263" s="710"/>
      <c r="D263" s="36" t="s">
        <v>6</v>
      </c>
      <c r="E263" s="76"/>
      <c r="F263" s="72"/>
      <c r="G263" s="72"/>
      <c r="H263" s="72"/>
      <c r="I263" s="72"/>
      <c r="J263" s="72"/>
      <c r="K263" s="72"/>
      <c r="L263" s="72"/>
      <c r="M263" s="73"/>
      <c r="N263" s="73"/>
      <c r="O263" s="73"/>
      <c r="P263" s="73"/>
      <c r="Q263" s="73">
        <f>+Q262*$Q$155/$Q$154</f>
        <v>7023108.1500000004</v>
      </c>
      <c r="R263" s="73">
        <f>+R262*$R$155/$R$154</f>
        <v>7023108.1500000004</v>
      </c>
      <c r="S263" s="783"/>
      <c r="T263" s="75"/>
      <c r="U263" s="75"/>
      <c r="V263" s="75"/>
      <c r="W263" s="75"/>
      <c r="X263" s="75"/>
      <c r="Y263" s="75"/>
      <c r="Z263" s="75"/>
      <c r="AA263" s="80"/>
      <c r="AB263" s="77"/>
      <c r="AC263" s="118"/>
      <c r="AD263" s="73">
        <f>+AD262*$AD$155/$AD$154</f>
        <v>10147833.333333334</v>
      </c>
      <c r="AE263" s="73">
        <v>10147833.333333334</v>
      </c>
      <c r="AF263" s="421"/>
      <c r="AG263" s="786"/>
      <c r="AH263" s="742"/>
      <c r="AI263" s="737"/>
      <c r="AJ263" s="737"/>
      <c r="AK263" s="769"/>
      <c r="AL263" s="737"/>
      <c r="AM263" s="737"/>
      <c r="AN263" s="737"/>
      <c r="AO263" s="735"/>
      <c r="AP263" s="706"/>
      <c r="AQ263" s="706"/>
      <c r="AR263" s="734"/>
      <c r="AS263" s="734"/>
      <c r="AT263" s="734"/>
      <c r="AU263" s="734"/>
      <c r="AV263" s="704"/>
      <c r="AW263" s="704"/>
      <c r="AX263" s="704"/>
      <c r="AY263" s="735"/>
      <c r="AZ263" s="221"/>
    </row>
    <row r="264" spans="1:52" ht="27">
      <c r="A264" s="714"/>
      <c r="B264" s="717"/>
      <c r="C264" s="710"/>
      <c r="D264" s="38" t="s">
        <v>85</v>
      </c>
      <c r="E264" s="76"/>
      <c r="F264" s="72"/>
      <c r="G264" s="72"/>
      <c r="H264" s="72"/>
      <c r="I264" s="72"/>
      <c r="J264" s="72"/>
      <c r="K264" s="72"/>
      <c r="L264" s="72"/>
      <c r="M264" s="73"/>
      <c r="N264" s="73"/>
      <c r="O264" s="73"/>
      <c r="P264" s="73"/>
      <c r="Q264" s="73"/>
      <c r="R264" s="74"/>
      <c r="S264" s="783"/>
      <c r="T264" s="75"/>
      <c r="U264" s="75"/>
      <c r="V264" s="75"/>
      <c r="W264" s="75"/>
      <c r="X264" s="75"/>
      <c r="Y264" s="75"/>
      <c r="Z264" s="75"/>
      <c r="AA264" s="80"/>
      <c r="AB264" s="77"/>
      <c r="AC264" s="118"/>
      <c r="AD264" s="73"/>
      <c r="AE264" s="74"/>
      <c r="AF264" s="420"/>
      <c r="AG264" s="786"/>
      <c r="AH264" s="742"/>
      <c r="AI264" s="737"/>
      <c r="AJ264" s="737"/>
      <c r="AK264" s="769"/>
      <c r="AL264" s="737"/>
      <c r="AM264" s="737"/>
      <c r="AN264" s="737"/>
      <c r="AO264" s="735"/>
      <c r="AP264" s="706"/>
      <c r="AQ264" s="706"/>
      <c r="AR264" s="734"/>
      <c r="AS264" s="734"/>
      <c r="AT264" s="734"/>
      <c r="AU264" s="734"/>
      <c r="AV264" s="704"/>
      <c r="AW264" s="704"/>
      <c r="AX264" s="704"/>
      <c r="AY264" s="735"/>
      <c r="AZ264" s="221"/>
    </row>
    <row r="265" spans="1:52" ht="27">
      <c r="A265" s="714"/>
      <c r="B265" s="717"/>
      <c r="C265" s="710"/>
      <c r="D265" s="36" t="s">
        <v>7</v>
      </c>
      <c r="E265" s="76"/>
      <c r="F265" s="72"/>
      <c r="G265" s="72"/>
      <c r="H265" s="72"/>
      <c r="I265" s="72"/>
      <c r="J265" s="72"/>
      <c r="K265" s="72"/>
      <c r="L265" s="72"/>
      <c r="M265" s="73"/>
      <c r="N265" s="73"/>
      <c r="O265" s="73"/>
      <c r="P265" s="73"/>
      <c r="Q265" s="73"/>
      <c r="R265" s="74"/>
      <c r="S265" s="783"/>
      <c r="T265" s="75"/>
      <c r="U265" s="75"/>
      <c r="V265" s="75"/>
      <c r="W265" s="75"/>
      <c r="X265" s="75"/>
      <c r="Y265" s="75"/>
      <c r="Z265" s="75"/>
      <c r="AA265" s="80"/>
      <c r="AB265" s="77"/>
      <c r="AC265" s="118"/>
      <c r="AD265" s="73"/>
      <c r="AE265" s="74"/>
      <c r="AF265" s="420"/>
      <c r="AG265" s="786"/>
      <c r="AH265" s="742"/>
      <c r="AI265" s="737"/>
      <c r="AJ265" s="737"/>
      <c r="AK265" s="769"/>
      <c r="AL265" s="737"/>
      <c r="AM265" s="737"/>
      <c r="AN265" s="737"/>
      <c r="AO265" s="735"/>
      <c r="AP265" s="706"/>
      <c r="AQ265" s="706"/>
      <c r="AR265" s="734"/>
      <c r="AS265" s="734"/>
      <c r="AT265" s="734"/>
      <c r="AU265" s="734"/>
      <c r="AV265" s="704"/>
      <c r="AW265" s="704"/>
      <c r="AX265" s="704"/>
      <c r="AY265" s="735"/>
      <c r="AZ265" s="221"/>
    </row>
    <row r="266" spans="1:52" ht="27">
      <c r="A266" s="714"/>
      <c r="B266" s="717"/>
      <c r="C266" s="710"/>
      <c r="D266" s="38" t="s">
        <v>86</v>
      </c>
      <c r="E266" s="76"/>
      <c r="F266" s="72"/>
      <c r="G266" s="72"/>
      <c r="H266" s="72"/>
      <c r="I266" s="72"/>
      <c r="J266" s="72"/>
      <c r="K266" s="72"/>
      <c r="L266" s="72"/>
      <c r="M266" s="73"/>
      <c r="N266" s="73"/>
      <c r="O266" s="73"/>
      <c r="P266" s="73"/>
      <c r="Q266" s="73">
        <v>1</v>
      </c>
      <c r="R266" s="74">
        <v>1</v>
      </c>
      <c r="S266" s="783"/>
      <c r="T266" s="75"/>
      <c r="U266" s="75"/>
      <c r="V266" s="75"/>
      <c r="W266" s="75"/>
      <c r="X266" s="75"/>
      <c r="Y266" s="75"/>
      <c r="Z266" s="75"/>
      <c r="AA266" s="80"/>
      <c r="AB266" s="77"/>
      <c r="AC266" s="118"/>
      <c r="AD266" s="73">
        <v>1</v>
      </c>
      <c r="AE266" s="74">
        <v>1</v>
      </c>
      <c r="AF266" s="420"/>
      <c r="AG266" s="786"/>
      <c r="AH266" s="742"/>
      <c r="AI266" s="737"/>
      <c r="AJ266" s="737"/>
      <c r="AK266" s="769"/>
      <c r="AL266" s="737"/>
      <c r="AM266" s="737"/>
      <c r="AN266" s="737"/>
      <c r="AO266" s="735"/>
      <c r="AP266" s="706"/>
      <c r="AQ266" s="706"/>
      <c r="AR266" s="734"/>
      <c r="AS266" s="734"/>
      <c r="AT266" s="734"/>
      <c r="AU266" s="734"/>
      <c r="AV266" s="704"/>
      <c r="AW266" s="704"/>
      <c r="AX266" s="704"/>
      <c r="AY266" s="735"/>
      <c r="AZ266" s="221"/>
    </row>
    <row r="267" spans="1:52" ht="27.75" thickBot="1">
      <c r="A267" s="714"/>
      <c r="B267" s="717"/>
      <c r="C267" s="710"/>
      <c r="D267" s="37" t="s">
        <v>89</v>
      </c>
      <c r="E267" s="76"/>
      <c r="F267" s="72"/>
      <c r="G267" s="72"/>
      <c r="H267" s="72"/>
      <c r="I267" s="72"/>
      <c r="J267" s="72"/>
      <c r="K267" s="72"/>
      <c r="L267" s="72"/>
      <c r="M267" s="73"/>
      <c r="N267" s="73"/>
      <c r="O267" s="73"/>
      <c r="P267" s="73"/>
      <c r="Q267" s="73">
        <f>+Q266*$Q$155/$Q$154</f>
        <v>7023108.1500000004</v>
      </c>
      <c r="R267" s="73">
        <f>+R266*$R$155/$R$154</f>
        <v>7023108.1500000004</v>
      </c>
      <c r="S267" s="783"/>
      <c r="T267" s="75"/>
      <c r="U267" s="75"/>
      <c r="V267" s="75"/>
      <c r="W267" s="75"/>
      <c r="X267" s="75"/>
      <c r="Y267" s="75"/>
      <c r="Z267" s="75"/>
      <c r="AA267" s="80"/>
      <c r="AB267" s="77"/>
      <c r="AC267" s="118"/>
      <c r="AD267" s="73">
        <f>+AD266*$AD$155/$AD$154</f>
        <v>10147833.333333334</v>
      </c>
      <c r="AE267" s="73">
        <v>10147833.333333334</v>
      </c>
      <c r="AF267" s="421"/>
      <c r="AG267" s="786"/>
      <c r="AH267" s="743"/>
      <c r="AI267" s="712"/>
      <c r="AJ267" s="712"/>
      <c r="AK267" s="770"/>
      <c r="AL267" s="712"/>
      <c r="AM267" s="712"/>
      <c r="AN267" s="712"/>
      <c r="AO267" s="735"/>
      <c r="AP267" s="706"/>
      <c r="AQ267" s="706"/>
      <c r="AR267" s="734"/>
      <c r="AS267" s="734"/>
      <c r="AT267" s="734"/>
      <c r="AU267" s="734"/>
      <c r="AV267" s="704"/>
      <c r="AW267" s="704"/>
      <c r="AX267" s="704"/>
      <c r="AY267" s="735"/>
      <c r="AZ267" s="221"/>
    </row>
    <row r="268" spans="1:52" ht="18">
      <c r="A268" s="714"/>
      <c r="B268" s="717"/>
      <c r="C268" s="710" t="s">
        <v>253</v>
      </c>
      <c r="D268" s="35" t="s">
        <v>84</v>
      </c>
      <c r="E268" s="76"/>
      <c r="F268" s="72"/>
      <c r="G268" s="72"/>
      <c r="H268" s="72"/>
      <c r="I268" s="72"/>
      <c r="J268" s="72"/>
      <c r="K268" s="72"/>
      <c r="L268" s="72"/>
      <c r="M268" s="73"/>
      <c r="N268" s="73"/>
      <c r="O268" s="73"/>
      <c r="P268" s="73"/>
      <c r="Q268" s="73">
        <v>1</v>
      </c>
      <c r="R268" s="74">
        <v>1</v>
      </c>
      <c r="S268" s="783"/>
      <c r="T268" s="75"/>
      <c r="U268" s="75"/>
      <c r="V268" s="75"/>
      <c r="W268" s="75"/>
      <c r="X268" s="75"/>
      <c r="Y268" s="75"/>
      <c r="Z268" s="75"/>
      <c r="AA268" s="80"/>
      <c r="AB268" s="77"/>
      <c r="AC268" s="118"/>
      <c r="AD268" s="73">
        <v>1</v>
      </c>
      <c r="AE268" s="74">
        <v>1</v>
      </c>
      <c r="AF268" s="420"/>
      <c r="AG268" s="786"/>
      <c r="AH268" s="741" t="s">
        <v>253</v>
      </c>
      <c r="AI268" s="736" t="s">
        <v>453</v>
      </c>
      <c r="AJ268" s="736" t="s">
        <v>499</v>
      </c>
      <c r="AK268" s="768" t="s">
        <v>518</v>
      </c>
      <c r="AL268" s="736" t="s">
        <v>228</v>
      </c>
      <c r="AM268" s="736" t="s">
        <v>427</v>
      </c>
      <c r="AN268" s="736" t="s">
        <v>229</v>
      </c>
      <c r="AO268" s="735">
        <v>392220</v>
      </c>
      <c r="AP268" s="706">
        <v>303282</v>
      </c>
      <c r="AQ268" s="706">
        <v>318086</v>
      </c>
      <c r="AR268" s="734" t="s">
        <v>230</v>
      </c>
      <c r="AS268" s="734" t="s">
        <v>230</v>
      </c>
      <c r="AT268" s="734" t="s">
        <v>230</v>
      </c>
      <c r="AU268" s="734" t="s">
        <v>230</v>
      </c>
      <c r="AV268" s="704" t="s">
        <v>230</v>
      </c>
      <c r="AW268" s="704" t="s">
        <v>230</v>
      </c>
      <c r="AX268" s="704" t="s">
        <v>230</v>
      </c>
      <c r="AY268" s="735">
        <v>392220</v>
      </c>
      <c r="AZ268" s="221"/>
    </row>
    <row r="269" spans="1:52" ht="18">
      <c r="A269" s="714"/>
      <c r="B269" s="717"/>
      <c r="C269" s="710"/>
      <c r="D269" s="36" t="s">
        <v>6</v>
      </c>
      <c r="E269" s="76"/>
      <c r="F269" s="72"/>
      <c r="G269" s="72"/>
      <c r="H269" s="72"/>
      <c r="I269" s="72"/>
      <c r="J269" s="72"/>
      <c r="K269" s="72"/>
      <c r="L269" s="72"/>
      <c r="M269" s="73"/>
      <c r="N269" s="73"/>
      <c r="O269" s="73"/>
      <c r="P269" s="73"/>
      <c r="Q269" s="73">
        <f>+Q268*$Q$155/$Q$154</f>
        <v>7023108.1500000004</v>
      </c>
      <c r="R269" s="73">
        <f>+R268*$R$155/$R$154</f>
        <v>7023108.1500000004</v>
      </c>
      <c r="S269" s="783"/>
      <c r="T269" s="75"/>
      <c r="U269" s="75"/>
      <c r="V269" s="75"/>
      <c r="W269" s="75"/>
      <c r="X269" s="75"/>
      <c r="Y269" s="75"/>
      <c r="Z269" s="75"/>
      <c r="AA269" s="80"/>
      <c r="AB269" s="77"/>
      <c r="AC269" s="118"/>
      <c r="AD269" s="73">
        <f>+AD268*$AD$155/$AD$154</f>
        <v>10147833.333333334</v>
      </c>
      <c r="AE269" s="73">
        <v>10147833.333333334</v>
      </c>
      <c r="AF269" s="421"/>
      <c r="AG269" s="786"/>
      <c r="AH269" s="742"/>
      <c r="AI269" s="737"/>
      <c r="AJ269" s="737"/>
      <c r="AK269" s="769"/>
      <c r="AL269" s="737"/>
      <c r="AM269" s="737"/>
      <c r="AN269" s="737"/>
      <c r="AO269" s="735"/>
      <c r="AP269" s="706"/>
      <c r="AQ269" s="706"/>
      <c r="AR269" s="734"/>
      <c r="AS269" s="734"/>
      <c r="AT269" s="734"/>
      <c r="AU269" s="734"/>
      <c r="AV269" s="704"/>
      <c r="AW269" s="704"/>
      <c r="AX269" s="704"/>
      <c r="AY269" s="735"/>
      <c r="AZ269" s="221"/>
    </row>
    <row r="270" spans="1:52" ht="27">
      <c r="A270" s="714"/>
      <c r="B270" s="717"/>
      <c r="C270" s="710"/>
      <c r="D270" s="38" t="s">
        <v>85</v>
      </c>
      <c r="E270" s="76"/>
      <c r="F270" s="72"/>
      <c r="G270" s="72"/>
      <c r="H270" s="72"/>
      <c r="I270" s="72"/>
      <c r="J270" s="72"/>
      <c r="K270" s="72"/>
      <c r="L270" s="72"/>
      <c r="M270" s="73"/>
      <c r="N270" s="73"/>
      <c r="O270" s="73"/>
      <c r="P270" s="73"/>
      <c r="Q270" s="73"/>
      <c r="R270" s="74"/>
      <c r="S270" s="783"/>
      <c r="T270" s="75"/>
      <c r="U270" s="75"/>
      <c r="V270" s="75"/>
      <c r="W270" s="75"/>
      <c r="X270" s="75"/>
      <c r="Y270" s="75"/>
      <c r="Z270" s="75"/>
      <c r="AA270" s="80"/>
      <c r="AB270" s="77"/>
      <c r="AC270" s="118"/>
      <c r="AD270" s="73"/>
      <c r="AE270" s="74"/>
      <c r="AF270" s="420"/>
      <c r="AG270" s="786"/>
      <c r="AH270" s="742"/>
      <c r="AI270" s="737"/>
      <c r="AJ270" s="737"/>
      <c r="AK270" s="769"/>
      <c r="AL270" s="737"/>
      <c r="AM270" s="737"/>
      <c r="AN270" s="737"/>
      <c r="AO270" s="735"/>
      <c r="AP270" s="706"/>
      <c r="AQ270" s="706"/>
      <c r="AR270" s="734"/>
      <c r="AS270" s="734"/>
      <c r="AT270" s="734"/>
      <c r="AU270" s="734"/>
      <c r="AV270" s="704"/>
      <c r="AW270" s="704"/>
      <c r="AX270" s="704"/>
      <c r="AY270" s="735"/>
      <c r="AZ270" s="221"/>
    </row>
    <row r="271" spans="1:52" ht="27">
      <c r="A271" s="714"/>
      <c r="B271" s="717"/>
      <c r="C271" s="710"/>
      <c r="D271" s="36" t="s">
        <v>7</v>
      </c>
      <c r="E271" s="76"/>
      <c r="F271" s="72"/>
      <c r="G271" s="72"/>
      <c r="H271" s="72"/>
      <c r="I271" s="72"/>
      <c r="J271" s="72"/>
      <c r="K271" s="72"/>
      <c r="L271" s="72"/>
      <c r="M271" s="73"/>
      <c r="N271" s="73"/>
      <c r="O271" s="73"/>
      <c r="P271" s="73"/>
      <c r="Q271" s="73"/>
      <c r="R271" s="74"/>
      <c r="S271" s="783"/>
      <c r="T271" s="75"/>
      <c r="U271" s="75"/>
      <c r="V271" s="75"/>
      <c r="W271" s="75"/>
      <c r="X271" s="75"/>
      <c r="Y271" s="75"/>
      <c r="Z271" s="75"/>
      <c r="AA271" s="80"/>
      <c r="AB271" s="77"/>
      <c r="AC271" s="118"/>
      <c r="AD271" s="73"/>
      <c r="AE271" s="74"/>
      <c r="AF271" s="420"/>
      <c r="AG271" s="786"/>
      <c r="AH271" s="742"/>
      <c r="AI271" s="737"/>
      <c r="AJ271" s="737"/>
      <c r="AK271" s="769"/>
      <c r="AL271" s="737"/>
      <c r="AM271" s="737"/>
      <c r="AN271" s="737"/>
      <c r="AO271" s="735"/>
      <c r="AP271" s="706"/>
      <c r="AQ271" s="706"/>
      <c r="AR271" s="734"/>
      <c r="AS271" s="734"/>
      <c r="AT271" s="734"/>
      <c r="AU271" s="734"/>
      <c r="AV271" s="704"/>
      <c r="AW271" s="704"/>
      <c r="AX271" s="704"/>
      <c r="AY271" s="735"/>
      <c r="AZ271" s="221"/>
    </row>
    <row r="272" spans="1:52" ht="27">
      <c r="A272" s="714"/>
      <c r="B272" s="717"/>
      <c r="C272" s="710"/>
      <c r="D272" s="38" t="s">
        <v>86</v>
      </c>
      <c r="E272" s="76"/>
      <c r="F272" s="72"/>
      <c r="G272" s="72"/>
      <c r="H272" s="72"/>
      <c r="I272" s="72"/>
      <c r="J272" s="72"/>
      <c r="K272" s="72"/>
      <c r="L272" s="72"/>
      <c r="M272" s="73"/>
      <c r="N272" s="73"/>
      <c r="O272" s="73"/>
      <c r="P272" s="73"/>
      <c r="Q272" s="73">
        <v>1</v>
      </c>
      <c r="R272" s="74">
        <v>1</v>
      </c>
      <c r="S272" s="783"/>
      <c r="T272" s="75"/>
      <c r="U272" s="75"/>
      <c r="V272" s="75"/>
      <c r="W272" s="75"/>
      <c r="X272" s="75"/>
      <c r="Y272" s="75"/>
      <c r="Z272" s="75"/>
      <c r="AA272" s="80"/>
      <c r="AB272" s="77"/>
      <c r="AC272" s="118"/>
      <c r="AD272" s="73">
        <v>1</v>
      </c>
      <c r="AE272" s="74">
        <v>1</v>
      </c>
      <c r="AF272" s="420"/>
      <c r="AG272" s="786"/>
      <c r="AH272" s="742"/>
      <c r="AI272" s="737"/>
      <c r="AJ272" s="737"/>
      <c r="AK272" s="769"/>
      <c r="AL272" s="737"/>
      <c r="AM272" s="737"/>
      <c r="AN272" s="737"/>
      <c r="AO272" s="735"/>
      <c r="AP272" s="706"/>
      <c r="AQ272" s="706"/>
      <c r="AR272" s="734"/>
      <c r="AS272" s="734"/>
      <c r="AT272" s="734"/>
      <c r="AU272" s="734"/>
      <c r="AV272" s="704"/>
      <c r="AW272" s="704"/>
      <c r="AX272" s="704"/>
      <c r="AY272" s="735"/>
      <c r="AZ272" s="221"/>
    </row>
    <row r="273" spans="1:52" ht="27.75" thickBot="1">
      <c r="A273" s="714"/>
      <c r="B273" s="717"/>
      <c r="C273" s="710"/>
      <c r="D273" s="37" t="s">
        <v>89</v>
      </c>
      <c r="E273" s="76"/>
      <c r="F273" s="72"/>
      <c r="G273" s="72"/>
      <c r="H273" s="72"/>
      <c r="I273" s="72"/>
      <c r="J273" s="72"/>
      <c r="K273" s="72"/>
      <c r="L273" s="72"/>
      <c r="M273" s="73"/>
      <c r="N273" s="73"/>
      <c r="O273" s="73"/>
      <c r="P273" s="73"/>
      <c r="Q273" s="73">
        <f>+Q272*$Q$155/$Q$154</f>
        <v>7023108.1500000004</v>
      </c>
      <c r="R273" s="73">
        <f>+R272*$R$155/$R$154</f>
        <v>7023108.1500000004</v>
      </c>
      <c r="S273" s="783"/>
      <c r="T273" s="75"/>
      <c r="U273" s="75"/>
      <c r="V273" s="75"/>
      <c r="W273" s="75"/>
      <c r="X273" s="75"/>
      <c r="Y273" s="75"/>
      <c r="Z273" s="75"/>
      <c r="AA273" s="80"/>
      <c r="AB273" s="77"/>
      <c r="AC273" s="118"/>
      <c r="AD273" s="73">
        <f>+AD272*$AD$155/$AD$154</f>
        <v>10147833.333333334</v>
      </c>
      <c r="AE273" s="73">
        <v>10147833.333333334</v>
      </c>
      <c r="AF273" s="421"/>
      <c r="AG273" s="786"/>
      <c r="AH273" s="743"/>
      <c r="AI273" s="712"/>
      <c r="AJ273" s="712"/>
      <c r="AK273" s="770"/>
      <c r="AL273" s="712"/>
      <c r="AM273" s="712"/>
      <c r="AN273" s="712"/>
      <c r="AO273" s="735"/>
      <c r="AP273" s="706"/>
      <c r="AQ273" s="706"/>
      <c r="AR273" s="734"/>
      <c r="AS273" s="734"/>
      <c r="AT273" s="734"/>
      <c r="AU273" s="734"/>
      <c r="AV273" s="704"/>
      <c r="AW273" s="704"/>
      <c r="AX273" s="704"/>
      <c r="AY273" s="735"/>
      <c r="AZ273" s="221"/>
    </row>
    <row r="274" spans="1:52" ht="18">
      <c r="A274" s="714"/>
      <c r="B274" s="717"/>
      <c r="C274" s="710" t="s">
        <v>247</v>
      </c>
      <c r="D274" s="35" t="s">
        <v>84</v>
      </c>
      <c r="E274" s="76"/>
      <c r="F274" s="72"/>
      <c r="G274" s="72"/>
      <c r="H274" s="72"/>
      <c r="I274" s="72"/>
      <c r="J274" s="72"/>
      <c r="K274" s="72"/>
      <c r="L274" s="72"/>
      <c r="M274" s="73"/>
      <c r="N274" s="73"/>
      <c r="O274" s="73"/>
      <c r="P274" s="73">
        <v>1</v>
      </c>
      <c r="Q274" s="73">
        <v>1</v>
      </c>
      <c r="R274" s="74">
        <v>1</v>
      </c>
      <c r="S274" s="783"/>
      <c r="T274" s="75"/>
      <c r="U274" s="75"/>
      <c r="V274" s="75"/>
      <c r="W274" s="75"/>
      <c r="X274" s="75"/>
      <c r="Y274" s="75"/>
      <c r="Z274" s="75"/>
      <c r="AA274" s="80"/>
      <c r="AB274" s="93"/>
      <c r="AC274" s="73">
        <v>1</v>
      </c>
      <c r="AD274" s="73">
        <v>1</v>
      </c>
      <c r="AE274" s="74">
        <v>1</v>
      </c>
      <c r="AF274" s="420"/>
      <c r="AG274" s="786"/>
      <c r="AH274" s="741" t="s">
        <v>247</v>
      </c>
      <c r="AI274" s="736" t="s">
        <v>494</v>
      </c>
      <c r="AJ274" s="736" t="s">
        <v>493</v>
      </c>
      <c r="AK274" s="768" t="s">
        <v>518</v>
      </c>
      <c r="AL274" s="736" t="s">
        <v>228</v>
      </c>
      <c r="AM274" s="736" t="s">
        <v>184</v>
      </c>
      <c r="AN274" s="736" t="s">
        <v>229</v>
      </c>
      <c r="AO274" s="735">
        <v>75776</v>
      </c>
      <c r="AP274" s="706">
        <v>37102</v>
      </c>
      <c r="AQ274" s="706">
        <v>38674</v>
      </c>
      <c r="AR274" s="734" t="s">
        <v>230</v>
      </c>
      <c r="AS274" s="734" t="s">
        <v>230</v>
      </c>
      <c r="AT274" s="734" t="s">
        <v>230</v>
      </c>
      <c r="AU274" s="734" t="s">
        <v>230</v>
      </c>
      <c r="AV274" s="704" t="s">
        <v>230</v>
      </c>
      <c r="AW274" s="704" t="s">
        <v>230</v>
      </c>
      <c r="AX274" s="704" t="s">
        <v>230</v>
      </c>
      <c r="AY274" s="735">
        <v>75776</v>
      </c>
      <c r="AZ274" s="221"/>
    </row>
    <row r="275" spans="1:52" ht="18">
      <c r="A275" s="714"/>
      <c r="B275" s="717"/>
      <c r="C275" s="710"/>
      <c r="D275" s="36" t="s">
        <v>6</v>
      </c>
      <c r="E275" s="76"/>
      <c r="F275" s="72"/>
      <c r="G275" s="72"/>
      <c r="H275" s="72"/>
      <c r="I275" s="72"/>
      <c r="J275" s="72"/>
      <c r="K275" s="72"/>
      <c r="L275" s="72"/>
      <c r="M275" s="73"/>
      <c r="N275" s="73"/>
      <c r="O275" s="73"/>
      <c r="P275" s="73">
        <f>+P274*$P$155/$P$154</f>
        <v>7023108.1500000004</v>
      </c>
      <c r="Q275" s="73">
        <f>+Q274*$Q$155/$Q$154</f>
        <v>7023108.1500000004</v>
      </c>
      <c r="R275" s="73">
        <f>+R274*$R$155/$R$154</f>
        <v>7023108.1500000004</v>
      </c>
      <c r="S275" s="783"/>
      <c r="T275" s="75"/>
      <c r="U275" s="75"/>
      <c r="V275" s="75"/>
      <c r="W275" s="75"/>
      <c r="X275" s="75"/>
      <c r="Y275" s="75"/>
      <c r="Z275" s="75"/>
      <c r="AA275" s="80"/>
      <c r="AB275" s="73"/>
      <c r="AC275" s="73">
        <f>+AC274*$AC$155/$AC$154</f>
        <v>11962333.333333334</v>
      </c>
      <c r="AD275" s="73">
        <f>+AD274*$AD$155/$AD$154</f>
        <v>10147833.333333334</v>
      </c>
      <c r="AE275" s="73">
        <v>10147833.333333334</v>
      </c>
      <c r="AF275" s="421"/>
      <c r="AG275" s="786"/>
      <c r="AH275" s="742"/>
      <c r="AI275" s="737"/>
      <c r="AJ275" s="737"/>
      <c r="AK275" s="769"/>
      <c r="AL275" s="737"/>
      <c r="AM275" s="737"/>
      <c r="AN275" s="737"/>
      <c r="AO275" s="735"/>
      <c r="AP275" s="706"/>
      <c r="AQ275" s="706"/>
      <c r="AR275" s="734"/>
      <c r="AS275" s="734"/>
      <c r="AT275" s="734"/>
      <c r="AU275" s="734"/>
      <c r="AV275" s="704"/>
      <c r="AW275" s="704"/>
      <c r="AX275" s="704"/>
      <c r="AY275" s="735"/>
      <c r="AZ275" s="221"/>
    </row>
    <row r="276" spans="1:52" ht="27">
      <c r="A276" s="714"/>
      <c r="B276" s="717"/>
      <c r="C276" s="710"/>
      <c r="D276" s="38" t="s">
        <v>85</v>
      </c>
      <c r="E276" s="76"/>
      <c r="F276" s="72"/>
      <c r="G276" s="72"/>
      <c r="H276" s="72"/>
      <c r="I276" s="72"/>
      <c r="J276" s="72"/>
      <c r="K276" s="72"/>
      <c r="L276" s="72"/>
      <c r="M276" s="73"/>
      <c r="N276" s="73"/>
      <c r="O276" s="73"/>
      <c r="P276" s="73"/>
      <c r="Q276" s="73"/>
      <c r="R276" s="74"/>
      <c r="S276" s="783"/>
      <c r="T276" s="75"/>
      <c r="U276" s="75"/>
      <c r="V276" s="75"/>
      <c r="W276" s="75"/>
      <c r="X276" s="75"/>
      <c r="Y276" s="75"/>
      <c r="Z276" s="75"/>
      <c r="AA276" s="80"/>
      <c r="AB276" s="77"/>
      <c r="AC276" s="73"/>
      <c r="AD276" s="73"/>
      <c r="AE276" s="74"/>
      <c r="AF276" s="420"/>
      <c r="AG276" s="786"/>
      <c r="AH276" s="742"/>
      <c r="AI276" s="737"/>
      <c r="AJ276" s="737"/>
      <c r="AK276" s="769"/>
      <c r="AL276" s="737"/>
      <c r="AM276" s="737"/>
      <c r="AN276" s="737"/>
      <c r="AO276" s="735"/>
      <c r="AP276" s="706"/>
      <c r="AQ276" s="706"/>
      <c r="AR276" s="734"/>
      <c r="AS276" s="734"/>
      <c r="AT276" s="734"/>
      <c r="AU276" s="734"/>
      <c r="AV276" s="704"/>
      <c r="AW276" s="704"/>
      <c r="AX276" s="704"/>
      <c r="AY276" s="735"/>
      <c r="AZ276" s="221"/>
    </row>
    <row r="277" spans="1:52" ht="27">
      <c r="A277" s="714"/>
      <c r="B277" s="717"/>
      <c r="C277" s="710"/>
      <c r="D277" s="36" t="s">
        <v>7</v>
      </c>
      <c r="E277" s="76"/>
      <c r="F277" s="72"/>
      <c r="G277" s="72"/>
      <c r="H277" s="72"/>
      <c r="I277" s="72"/>
      <c r="J277" s="72"/>
      <c r="K277" s="72"/>
      <c r="L277" s="72"/>
      <c r="M277" s="73"/>
      <c r="N277" s="73"/>
      <c r="O277" s="73"/>
      <c r="P277" s="73"/>
      <c r="Q277" s="73"/>
      <c r="R277" s="74"/>
      <c r="S277" s="783"/>
      <c r="T277" s="75"/>
      <c r="U277" s="75"/>
      <c r="V277" s="75"/>
      <c r="W277" s="75"/>
      <c r="X277" s="75"/>
      <c r="Y277" s="75"/>
      <c r="Z277" s="75"/>
      <c r="AA277" s="80"/>
      <c r="AB277" s="77"/>
      <c r="AC277" s="73"/>
      <c r="AD277" s="73"/>
      <c r="AE277" s="74"/>
      <c r="AF277" s="420"/>
      <c r="AG277" s="786"/>
      <c r="AH277" s="742"/>
      <c r="AI277" s="737"/>
      <c r="AJ277" s="737"/>
      <c r="AK277" s="769"/>
      <c r="AL277" s="737"/>
      <c r="AM277" s="737"/>
      <c r="AN277" s="737"/>
      <c r="AO277" s="735"/>
      <c r="AP277" s="706"/>
      <c r="AQ277" s="706"/>
      <c r="AR277" s="734"/>
      <c r="AS277" s="734"/>
      <c r="AT277" s="734"/>
      <c r="AU277" s="734"/>
      <c r="AV277" s="704"/>
      <c r="AW277" s="704"/>
      <c r="AX277" s="704"/>
      <c r="AY277" s="735"/>
      <c r="AZ277" s="221"/>
    </row>
    <row r="278" spans="1:52" ht="27">
      <c r="A278" s="714"/>
      <c r="B278" s="717"/>
      <c r="C278" s="710"/>
      <c r="D278" s="38" t="s">
        <v>86</v>
      </c>
      <c r="E278" s="76"/>
      <c r="F278" s="72"/>
      <c r="G278" s="72"/>
      <c r="H278" s="72"/>
      <c r="I278" s="72"/>
      <c r="J278" s="72"/>
      <c r="K278" s="72"/>
      <c r="L278" s="72"/>
      <c r="M278" s="73"/>
      <c r="N278" s="73"/>
      <c r="O278" s="73"/>
      <c r="P278" s="73">
        <v>1</v>
      </c>
      <c r="Q278" s="73">
        <v>1</v>
      </c>
      <c r="R278" s="74">
        <v>1</v>
      </c>
      <c r="S278" s="783"/>
      <c r="T278" s="75"/>
      <c r="U278" s="75"/>
      <c r="V278" s="75"/>
      <c r="W278" s="75"/>
      <c r="X278" s="75"/>
      <c r="Y278" s="75"/>
      <c r="Z278" s="75"/>
      <c r="AA278" s="80"/>
      <c r="AB278" s="73"/>
      <c r="AC278" s="73">
        <v>1</v>
      </c>
      <c r="AD278" s="73">
        <v>1</v>
      </c>
      <c r="AE278" s="74">
        <v>1</v>
      </c>
      <c r="AF278" s="420"/>
      <c r="AG278" s="786"/>
      <c r="AH278" s="742"/>
      <c r="AI278" s="737"/>
      <c r="AJ278" s="737"/>
      <c r="AK278" s="769"/>
      <c r="AL278" s="737"/>
      <c r="AM278" s="737"/>
      <c r="AN278" s="737"/>
      <c r="AO278" s="735"/>
      <c r="AP278" s="706"/>
      <c r="AQ278" s="706"/>
      <c r="AR278" s="734"/>
      <c r="AS278" s="734"/>
      <c r="AT278" s="734"/>
      <c r="AU278" s="734"/>
      <c r="AV278" s="704"/>
      <c r="AW278" s="704"/>
      <c r="AX278" s="704"/>
      <c r="AY278" s="735"/>
      <c r="AZ278" s="221"/>
    </row>
    <row r="279" spans="1:52" ht="27.75" thickBot="1">
      <c r="A279" s="714"/>
      <c r="B279" s="717"/>
      <c r="C279" s="710"/>
      <c r="D279" s="37" t="s">
        <v>89</v>
      </c>
      <c r="E279" s="76"/>
      <c r="F279" s="72"/>
      <c r="G279" s="72"/>
      <c r="H279" s="72"/>
      <c r="I279" s="72"/>
      <c r="J279" s="72"/>
      <c r="K279" s="72"/>
      <c r="L279" s="72"/>
      <c r="M279" s="73"/>
      <c r="N279" s="73"/>
      <c r="O279" s="73"/>
      <c r="P279" s="73">
        <f>+P278*$P$155/$P$154</f>
        <v>7023108.1500000004</v>
      </c>
      <c r="Q279" s="73">
        <f>+Q278*$Q$155/$Q$154</f>
        <v>7023108.1500000004</v>
      </c>
      <c r="R279" s="73">
        <f>+R278*$R$155/$R$154</f>
        <v>7023108.1500000004</v>
      </c>
      <c r="S279" s="783"/>
      <c r="T279" s="75"/>
      <c r="U279" s="75"/>
      <c r="V279" s="75"/>
      <c r="W279" s="75"/>
      <c r="X279" s="75"/>
      <c r="Y279" s="75"/>
      <c r="Z279" s="75"/>
      <c r="AA279" s="80"/>
      <c r="AB279" s="73"/>
      <c r="AC279" s="73">
        <f>+AC278*$AC$155/$AC$154</f>
        <v>11962333.333333334</v>
      </c>
      <c r="AD279" s="73">
        <f>+AD278*$AD$155/$AD$154</f>
        <v>10147833.333333334</v>
      </c>
      <c r="AE279" s="73">
        <v>10147833.333333334</v>
      </c>
      <c r="AF279" s="421"/>
      <c r="AG279" s="786"/>
      <c r="AH279" s="743"/>
      <c r="AI279" s="712"/>
      <c r="AJ279" s="712"/>
      <c r="AK279" s="770"/>
      <c r="AL279" s="712"/>
      <c r="AM279" s="712"/>
      <c r="AN279" s="712"/>
      <c r="AO279" s="735"/>
      <c r="AP279" s="706"/>
      <c r="AQ279" s="706"/>
      <c r="AR279" s="734"/>
      <c r="AS279" s="734"/>
      <c r="AT279" s="734"/>
      <c r="AU279" s="734"/>
      <c r="AV279" s="704"/>
      <c r="AW279" s="704"/>
      <c r="AX279" s="704"/>
      <c r="AY279" s="735"/>
      <c r="AZ279" s="221"/>
    </row>
    <row r="280" spans="1:52" ht="18">
      <c r="A280" s="714"/>
      <c r="B280" s="717"/>
      <c r="C280" s="710" t="s">
        <v>232</v>
      </c>
      <c r="D280" s="35" t="s">
        <v>84</v>
      </c>
      <c r="E280" s="76"/>
      <c r="F280" s="72"/>
      <c r="G280" s="72"/>
      <c r="H280" s="72"/>
      <c r="I280" s="72"/>
      <c r="J280" s="72"/>
      <c r="K280" s="72"/>
      <c r="L280" s="72"/>
      <c r="M280" s="73"/>
      <c r="N280" s="73"/>
      <c r="O280" s="73"/>
      <c r="P280" s="73">
        <v>1</v>
      </c>
      <c r="Q280" s="73">
        <v>1</v>
      </c>
      <c r="R280" s="74">
        <v>1</v>
      </c>
      <c r="S280" s="783"/>
      <c r="T280" s="75"/>
      <c r="U280" s="75"/>
      <c r="V280" s="75"/>
      <c r="W280" s="75"/>
      <c r="X280" s="75"/>
      <c r="Y280" s="75"/>
      <c r="Z280" s="75"/>
      <c r="AA280" s="80"/>
      <c r="AB280" s="93"/>
      <c r="AC280" s="73">
        <v>1</v>
      </c>
      <c r="AD280" s="73">
        <v>1</v>
      </c>
      <c r="AE280" s="74">
        <v>1</v>
      </c>
      <c r="AF280" s="420"/>
      <c r="AG280" s="786"/>
      <c r="AH280" s="771" t="s">
        <v>232</v>
      </c>
      <c r="AI280" s="736" t="s">
        <v>273</v>
      </c>
      <c r="AJ280" s="736" t="s">
        <v>495</v>
      </c>
      <c r="AK280" s="768" t="s">
        <v>518</v>
      </c>
      <c r="AL280" s="736" t="s">
        <v>228</v>
      </c>
      <c r="AM280" s="736" t="s">
        <v>184</v>
      </c>
      <c r="AN280" s="736" t="s">
        <v>229</v>
      </c>
      <c r="AO280" s="735">
        <v>161372</v>
      </c>
      <c r="AP280" s="706">
        <v>76616</v>
      </c>
      <c r="AQ280" s="706">
        <v>84755</v>
      </c>
      <c r="AR280" s="734" t="s">
        <v>230</v>
      </c>
      <c r="AS280" s="734" t="s">
        <v>230</v>
      </c>
      <c r="AT280" s="734" t="s">
        <v>230</v>
      </c>
      <c r="AU280" s="734" t="s">
        <v>230</v>
      </c>
      <c r="AV280" s="704" t="s">
        <v>230</v>
      </c>
      <c r="AW280" s="704" t="s">
        <v>230</v>
      </c>
      <c r="AX280" s="704" t="s">
        <v>230</v>
      </c>
      <c r="AY280" s="735">
        <v>161372</v>
      </c>
      <c r="AZ280" s="221"/>
    </row>
    <row r="281" spans="1:52" ht="18">
      <c r="A281" s="714"/>
      <c r="B281" s="717"/>
      <c r="C281" s="710"/>
      <c r="D281" s="36" t="s">
        <v>6</v>
      </c>
      <c r="E281" s="76"/>
      <c r="F281" s="72"/>
      <c r="G281" s="72"/>
      <c r="H281" s="72"/>
      <c r="I281" s="72"/>
      <c r="J281" s="72"/>
      <c r="K281" s="72"/>
      <c r="L281" s="72"/>
      <c r="M281" s="73"/>
      <c r="N281" s="73"/>
      <c r="O281" s="73"/>
      <c r="P281" s="73">
        <f>+P280*$P$155/$P$154</f>
        <v>7023108.1500000004</v>
      </c>
      <c r="Q281" s="73">
        <f>+Q280*$Q$155/$Q$154</f>
        <v>7023108.1500000004</v>
      </c>
      <c r="R281" s="73">
        <f>+R280*$R$155/$R$154</f>
        <v>7023108.1500000004</v>
      </c>
      <c r="S281" s="783"/>
      <c r="T281" s="75"/>
      <c r="U281" s="75"/>
      <c r="V281" s="75"/>
      <c r="W281" s="75"/>
      <c r="X281" s="75"/>
      <c r="Y281" s="75"/>
      <c r="Z281" s="75"/>
      <c r="AA281" s="80"/>
      <c r="AB281" s="73"/>
      <c r="AC281" s="73">
        <f>+AC280*$AC$155/$AC$154</f>
        <v>11962333.333333334</v>
      </c>
      <c r="AD281" s="73">
        <f>+AD280*$AD$155/$AD$154</f>
        <v>10147833.333333334</v>
      </c>
      <c r="AE281" s="73">
        <v>10147833.333333334</v>
      </c>
      <c r="AF281" s="421"/>
      <c r="AG281" s="786"/>
      <c r="AH281" s="772"/>
      <c r="AI281" s="737"/>
      <c r="AJ281" s="737"/>
      <c r="AK281" s="769"/>
      <c r="AL281" s="737"/>
      <c r="AM281" s="737"/>
      <c r="AN281" s="737"/>
      <c r="AO281" s="735"/>
      <c r="AP281" s="706"/>
      <c r="AQ281" s="706"/>
      <c r="AR281" s="734"/>
      <c r="AS281" s="734"/>
      <c r="AT281" s="734"/>
      <c r="AU281" s="734"/>
      <c r="AV281" s="704"/>
      <c r="AW281" s="704"/>
      <c r="AX281" s="704"/>
      <c r="AY281" s="735"/>
      <c r="AZ281" s="221"/>
    </row>
    <row r="282" spans="1:52" ht="27">
      <c r="A282" s="714"/>
      <c r="B282" s="717"/>
      <c r="C282" s="710"/>
      <c r="D282" s="38" t="s">
        <v>85</v>
      </c>
      <c r="E282" s="76"/>
      <c r="F282" s="72"/>
      <c r="G282" s="72"/>
      <c r="H282" s="72"/>
      <c r="I282" s="72"/>
      <c r="J282" s="72"/>
      <c r="K282" s="72"/>
      <c r="L282" s="72"/>
      <c r="M282" s="73"/>
      <c r="N282" s="73"/>
      <c r="O282" s="73"/>
      <c r="P282" s="73"/>
      <c r="Q282" s="73"/>
      <c r="R282" s="74"/>
      <c r="S282" s="783"/>
      <c r="T282" s="75"/>
      <c r="U282" s="75"/>
      <c r="V282" s="75"/>
      <c r="W282" s="75"/>
      <c r="X282" s="75"/>
      <c r="Y282" s="75"/>
      <c r="Z282" s="75"/>
      <c r="AA282" s="80"/>
      <c r="AB282" s="77"/>
      <c r="AC282" s="73"/>
      <c r="AD282" s="73"/>
      <c r="AE282" s="74"/>
      <c r="AF282" s="420"/>
      <c r="AG282" s="786"/>
      <c r="AH282" s="772"/>
      <c r="AI282" s="737"/>
      <c r="AJ282" s="737"/>
      <c r="AK282" s="769"/>
      <c r="AL282" s="737"/>
      <c r="AM282" s="737"/>
      <c r="AN282" s="737"/>
      <c r="AO282" s="735"/>
      <c r="AP282" s="706"/>
      <c r="AQ282" s="706"/>
      <c r="AR282" s="734"/>
      <c r="AS282" s="734"/>
      <c r="AT282" s="734"/>
      <c r="AU282" s="734"/>
      <c r="AV282" s="704"/>
      <c r="AW282" s="704"/>
      <c r="AX282" s="704"/>
      <c r="AY282" s="735"/>
      <c r="AZ282" s="221"/>
    </row>
    <row r="283" spans="1:52" ht="27">
      <c r="A283" s="714"/>
      <c r="B283" s="717"/>
      <c r="C283" s="710"/>
      <c r="D283" s="36" t="s">
        <v>7</v>
      </c>
      <c r="E283" s="76"/>
      <c r="F283" s="72"/>
      <c r="G283" s="72"/>
      <c r="H283" s="72"/>
      <c r="I283" s="72"/>
      <c r="J283" s="72"/>
      <c r="K283" s="72"/>
      <c r="L283" s="72"/>
      <c r="M283" s="73"/>
      <c r="N283" s="73"/>
      <c r="O283" s="73"/>
      <c r="P283" s="73"/>
      <c r="Q283" s="73"/>
      <c r="R283" s="74"/>
      <c r="S283" s="783"/>
      <c r="T283" s="75"/>
      <c r="U283" s="75"/>
      <c r="V283" s="75"/>
      <c r="W283" s="75"/>
      <c r="X283" s="75"/>
      <c r="Y283" s="75"/>
      <c r="Z283" s="75"/>
      <c r="AA283" s="80"/>
      <c r="AB283" s="77"/>
      <c r="AC283" s="73"/>
      <c r="AD283" s="73"/>
      <c r="AE283" s="74"/>
      <c r="AF283" s="420"/>
      <c r="AG283" s="786"/>
      <c r="AH283" s="772"/>
      <c r="AI283" s="737"/>
      <c r="AJ283" s="737"/>
      <c r="AK283" s="769"/>
      <c r="AL283" s="737"/>
      <c r="AM283" s="737"/>
      <c r="AN283" s="737"/>
      <c r="AO283" s="735"/>
      <c r="AP283" s="706"/>
      <c r="AQ283" s="706"/>
      <c r="AR283" s="734"/>
      <c r="AS283" s="734"/>
      <c r="AT283" s="734"/>
      <c r="AU283" s="734"/>
      <c r="AV283" s="704"/>
      <c r="AW283" s="704"/>
      <c r="AX283" s="704"/>
      <c r="AY283" s="735"/>
      <c r="AZ283" s="221"/>
    </row>
    <row r="284" spans="1:52" ht="27">
      <c r="A284" s="714"/>
      <c r="B284" s="717"/>
      <c r="C284" s="710"/>
      <c r="D284" s="38" t="s">
        <v>86</v>
      </c>
      <c r="E284" s="76"/>
      <c r="F284" s="72"/>
      <c r="G284" s="72"/>
      <c r="H284" s="72"/>
      <c r="I284" s="72"/>
      <c r="J284" s="72"/>
      <c r="K284" s="72"/>
      <c r="L284" s="72"/>
      <c r="M284" s="73"/>
      <c r="N284" s="73"/>
      <c r="O284" s="73"/>
      <c r="P284" s="73">
        <v>1</v>
      </c>
      <c r="Q284" s="73">
        <v>1</v>
      </c>
      <c r="R284" s="74">
        <v>1</v>
      </c>
      <c r="S284" s="783"/>
      <c r="T284" s="75"/>
      <c r="U284" s="75"/>
      <c r="V284" s="75"/>
      <c r="W284" s="75"/>
      <c r="X284" s="75"/>
      <c r="Y284" s="75"/>
      <c r="Z284" s="75"/>
      <c r="AA284" s="80"/>
      <c r="AB284" s="73"/>
      <c r="AC284" s="73">
        <v>1</v>
      </c>
      <c r="AD284" s="73">
        <v>1</v>
      </c>
      <c r="AE284" s="74">
        <v>1</v>
      </c>
      <c r="AF284" s="420"/>
      <c r="AG284" s="786"/>
      <c r="AH284" s="772"/>
      <c r="AI284" s="737"/>
      <c r="AJ284" s="737"/>
      <c r="AK284" s="769"/>
      <c r="AL284" s="737"/>
      <c r="AM284" s="737"/>
      <c r="AN284" s="737"/>
      <c r="AO284" s="735"/>
      <c r="AP284" s="706"/>
      <c r="AQ284" s="706"/>
      <c r="AR284" s="734"/>
      <c r="AS284" s="734"/>
      <c r="AT284" s="734"/>
      <c r="AU284" s="734"/>
      <c r="AV284" s="704"/>
      <c r="AW284" s="704"/>
      <c r="AX284" s="704"/>
      <c r="AY284" s="735"/>
      <c r="AZ284" s="221"/>
    </row>
    <row r="285" spans="1:52" ht="27.75" thickBot="1">
      <c r="A285" s="714"/>
      <c r="B285" s="717"/>
      <c r="C285" s="710"/>
      <c r="D285" s="37" t="s">
        <v>89</v>
      </c>
      <c r="E285" s="76"/>
      <c r="F285" s="72"/>
      <c r="G285" s="72"/>
      <c r="H285" s="72"/>
      <c r="I285" s="72"/>
      <c r="J285" s="72"/>
      <c r="K285" s="72"/>
      <c r="L285" s="72"/>
      <c r="M285" s="73"/>
      <c r="N285" s="73"/>
      <c r="O285" s="73"/>
      <c r="P285" s="73">
        <f>+P284*$P$155/$P$154</f>
        <v>7023108.1500000004</v>
      </c>
      <c r="Q285" s="73">
        <f>+Q284*$Q$155/$Q$154</f>
        <v>7023108.1500000004</v>
      </c>
      <c r="R285" s="73">
        <f>+R284*$R$155/$R$154</f>
        <v>7023108.1500000004</v>
      </c>
      <c r="S285" s="783"/>
      <c r="T285" s="75"/>
      <c r="U285" s="75"/>
      <c r="V285" s="75"/>
      <c r="W285" s="75"/>
      <c r="X285" s="75"/>
      <c r="Y285" s="75"/>
      <c r="Z285" s="75"/>
      <c r="AA285" s="80"/>
      <c r="AB285" s="73"/>
      <c r="AC285" s="73">
        <f>+AC284*$AC$155/$AC$154</f>
        <v>11962333.333333334</v>
      </c>
      <c r="AD285" s="73">
        <f>+AD284*$AD$155/$AD$154</f>
        <v>10147833.333333334</v>
      </c>
      <c r="AE285" s="73">
        <v>10147833.333333334</v>
      </c>
      <c r="AF285" s="421"/>
      <c r="AG285" s="786"/>
      <c r="AH285" s="773"/>
      <c r="AI285" s="712"/>
      <c r="AJ285" s="712"/>
      <c r="AK285" s="770"/>
      <c r="AL285" s="712"/>
      <c r="AM285" s="712"/>
      <c r="AN285" s="712"/>
      <c r="AO285" s="735"/>
      <c r="AP285" s="706"/>
      <c r="AQ285" s="706"/>
      <c r="AR285" s="734"/>
      <c r="AS285" s="734"/>
      <c r="AT285" s="734"/>
      <c r="AU285" s="734"/>
      <c r="AV285" s="704"/>
      <c r="AW285" s="704"/>
      <c r="AX285" s="704"/>
      <c r="AY285" s="735"/>
      <c r="AZ285" s="221"/>
    </row>
    <row r="286" spans="1:52" ht="18">
      <c r="A286" s="714"/>
      <c r="B286" s="717"/>
      <c r="C286" s="710" t="s">
        <v>235</v>
      </c>
      <c r="D286" s="35" t="s">
        <v>84</v>
      </c>
      <c r="E286" s="76"/>
      <c r="F286" s="72"/>
      <c r="G286" s="72"/>
      <c r="H286" s="72"/>
      <c r="I286" s="72"/>
      <c r="J286" s="72"/>
      <c r="K286" s="72"/>
      <c r="L286" s="72"/>
      <c r="M286" s="73"/>
      <c r="N286" s="73"/>
      <c r="O286" s="73"/>
      <c r="P286" s="73">
        <v>1</v>
      </c>
      <c r="Q286" s="73">
        <v>1</v>
      </c>
      <c r="R286" s="74">
        <v>1</v>
      </c>
      <c r="S286" s="783"/>
      <c r="T286" s="75"/>
      <c r="U286" s="75"/>
      <c r="V286" s="75"/>
      <c r="W286" s="75"/>
      <c r="X286" s="75"/>
      <c r="Y286" s="75"/>
      <c r="Z286" s="75"/>
      <c r="AA286" s="80"/>
      <c r="AB286" s="93"/>
      <c r="AC286" s="73">
        <v>1</v>
      </c>
      <c r="AD286" s="73">
        <v>1</v>
      </c>
      <c r="AE286" s="74">
        <v>1</v>
      </c>
      <c r="AF286" s="420"/>
      <c r="AG286" s="786"/>
      <c r="AH286" s="741" t="s">
        <v>235</v>
      </c>
      <c r="AI286" s="736" t="s">
        <v>496</v>
      </c>
      <c r="AJ286" s="736" t="s">
        <v>497</v>
      </c>
      <c r="AK286" s="768" t="s">
        <v>518</v>
      </c>
      <c r="AL286" s="736" t="s">
        <v>228</v>
      </c>
      <c r="AM286" s="736" t="s">
        <v>269</v>
      </c>
      <c r="AN286" s="736" t="s">
        <v>229</v>
      </c>
      <c r="AO286" s="735">
        <v>401944</v>
      </c>
      <c r="AP286" s="706">
        <v>194318</v>
      </c>
      <c r="AQ286" s="706">
        <v>207625</v>
      </c>
      <c r="AR286" s="734" t="s">
        <v>230</v>
      </c>
      <c r="AS286" s="734" t="s">
        <v>230</v>
      </c>
      <c r="AT286" s="734" t="s">
        <v>230</v>
      </c>
      <c r="AU286" s="734" t="s">
        <v>230</v>
      </c>
      <c r="AV286" s="704" t="s">
        <v>230</v>
      </c>
      <c r="AW286" s="704" t="s">
        <v>230</v>
      </c>
      <c r="AX286" s="704" t="s">
        <v>230</v>
      </c>
      <c r="AY286" s="735">
        <v>401944</v>
      </c>
      <c r="AZ286" s="221"/>
    </row>
    <row r="287" spans="1:52" ht="18">
      <c r="A287" s="714"/>
      <c r="B287" s="717"/>
      <c r="C287" s="710"/>
      <c r="D287" s="36" t="s">
        <v>6</v>
      </c>
      <c r="E287" s="76"/>
      <c r="F287" s="72"/>
      <c r="G287" s="72"/>
      <c r="H287" s="72"/>
      <c r="I287" s="72"/>
      <c r="J287" s="72"/>
      <c r="K287" s="72"/>
      <c r="L287" s="72"/>
      <c r="M287" s="73"/>
      <c r="N287" s="73"/>
      <c r="O287" s="73"/>
      <c r="P287" s="73">
        <f>+P286*$P$155/$P$154</f>
        <v>7023108.1500000004</v>
      </c>
      <c r="Q287" s="73">
        <f>+Q286*$Q$155/$Q$154</f>
        <v>7023108.1500000004</v>
      </c>
      <c r="R287" s="73">
        <f>+R286*$R$155/$R$154</f>
        <v>7023108.1500000004</v>
      </c>
      <c r="S287" s="783"/>
      <c r="T287" s="75"/>
      <c r="U287" s="75"/>
      <c r="V287" s="75"/>
      <c r="W287" s="75"/>
      <c r="X287" s="75"/>
      <c r="Y287" s="75"/>
      <c r="Z287" s="75"/>
      <c r="AA287" s="80"/>
      <c r="AB287" s="73"/>
      <c r="AC287" s="73">
        <f>+AC286*$AC$155/$AC$154</f>
        <v>11962333.333333334</v>
      </c>
      <c r="AD287" s="73">
        <f>+AD286*$AD$155/$AD$154</f>
        <v>10147833.333333334</v>
      </c>
      <c r="AE287" s="73">
        <v>10147833.333333334</v>
      </c>
      <c r="AF287" s="421"/>
      <c r="AG287" s="786"/>
      <c r="AH287" s="742"/>
      <c r="AI287" s="737"/>
      <c r="AJ287" s="737"/>
      <c r="AK287" s="769"/>
      <c r="AL287" s="737"/>
      <c r="AM287" s="737"/>
      <c r="AN287" s="737"/>
      <c r="AO287" s="735"/>
      <c r="AP287" s="706"/>
      <c r="AQ287" s="706"/>
      <c r="AR287" s="734"/>
      <c r="AS287" s="734"/>
      <c r="AT287" s="734"/>
      <c r="AU287" s="734"/>
      <c r="AV287" s="704"/>
      <c r="AW287" s="704"/>
      <c r="AX287" s="704"/>
      <c r="AY287" s="735"/>
      <c r="AZ287" s="221"/>
    </row>
    <row r="288" spans="1:52" ht="27">
      <c r="A288" s="714"/>
      <c r="B288" s="717"/>
      <c r="C288" s="710"/>
      <c r="D288" s="38" t="s">
        <v>85</v>
      </c>
      <c r="E288" s="76"/>
      <c r="F288" s="72"/>
      <c r="G288" s="72"/>
      <c r="H288" s="72"/>
      <c r="I288" s="72"/>
      <c r="J288" s="72"/>
      <c r="K288" s="72"/>
      <c r="L288" s="72"/>
      <c r="M288" s="73"/>
      <c r="N288" s="73"/>
      <c r="O288" s="73"/>
      <c r="P288" s="73"/>
      <c r="Q288" s="73"/>
      <c r="R288" s="74"/>
      <c r="S288" s="783"/>
      <c r="T288" s="75"/>
      <c r="U288" s="75"/>
      <c r="V288" s="75"/>
      <c r="W288" s="75"/>
      <c r="X288" s="75"/>
      <c r="Y288" s="75"/>
      <c r="Z288" s="75"/>
      <c r="AA288" s="80"/>
      <c r="AB288" s="77"/>
      <c r="AC288" s="73"/>
      <c r="AD288" s="73"/>
      <c r="AE288" s="74"/>
      <c r="AF288" s="420"/>
      <c r="AG288" s="786"/>
      <c r="AH288" s="742"/>
      <c r="AI288" s="737"/>
      <c r="AJ288" s="737"/>
      <c r="AK288" s="769"/>
      <c r="AL288" s="737"/>
      <c r="AM288" s="737"/>
      <c r="AN288" s="737"/>
      <c r="AO288" s="735"/>
      <c r="AP288" s="706"/>
      <c r="AQ288" s="706"/>
      <c r="AR288" s="734"/>
      <c r="AS288" s="734"/>
      <c r="AT288" s="734"/>
      <c r="AU288" s="734"/>
      <c r="AV288" s="704"/>
      <c r="AW288" s="704"/>
      <c r="AX288" s="704"/>
      <c r="AY288" s="735"/>
      <c r="AZ288" s="221"/>
    </row>
    <row r="289" spans="1:52" ht="27">
      <c r="A289" s="714"/>
      <c r="B289" s="717"/>
      <c r="C289" s="710"/>
      <c r="D289" s="36" t="s">
        <v>7</v>
      </c>
      <c r="E289" s="76"/>
      <c r="F289" s="72"/>
      <c r="G289" s="72"/>
      <c r="H289" s="72"/>
      <c r="I289" s="72"/>
      <c r="J289" s="72"/>
      <c r="K289" s="72"/>
      <c r="L289" s="72"/>
      <c r="M289" s="73"/>
      <c r="N289" s="73"/>
      <c r="O289" s="73"/>
      <c r="P289" s="73"/>
      <c r="Q289" s="73"/>
      <c r="R289" s="74"/>
      <c r="S289" s="783"/>
      <c r="T289" s="75"/>
      <c r="U289" s="75"/>
      <c r="V289" s="75"/>
      <c r="W289" s="75"/>
      <c r="X289" s="75"/>
      <c r="Y289" s="75"/>
      <c r="Z289" s="75"/>
      <c r="AA289" s="80"/>
      <c r="AB289" s="77"/>
      <c r="AC289" s="73"/>
      <c r="AD289" s="73"/>
      <c r="AE289" s="74"/>
      <c r="AF289" s="420"/>
      <c r="AG289" s="786"/>
      <c r="AH289" s="742"/>
      <c r="AI289" s="737"/>
      <c r="AJ289" s="737"/>
      <c r="AK289" s="769"/>
      <c r="AL289" s="737"/>
      <c r="AM289" s="737"/>
      <c r="AN289" s="737"/>
      <c r="AO289" s="735"/>
      <c r="AP289" s="706"/>
      <c r="AQ289" s="706"/>
      <c r="AR289" s="734"/>
      <c r="AS289" s="734"/>
      <c r="AT289" s="734"/>
      <c r="AU289" s="734"/>
      <c r="AV289" s="704"/>
      <c r="AW289" s="704"/>
      <c r="AX289" s="704"/>
      <c r="AY289" s="735"/>
      <c r="AZ289" s="221"/>
    </row>
    <row r="290" spans="1:52" ht="27">
      <c r="A290" s="714"/>
      <c r="B290" s="717"/>
      <c r="C290" s="710"/>
      <c r="D290" s="38" t="s">
        <v>86</v>
      </c>
      <c r="E290" s="76"/>
      <c r="F290" s="72"/>
      <c r="G290" s="72"/>
      <c r="H290" s="72"/>
      <c r="I290" s="72"/>
      <c r="J290" s="72"/>
      <c r="K290" s="72"/>
      <c r="L290" s="72"/>
      <c r="M290" s="73"/>
      <c r="N290" s="73"/>
      <c r="O290" s="73"/>
      <c r="P290" s="73">
        <v>1</v>
      </c>
      <c r="Q290" s="73">
        <v>1</v>
      </c>
      <c r="R290" s="74">
        <v>1</v>
      </c>
      <c r="S290" s="783"/>
      <c r="T290" s="75"/>
      <c r="U290" s="75"/>
      <c r="V290" s="75"/>
      <c r="W290" s="75"/>
      <c r="X290" s="75"/>
      <c r="Y290" s="75"/>
      <c r="Z290" s="75"/>
      <c r="AA290" s="80"/>
      <c r="AB290" s="73"/>
      <c r="AC290" s="73">
        <v>1</v>
      </c>
      <c r="AD290" s="73">
        <v>1</v>
      </c>
      <c r="AE290" s="74">
        <v>1</v>
      </c>
      <c r="AF290" s="420"/>
      <c r="AG290" s="786"/>
      <c r="AH290" s="742"/>
      <c r="AI290" s="737"/>
      <c r="AJ290" s="737"/>
      <c r="AK290" s="769"/>
      <c r="AL290" s="737"/>
      <c r="AM290" s="737"/>
      <c r="AN290" s="737"/>
      <c r="AO290" s="735"/>
      <c r="AP290" s="706"/>
      <c r="AQ290" s="706"/>
      <c r="AR290" s="734"/>
      <c r="AS290" s="734"/>
      <c r="AT290" s="734"/>
      <c r="AU290" s="734"/>
      <c r="AV290" s="704"/>
      <c r="AW290" s="704"/>
      <c r="AX290" s="704"/>
      <c r="AY290" s="735"/>
      <c r="AZ290" s="221"/>
    </row>
    <row r="291" spans="1:52" ht="27.75" thickBot="1">
      <c r="A291" s="714"/>
      <c r="B291" s="717"/>
      <c r="C291" s="710"/>
      <c r="D291" s="37" t="s">
        <v>89</v>
      </c>
      <c r="E291" s="76"/>
      <c r="F291" s="72"/>
      <c r="G291" s="72"/>
      <c r="H291" s="72"/>
      <c r="I291" s="72"/>
      <c r="J291" s="72"/>
      <c r="K291" s="72"/>
      <c r="L291" s="72"/>
      <c r="M291" s="73"/>
      <c r="N291" s="73"/>
      <c r="O291" s="73"/>
      <c r="P291" s="73">
        <f>+P290*$P$155/$P$154</f>
        <v>7023108.1500000004</v>
      </c>
      <c r="Q291" s="73">
        <f>+Q290*$Q$155/$Q$154</f>
        <v>7023108.1500000004</v>
      </c>
      <c r="R291" s="73">
        <f>+R290*$R$155/$R$154</f>
        <v>7023108.1500000004</v>
      </c>
      <c r="S291" s="783"/>
      <c r="T291" s="75"/>
      <c r="U291" s="75"/>
      <c r="V291" s="75"/>
      <c r="W291" s="75"/>
      <c r="X291" s="75"/>
      <c r="Y291" s="75"/>
      <c r="Z291" s="75"/>
      <c r="AA291" s="80"/>
      <c r="AB291" s="73"/>
      <c r="AC291" s="73">
        <f>+AC290*$AC$155/$AC$154</f>
        <v>11962333.333333334</v>
      </c>
      <c r="AD291" s="73">
        <f>+AD290*$AD$155/$AD$154</f>
        <v>10147833.333333334</v>
      </c>
      <c r="AE291" s="73">
        <v>10147833.333333334</v>
      </c>
      <c r="AF291" s="421"/>
      <c r="AG291" s="786"/>
      <c r="AH291" s="743"/>
      <c r="AI291" s="712"/>
      <c r="AJ291" s="712"/>
      <c r="AK291" s="770"/>
      <c r="AL291" s="712"/>
      <c r="AM291" s="712"/>
      <c r="AN291" s="712"/>
      <c r="AO291" s="735"/>
      <c r="AP291" s="706"/>
      <c r="AQ291" s="706"/>
      <c r="AR291" s="734"/>
      <c r="AS291" s="734"/>
      <c r="AT291" s="734"/>
      <c r="AU291" s="734"/>
      <c r="AV291" s="704"/>
      <c r="AW291" s="704"/>
      <c r="AX291" s="704"/>
      <c r="AY291" s="735"/>
      <c r="AZ291" s="221"/>
    </row>
    <row r="292" spans="1:52" ht="18">
      <c r="A292" s="714"/>
      <c r="B292" s="717"/>
      <c r="C292" s="710" t="s">
        <v>231</v>
      </c>
      <c r="D292" s="35" t="s">
        <v>84</v>
      </c>
      <c r="E292" s="76"/>
      <c r="F292" s="72"/>
      <c r="G292" s="72"/>
      <c r="H292" s="72"/>
      <c r="I292" s="72"/>
      <c r="J292" s="72"/>
      <c r="K292" s="72"/>
      <c r="L292" s="72"/>
      <c r="M292" s="73"/>
      <c r="N292" s="73"/>
      <c r="O292" s="73"/>
      <c r="P292" s="73">
        <v>1</v>
      </c>
      <c r="Q292" s="73">
        <v>1</v>
      </c>
      <c r="R292" s="74">
        <v>2</v>
      </c>
      <c r="S292" s="783"/>
      <c r="T292" s="75"/>
      <c r="U292" s="75"/>
      <c r="V292" s="75"/>
      <c r="W292" s="75"/>
      <c r="X292" s="75"/>
      <c r="Y292" s="75"/>
      <c r="Z292" s="75"/>
      <c r="AA292" s="80"/>
      <c r="AB292" s="93"/>
      <c r="AC292" s="73">
        <v>1</v>
      </c>
      <c r="AD292" s="73">
        <v>1</v>
      </c>
      <c r="AE292" s="74">
        <v>2</v>
      </c>
      <c r="AF292" s="420"/>
      <c r="AG292" s="786"/>
      <c r="AH292" s="771" t="s">
        <v>231</v>
      </c>
      <c r="AI292" s="736" t="s">
        <v>506</v>
      </c>
      <c r="AJ292" s="736" t="s">
        <v>507</v>
      </c>
      <c r="AK292" s="768" t="s">
        <v>518</v>
      </c>
      <c r="AL292" s="736" t="s">
        <v>228</v>
      </c>
      <c r="AM292" s="736" t="s">
        <v>184</v>
      </c>
      <c r="AN292" s="736" t="s">
        <v>229</v>
      </c>
      <c r="AO292" s="735">
        <v>556759</v>
      </c>
      <c r="AP292" s="706">
        <v>255912</v>
      </c>
      <c r="AQ292" s="706">
        <v>300846</v>
      </c>
      <c r="AR292" s="734" t="s">
        <v>230</v>
      </c>
      <c r="AS292" s="734" t="s">
        <v>230</v>
      </c>
      <c r="AT292" s="734" t="s">
        <v>230</v>
      </c>
      <c r="AU292" s="734" t="s">
        <v>230</v>
      </c>
      <c r="AV292" s="704" t="s">
        <v>230</v>
      </c>
      <c r="AW292" s="704" t="s">
        <v>230</v>
      </c>
      <c r="AX292" s="704" t="s">
        <v>230</v>
      </c>
      <c r="AY292" s="735">
        <v>556759</v>
      </c>
      <c r="AZ292" s="221"/>
    </row>
    <row r="293" spans="1:52" ht="18">
      <c r="A293" s="714"/>
      <c r="B293" s="717"/>
      <c r="C293" s="710"/>
      <c r="D293" s="36" t="s">
        <v>6</v>
      </c>
      <c r="E293" s="76"/>
      <c r="F293" s="72"/>
      <c r="G293" s="72"/>
      <c r="H293" s="72"/>
      <c r="I293" s="72"/>
      <c r="J293" s="72"/>
      <c r="K293" s="72"/>
      <c r="L293" s="72"/>
      <c r="M293" s="73"/>
      <c r="N293" s="73"/>
      <c r="O293" s="73"/>
      <c r="P293" s="73">
        <f>+P292*$P$155/$P$154</f>
        <v>7023108.1500000004</v>
      </c>
      <c r="Q293" s="73">
        <f>+Q292*$Q$155/$Q$154</f>
        <v>7023108.1500000004</v>
      </c>
      <c r="R293" s="73">
        <f>+R292*$R$155/$R$154</f>
        <v>14046216.300000001</v>
      </c>
      <c r="S293" s="783"/>
      <c r="T293" s="75"/>
      <c r="U293" s="75"/>
      <c r="V293" s="75"/>
      <c r="W293" s="75"/>
      <c r="X293" s="75"/>
      <c r="Y293" s="75"/>
      <c r="Z293" s="75"/>
      <c r="AA293" s="80"/>
      <c r="AB293" s="73"/>
      <c r="AC293" s="73">
        <f>+AC292*$AC$155/$AC$154</f>
        <v>11962333.333333334</v>
      </c>
      <c r="AD293" s="73">
        <f>+AD292*$AD$155/$AD$154</f>
        <v>10147833.333333334</v>
      </c>
      <c r="AE293" s="73">
        <v>20295666.666666701</v>
      </c>
      <c r="AF293" s="421"/>
      <c r="AG293" s="786"/>
      <c r="AH293" s="772"/>
      <c r="AI293" s="737"/>
      <c r="AJ293" s="737"/>
      <c r="AK293" s="769"/>
      <c r="AL293" s="737"/>
      <c r="AM293" s="737"/>
      <c r="AN293" s="737"/>
      <c r="AO293" s="735"/>
      <c r="AP293" s="706"/>
      <c r="AQ293" s="706"/>
      <c r="AR293" s="734"/>
      <c r="AS293" s="734"/>
      <c r="AT293" s="734"/>
      <c r="AU293" s="734"/>
      <c r="AV293" s="704"/>
      <c r="AW293" s="704"/>
      <c r="AX293" s="704"/>
      <c r="AY293" s="735"/>
      <c r="AZ293" s="221"/>
    </row>
    <row r="294" spans="1:52" ht="27">
      <c r="A294" s="714"/>
      <c r="B294" s="717"/>
      <c r="C294" s="710"/>
      <c r="D294" s="38" t="s">
        <v>85</v>
      </c>
      <c r="E294" s="76"/>
      <c r="F294" s="72"/>
      <c r="G294" s="72"/>
      <c r="H294" s="72"/>
      <c r="I294" s="72"/>
      <c r="J294" s="72"/>
      <c r="K294" s="72"/>
      <c r="L294" s="72"/>
      <c r="M294" s="73"/>
      <c r="N294" s="73"/>
      <c r="O294" s="73"/>
      <c r="P294" s="73"/>
      <c r="Q294" s="73"/>
      <c r="R294" s="74"/>
      <c r="S294" s="783"/>
      <c r="T294" s="75"/>
      <c r="U294" s="75"/>
      <c r="V294" s="75"/>
      <c r="W294" s="75"/>
      <c r="X294" s="75"/>
      <c r="Y294" s="75"/>
      <c r="Z294" s="75"/>
      <c r="AA294" s="80"/>
      <c r="AB294" s="77"/>
      <c r="AC294" s="73"/>
      <c r="AD294" s="73"/>
      <c r="AE294" s="74"/>
      <c r="AF294" s="420"/>
      <c r="AG294" s="786"/>
      <c r="AH294" s="772"/>
      <c r="AI294" s="737"/>
      <c r="AJ294" s="737"/>
      <c r="AK294" s="769"/>
      <c r="AL294" s="737"/>
      <c r="AM294" s="737"/>
      <c r="AN294" s="737"/>
      <c r="AO294" s="735"/>
      <c r="AP294" s="706"/>
      <c r="AQ294" s="706"/>
      <c r="AR294" s="734"/>
      <c r="AS294" s="734"/>
      <c r="AT294" s="734"/>
      <c r="AU294" s="734"/>
      <c r="AV294" s="704"/>
      <c r="AW294" s="704"/>
      <c r="AX294" s="704"/>
      <c r="AY294" s="735"/>
      <c r="AZ294" s="221"/>
    </row>
    <row r="295" spans="1:52" ht="27">
      <c r="A295" s="714"/>
      <c r="B295" s="717"/>
      <c r="C295" s="710"/>
      <c r="D295" s="36" t="s">
        <v>7</v>
      </c>
      <c r="E295" s="76"/>
      <c r="F295" s="72"/>
      <c r="G295" s="72"/>
      <c r="H295" s="72"/>
      <c r="I295" s="72"/>
      <c r="J295" s="72"/>
      <c r="K295" s="72"/>
      <c r="L295" s="72"/>
      <c r="M295" s="73"/>
      <c r="N295" s="73"/>
      <c r="O295" s="73"/>
      <c r="P295" s="73"/>
      <c r="Q295" s="73"/>
      <c r="R295" s="74"/>
      <c r="S295" s="783"/>
      <c r="T295" s="75"/>
      <c r="U295" s="75"/>
      <c r="V295" s="75"/>
      <c r="W295" s="75"/>
      <c r="X295" s="75"/>
      <c r="Y295" s="75"/>
      <c r="Z295" s="75"/>
      <c r="AA295" s="80"/>
      <c r="AB295" s="77"/>
      <c r="AC295" s="73"/>
      <c r="AD295" s="73"/>
      <c r="AE295" s="74"/>
      <c r="AF295" s="420"/>
      <c r="AG295" s="786"/>
      <c r="AH295" s="772"/>
      <c r="AI295" s="737"/>
      <c r="AJ295" s="737"/>
      <c r="AK295" s="769"/>
      <c r="AL295" s="737"/>
      <c r="AM295" s="737"/>
      <c r="AN295" s="737"/>
      <c r="AO295" s="735"/>
      <c r="AP295" s="706"/>
      <c r="AQ295" s="706"/>
      <c r="AR295" s="734"/>
      <c r="AS295" s="734"/>
      <c r="AT295" s="734"/>
      <c r="AU295" s="734"/>
      <c r="AV295" s="704"/>
      <c r="AW295" s="704"/>
      <c r="AX295" s="704"/>
      <c r="AY295" s="735"/>
      <c r="AZ295" s="221"/>
    </row>
    <row r="296" spans="1:52" ht="27">
      <c r="A296" s="714"/>
      <c r="B296" s="717"/>
      <c r="C296" s="710"/>
      <c r="D296" s="38" t="s">
        <v>86</v>
      </c>
      <c r="E296" s="76"/>
      <c r="F296" s="72"/>
      <c r="G296" s="72"/>
      <c r="H296" s="72"/>
      <c r="I296" s="72"/>
      <c r="J296" s="72"/>
      <c r="K296" s="72"/>
      <c r="L296" s="72"/>
      <c r="M296" s="73"/>
      <c r="N296" s="73"/>
      <c r="O296" s="73"/>
      <c r="P296" s="73">
        <v>1</v>
      </c>
      <c r="Q296" s="73">
        <v>1</v>
      </c>
      <c r="R296" s="74">
        <v>2</v>
      </c>
      <c r="S296" s="783"/>
      <c r="T296" s="75"/>
      <c r="U296" s="75"/>
      <c r="V296" s="75"/>
      <c r="W296" s="75"/>
      <c r="X296" s="75"/>
      <c r="Y296" s="75"/>
      <c r="Z296" s="75"/>
      <c r="AA296" s="80"/>
      <c r="AB296" s="73"/>
      <c r="AC296" s="73">
        <v>1</v>
      </c>
      <c r="AD296" s="73">
        <v>1</v>
      </c>
      <c r="AE296" s="74">
        <v>2</v>
      </c>
      <c r="AF296" s="420"/>
      <c r="AG296" s="786"/>
      <c r="AH296" s="772"/>
      <c r="AI296" s="737"/>
      <c r="AJ296" s="737"/>
      <c r="AK296" s="769"/>
      <c r="AL296" s="737"/>
      <c r="AM296" s="737"/>
      <c r="AN296" s="737"/>
      <c r="AO296" s="735"/>
      <c r="AP296" s="706"/>
      <c r="AQ296" s="706"/>
      <c r="AR296" s="734"/>
      <c r="AS296" s="734"/>
      <c r="AT296" s="734"/>
      <c r="AU296" s="734"/>
      <c r="AV296" s="704"/>
      <c r="AW296" s="704"/>
      <c r="AX296" s="704"/>
      <c r="AY296" s="735"/>
      <c r="AZ296" s="221"/>
    </row>
    <row r="297" spans="1:52" ht="27.75" thickBot="1">
      <c r="A297" s="714"/>
      <c r="B297" s="717"/>
      <c r="C297" s="710"/>
      <c r="D297" s="37" t="s">
        <v>89</v>
      </c>
      <c r="E297" s="76"/>
      <c r="F297" s="72"/>
      <c r="G297" s="72"/>
      <c r="H297" s="72"/>
      <c r="I297" s="72"/>
      <c r="J297" s="72"/>
      <c r="K297" s="72"/>
      <c r="L297" s="72"/>
      <c r="M297" s="73"/>
      <c r="N297" s="73"/>
      <c r="O297" s="73"/>
      <c r="P297" s="73">
        <f>+P296*$P$155/$P$154</f>
        <v>7023108.1500000004</v>
      </c>
      <c r="Q297" s="73">
        <f>+Q296*$Q$155/$Q$154</f>
        <v>7023108.1500000004</v>
      </c>
      <c r="R297" s="73">
        <f>+R296*$R$155/$R$154</f>
        <v>14046216.300000001</v>
      </c>
      <c r="S297" s="783"/>
      <c r="T297" s="75"/>
      <c r="U297" s="75"/>
      <c r="V297" s="75"/>
      <c r="W297" s="75"/>
      <c r="X297" s="75"/>
      <c r="Y297" s="75"/>
      <c r="Z297" s="75"/>
      <c r="AA297" s="80"/>
      <c r="AB297" s="73"/>
      <c r="AC297" s="73">
        <f>+AC296*$AC$155/$AC$154</f>
        <v>11962333.333333334</v>
      </c>
      <c r="AD297" s="73">
        <f>+AD296*$AD$155/$AD$154</f>
        <v>10147833.333333334</v>
      </c>
      <c r="AE297" s="73">
        <v>20295666.666666668</v>
      </c>
      <c r="AF297" s="421"/>
      <c r="AG297" s="786"/>
      <c r="AH297" s="773"/>
      <c r="AI297" s="712"/>
      <c r="AJ297" s="712"/>
      <c r="AK297" s="770"/>
      <c r="AL297" s="712"/>
      <c r="AM297" s="712"/>
      <c r="AN297" s="712"/>
      <c r="AO297" s="735"/>
      <c r="AP297" s="706"/>
      <c r="AQ297" s="706"/>
      <c r="AR297" s="734"/>
      <c r="AS297" s="734"/>
      <c r="AT297" s="734"/>
      <c r="AU297" s="734"/>
      <c r="AV297" s="704"/>
      <c r="AW297" s="704"/>
      <c r="AX297" s="704"/>
      <c r="AY297" s="735"/>
      <c r="AZ297" s="221"/>
    </row>
    <row r="298" spans="1:52" ht="18">
      <c r="A298" s="714"/>
      <c r="B298" s="717"/>
      <c r="C298" s="710" t="s">
        <v>254</v>
      </c>
      <c r="D298" s="35" t="s">
        <v>84</v>
      </c>
      <c r="E298" s="76"/>
      <c r="F298" s="72"/>
      <c r="G298" s="72"/>
      <c r="H298" s="72"/>
      <c r="I298" s="72"/>
      <c r="J298" s="72"/>
      <c r="K298" s="72"/>
      <c r="L298" s="72"/>
      <c r="M298" s="73"/>
      <c r="N298" s="73"/>
      <c r="O298" s="73">
        <v>18</v>
      </c>
      <c r="P298" s="73">
        <v>14</v>
      </c>
      <c r="Q298" s="73">
        <v>8</v>
      </c>
      <c r="R298" s="74">
        <v>0</v>
      </c>
      <c r="S298" s="783"/>
      <c r="T298" s="75"/>
      <c r="U298" s="75"/>
      <c r="V298" s="75"/>
      <c r="W298" s="75"/>
      <c r="X298" s="75"/>
      <c r="Y298" s="75"/>
      <c r="Z298" s="75"/>
      <c r="AA298" s="80"/>
      <c r="AB298" s="93"/>
      <c r="AC298" s="118"/>
      <c r="AD298" s="120"/>
      <c r="AE298" s="74"/>
      <c r="AF298" s="420"/>
      <c r="AG298" s="786"/>
      <c r="AH298" s="771"/>
      <c r="AI298" s="736"/>
      <c r="AJ298" s="736"/>
      <c r="AK298" s="768"/>
      <c r="AL298" s="736" t="s">
        <v>228</v>
      </c>
      <c r="AM298" s="736" t="s">
        <v>184</v>
      </c>
      <c r="AN298" s="736" t="s">
        <v>229</v>
      </c>
      <c r="AO298" s="705">
        <v>8185614</v>
      </c>
      <c r="AP298" s="706">
        <v>3679380</v>
      </c>
      <c r="AQ298" s="706">
        <v>4036395</v>
      </c>
      <c r="AR298" s="734" t="s">
        <v>230</v>
      </c>
      <c r="AS298" s="734" t="s">
        <v>230</v>
      </c>
      <c r="AT298" s="734" t="s">
        <v>230</v>
      </c>
      <c r="AU298" s="734" t="s">
        <v>230</v>
      </c>
      <c r="AV298" s="704" t="s">
        <v>230</v>
      </c>
      <c r="AW298" s="704" t="s">
        <v>230</v>
      </c>
      <c r="AX298" s="704" t="s">
        <v>230</v>
      </c>
      <c r="AY298" s="705">
        <v>8185614</v>
      </c>
      <c r="AZ298" s="221"/>
    </row>
    <row r="299" spans="1:52" ht="18">
      <c r="A299" s="714"/>
      <c r="B299" s="717"/>
      <c r="C299" s="710"/>
      <c r="D299" s="36" t="s">
        <v>6</v>
      </c>
      <c r="E299" s="76"/>
      <c r="F299" s="72"/>
      <c r="G299" s="72"/>
      <c r="H299" s="72"/>
      <c r="I299" s="72"/>
      <c r="J299" s="72"/>
      <c r="K299" s="72"/>
      <c r="L299" s="72"/>
      <c r="M299" s="73"/>
      <c r="N299" s="73"/>
      <c r="O299" s="73">
        <f>+O298*$O$155/$O$154</f>
        <v>128595600</v>
      </c>
      <c r="P299" s="73">
        <f>+P298*$P$155/$P$154</f>
        <v>98323514.099999994</v>
      </c>
      <c r="Q299" s="73">
        <f>+Q298*$Q$155/$Q$154</f>
        <v>56184865.200000003</v>
      </c>
      <c r="R299" s="73">
        <f>+R298*$R$155/$R$154</f>
        <v>0</v>
      </c>
      <c r="S299" s="783"/>
      <c r="T299" s="75"/>
      <c r="U299" s="75"/>
      <c r="V299" s="75"/>
      <c r="W299" s="75"/>
      <c r="X299" s="75"/>
      <c r="Y299" s="75"/>
      <c r="Z299" s="75"/>
      <c r="AA299" s="80"/>
      <c r="AB299" s="77"/>
      <c r="AC299" s="118"/>
      <c r="AD299" s="120"/>
      <c r="AE299" s="74"/>
      <c r="AF299" s="420"/>
      <c r="AG299" s="786"/>
      <c r="AH299" s="772"/>
      <c r="AI299" s="737"/>
      <c r="AJ299" s="737"/>
      <c r="AK299" s="769"/>
      <c r="AL299" s="737"/>
      <c r="AM299" s="737"/>
      <c r="AN299" s="737"/>
      <c r="AO299" s="705"/>
      <c r="AP299" s="706"/>
      <c r="AQ299" s="706"/>
      <c r="AR299" s="734"/>
      <c r="AS299" s="734"/>
      <c r="AT299" s="734"/>
      <c r="AU299" s="734"/>
      <c r="AV299" s="704"/>
      <c r="AW299" s="704"/>
      <c r="AX299" s="704"/>
      <c r="AY299" s="705"/>
      <c r="AZ299" s="221"/>
    </row>
    <row r="300" spans="1:52" ht="27">
      <c r="A300" s="714"/>
      <c r="B300" s="717"/>
      <c r="C300" s="710"/>
      <c r="D300" s="38" t="s">
        <v>85</v>
      </c>
      <c r="E300" s="76"/>
      <c r="F300" s="72"/>
      <c r="G300" s="72"/>
      <c r="H300" s="72"/>
      <c r="I300" s="72"/>
      <c r="J300" s="72"/>
      <c r="K300" s="72"/>
      <c r="L300" s="72"/>
      <c r="M300" s="73"/>
      <c r="N300" s="73"/>
      <c r="O300" s="73"/>
      <c r="P300" s="73"/>
      <c r="Q300" s="73"/>
      <c r="R300" s="74"/>
      <c r="S300" s="783"/>
      <c r="T300" s="75"/>
      <c r="U300" s="75"/>
      <c r="V300" s="75"/>
      <c r="W300" s="75"/>
      <c r="X300" s="75"/>
      <c r="Y300" s="75"/>
      <c r="Z300" s="75"/>
      <c r="AA300" s="80"/>
      <c r="AB300" s="77"/>
      <c r="AC300" s="118"/>
      <c r="AD300" s="120"/>
      <c r="AE300" s="74"/>
      <c r="AF300" s="420"/>
      <c r="AG300" s="786"/>
      <c r="AH300" s="772"/>
      <c r="AI300" s="737"/>
      <c r="AJ300" s="737"/>
      <c r="AK300" s="769"/>
      <c r="AL300" s="737"/>
      <c r="AM300" s="737"/>
      <c r="AN300" s="737"/>
      <c r="AO300" s="705"/>
      <c r="AP300" s="706"/>
      <c r="AQ300" s="706"/>
      <c r="AR300" s="734"/>
      <c r="AS300" s="734"/>
      <c r="AT300" s="734"/>
      <c r="AU300" s="734"/>
      <c r="AV300" s="704"/>
      <c r="AW300" s="704"/>
      <c r="AX300" s="704"/>
      <c r="AY300" s="705"/>
      <c r="AZ300" s="221"/>
    </row>
    <row r="301" spans="1:52" ht="27">
      <c r="A301" s="714"/>
      <c r="B301" s="717"/>
      <c r="C301" s="710"/>
      <c r="D301" s="36" t="s">
        <v>7</v>
      </c>
      <c r="E301" s="76"/>
      <c r="F301" s="72"/>
      <c r="G301" s="72"/>
      <c r="H301" s="72"/>
      <c r="I301" s="72"/>
      <c r="J301" s="72"/>
      <c r="K301" s="72"/>
      <c r="L301" s="72"/>
      <c r="M301" s="73"/>
      <c r="N301" s="73"/>
      <c r="O301" s="73"/>
      <c r="P301" s="73"/>
      <c r="Q301" s="73"/>
      <c r="R301" s="74"/>
      <c r="S301" s="783"/>
      <c r="T301" s="75"/>
      <c r="U301" s="75"/>
      <c r="V301" s="75"/>
      <c r="W301" s="75"/>
      <c r="X301" s="75"/>
      <c r="Y301" s="75"/>
      <c r="Z301" s="75"/>
      <c r="AA301" s="80"/>
      <c r="AB301" s="77"/>
      <c r="AC301" s="118"/>
      <c r="AD301" s="120"/>
      <c r="AE301" s="74"/>
      <c r="AF301" s="420"/>
      <c r="AG301" s="786"/>
      <c r="AH301" s="772"/>
      <c r="AI301" s="737"/>
      <c r="AJ301" s="737"/>
      <c r="AK301" s="769"/>
      <c r="AL301" s="737"/>
      <c r="AM301" s="737"/>
      <c r="AN301" s="737"/>
      <c r="AO301" s="705"/>
      <c r="AP301" s="706"/>
      <c r="AQ301" s="706"/>
      <c r="AR301" s="734"/>
      <c r="AS301" s="734"/>
      <c r="AT301" s="734"/>
      <c r="AU301" s="734"/>
      <c r="AV301" s="704"/>
      <c r="AW301" s="704"/>
      <c r="AX301" s="704"/>
      <c r="AY301" s="705"/>
      <c r="AZ301" s="221"/>
    </row>
    <row r="302" spans="1:52" ht="27">
      <c r="A302" s="714"/>
      <c r="B302" s="717"/>
      <c r="C302" s="710"/>
      <c r="D302" s="38" t="s">
        <v>86</v>
      </c>
      <c r="E302" s="76"/>
      <c r="F302" s="72"/>
      <c r="G302" s="72"/>
      <c r="H302" s="72"/>
      <c r="I302" s="72"/>
      <c r="J302" s="72"/>
      <c r="K302" s="72"/>
      <c r="L302" s="72"/>
      <c r="M302" s="73"/>
      <c r="N302" s="73"/>
      <c r="O302" s="73">
        <f>+O298</f>
        <v>18</v>
      </c>
      <c r="P302" s="73">
        <v>14</v>
      </c>
      <c r="Q302" s="73">
        <v>8</v>
      </c>
      <c r="R302" s="74">
        <v>0</v>
      </c>
      <c r="S302" s="783"/>
      <c r="T302" s="75"/>
      <c r="U302" s="75"/>
      <c r="V302" s="75"/>
      <c r="W302" s="75"/>
      <c r="X302" s="75"/>
      <c r="Y302" s="75"/>
      <c r="Z302" s="75"/>
      <c r="AA302" s="80"/>
      <c r="AB302" s="77"/>
      <c r="AC302" s="118"/>
      <c r="AD302" s="120"/>
      <c r="AE302" s="74"/>
      <c r="AF302" s="420"/>
      <c r="AG302" s="786"/>
      <c r="AH302" s="772"/>
      <c r="AI302" s="737"/>
      <c r="AJ302" s="737"/>
      <c r="AK302" s="769"/>
      <c r="AL302" s="737"/>
      <c r="AM302" s="737"/>
      <c r="AN302" s="737"/>
      <c r="AO302" s="705"/>
      <c r="AP302" s="706"/>
      <c r="AQ302" s="706"/>
      <c r="AR302" s="734"/>
      <c r="AS302" s="734"/>
      <c r="AT302" s="734"/>
      <c r="AU302" s="734"/>
      <c r="AV302" s="704"/>
      <c r="AW302" s="704"/>
      <c r="AX302" s="704"/>
      <c r="AY302" s="705"/>
      <c r="AZ302" s="221"/>
    </row>
    <row r="303" spans="1:52" ht="27.75" thickBot="1">
      <c r="A303" s="714"/>
      <c r="B303" s="717"/>
      <c r="C303" s="710"/>
      <c r="D303" s="37" t="s">
        <v>89</v>
      </c>
      <c r="E303" s="76"/>
      <c r="F303" s="72"/>
      <c r="G303" s="72"/>
      <c r="H303" s="72"/>
      <c r="I303" s="72"/>
      <c r="J303" s="72"/>
      <c r="K303" s="72"/>
      <c r="L303" s="72"/>
      <c r="M303" s="73"/>
      <c r="N303" s="73"/>
      <c r="O303" s="73">
        <f>+O299</f>
        <v>128595600</v>
      </c>
      <c r="P303" s="73">
        <f>+P302*$P$155/$P$154</f>
        <v>98323514.099999994</v>
      </c>
      <c r="Q303" s="73">
        <f>+Q302*$Q$155/$Q$154</f>
        <v>56184865.200000003</v>
      </c>
      <c r="R303" s="73">
        <f>+R302*$R$155/$R$154</f>
        <v>0</v>
      </c>
      <c r="S303" s="783"/>
      <c r="T303" s="75"/>
      <c r="U303" s="75"/>
      <c r="V303" s="75"/>
      <c r="W303" s="75"/>
      <c r="X303" s="75"/>
      <c r="Y303" s="75"/>
      <c r="Z303" s="75"/>
      <c r="AA303" s="80"/>
      <c r="AB303" s="77"/>
      <c r="AC303" s="118"/>
      <c r="AD303" s="120"/>
      <c r="AE303" s="74"/>
      <c r="AF303" s="420">
        <v>7298000</v>
      </c>
      <c r="AG303" s="786"/>
      <c r="AH303" s="773"/>
      <c r="AI303" s="712"/>
      <c r="AJ303" s="712"/>
      <c r="AK303" s="770"/>
      <c r="AL303" s="712"/>
      <c r="AM303" s="712"/>
      <c r="AN303" s="712"/>
      <c r="AO303" s="705"/>
      <c r="AP303" s="706"/>
      <c r="AQ303" s="706"/>
      <c r="AR303" s="734"/>
      <c r="AS303" s="734"/>
      <c r="AT303" s="734"/>
      <c r="AU303" s="734"/>
      <c r="AV303" s="704"/>
      <c r="AW303" s="704"/>
      <c r="AX303" s="704"/>
      <c r="AY303" s="705"/>
      <c r="AZ303" s="221"/>
    </row>
    <row r="304" spans="1:52" ht="18">
      <c r="A304" s="714"/>
      <c r="B304" s="717"/>
      <c r="C304" s="710" t="s">
        <v>256</v>
      </c>
      <c r="D304" s="35" t="s">
        <v>84</v>
      </c>
      <c r="E304" s="76"/>
      <c r="F304" s="72"/>
      <c r="G304" s="72"/>
      <c r="H304" s="72"/>
      <c r="I304" s="72"/>
      <c r="J304" s="72"/>
      <c r="K304" s="72"/>
      <c r="L304" s="72"/>
      <c r="M304" s="73"/>
      <c r="N304" s="73"/>
      <c r="O304" s="73">
        <v>20</v>
      </c>
      <c r="P304" s="73">
        <f>+P172+P208+P274+P280+P286+P292+P298</f>
        <v>20</v>
      </c>
      <c r="Q304" s="73">
        <f t="shared" ref="Q304:Q309" si="5">+Q172+Q196+Q208+Q214+Q262+Q268+Q274+Q280+Q286+Q292+Q298</f>
        <v>20</v>
      </c>
      <c r="R304" s="73">
        <f>+R172+R196+R202+R208+R214+R220+R226+R244+R262+R268+R274+R280+R286+R292+R298</f>
        <v>20</v>
      </c>
      <c r="S304" s="783"/>
      <c r="T304" s="75"/>
      <c r="U304" s="75"/>
      <c r="V304" s="75"/>
      <c r="W304" s="75"/>
      <c r="X304" s="75"/>
      <c r="Y304" s="75"/>
      <c r="Z304" s="75"/>
      <c r="AA304" s="80"/>
      <c r="AB304" s="93">
        <f>+AB172+AB208</f>
        <v>2</v>
      </c>
      <c r="AC304" s="73">
        <f>+AC172+AC208+AC274+AC280+AC286+AC292+AC298</f>
        <v>6</v>
      </c>
      <c r="AD304" s="73">
        <f t="shared" ref="AD304:AD309" si="6">+AD172+AD196+AD208+AD214+AD262+AD268+AD274+AD280+AD286+AD292+AD298</f>
        <v>12</v>
      </c>
      <c r="AE304" s="73">
        <v>20</v>
      </c>
      <c r="AF304" s="421">
        <f>AF305/19</f>
        <v>7298000</v>
      </c>
      <c r="AG304" s="786"/>
      <c r="AH304" s="771"/>
      <c r="AI304" s="768"/>
      <c r="AJ304" s="768"/>
      <c r="AK304" s="768"/>
      <c r="AL304" s="768" t="s">
        <v>228</v>
      </c>
      <c r="AM304" s="736" t="s">
        <v>184</v>
      </c>
      <c r="AN304" s="736" t="s">
        <v>229</v>
      </c>
      <c r="AO304" s="705">
        <v>8185614</v>
      </c>
      <c r="AP304" s="706">
        <v>3679380</v>
      </c>
      <c r="AQ304" s="706">
        <v>4036395</v>
      </c>
      <c r="AR304" s="704" t="s">
        <v>230</v>
      </c>
      <c r="AS304" s="704" t="s">
        <v>230</v>
      </c>
      <c r="AT304" s="704" t="s">
        <v>230</v>
      </c>
      <c r="AU304" s="704" t="s">
        <v>230</v>
      </c>
      <c r="AV304" s="704" t="s">
        <v>230</v>
      </c>
      <c r="AW304" s="704" t="s">
        <v>230</v>
      </c>
      <c r="AX304" s="704" t="s">
        <v>230</v>
      </c>
      <c r="AY304" s="705">
        <v>8185614</v>
      </c>
      <c r="AZ304" s="221"/>
    </row>
    <row r="305" spans="1:52" ht="18">
      <c r="A305" s="714"/>
      <c r="B305" s="717"/>
      <c r="C305" s="710"/>
      <c r="D305" s="36" t="s">
        <v>6</v>
      </c>
      <c r="E305" s="76"/>
      <c r="F305" s="72"/>
      <c r="G305" s="72"/>
      <c r="H305" s="72"/>
      <c r="I305" s="72"/>
      <c r="J305" s="72"/>
      <c r="K305" s="72"/>
      <c r="L305" s="72"/>
      <c r="M305" s="73"/>
      <c r="N305" s="73"/>
      <c r="O305" s="73">
        <f>+O304*$O$155/$O$154</f>
        <v>142884000</v>
      </c>
      <c r="P305" s="73">
        <f>+P173+P209+P275+P281+P287+P293+P299</f>
        <v>140462163</v>
      </c>
      <c r="Q305" s="73">
        <f t="shared" si="5"/>
        <v>140462163</v>
      </c>
      <c r="R305" s="73">
        <f t="shared" ref="R305:R309" si="7">+R173+R197+R203+R209+R215+R221+R227+R245+R263+R269+R275+R281+R287+R293+R299</f>
        <v>140462163.00000006</v>
      </c>
      <c r="S305" s="783"/>
      <c r="T305" s="75"/>
      <c r="U305" s="75"/>
      <c r="V305" s="75"/>
      <c r="W305" s="75"/>
      <c r="X305" s="75"/>
      <c r="Y305" s="75"/>
      <c r="Z305" s="75"/>
      <c r="AA305" s="80"/>
      <c r="AB305" s="73">
        <f>+AB173+AB209</f>
        <v>71774000</v>
      </c>
      <c r="AC305" s="73">
        <f>+AC173+AC209+AC275+AC281+AC287+AC293+AC299</f>
        <v>71774000</v>
      </c>
      <c r="AD305" s="73">
        <f t="shared" si="6"/>
        <v>121773999.99999997</v>
      </c>
      <c r="AE305" s="425">
        <f>AE293+AE287+AE281+AE275+AE269+AE263+AE245+AE227+AE221+AE215+AE209+AE203+AE197+AE173</f>
        <v>202956666.66666669</v>
      </c>
      <c r="AF305" s="426">
        <v>138662000</v>
      </c>
      <c r="AG305" s="786"/>
      <c r="AH305" s="772"/>
      <c r="AI305" s="769"/>
      <c r="AJ305" s="769"/>
      <c r="AK305" s="769"/>
      <c r="AL305" s="769"/>
      <c r="AM305" s="737"/>
      <c r="AN305" s="737"/>
      <c r="AO305" s="705"/>
      <c r="AP305" s="706"/>
      <c r="AQ305" s="706"/>
      <c r="AR305" s="704"/>
      <c r="AS305" s="704"/>
      <c r="AT305" s="704"/>
      <c r="AU305" s="704"/>
      <c r="AV305" s="704"/>
      <c r="AW305" s="704"/>
      <c r="AX305" s="704"/>
      <c r="AY305" s="705"/>
      <c r="AZ305" s="221"/>
    </row>
    <row r="306" spans="1:52" ht="27">
      <c r="A306" s="714"/>
      <c r="B306" s="717"/>
      <c r="C306" s="710"/>
      <c r="D306" s="38" t="s">
        <v>85</v>
      </c>
      <c r="E306" s="76"/>
      <c r="F306" s="72"/>
      <c r="G306" s="72"/>
      <c r="H306" s="72"/>
      <c r="I306" s="72"/>
      <c r="J306" s="72"/>
      <c r="K306" s="72"/>
      <c r="L306" s="72"/>
      <c r="M306" s="73"/>
      <c r="N306" s="73"/>
      <c r="O306" s="73"/>
      <c r="P306" s="73"/>
      <c r="Q306" s="73">
        <f t="shared" si="5"/>
        <v>0</v>
      </c>
      <c r="R306" s="73">
        <f t="shared" si="7"/>
        <v>0</v>
      </c>
      <c r="S306" s="783"/>
      <c r="T306" s="75"/>
      <c r="U306" s="75"/>
      <c r="V306" s="75"/>
      <c r="W306" s="75"/>
      <c r="X306" s="75"/>
      <c r="Y306" s="75"/>
      <c r="Z306" s="75"/>
      <c r="AA306" s="80"/>
      <c r="AB306" s="77"/>
      <c r="AC306" s="118"/>
      <c r="AD306" s="73">
        <f t="shared" si="6"/>
        <v>0</v>
      </c>
      <c r="AE306" s="73">
        <v>0</v>
      </c>
      <c r="AF306" s="421">
        <f>AE305-AF305</f>
        <v>64294666.666666687</v>
      </c>
      <c r="AG306" s="786"/>
      <c r="AH306" s="772"/>
      <c r="AI306" s="769"/>
      <c r="AJ306" s="769"/>
      <c r="AK306" s="769"/>
      <c r="AL306" s="769"/>
      <c r="AM306" s="737"/>
      <c r="AN306" s="737"/>
      <c r="AO306" s="705"/>
      <c r="AP306" s="706"/>
      <c r="AQ306" s="706"/>
      <c r="AR306" s="704"/>
      <c r="AS306" s="704"/>
      <c r="AT306" s="704"/>
      <c r="AU306" s="704"/>
      <c r="AV306" s="704"/>
      <c r="AW306" s="704"/>
      <c r="AX306" s="704"/>
      <c r="AY306" s="705"/>
      <c r="AZ306" s="221"/>
    </row>
    <row r="307" spans="1:52" ht="27">
      <c r="A307" s="714"/>
      <c r="B307" s="717"/>
      <c r="C307" s="710"/>
      <c r="D307" s="36" t="s">
        <v>7</v>
      </c>
      <c r="E307" s="76"/>
      <c r="F307" s="72"/>
      <c r="G307" s="72"/>
      <c r="H307" s="72"/>
      <c r="I307" s="72"/>
      <c r="J307" s="72"/>
      <c r="K307" s="72"/>
      <c r="L307" s="72"/>
      <c r="M307" s="73"/>
      <c r="N307" s="73"/>
      <c r="O307" s="73"/>
      <c r="P307" s="73"/>
      <c r="Q307" s="73">
        <f t="shared" si="5"/>
        <v>0</v>
      </c>
      <c r="R307" s="73">
        <f t="shared" si="7"/>
        <v>0</v>
      </c>
      <c r="S307" s="783"/>
      <c r="T307" s="75"/>
      <c r="U307" s="75"/>
      <c r="V307" s="75"/>
      <c r="W307" s="75"/>
      <c r="X307" s="75"/>
      <c r="Y307" s="75"/>
      <c r="Z307" s="75"/>
      <c r="AA307" s="80"/>
      <c r="AB307" s="77"/>
      <c r="AC307" s="118"/>
      <c r="AD307" s="73">
        <f t="shared" si="6"/>
        <v>0</v>
      </c>
      <c r="AE307" s="73">
        <v>0</v>
      </c>
      <c r="AF307" s="421"/>
      <c r="AG307" s="786"/>
      <c r="AH307" s="772"/>
      <c r="AI307" s="769"/>
      <c r="AJ307" s="769"/>
      <c r="AK307" s="769"/>
      <c r="AL307" s="769"/>
      <c r="AM307" s="737"/>
      <c r="AN307" s="737"/>
      <c r="AO307" s="705"/>
      <c r="AP307" s="706"/>
      <c r="AQ307" s="706"/>
      <c r="AR307" s="704"/>
      <c r="AS307" s="704"/>
      <c r="AT307" s="704"/>
      <c r="AU307" s="704"/>
      <c r="AV307" s="704"/>
      <c r="AW307" s="704"/>
      <c r="AX307" s="704"/>
      <c r="AY307" s="705"/>
      <c r="AZ307" s="221"/>
    </row>
    <row r="308" spans="1:52" ht="27">
      <c r="A308" s="714"/>
      <c r="B308" s="717"/>
      <c r="C308" s="710"/>
      <c r="D308" s="38" t="s">
        <v>86</v>
      </c>
      <c r="E308" s="76"/>
      <c r="F308" s="72"/>
      <c r="G308" s="72"/>
      <c r="H308" s="72"/>
      <c r="I308" s="72"/>
      <c r="J308" s="72"/>
      <c r="K308" s="72"/>
      <c r="L308" s="72"/>
      <c r="M308" s="73"/>
      <c r="N308" s="73"/>
      <c r="O308" s="73">
        <f>+O304</f>
        <v>20</v>
      </c>
      <c r="P308" s="73">
        <v>20</v>
      </c>
      <c r="Q308" s="73">
        <f t="shared" si="5"/>
        <v>20</v>
      </c>
      <c r="R308" s="73">
        <f t="shared" si="7"/>
        <v>20</v>
      </c>
      <c r="S308" s="783"/>
      <c r="T308" s="75"/>
      <c r="U308" s="75"/>
      <c r="V308" s="75"/>
      <c r="W308" s="75"/>
      <c r="X308" s="75"/>
      <c r="Y308" s="75"/>
      <c r="Z308" s="75"/>
      <c r="AA308" s="80"/>
      <c r="AB308" s="73">
        <f>+AB304</f>
        <v>2</v>
      </c>
      <c r="AC308" s="118">
        <v>6</v>
      </c>
      <c r="AD308" s="73">
        <f t="shared" si="6"/>
        <v>12</v>
      </c>
      <c r="AE308" s="73">
        <v>20</v>
      </c>
      <c r="AF308" s="421"/>
      <c r="AG308" s="786"/>
      <c r="AH308" s="772"/>
      <c r="AI308" s="769"/>
      <c r="AJ308" s="769"/>
      <c r="AK308" s="769"/>
      <c r="AL308" s="769"/>
      <c r="AM308" s="737"/>
      <c r="AN308" s="737"/>
      <c r="AO308" s="705"/>
      <c r="AP308" s="706"/>
      <c r="AQ308" s="706"/>
      <c r="AR308" s="704"/>
      <c r="AS308" s="704"/>
      <c r="AT308" s="704"/>
      <c r="AU308" s="704"/>
      <c r="AV308" s="704"/>
      <c r="AW308" s="704"/>
      <c r="AX308" s="704"/>
      <c r="AY308" s="705"/>
      <c r="AZ308" s="221"/>
    </row>
    <row r="309" spans="1:52" ht="27.75" thickBot="1">
      <c r="A309" s="715"/>
      <c r="B309" s="719"/>
      <c r="C309" s="710"/>
      <c r="D309" s="37" t="s">
        <v>89</v>
      </c>
      <c r="E309" s="76"/>
      <c r="F309" s="72"/>
      <c r="G309" s="72"/>
      <c r="H309" s="72"/>
      <c r="I309" s="72"/>
      <c r="J309" s="72"/>
      <c r="K309" s="72"/>
      <c r="L309" s="72"/>
      <c r="M309" s="73"/>
      <c r="N309" s="73"/>
      <c r="O309" s="73">
        <f>+O305</f>
        <v>142884000</v>
      </c>
      <c r="P309" s="73">
        <v>140462163</v>
      </c>
      <c r="Q309" s="73">
        <f t="shared" si="5"/>
        <v>140462163</v>
      </c>
      <c r="R309" s="73">
        <f t="shared" si="7"/>
        <v>140462163.00000006</v>
      </c>
      <c r="S309" s="784"/>
      <c r="T309" s="75"/>
      <c r="U309" s="75"/>
      <c r="V309" s="75"/>
      <c r="W309" s="75"/>
      <c r="X309" s="75"/>
      <c r="Y309" s="75"/>
      <c r="Z309" s="75"/>
      <c r="AA309" s="80"/>
      <c r="AB309" s="73">
        <f>+AB305</f>
        <v>71774000</v>
      </c>
      <c r="AC309" s="118">
        <v>71774000</v>
      </c>
      <c r="AD309" s="73">
        <f t="shared" si="6"/>
        <v>121773999.99999997</v>
      </c>
      <c r="AE309" s="73">
        <v>202956666.66666669</v>
      </c>
      <c r="AF309" s="422"/>
      <c r="AG309" s="787"/>
      <c r="AH309" s="773"/>
      <c r="AI309" s="770"/>
      <c r="AJ309" s="770"/>
      <c r="AK309" s="770"/>
      <c r="AL309" s="770"/>
      <c r="AM309" s="712"/>
      <c r="AN309" s="712"/>
      <c r="AO309" s="705"/>
      <c r="AP309" s="706"/>
      <c r="AQ309" s="706"/>
      <c r="AR309" s="704"/>
      <c r="AS309" s="704"/>
      <c r="AT309" s="704"/>
      <c r="AU309" s="704"/>
      <c r="AV309" s="704"/>
      <c r="AW309" s="704"/>
      <c r="AX309" s="704"/>
      <c r="AY309" s="705"/>
      <c r="AZ309" s="221"/>
    </row>
    <row r="310" spans="1:52" ht="18">
      <c r="A310" s="713">
        <v>3</v>
      </c>
      <c r="B310" s="716" t="s">
        <v>208</v>
      </c>
      <c r="C310" s="710" t="s">
        <v>439</v>
      </c>
      <c r="D310" s="35" t="s">
        <v>84</v>
      </c>
      <c r="E310" s="94">
        <f>+[2]INVERSIÓN!H22</f>
        <v>2500</v>
      </c>
      <c r="F310" s="70">
        <f>+[2]INVERSIÓN!I22</f>
        <v>2500</v>
      </c>
      <c r="G310" s="64"/>
      <c r="H310" s="64"/>
      <c r="I310" s="64"/>
      <c r="J310" s="64"/>
      <c r="K310" s="64"/>
      <c r="L310" s="64"/>
      <c r="M310" s="65">
        <f t="shared" ref="M310:M315" si="8">+F310</f>
        <v>2500</v>
      </c>
      <c r="N310" s="66">
        <f>+[2]INVERSIÓN!K22</f>
        <v>2500</v>
      </c>
      <c r="O310" s="65">
        <f>+[2]INVERSIÓN!M22</f>
        <v>2500</v>
      </c>
      <c r="P310" s="65">
        <f>+[3]INVERSIÓN!O22</f>
        <v>2500</v>
      </c>
      <c r="Q310" s="65">
        <f>+[3]INVERSIÓN!Q22</f>
        <v>2500</v>
      </c>
      <c r="R310" s="218">
        <f>+[3]INVERSIÓN!S22</f>
        <v>2500</v>
      </c>
      <c r="S310" s="777" t="s">
        <v>270</v>
      </c>
      <c r="T310" s="67"/>
      <c r="U310" s="67"/>
      <c r="V310" s="67"/>
      <c r="W310" s="67"/>
      <c r="X310" s="67"/>
      <c r="Y310" s="67"/>
      <c r="Z310" s="67">
        <f>+[2]INVERSIÓN!J22</f>
        <v>0</v>
      </c>
      <c r="AA310" s="67">
        <f>+[2]INVERSIÓN!DX22</f>
        <v>741</v>
      </c>
      <c r="AB310" s="95">
        <f>+[2]INVERSIÓN!DY22</f>
        <v>1257</v>
      </c>
      <c r="AC310" s="118">
        <f>+[3]INVERSIÓN!P22</f>
        <v>1908</v>
      </c>
      <c r="AD310" s="85">
        <f>+[3]INVERSIÓN!R22</f>
        <v>2210</v>
      </c>
      <c r="AE310" s="218">
        <v>2500</v>
      </c>
      <c r="AF310" s="427"/>
      <c r="AG310" s="780" t="s">
        <v>440</v>
      </c>
      <c r="AH310" s="771" t="s">
        <v>442</v>
      </c>
      <c r="AI310" s="768" t="s">
        <v>536</v>
      </c>
      <c r="AJ310" s="768" t="s">
        <v>537</v>
      </c>
      <c r="AK310" s="768" t="s">
        <v>521</v>
      </c>
      <c r="AL310" s="768" t="s">
        <v>228</v>
      </c>
      <c r="AM310" s="736" t="s">
        <v>184</v>
      </c>
      <c r="AN310" s="736" t="s">
        <v>257</v>
      </c>
      <c r="AO310" s="705">
        <v>7715777</v>
      </c>
      <c r="AP310" s="706">
        <v>3679380</v>
      </c>
      <c r="AQ310" s="706">
        <v>4036395</v>
      </c>
      <c r="AR310" s="704" t="s">
        <v>230</v>
      </c>
      <c r="AS310" s="704" t="s">
        <v>230</v>
      </c>
      <c r="AT310" s="704" t="s">
        <v>230</v>
      </c>
      <c r="AU310" s="704" t="s">
        <v>230</v>
      </c>
      <c r="AV310" s="704" t="s">
        <v>230</v>
      </c>
      <c r="AW310" s="704" t="s">
        <v>230</v>
      </c>
      <c r="AX310" s="704" t="s">
        <v>230</v>
      </c>
      <c r="AY310" s="705">
        <v>7715777</v>
      </c>
      <c r="AZ310" s="774" t="s">
        <v>438</v>
      </c>
    </row>
    <row r="311" spans="1:52" ht="18">
      <c r="A311" s="714"/>
      <c r="B311" s="717"/>
      <c r="C311" s="710"/>
      <c r="D311" s="36" t="s">
        <v>6</v>
      </c>
      <c r="E311" s="94">
        <f>+[2]INVERSIÓN!H23</f>
        <v>24546000</v>
      </c>
      <c r="F311" s="70">
        <f>+[2]INVERSIÓN!I23</f>
        <v>24546000</v>
      </c>
      <c r="G311" s="69"/>
      <c r="H311" s="69"/>
      <c r="I311" s="69"/>
      <c r="J311" s="69"/>
      <c r="K311" s="69"/>
      <c r="L311" s="69"/>
      <c r="M311" s="65">
        <f t="shared" si="8"/>
        <v>24546000</v>
      </c>
      <c r="N311" s="66">
        <f>+[2]INVERSIÓN!K23</f>
        <v>24546000</v>
      </c>
      <c r="O311" s="65">
        <f>+[2]INVERSIÓN!M23</f>
        <v>24546000</v>
      </c>
      <c r="P311" s="65">
        <f>+[3]INVERSIÓN!O23</f>
        <v>13280000</v>
      </c>
      <c r="Q311" s="65">
        <f>+[3]INVERSIÓN!Q23</f>
        <v>13280000</v>
      </c>
      <c r="R311" s="218">
        <f>+[3]INVERSIÓN!S23</f>
        <v>13280000</v>
      </c>
      <c r="S311" s="778"/>
      <c r="T311" s="71"/>
      <c r="U311" s="71"/>
      <c r="V311" s="71"/>
      <c r="W311" s="71"/>
      <c r="X311" s="71"/>
      <c r="Y311" s="71"/>
      <c r="Z311" s="67">
        <f>+[2]INVERSIÓN!J23</f>
        <v>0</v>
      </c>
      <c r="AA311" s="67">
        <f>+[2]INVERSIÓN!DX23</f>
        <v>10624000</v>
      </c>
      <c r="AB311" s="95">
        <f>+[2]INVERSIÓN!DY23</f>
        <v>10624000</v>
      </c>
      <c r="AC311" s="118">
        <f>+[3]INVERSIÓN!P23</f>
        <v>10624000</v>
      </c>
      <c r="AD311" s="85">
        <f>+[3]INVERSIÓN!R23</f>
        <v>10624000</v>
      </c>
      <c r="AE311" s="218">
        <v>13280000</v>
      </c>
      <c r="AF311" s="427"/>
      <c r="AG311" s="781"/>
      <c r="AH311" s="772"/>
      <c r="AI311" s="769"/>
      <c r="AJ311" s="769"/>
      <c r="AK311" s="769"/>
      <c r="AL311" s="769"/>
      <c r="AM311" s="737"/>
      <c r="AN311" s="737"/>
      <c r="AO311" s="705"/>
      <c r="AP311" s="706"/>
      <c r="AQ311" s="706"/>
      <c r="AR311" s="704"/>
      <c r="AS311" s="704"/>
      <c r="AT311" s="704"/>
      <c r="AU311" s="704"/>
      <c r="AV311" s="704"/>
      <c r="AW311" s="704"/>
      <c r="AX311" s="704"/>
      <c r="AY311" s="705"/>
      <c r="AZ311" s="775"/>
    </row>
    <row r="312" spans="1:52" ht="27">
      <c r="A312" s="714"/>
      <c r="B312" s="717"/>
      <c r="C312" s="710"/>
      <c r="D312" s="38" t="s">
        <v>85</v>
      </c>
      <c r="E312" s="94">
        <f>+[2]INVERSIÓN!H24</f>
        <v>0</v>
      </c>
      <c r="F312" s="70">
        <f>+[2]INVERSIÓN!I24</f>
        <v>0</v>
      </c>
      <c r="G312" s="72"/>
      <c r="H312" s="72"/>
      <c r="I312" s="72"/>
      <c r="J312" s="72"/>
      <c r="K312" s="72"/>
      <c r="L312" s="72"/>
      <c r="M312" s="65">
        <f t="shared" si="8"/>
        <v>0</v>
      </c>
      <c r="N312" s="66">
        <f>+[2]INVERSIÓN!K24</f>
        <v>0</v>
      </c>
      <c r="O312" s="65">
        <f>+[2]INVERSIÓN!M24</f>
        <v>0</v>
      </c>
      <c r="P312" s="65" t="e">
        <f>+[3]INVERSIÓN!O24</f>
        <v>#REF!</v>
      </c>
      <c r="Q312" s="65" t="e">
        <f>+[3]INVERSIÓN!Q24</f>
        <v>#REF!</v>
      </c>
      <c r="R312" s="218" t="e">
        <f>+[3]INVERSIÓN!S24</f>
        <v>#REF!</v>
      </c>
      <c r="S312" s="778"/>
      <c r="T312" s="75"/>
      <c r="U312" s="75"/>
      <c r="V312" s="75"/>
      <c r="W312" s="75"/>
      <c r="X312" s="75"/>
      <c r="Y312" s="75"/>
      <c r="Z312" s="67">
        <f>+[2]INVERSIÓN!J24</f>
        <v>0</v>
      </c>
      <c r="AA312" s="67">
        <f>+[2]INVERSIÓN!DX24</f>
        <v>0</v>
      </c>
      <c r="AB312" s="95">
        <f>+[2]INVERSIÓN!DY24</f>
        <v>0</v>
      </c>
      <c r="AC312" s="118" t="e">
        <f>+[3]INVERSIÓN!P24</f>
        <v>#REF!</v>
      </c>
      <c r="AD312" s="85" t="e">
        <f>+[3]INVERSIÓN!R24</f>
        <v>#REF!</v>
      </c>
      <c r="AE312" s="218">
        <v>0</v>
      </c>
      <c r="AF312" s="427"/>
      <c r="AG312" s="781"/>
      <c r="AH312" s="772"/>
      <c r="AI312" s="769"/>
      <c r="AJ312" s="769"/>
      <c r="AK312" s="769"/>
      <c r="AL312" s="769"/>
      <c r="AM312" s="737"/>
      <c r="AN312" s="737"/>
      <c r="AO312" s="705"/>
      <c r="AP312" s="706"/>
      <c r="AQ312" s="706"/>
      <c r="AR312" s="704"/>
      <c r="AS312" s="704"/>
      <c r="AT312" s="704"/>
      <c r="AU312" s="704"/>
      <c r="AV312" s="704"/>
      <c r="AW312" s="704"/>
      <c r="AX312" s="704"/>
      <c r="AY312" s="705"/>
      <c r="AZ312" s="775"/>
    </row>
    <row r="313" spans="1:52" ht="27">
      <c r="A313" s="714"/>
      <c r="B313" s="717"/>
      <c r="C313" s="710"/>
      <c r="D313" s="36" t="s">
        <v>7</v>
      </c>
      <c r="E313" s="94">
        <f>+[2]INVERSIÓN!H25</f>
        <v>0</v>
      </c>
      <c r="F313" s="70">
        <f>+[2]INVERSIÓN!I25</f>
        <v>0</v>
      </c>
      <c r="G313" s="72"/>
      <c r="H313" s="72"/>
      <c r="I313" s="72"/>
      <c r="J313" s="72"/>
      <c r="K313" s="72"/>
      <c r="L313" s="72"/>
      <c r="M313" s="65">
        <f t="shared" si="8"/>
        <v>0</v>
      </c>
      <c r="N313" s="66">
        <f>+[2]INVERSIÓN!K25</f>
        <v>0</v>
      </c>
      <c r="O313" s="65">
        <f>+[2]INVERSIÓN!M25</f>
        <v>0</v>
      </c>
      <c r="P313" s="65" t="e">
        <f>+[3]INVERSIÓN!O25</f>
        <v>#REF!</v>
      </c>
      <c r="Q313" s="65" t="e">
        <f>+[3]INVERSIÓN!Q25</f>
        <v>#REF!</v>
      </c>
      <c r="R313" s="218" t="e">
        <f>+[3]INVERSIÓN!S25</f>
        <v>#REF!</v>
      </c>
      <c r="S313" s="778"/>
      <c r="T313" s="75"/>
      <c r="U313" s="75"/>
      <c r="V313" s="75"/>
      <c r="W313" s="75"/>
      <c r="X313" s="75"/>
      <c r="Y313" s="75"/>
      <c r="Z313" s="67">
        <f>+[2]INVERSIÓN!J25</f>
        <v>0</v>
      </c>
      <c r="AA313" s="67">
        <f>+[2]INVERSIÓN!DX25</f>
        <v>0</v>
      </c>
      <c r="AB313" s="95">
        <f>+[2]INVERSIÓN!DY25</f>
        <v>0</v>
      </c>
      <c r="AC313" s="118" t="e">
        <f>+[3]INVERSIÓN!P25</f>
        <v>#REF!</v>
      </c>
      <c r="AD313" s="85" t="e">
        <f>+[3]INVERSIÓN!R25</f>
        <v>#REF!</v>
      </c>
      <c r="AE313" s="218">
        <v>0</v>
      </c>
      <c r="AF313" s="427"/>
      <c r="AG313" s="781"/>
      <c r="AH313" s="772"/>
      <c r="AI313" s="769"/>
      <c r="AJ313" s="769"/>
      <c r="AK313" s="769"/>
      <c r="AL313" s="769"/>
      <c r="AM313" s="737"/>
      <c r="AN313" s="737"/>
      <c r="AO313" s="705"/>
      <c r="AP313" s="706"/>
      <c r="AQ313" s="706"/>
      <c r="AR313" s="704"/>
      <c r="AS313" s="704"/>
      <c r="AT313" s="704"/>
      <c r="AU313" s="704"/>
      <c r="AV313" s="704"/>
      <c r="AW313" s="704"/>
      <c r="AX313" s="704"/>
      <c r="AY313" s="705"/>
      <c r="AZ313" s="775"/>
    </row>
    <row r="314" spans="1:52" ht="27">
      <c r="A314" s="714"/>
      <c r="B314" s="717"/>
      <c r="C314" s="710"/>
      <c r="D314" s="38" t="s">
        <v>86</v>
      </c>
      <c r="E314" s="94">
        <f>+[2]INVERSIÓN!H26</f>
        <v>2500</v>
      </c>
      <c r="F314" s="70">
        <f>+[2]INVERSIÓN!I26</f>
        <v>2500</v>
      </c>
      <c r="G314" s="72"/>
      <c r="H314" s="72"/>
      <c r="I314" s="72"/>
      <c r="J314" s="72"/>
      <c r="K314" s="72"/>
      <c r="L314" s="72"/>
      <c r="M314" s="65">
        <f t="shared" si="8"/>
        <v>2500</v>
      </c>
      <c r="N314" s="66">
        <f>+[2]INVERSIÓN!K26</f>
        <v>2500</v>
      </c>
      <c r="O314" s="65">
        <f>+[2]INVERSIÓN!M26</f>
        <v>2500</v>
      </c>
      <c r="P314" s="65">
        <f>+[3]INVERSIÓN!O26</f>
        <v>2500</v>
      </c>
      <c r="Q314" s="65">
        <f>+[3]INVERSIÓN!Q26</f>
        <v>2500</v>
      </c>
      <c r="R314" s="218">
        <f>+[3]INVERSIÓN!S26</f>
        <v>2500</v>
      </c>
      <c r="S314" s="778"/>
      <c r="T314" s="75"/>
      <c r="U314" s="75"/>
      <c r="V314" s="75"/>
      <c r="W314" s="75"/>
      <c r="X314" s="75"/>
      <c r="Y314" s="75"/>
      <c r="Z314" s="67">
        <f>+[2]INVERSIÓN!J26</f>
        <v>0</v>
      </c>
      <c r="AA314" s="67">
        <f>+[2]INVERSIÓN!DX26</f>
        <v>741</v>
      </c>
      <c r="AB314" s="95">
        <f>+[2]INVERSIÓN!DY26</f>
        <v>1257</v>
      </c>
      <c r="AC314" s="118">
        <f>+[3]INVERSIÓN!P26</f>
        <v>1908</v>
      </c>
      <c r="AD314" s="85">
        <f>+[3]INVERSIÓN!R26</f>
        <v>2210</v>
      </c>
      <c r="AE314" s="218">
        <v>2500</v>
      </c>
      <c r="AF314" s="427"/>
      <c r="AG314" s="781"/>
      <c r="AH314" s="772"/>
      <c r="AI314" s="769"/>
      <c r="AJ314" s="769"/>
      <c r="AK314" s="769"/>
      <c r="AL314" s="769"/>
      <c r="AM314" s="737"/>
      <c r="AN314" s="737"/>
      <c r="AO314" s="705"/>
      <c r="AP314" s="706"/>
      <c r="AQ314" s="706"/>
      <c r="AR314" s="704"/>
      <c r="AS314" s="704"/>
      <c r="AT314" s="704"/>
      <c r="AU314" s="704"/>
      <c r="AV314" s="704"/>
      <c r="AW314" s="704"/>
      <c r="AX314" s="704"/>
      <c r="AY314" s="705"/>
      <c r="AZ314" s="775"/>
    </row>
    <row r="315" spans="1:52" ht="27.75" thickBot="1">
      <c r="A315" s="714"/>
      <c r="B315" s="717"/>
      <c r="C315" s="710"/>
      <c r="D315" s="37" t="s">
        <v>89</v>
      </c>
      <c r="E315" s="94">
        <f>+[2]INVERSIÓN!H27</f>
        <v>24546000</v>
      </c>
      <c r="F315" s="70">
        <f>+[2]INVERSIÓN!I27</f>
        <v>24546000</v>
      </c>
      <c r="G315" s="72"/>
      <c r="H315" s="72"/>
      <c r="I315" s="72"/>
      <c r="J315" s="72"/>
      <c r="K315" s="72"/>
      <c r="L315" s="72"/>
      <c r="M315" s="65">
        <f t="shared" si="8"/>
        <v>24546000</v>
      </c>
      <c r="N315" s="66">
        <f>+[2]INVERSIÓN!K27</f>
        <v>24546000</v>
      </c>
      <c r="O315" s="65">
        <f>+[2]INVERSIÓN!M27</f>
        <v>24546000</v>
      </c>
      <c r="P315" s="65">
        <f>+[3]INVERSIÓN!O27</f>
        <v>13280000</v>
      </c>
      <c r="Q315" s="65">
        <f>+[3]INVERSIÓN!Q27</f>
        <v>13280000</v>
      </c>
      <c r="R315" s="218">
        <f>+[3]INVERSIÓN!S27</f>
        <v>13280000</v>
      </c>
      <c r="S315" s="779"/>
      <c r="T315" s="75"/>
      <c r="U315" s="75"/>
      <c r="V315" s="75"/>
      <c r="W315" s="75"/>
      <c r="X315" s="75"/>
      <c r="Y315" s="75"/>
      <c r="Z315" s="67">
        <f>+[2]INVERSIÓN!J27</f>
        <v>0</v>
      </c>
      <c r="AA315" s="67">
        <f>+[2]INVERSIÓN!DX27</f>
        <v>10624000</v>
      </c>
      <c r="AB315" s="95">
        <f>+[2]INVERSIÓN!DY27</f>
        <v>10624000</v>
      </c>
      <c r="AC315" s="118">
        <f>+[3]INVERSIÓN!P27</f>
        <v>10624000</v>
      </c>
      <c r="AD315" s="85">
        <f>+[3]INVERSIÓN!R27</f>
        <v>10624000</v>
      </c>
      <c r="AE315" s="218">
        <v>13280000</v>
      </c>
      <c r="AF315" s="427"/>
      <c r="AG315" s="781"/>
      <c r="AH315" s="773"/>
      <c r="AI315" s="770"/>
      <c r="AJ315" s="770"/>
      <c r="AK315" s="770"/>
      <c r="AL315" s="770"/>
      <c r="AM315" s="712"/>
      <c r="AN315" s="712"/>
      <c r="AO315" s="705"/>
      <c r="AP315" s="706"/>
      <c r="AQ315" s="706"/>
      <c r="AR315" s="704"/>
      <c r="AS315" s="704"/>
      <c r="AT315" s="704"/>
      <c r="AU315" s="704"/>
      <c r="AV315" s="704"/>
      <c r="AW315" s="704"/>
      <c r="AX315" s="704"/>
      <c r="AY315" s="705"/>
      <c r="AZ315" s="775"/>
    </row>
    <row r="316" spans="1:52" ht="39.75" customHeight="1">
      <c r="A316" s="714"/>
      <c r="B316" s="717"/>
      <c r="C316" s="710" t="s">
        <v>1628</v>
      </c>
      <c r="D316" s="35" t="s">
        <v>84</v>
      </c>
      <c r="E316" s="76"/>
      <c r="F316" s="72"/>
      <c r="G316" s="72"/>
      <c r="H316" s="72"/>
      <c r="I316" s="72"/>
      <c r="J316" s="72"/>
      <c r="K316" s="72"/>
      <c r="L316" s="72"/>
      <c r="M316" s="73"/>
      <c r="N316" s="73">
        <v>587</v>
      </c>
      <c r="O316" s="96">
        <v>1103</v>
      </c>
      <c r="P316" s="73">
        <v>1103</v>
      </c>
      <c r="Q316" s="73">
        <v>1231</v>
      </c>
      <c r="R316" s="74">
        <v>1421</v>
      </c>
      <c r="S316" s="75"/>
      <c r="T316" s="75"/>
      <c r="U316" s="75"/>
      <c r="V316" s="75"/>
      <c r="W316" s="75"/>
      <c r="X316" s="75"/>
      <c r="Y316" s="75"/>
      <c r="Z316" s="75"/>
      <c r="AA316" s="80">
        <v>587</v>
      </c>
      <c r="AB316" s="97">
        <v>1103</v>
      </c>
      <c r="AC316" s="118">
        <v>1103</v>
      </c>
      <c r="AD316" s="73">
        <v>1231</v>
      </c>
      <c r="AE316" s="74">
        <v>1421</v>
      </c>
      <c r="AF316" s="420"/>
      <c r="AG316" s="781"/>
      <c r="AH316" s="741" t="s">
        <v>232</v>
      </c>
      <c r="AI316" s="736" t="s">
        <v>524</v>
      </c>
      <c r="AJ316" s="736" t="s">
        <v>530</v>
      </c>
      <c r="AK316" s="768" t="s">
        <v>521</v>
      </c>
      <c r="AL316" s="736" t="s">
        <v>228</v>
      </c>
      <c r="AM316" s="736" t="s">
        <v>184</v>
      </c>
      <c r="AN316" s="736" t="s">
        <v>257</v>
      </c>
      <c r="AO316" s="735">
        <v>161372</v>
      </c>
      <c r="AP316" s="706">
        <v>76616</v>
      </c>
      <c r="AQ316" s="706">
        <v>84755</v>
      </c>
      <c r="AR316" s="734" t="s">
        <v>230</v>
      </c>
      <c r="AS316" s="734" t="s">
        <v>230</v>
      </c>
      <c r="AT316" s="734" t="s">
        <v>230</v>
      </c>
      <c r="AU316" s="734" t="s">
        <v>230</v>
      </c>
      <c r="AV316" s="704" t="s">
        <v>230</v>
      </c>
      <c r="AW316" s="704" t="s">
        <v>230</v>
      </c>
      <c r="AX316" s="704" t="s">
        <v>230</v>
      </c>
      <c r="AY316" s="735">
        <v>161372</v>
      </c>
      <c r="AZ316" s="775"/>
    </row>
    <row r="317" spans="1:52" ht="39.75" customHeight="1">
      <c r="A317" s="714"/>
      <c r="B317" s="717"/>
      <c r="C317" s="710"/>
      <c r="D317" s="36" t="s">
        <v>6</v>
      </c>
      <c r="E317" s="76"/>
      <c r="F317" s="72"/>
      <c r="G317" s="72"/>
      <c r="H317" s="72"/>
      <c r="I317" s="72"/>
      <c r="J317" s="72"/>
      <c r="K317" s="72"/>
      <c r="L317" s="72"/>
      <c r="M317" s="73"/>
      <c r="N317" s="73">
        <f>+N316*$N$311/$N$310</f>
        <v>5763400.7999999998</v>
      </c>
      <c r="O317" s="73">
        <f>+O316*$O$311/$O$310</f>
        <v>10829695.199999999</v>
      </c>
      <c r="P317" s="73">
        <f>+P316*$P$311/$P$310</f>
        <v>5859136</v>
      </c>
      <c r="Q317" s="73">
        <f>+Q316*$Q$311/$Q$310</f>
        <v>6539072</v>
      </c>
      <c r="R317" s="73">
        <f>+R316*$R$311/$R$310</f>
        <v>7548352</v>
      </c>
      <c r="S317" s="75"/>
      <c r="T317" s="75"/>
      <c r="U317" s="75"/>
      <c r="V317" s="75"/>
      <c r="W317" s="75"/>
      <c r="X317" s="75"/>
      <c r="Y317" s="75"/>
      <c r="Z317" s="75"/>
      <c r="AA317" s="73">
        <f>+AA316*$AA$311/$AA$310</f>
        <v>8416043.1848852895</v>
      </c>
      <c r="AB317" s="73">
        <f>+AB316*$AB$311/$AB$310</f>
        <v>9322412.0922832135</v>
      </c>
      <c r="AC317" s="73">
        <f>+AC316*$AC$311/$AC$310</f>
        <v>6141651.9916142561</v>
      </c>
      <c r="AD317" s="73">
        <f>+AD316*$AD$311/$AD$310</f>
        <v>5917712.2171945702</v>
      </c>
      <c r="AE317" s="73">
        <v>7548352</v>
      </c>
      <c r="AF317" s="421"/>
      <c r="AG317" s="781"/>
      <c r="AH317" s="742"/>
      <c r="AI317" s="737"/>
      <c r="AJ317" s="737"/>
      <c r="AK317" s="769"/>
      <c r="AL317" s="737"/>
      <c r="AM317" s="737"/>
      <c r="AN317" s="737"/>
      <c r="AO317" s="735"/>
      <c r="AP317" s="706"/>
      <c r="AQ317" s="706"/>
      <c r="AR317" s="734"/>
      <c r="AS317" s="734"/>
      <c r="AT317" s="734"/>
      <c r="AU317" s="734"/>
      <c r="AV317" s="704"/>
      <c r="AW317" s="704"/>
      <c r="AX317" s="704"/>
      <c r="AY317" s="735"/>
      <c r="AZ317" s="775"/>
    </row>
    <row r="318" spans="1:52" ht="39.75" customHeight="1">
      <c r="A318" s="714"/>
      <c r="B318" s="717"/>
      <c r="C318" s="710"/>
      <c r="D318" s="38" t="s">
        <v>85</v>
      </c>
      <c r="E318" s="76"/>
      <c r="F318" s="72"/>
      <c r="G318" s="72"/>
      <c r="H318" s="72"/>
      <c r="I318" s="72"/>
      <c r="J318" s="72"/>
      <c r="K318" s="72"/>
      <c r="L318" s="72"/>
      <c r="M318" s="73"/>
      <c r="N318" s="73"/>
      <c r="O318" s="73"/>
      <c r="P318" s="73"/>
      <c r="Q318" s="73"/>
      <c r="R318" s="74"/>
      <c r="S318" s="75"/>
      <c r="T318" s="75"/>
      <c r="U318" s="75"/>
      <c r="V318" s="75"/>
      <c r="W318" s="75"/>
      <c r="X318" s="75"/>
      <c r="Y318" s="75"/>
      <c r="Z318" s="75"/>
      <c r="AA318" s="80"/>
      <c r="AB318" s="77"/>
      <c r="AC318" s="118"/>
      <c r="AD318" s="73"/>
      <c r="AE318" s="74"/>
      <c r="AF318" s="420"/>
      <c r="AG318" s="781"/>
      <c r="AH318" s="742"/>
      <c r="AI318" s="737"/>
      <c r="AJ318" s="737"/>
      <c r="AK318" s="769"/>
      <c r="AL318" s="737"/>
      <c r="AM318" s="737"/>
      <c r="AN318" s="737"/>
      <c r="AO318" s="735"/>
      <c r="AP318" s="706"/>
      <c r="AQ318" s="706"/>
      <c r="AR318" s="734"/>
      <c r="AS318" s="734"/>
      <c r="AT318" s="734"/>
      <c r="AU318" s="734"/>
      <c r="AV318" s="704"/>
      <c r="AW318" s="704"/>
      <c r="AX318" s="704"/>
      <c r="AY318" s="735"/>
      <c r="AZ318" s="775"/>
    </row>
    <row r="319" spans="1:52" ht="39.75" customHeight="1">
      <c r="A319" s="714"/>
      <c r="B319" s="717"/>
      <c r="C319" s="710"/>
      <c r="D319" s="36" t="s">
        <v>7</v>
      </c>
      <c r="E319" s="76"/>
      <c r="F319" s="72"/>
      <c r="G319" s="72"/>
      <c r="H319" s="72"/>
      <c r="I319" s="72"/>
      <c r="J319" s="72"/>
      <c r="K319" s="72"/>
      <c r="L319" s="72"/>
      <c r="M319" s="73"/>
      <c r="N319" s="73"/>
      <c r="O319" s="73"/>
      <c r="P319" s="73"/>
      <c r="Q319" s="73"/>
      <c r="R319" s="74"/>
      <c r="S319" s="75"/>
      <c r="T319" s="75"/>
      <c r="U319" s="75"/>
      <c r="V319" s="75"/>
      <c r="W319" s="75"/>
      <c r="X319" s="75"/>
      <c r="Y319" s="75"/>
      <c r="Z319" s="75"/>
      <c r="AA319" s="80"/>
      <c r="AB319" s="77"/>
      <c r="AC319" s="118"/>
      <c r="AD319" s="73"/>
      <c r="AE319" s="74"/>
      <c r="AF319" s="420"/>
      <c r="AG319" s="781"/>
      <c r="AH319" s="742"/>
      <c r="AI319" s="737"/>
      <c r="AJ319" s="737"/>
      <c r="AK319" s="769"/>
      <c r="AL319" s="737"/>
      <c r="AM319" s="737"/>
      <c r="AN319" s="737"/>
      <c r="AO319" s="735"/>
      <c r="AP319" s="706"/>
      <c r="AQ319" s="706"/>
      <c r="AR319" s="734"/>
      <c r="AS319" s="734"/>
      <c r="AT319" s="734"/>
      <c r="AU319" s="734"/>
      <c r="AV319" s="704"/>
      <c r="AW319" s="704"/>
      <c r="AX319" s="704"/>
      <c r="AY319" s="735"/>
      <c r="AZ319" s="775"/>
    </row>
    <row r="320" spans="1:52" ht="39.75" customHeight="1">
      <c r="A320" s="714"/>
      <c r="B320" s="717"/>
      <c r="C320" s="710"/>
      <c r="D320" s="38" t="s">
        <v>86</v>
      </c>
      <c r="E320" s="76"/>
      <c r="F320" s="72"/>
      <c r="G320" s="72"/>
      <c r="H320" s="72"/>
      <c r="I320" s="72"/>
      <c r="J320" s="72"/>
      <c r="K320" s="72"/>
      <c r="L320" s="72"/>
      <c r="M320" s="73"/>
      <c r="N320" s="73"/>
      <c r="O320" s="73">
        <f>+O316</f>
        <v>1103</v>
      </c>
      <c r="P320" s="73">
        <v>1103</v>
      </c>
      <c r="Q320" s="73">
        <v>1231</v>
      </c>
      <c r="R320" s="74">
        <v>1421</v>
      </c>
      <c r="S320" s="75"/>
      <c r="T320" s="75"/>
      <c r="U320" s="75"/>
      <c r="V320" s="75"/>
      <c r="W320" s="75"/>
      <c r="X320" s="75"/>
      <c r="Y320" s="75"/>
      <c r="Z320" s="75"/>
      <c r="AA320" s="80"/>
      <c r="AB320" s="73">
        <f>+AB316</f>
        <v>1103</v>
      </c>
      <c r="AC320" s="118">
        <v>1103</v>
      </c>
      <c r="AD320" s="73">
        <v>1231</v>
      </c>
      <c r="AE320" s="74">
        <v>1421</v>
      </c>
      <c r="AF320" s="420"/>
      <c r="AG320" s="781"/>
      <c r="AH320" s="742"/>
      <c r="AI320" s="737"/>
      <c r="AJ320" s="737"/>
      <c r="AK320" s="769"/>
      <c r="AL320" s="737"/>
      <c r="AM320" s="737"/>
      <c r="AN320" s="737"/>
      <c r="AO320" s="735"/>
      <c r="AP320" s="706"/>
      <c r="AQ320" s="706"/>
      <c r="AR320" s="734"/>
      <c r="AS320" s="734"/>
      <c r="AT320" s="734"/>
      <c r="AU320" s="734"/>
      <c r="AV320" s="704"/>
      <c r="AW320" s="704"/>
      <c r="AX320" s="704"/>
      <c r="AY320" s="735"/>
      <c r="AZ320" s="775"/>
    </row>
    <row r="321" spans="1:52" ht="39.75" customHeight="1" thickBot="1">
      <c r="A321" s="714"/>
      <c r="B321" s="717"/>
      <c r="C321" s="710"/>
      <c r="D321" s="37" t="s">
        <v>89</v>
      </c>
      <c r="E321" s="76"/>
      <c r="F321" s="72"/>
      <c r="G321" s="72"/>
      <c r="H321" s="72"/>
      <c r="I321" s="72"/>
      <c r="J321" s="72"/>
      <c r="K321" s="72"/>
      <c r="L321" s="72"/>
      <c r="M321" s="73"/>
      <c r="N321" s="73"/>
      <c r="O321" s="73">
        <f>+O317</f>
        <v>10829695.199999999</v>
      </c>
      <c r="P321" s="73">
        <f>+P320*$P$311/$P$310</f>
        <v>5859136</v>
      </c>
      <c r="Q321" s="73">
        <f>+Q320*$Q$311/$Q$310</f>
        <v>6539072</v>
      </c>
      <c r="R321" s="73">
        <f>+R320*$R$311/$R$310</f>
        <v>7548352</v>
      </c>
      <c r="S321" s="75"/>
      <c r="T321" s="75"/>
      <c r="U321" s="75"/>
      <c r="V321" s="75"/>
      <c r="W321" s="75"/>
      <c r="X321" s="75"/>
      <c r="Y321" s="75"/>
      <c r="Z321" s="75"/>
      <c r="AA321" s="80"/>
      <c r="AB321" s="73">
        <f>+AB317</f>
        <v>9322412.0922832135</v>
      </c>
      <c r="AC321" s="73">
        <f>+AC320*$AC$311/$AC$310</f>
        <v>6141651.9916142561</v>
      </c>
      <c r="AD321" s="73">
        <f>+AD320*$AD$311/$AD$310</f>
        <v>5917712.2171945702</v>
      </c>
      <c r="AE321" s="73">
        <v>7548352</v>
      </c>
      <c r="AF321" s="421"/>
      <c r="AG321" s="781"/>
      <c r="AH321" s="743"/>
      <c r="AI321" s="712"/>
      <c r="AJ321" s="712"/>
      <c r="AK321" s="770"/>
      <c r="AL321" s="712"/>
      <c r="AM321" s="712"/>
      <c r="AN321" s="712"/>
      <c r="AO321" s="735"/>
      <c r="AP321" s="706"/>
      <c r="AQ321" s="706"/>
      <c r="AR321" s="734"/>
      <c r="AS321" s="734"/>
      <c r="AT321" s="734"/>
      <c r="AU321" s="734"/>
      <c r="AV321" s="704"/>
      <c r="AW321" s="704"/>
      <c r="AX321" s="704"/>
      <c r="AY321" s="735"/>
      <c r="AZ321" s="775"/>
    </row>
    <row r="322" spans="1:52" ht="18">
      <c r="A322" s="714"/>
      <c r="B322" s="717"/>
      <c r="C322" s="710" t="s">
        <v>1629</v>
      </c>
      <c r="D322" s="35" t="s">
        <v>84</v>
      </c>
      <c r="E322" s="76"/>
      <c r="F322" s="72"/>
      <c r="G322" s="72"/>
      <c r="H322" s="72"/>
      <c r="I322" s="72"/>
      <c r="J322" s="72"/>
      <c r="K322" s="72"/>
      <c r="L322" s="72"/>
      <c r="M322" s="73"/>
      <c r="N322" s="73"/>
      <c r="O322" s="73"/>
      <c r="P322" s="73">
        <v>335</v>
      </c>
      <c r="Q322" s="73">
        <v>405</v>
      </c>
      <c r="R322" s="74">
        <v>405</v>
      </c>
      <c r="S322" s="75"/>
      <c r="T322" s="75"/>
      <c r="U322" s="75"/>
      <c r="V322" s="75"/>
      <c r="W322" s="75"/>
      <c r="X322" s="75"/>
      <c r="Y322" s="75"/>
      <c r="Z322" s="75"/>
      <c r="AA322" s="80"/>
      <c r="AB322" s="77"/>
      <c r="AC322" s="73">
        <v>335</v>
      </c>
      <c r="AD322" s="73">
        <v>405</v>
      </c>
      <c r="AE322" s="74">
        <v>405</v>
      </c>
      <c r="AF322" s="420"/>
      <c r="AG322" s="781"/>
      <c r="AH322" s="741" t="s">
        <v>231</v>
      </c>
      <c r="AI322" s="736" t="s">
        <v>529</v>
      </c>
      <c r="AJ322" s="736" t="s">
        <v>535</v>
      </c>
      <c r="AK322" s="768" t="s">
        <v>521</v>
      </c>
      <c r="AL322" s="736" t="s">
        <v>228</v>
      </c>
      <c r="AM322" s="736" t="s">
        <v>184</v>
      </c>
      <c r="AN322" s="736" t="s">
        <v>257</v>
      </c>
      <c r="AO322" s="735">
        <v>475275</v>
      </c>
      <c r="AP322" s="706">
        <v>255912</v>
      </c>
      <c r="AQ322" s="706">
        <v>300846</v>
      </c>
      <c r="AR322" s="734" t="s">
        <v>230</v>
      </c>
      <c r="AS322" s="734" t="s">
        <v>230</v>
      </c>
      <c r="AT322" s="734" t="s">
        <v>230</v>
      </c>
      <c r="AU322" s="734" t="s">
        <v>230</v>
      </c>
      <c r="AV322" s="704" t="s">
        <v>230</v>
      </c>
      <c r="AW322" s="704" t="s">
        <v>230</v>
      </c>
      <c r="AX322" s="704" t="s">
        <v>230</v>
      </c>
      <c r="AY322" s="735">
        <v>475275</v>
      </c>
      <c r="AZ322" s="775"/>
    </row>
    <row r="323" spans="1:52" ht="18">
      <c r="A323" s="714"/>
      <c r="B323" s="717"/>
      <c r="C323" s="710"/>
      <c r="D323" s="36" t="s">
        <v>6</v>
      </c>
      <c r="E323" s="76"/>
      <c r="F323" s="72"/>
      <c r="G323" s="72"/>
      <c r="H323" s="72"/>
      <c r="I323" s="72"/>
      <c r="J323" s="72"/>
      <c r="K323" s="72"/>
      <c r="L323" s="72"/>
      <c r="M323" s="73"/>
      <c r="N323" s="73"/>
      <c r="O323" s="73"/>
      <c r="P323" s="73">
        <f>+P322*$P$311/$P$310</f>
        <v>1779520</v>
      </c>
      <c r="Q323" s="73">
        <f>+Q322*$Q$311/$Q$310</f>
        <v>2151360</v>
      </c>
      <c r="R323" s="73">
        <f>+R322*$R$311/$R$310</f>
        <v>2151360</v>
      </c>
      <c r="S323" s="75"/>
      <c r="T323" s="75"/>
      <c r="U323" s="75"/>
      <c r="V323" s="75"/>
      <c r="W323" s="75"/>
      <c r="X323" s="75"/>
      <c r="Y323" s="75"/>
      <c r="Z323" s="75"/>
      <c r="AA323" s="80"/>
      <c r="AB323" s="77"/>
      <c r="AC323" s="73">
        <f>+AC322*$AC$311/$AC$310</f>
        <v>1865324.9475890985</v>
      </c>
      <c r="AD323" s="73">
        <f>+AD322*$AD$311/$AD$310</f>
        <v>1946932.1266968325</v>
      </c>
      <c r="AE323" s="73">
        <v>2151360</v>
      </c>
      <c r="AF323" s="421"/>
      <c r="AG323" s="781"/>
      <c r="AH323" s="742"/>
      <c r="AI323" s="737"/>
      <c r="AJ323" s="737"/>
      <c r="AK323" s="769"/>
      <c r="AL323" s="737"/>
      <c r="AM323" s="737"/>
      <c r="AN323" s="737"/>
      <c r="AO323" s="735"/>
      <c r="AP323" s="706"/>
      <c r="AQ323" s="706"/>
      <c r="AR323" s="734"/>
      <c r="AS323" s="734"/>
      <c r="AT323" s="734"/>
      <c r="AU323" s="734"/>
      <c r="AV323" s="704"/>
      <c r="AW323" s="704"/>
      <c r="AX323" s="704"/>
      <c r="AY323" s="735"/>
      <c r="AZ323" s="775"/>
    </row>
    <row r="324" spans="1:52" ht="27">
      <c r="A324" s="714"/>
      <c r="B324" s="717"/>
      <c r="C324" s="710"/>
      <c r="D324" s="38" t="s">
        <v>85</v>
      </c>
      <c r="E324" s="76"/>
      <c r="F324" s="72"/>
      <c r="G324" s="72"/>
      <c r="H324" s="72"/>
      <c r="I324" s="72"/>
      <c r="J324" s="72"/>
      <c r="K324" s="72"/>
      <c r="L324" s="72"/>
      <c r="M324" s="73"/>
      <c r="N324" s="73"/>
      <c r="O324" s="73"/>
      <c r="P324" s="73"/>
      <c r="Q324" s="73"/>
      <c r="R324" s="74"/>
      <c r="S324" s="75"/>
      <c r="T324" s="75"/>
      <c r="U324" s="75"/>
      <c r="V324" s="75"/>
      <c r="W324" s="75"/>
      <c r="X324" s="75"/>
      <c r="Y324" s="75"/>
      <c r="Z324" s="75"/>
      <c r="AA324" s="80"/>
      <c r="AB324" s="77"/>
      <c r="AC324" s="73"/>
      <c r="AD324" s="73"/>
      <c r="AE324" s="74"/>
      <c r="AF324" s="420"/>
      <c r="AG324" s="781"/>
      <c r="AH324" s="742"/>
      <c r="AI324" s="737"/>
      <c r="AJ324" s="737"/>
      <c r="AK324" s="769"/>
      <c r="AL324" s="737"/>
      <c r="AM324" s="737"/>
      <c r="AN324" s="737"/>
      <c r="AO324" s="735"/>
      <c r="AP324" s="706"/>
      <c r="AQ324" s="706"/>
      <c r="AR324" s="734"/>
      <c r="AS324" s="734"/>
      <c r="AT324" s="734"/>
      <c r="AU324" s="734"/>
      <c r="AV324" s="704"/>
      <c r="AW324" s="704"/>
      <c r="AX324" s="704"/>
      <c r="AY324" s="735"/>
      <c r="AZ324" s="775"/>
    </row>
    <row r="325" spans="1:52" ht="27">
      <c r="A325" s="714"/>
      <c r="B325" s="717"/>
      <c r="C325" s="710"/>
      <c r="D325" s="36" t="s">
        <v>7</v>
      </c>
      <c r="E325" s="76"/>
      <c r="F325" s="72"/>
      <c r="G325" s="72"/>
      <c r="H325" s="72"/>
      <c r="I325" s="72"/>
      <c r="J325" s="72"/>
      <c r="K325" s="72"/>
      <c r="L325" s="72"/>
      <c r="M325" s="73"/>
      <c r="N325" s="73"/>
      <c r="O325" s="73"/>
      <c r="P325" s="73"/>
      <c r="Q325" s="73"/>
      <c r="R325" s="74"/>
      <c r="S325" s="75"/>
      <c r="T325" s="75"/>
      <c r="U325" s="75"/>
      <c r="V325" s="75"/>
      <c r="W325" s="75"/>
      <c r="X325" s="75"/>
      <c r="Y325" s="75"/>
      <c r="Z325" s="75"/>
      <c r="AA325" s="80"/>
      <c r="AB325" s="77"/>
      <c r="AC325" s="73"/>
      <c r="AD325" s="73"/>
      <c r="AE325" s="74"/>
      <c r="AF325" s="420"/>
      <c r="AG325" s="781"/>
      <c r="AH325" s="742"/>
      <c r="AI325" s="737"/>
      <c r="AJ325" s="737"/>
      <c r="AK325" s="769"/>
      <c r="AL325" s="737"/>
      <c r="AM325" s="737"/>
      <c r="AN325" s="737"/>
      <c r="AO325" s="735"/>
      <c r="AP325" s="706"/>
      <c r="AQ325" s="706"/>
      <c r="AR325" s="734"/>
      <c r="AS325" s="734"/>
      <c r="AT325" s="734"/>
      <c r="AU325" s="734"/>
      <c r="AV325" s="704"/>
      <c r="AW325" s="704"/>
      <c r="AX325" s="704"/>
      <c r="AY325" s="735"/>
      <c r="AZ325" s="775"/>
    </row>
    <row r="326" spans="1:52" ht="27">
      <c r="A326" s="714"/>
      <c r="B326" s="717"/>
      <c r="C326" s="710"/>
      <c r="D326" s="38" t="s">
        <v>86</v>
      </c>
      <c r="E326" s="76"/>
      <c r="F326" s="72"/>
      <c r="G326" s="72"/>
      <c r="H326" s="72"/>
      <c r="I326" s="72"/>
      <c r="J326" s="72"/>
      <c r="K326" s="72"/>
      <c r="L326" s="72"/>
      <c r="M326" s="73"/>
      <c r="N326" s="73"/>
      <c r="O326" s="73"/>
      <c r="P326" s="73">
        <v>335</v>
      </c>
      <c r="Q326" s="73">
        <v>405</v>
      </c>
      <c r="R326" s="74">
        <v>405</v>
      </c>
      <c r="S326" s="75"/>
      <c r="T326" s="75"/>
      <c r="U326" s="75"/>
      <c r="V326" s="75"/>
      <c r="W326" s="75"/>
      <c r="X326" s="75"/>
      <c r="Y326" s="75"/>
      <c r="Z326" s="75"/>
      <c r="AA326" s="80"/>
      <c r="AB326" s="77"/>
      <c r="AC326" s="73">
        <v>335</v>
      </c>
      <c r="AD326" s="73">
        <v>405</v>
      </c>
      <c r="AE326" s="74">
        <v>405</v>
      </c>
      <c r="AF326" s="420"/>
      <c r="AG326" s="781"/>
      <c r="AH326" s="742"/>
      <c r="AI326" s="737"/>
      <c r="AJ326" s="737"/>
      <c r="AK326" s="769"/>
      <c r="AL326" s="737"/>
      <c r="AM326" s="737"/>
      <c r="AN326" s="737"/>
      <c r="AO326" s="735"/>
      <c r="AP326" s="706"/>
      <c r="AQ326" s="706"/>
      <c r="AR326" s="734"/>
      <c r="AS326" s="734"/>
      <c r="AT326" s="734"/>
      <c r="AU326" s="734"/>
      <c r="AV326" s="704"/>
      <c r="AW326" s="704"/>
      <c r="AX326" s="704"/>
      <c r="AY326" s="735"/>
      <c r="AZ326" s="775"/>
    </row>
    <row r="327" spans="1:52" ht="27.75" thickBot="1">
      <c r="A327" s="714"/>
      <c r="B327" s="717"/>
      <c r="C327" s="710"/>
      <c r="D327" s="37" t="s">
        <v>89</v>
      </c>
      <c r="E327" s="76"/>
      <c r="F327" s="72"/>
      <c r="G327" s="72"/>
      <c r="H327" s="72"/>
      <c r="I327" s="72"/>
      <c r="J327" s="72"/>
      <c r="K327" s="72"/>
      <c r="L327" s="72"/>
      <c r="M327" s="73"/>
      <c r="N327" s="73"/>
      <c r="O327" s="73"/>
      <c r="P327" s="73">
        <f>+P326*$P$311/$P$310</f>
        <v>1779520</v>
      </c>
      <c r="Q327" s="73">
        <f>+Q326*$Q$311/$Q$310</f>
        <v>2151360</v>
      </c>
      <c r="R327" s="73">
        <f>+R326*$R$311/$R$310</f>
        <v>2151360</v>
      </c>
      <c r="S327" s="75"/>
      <c r="T327" s="75"/>
      <c r="U327" s="75"/>
      <c r="V327" s="75"/>
      <c r="W327" s="75"/>
      <c r="X327" s="75"/>
      <c r="Y327" s="75"/>
      <c r="Z327" s="75"/>
      <c r="AA327" s="80"/>
      <c r="AB327" s="77"/>
      <c r="AC327" s="73">
        <f>+AC326*$AC$311/$AC$310</f>
        <v>1865324.9475890985</v>
      </c>
      <c r="AD327" s="73">
        <f>+AD326*$AD$311/$AD$310</f>
        <v>1946932.1266968325</v>
      </c>
      <c r="AE327" s="73">
        <v>2151360</v>
      </c>
      <c r="AF327" s="421"/>
      <c r="AG327" s="781"/>
      <c r="AH327" s="743"/>
      <c r="AI327" s="712"/>
      <c r="AJ327" s="712"/>
      <c r="AK327" s="770"/>
      <c r="AL327" s="712"/>
      <c r="AM327" s="712"/>
      <c r="AN327" s="712"/>
      <c r="AO327" s="735"/>
      <c r="AP327" s="706"/>
      <c r="AQ327" s="706"/>
      <c r="AR327" s="734"/>
      <c r="AS327" s="734"/>
      <c r="AT327" s="734"/>
      <c r="AU327" s="734"/>
      <c r="AV327" s="704"/>
      <c r="AW327" s="704"/>
      <c r="AX327" s="704"/>
      <c r="AY327" s="735"/>
      <c r="AZ327" s="776"/>
    </row>
    <row r="328" spans="1:52" ht="18">
      <c r="A328" s="714"/>
      <c r="B328" s="717"/>
      <c r="C328" s="710" t="s">
        <v>1630</v>
      </c>
      <c r="D328" s="35" t="s">
        <v>84</v>
      </c>
      <c r="E328" s="76"/>
      <c r="F328" s="72"/>
      <c r="G328" s="72"/>
      <c r="H328" s="72"/>
      <c r="I328" s="72"/>
      <c r="J328" s="72"/>
      <c r="K328" s="72"/>
      <c r="L328" s="72"/>
      <c r="M328" s="73"/>
      <c r="N328" s="73">
        <v>26</v>
      </c>
      <c r="O328" s="73">
        <v>26</v>
      </c>
      <c r="P328" s="73">
        <v>26</v>
      </c>
      <c r="Q328" s="73">
        <v>26</v>
      </c>
      <c r="R328" s="74">
        <v>26</v>
      </c>
      <c r="S328" s="75"/>
      <c r="T328" s="75"/>
      <c r="U328" s="75"/>
      <c r="V328" s="75"/>
      <c r="W328" s="75"/>
      <c r="X328" s="75"/>
      <c r="Y328" s="75"/>
      <c r="Z328" s="75"/>
      <c r="AA328" s="80">
        <v>26</v>
      </c>
      <c r="AB328" s="77">
        <v>26</v>
      </c>
      <c r="AC328" s="118">
        <v>26</v>
      </c>
      <c r="AD328" s="73">
        <v>26</v>
      </c>
      <c r="AE328" s="74">
        <v>26</v>
      </c>
      <c r="AF328" s="420"/>
      <c r="AG328" s="781"/>
      <c r="AH328" s="741" t="s">
        <v>234</v>
      </c>
      <c r="AI328" s="736" t="s">
        <v>485</v>
      </c>
      <c r="AJ328" s="736" t="s">
        <v>522</v>
      </c>
      <c r="AK328" s="768" t="s">
        <v>521</v>
      </c>
      <c r="AL328" s="736" t="s">
        <v>228</v>
      </c>
      <c r="AM328" s="736" t="s">
        <v>184</v>
      </c>
      <c r="AN328" s="736" t="s">
        <v>257</v>
      </c>
      <c r="AO328" s="735">
        <v>106560</v>
      </c>
      <c r="AP328" s="706">
        <v>53075</v>
      </c>
      <c r="AQ328" s="706">
        <v>53484</v>
      </c>
      <c r="AR328" s="734" t="s">
        <v>230</v>
      </c>
      <c r="AS328" s="734" t="s">
        <v>230</v>
      </c>
      <c r="AT328" s="734" t="s">
        <v>230</v>
      </c>
      <c r="AU328" s="734" t="s">
        <v>230</v>
      </c>
      <c r="AV328" s="704" t="s">
        <v>230</v>
      </c>
      <c r="AW328" s="704" t="s">
        <v>230</v>
      </c>
      <c r="AX328" s="704" t="s">
        <v>230</v>
      </c>
      <c r="AY328" s="735">
        <v>106560</v>
      </c>
      <c r="AZ328" s="221"/>
    </row>
    <row r="329" spans="1:52" ht="18">
      <c r="A329" s="714"/>
      <c r="B329" s="717"/>
      <c r="C329" s="710"/>
      <c r="D329" s="36" t="s">
        <v>6</v>
      </c>
      <c r="E329" s="76"/>
      <c r="F329" s="72"/>
      <c r="G329" s="72"/>
      <c r="H329" s="72"/>
      <c r="I329" s="72"/>
      <c r="J329" s="72"/>
      <c r="K329" s="72"/>
      <c r="L329" s="72"/>
      <c r="M329" s="73"/>
      <c r="N329" s="73">
        <f>+N328*$N$311/$N$310</f>
        <v>255278.4</v>
      </c>
      <c r="O329" s="73">
        <f>+O328*$O$311/$O$310</f>
        <v>255278.4</v>
      </c>
      <c r="P329" s="73">
        <f>+P328*$P$311/$P$310</f>
        <v>138112</v>
      </c>
      <c r="Q329" s="73">
        <f>+Q328*$Q$311/$Q$310</f>
        <v>138112</v>
      </c>
      <c r="R329" s="73">
        <f>+R328*$R$311/$R$310</f>
        <v>138112</v>
      </c>
      <c r="S329" s="75"/>
      <c r="T329" s="75"/>
      <c r="U329" s="75"/>
      <c r="V329" s="75"/>
      <c r="W329" s="75"/>
      <c r="X329" s="75"/>
      <c r="Y329" s="75"/>
      <c r="Z329" s="75"/>
      <c r="AA329" s="73">
        <f>+AA328*$AA$311/$AA$310</f>
        <v>372771.9298245614</v>
      </c>
      <c r="AB329" s="73">
        <f>+AB328*$AB$311/$AB$310</f>
        <v>219748.60779634048</v>
      </c>
      <c r="AC329" s="73">
        <f>+AC328*$AC$311/$AC$310</f>
        <v>144771.48846960167</v>
      </c>
      <c r="AD329" s="73">
        <f>+AD328*$AD$311/$AD$310</f>
        <v>124988.23529411765</v>
      </c>
      <c r="AE329" s="73">
        <v>138112</v>
      </c>
      <c r="AF329" s="421"/>
      <c r="AG329" s="781"/>
      <c r="AH329" s="742"/>
      <c r="AI329" s="737"/>
      <c r="AJ329" s="737"/>
      <c r="AK329" s="769"/>
      <c r="AL329" s="737"/>
      <c r="AM329" s="737"/>
      <c r="AN329" s="737"/>
      <c r="AO329" s="735"/>
      <c r="AP329" s="706"/>
      <c r="AQ329" s="706"/>
      <c r="AR329" s="734"/>
      <c r="AS329" s="734"/>
      <c r="AT329" s="734"/>
      <c r="AU329" s="734"/>
      <c r="AV329" s="704"/>
      <c r="AW329" s="704"/>
      <c r="AX329" s="704"/>
      <c r="AY329" s="735"/>
      <c r="AZ329" s="221"/>
    </row>
    <row r="330" spans="1:52" ht="27">
      <c r="A330" s="714"/>
      <c r="B330" s="717"/>
      <c r="C330" s="710"/>
      <c r="D330" s="38" t="s">
        <v>85</v>
      </c>
      <c r="E330" s="76"/>
      <c r="F330" s="72"/>
      <c r="G330" s="72"/>
      <c r="H330" s="72"/>
      <c r="I330" s="72"/>
      <c r="J330" s="72"/>
      <c r="K330" s="72"/>
      <c r="L330" s="72"/>
      <c r="M330" s="73"/>
      <c r="N330" s="73"/>
      <c r="O330" s="73"/>
      <c r="P330" s="73"/>
      <c r="Q330" s="73"/>
      <c r="R330" s="74"/>
      <c r="S330" s="75"/>
      <c r="T330" s="75"/>
      <c r="U330" s="75"/>
      <c r="V330" s="75"/>
      <c r="W330" s="75"/>
      <c r="X330" s="75"/>
      <c r="Y330" s="75"/>
      <c r="Z330" s="75"/>
      <c r="AA330" s="80"/>
      <c r="AB330" s="77"/>
      <c r="AC330" s="118"/>
      <c r="AD330" s="73"/>
      <c r="AE330" s="74"/>
      <c r="AF330" s="420"/>
      <c r="AG330" s="781"/>
      <c r="AH330" s="742"/>
      <c r="AI330" s="737"/>
      <c r="AJ330" s="737"/>
      <c r="AK330" s="769"/>
      <c r="AL330" s="737"/>
      <c r="AM330" s="737"/>
      <c r="AN330" s="737"/>
      <c r="AO330" s="735"/>
      <c r="AP330" s="706"/>
      <c r="AQ330" s="706"/>
      <c r="AR330" s="734"/>
      <c r="AS330" s="734"/>
      <c r="AT330" s="734"/>
      <c r="AU330" s="734"/>
      <c r="AV330" s="704"/>
      <c r="AW330" s="704"/>
      <c r="AX330" s="704"/>
      <c r="AY330" s="735"/>
      <c r="AZ330" s="221"/>
    </row>
    <row r="331" spans="1:52" ht="27">
      <c r="A331" s="714"/>
      <c r="B331" s="717"/>
      <c r="C331" s="710"/>
      <c r="D331" s="36" t="s">
        <v>7</v>
      </c>
      <c r="E331" s="76"/>
      <c r="F331" s="72"/>
      <c r="G331" s="72"/>
      <c r="H331" s="72"/>
      <c r="I331" s="72"/>
      <c r="J331" s="72"/>
      <c r="K331" s="72"/>
      <c r="L331" s="72"/>
      <c r="M331" s="73"/>
      <c r="N331" s="73"/>
      <c r="O331" s="73"/>
      <c r="P331" s="73"/>
      <c r="Q331" s="73"/>
      <c r="R331" s="74"/>
      <c r="S331" s="75"/>
      <c r="T331" s="75"/>
      <c r="U331" s="75"/>
      <c r="V331" s="75"/>
      <c r="W331" s="75"/>
      <c r="X331" s="75"/>
      <c r="Y331" s="75"/>
      <c r="Z331" s="75"/>
      <c r="AA331" s="80"/>
      <c r="AB331" s="77"/>
      <c r="AC331" s="118"/>
      <c r="AD331" s="73"/>
      <c r="AE331" s="74"/>
      <c r="AF331" s="420"/>
      <c r="AG331" s="781"/>
      <c r="AH331" s="742"/>
      <c r="AI331" s="737"/>
      <c r="AJ331" s="737"/>
      <c r="AK331" s="769"/>
      <c r="AL331" s="737"/>
      <c r="AM331" s="737"/>
      <c r="AN331" s="737"/>
      <c r="AO331" s="735"/>
      <c r="AP331" s="706"/>
      <c r="AQ331" s="706"/>
      <c r="AR331" s="734"/>
      <c r="AS331" s="734"/>
      <c r="AT331" s="734"/>
      <c r="AU331" s="734"/>
      <c r="AV331" s="704"/>
      <c r="AW331" s="704"/>
      <c r="AX331" s="704"/>
      <c r="AY331" s="735"/>
      <c r="AZ331" s="221"/>
    </row>
    <row r="332" spans="1:52" ht="27">
      <c r="A332" s="714"/>
      <c r="B332" s="717"/>
      <c r="C332" s="710"/>
      <c r="D332" s="38" t="s">
        <v>86</v>
      </c>
      <c r="E332" s="76"/>
      <c r="F332" s="72"/>
      <c r="G332" s="72"/>
      <c r="H332" s="72"/>
      <c r="I332" s="72"/>
      <c r="J332" s="72"/>
      <c r="K332" s="72"/>
      <c r="L332" s="72"/>
      <c r="M332" s="73"/>
      <c r="N332" s="73"/>
      <c r="O332" s="73">
        <f>+O328</f>
        <v>26</v>
      </c>
      <c r="P332" s="73">
        <v>26</v>
      </c>
      <c r="Q332" s="73">
        <v>26</v>
      </c>
      <c r="R332" s="74">
        <v>26</v>
      </c>
      <c r="S332" s="75"/>
      <c r="T332" s="75"/>
      <c r="U332" s="75"/>
      <c r="V332" s="75"/>
      <c r="W332" s="75"/>
      <c r="X332" s="75"/>
      <c r="Y332" s="75"/>
      <c r="Z332" s="75"/>
      <c r="AA332" s="80"/>
      <c r="AB332" s="73">
        <f>+AB328</f>
        <v>26</v>
      </c>
      <c r="AC332" s="118">
        <v>26</v>
      </c>
      <c r="AD332" s="73">
        <v>26</v>
      </c>
      <c r="AE332" s="74">
        <v>26</v>
      </c>
      <c r="AF332" s="420"/>
      <c r="AG332" s="781"/>
      <c r="AH332" s="742"/>
      <c r="AI332" s="737"/>
      <c r="AJ332" s="737"/>
      <c r="AK332" s="769"/>
      <c r="AL332" s="737"/>
      <c r="AM332" s="737"/>
      <c r="AN332" s="737"/>
      <c r="AO332" s="735"/>
      <c r="AP332" s="706"/>
      <c r="AQ332" s="706"/>
      <c r="AR332" s="734"/>
      <c r="AS332" s="734"/>
      <c r="AT332" s="734"/>
      <c r="AU332" s="734"/>
      <c r="AV332" s="704"/>
      <c r="AW332" s="704"/>
      <c r="AX332" s="704"/>
      <c r="AY332" s="735"/>
      <c r="AZ332" s="221"/>
    </row>
    <row r="333" spans="1:52" ht="27.75" thickBot="1">
      <c r="A333" s="714"/>
      <c r="B333" s="717"/>
      <c r="C333" s="710"/>
      <c r="D333" s="37" t="s">
        <v>89</v>
      </c>
      <c r="E333" s="76"/>
      <c r="F333" s="72"/>
      <c r="G333" s="72"/>
      <c r="H333" s="72"/>
      <c r="I333" s="72"/>
      <c r="J333" s="72"/>
      <c r="K333" s="72"/>
      <c r="L333" s="72"/>
      <c r="M333" s="73"/>
      <c r="N333" s="73"/>
      <c r="O333" s="73">
        <f>+O329</f>
        <v>255278.4</v>
      </c>
      <c r="P333" s="73">
        <f>+P332*$P$311/$P$310</f>
        <v>138112</v>
      </c>
      <c r="Q333" s="73">
        <f>+Q332*$Q$311/$Q$310</f>
        <v>138112</v>
      </c>
      <c r="R333" s="73">
        <f>+R332*$R$311/$R$310</f>
        <v>138112</v>
      </c>
      <c r="S333" s="75"/>
      <c r="T333" s="75"/>
      <c r="U333" s="75"/>
      <c r="V333" s="75"/>
      <c r="W333" s="75"/>
      <c r="X333" s="75"/>
      <c r="Y333" s="75"/>
      <c r="Z333" s="75"/>
      <c r="AA333" s="80"/>
      <c r="AB333" s="73">
        <f>+AB329</f>
        <v>219748.60779634048</v>
      </c>
      <c r="AC333" s="73">
        <f>+AC332*$AC$311/$AC$310</f>
        <v>144771.48846960167</v>
      </c>
      <c r="AD333" s="73">
        <f>+AD332*$AD$311/$AD$310</f>
        <v>124988.23529411765</v>
      </c>
      <c r="AE333" s="73">
        <v>138112</v>
      </c>
      <c r="AF333" s="421"/>
      <c r="AG333" s="781"/>
      <c r="AH333" s="743"/>
      <c r="AI333" s="712"/>
      <c r="AJ333" s="712"/>
      <c r="AK333" s="770"/>
      <c r="AL333" s="712"/>
      <c r="AM333" s="712"/>
      <c r="AN333" s="712"/>
      <c r="AO333" s="735"/>
      <c r="AP333" s="706"/>
      <c r="AQ333" s="706"/>
      <c r="AR333" s="734"/>
      <c r="AS333" s="734"/>
      <c r="AT333" s="734"/>
      <c r="AU333" s="734"/>
      <c r="AV333" s="704"/>
      <c r="AW333" s="704"/>
      <c r="AX333" s="704"/>
      <c r="AY333" s="735"/>
      <c r="AZ333" s="221"/>
    </row>
    <row r="334" spans="1:52" ht="18">
      <c r="A334" s="714"/>
      <c r="B334" s="717"/>
      <c r="C334" s="710" t="s">
        <v>235</v>
      </c>
      <c r="D334" s="35" t="s">
        <v>84</v>
      </c>
      <c r="E334" s="76"/>
      <c r="F334" s="72"/>
      <c r="G334" s="72"/>
      <c r="H334" s="72"/>
      <c r="I334" s="72"/>
      <c r="J334" s="72"/>
      <c r="K334" s="72"/>
      <c r="L334" s="72"/>
      <c r="M334" s="73"/>
      <c r="N334" s="73"/>
      <c r="O334" s="73"/>
      <c r="P334" s="73"/>
      <c r="Q334" s="73"/>
      <c r="R334" s="74">
        <v>5</v>
      </c>
      <c r="S334" s="75"/>
      <c r="T334" s="75"/>
      <c r="U334" s="75"/>
      <c r="V334" s="75"/>
      <c r="W334" s="75"/>
      <c r="X334" s="75"/>
      <c r="Y334" s="75"/>
      <c r="Z334" s="75"/>
      <c r="AA334" s="80"/>
      <c r="AB334" s="77"/>
      <c r="AC334" s="118"/>
      <c r="AD334" s="73"/>
      <c r="AE334" s="74">
        <v>5</v>
      </c>
      <c r="AF334" s="420"/>
      <c r="AG334" s="781"/>
      <c r="AH334" s="741" t="s">
        <v>235</v>
      </c>
      <c r="AI334" s="736" t="s">
        <v>488</v>
      </c>
      <c r="AJ334" s="736" t="s">
        <v>488</v>
      </c>
      <c r="AK334" s="736" t="s">
        <v>521</v>
      </c>
      <c r="AL334" s="736" t="s">
        <v>228</v>
      </c>
      <c r="AM334" s="736" t="s">
        <v>184</v>
      </c>
      <c r="AN334" s="736" t="s">
        <v>257</v>
      </c>
      <c r="AO334" s="735">
        <v>392220</v>
      </c>
      <c r="AP334" s="706">
        <v>194318</v>
      </c>
      <c r="AQ334" s="706">
        <v>207625</v>
      </c>
      <c r="AR334" s="734" t="s">
        <v>230</v>
      </c>
      <c r="AS334" s="734" t="s">
        <v>230</v>
      </c>
      <c r="AT334" s="734" t="s">
        <v>230</v>
      </c>
      <c r="AU334" s="734" t="s">
        <v>230</v>
      </c>
      <c r="AV334" s="704" t="s">
        <v>230</v>
      </c>
      <c r="AW334" s="704" t="s">
        <v>230</v>
      </c>
      <c r="AX334" s="704" t="s">
        <v>230</v>
      </c>
      <c r="AY334" s="735">
        <v>392220</v>
      </c>
      <c r="AZ334" s="221"/>
    </row>
    <row r="335" spans="1:52" ht="18">
      <c r="A335" s="714"/>
      <c r="B335" s="717"/>
      <c r="C335" s="710"/>
      <c r="D335" s="36" t="s">
        <v>6</v>
      </c>
      <c r="E335" s="76"/>
      <c r="F335" s="72"/>
      <c r="G335" s="72"/>
      <c r="H335" s="72"/>
      <c r="I335" s="72"/>
      <c r="J335" s="72"/>
      <c r="K335" s="72"/>
      <c r="L335" s="72"/>
      <c r="M335" s="73"/>
      <c r="N335" s="73"/>
      <c r="O335" s="73"/>
      <c r="P335" s="73"/>
      <c r="Q335" s="73"/>
      <c r="R335" s="73">
        <f>+R334*$R$311/$R$310</f>
        <v>26560</v>
      </c>
      <c r="S335" s="75"/>
      <c r="T335" s="75"/>
      <c r="U335" s="75"/>
      <c r="V335" s="75"/>
      <c r="W335" s="75"/>
      <c r="X335" s="75"/>
      <c r="Y335" s="75"/>
      <c r="Z335" s="75"/>
      <c r="AA335" s="80"/>
      <c r="AB335" s="77"/>
      <c r="AC335" s="118"/>
      <c r="AD335" s="73"/>
      <c r="AE335" s="73">
        <v>26560</v>
      </c>
      <c r="AF335" s="421"/>
      <c r="AG335" s="781"/>
      <c r="AH335" s="742"/>
      <c r="AI335" s="737"/>
      <c r="AJ335" s="737"/>
      <c r="AK335" s="737"/>
      <c r="AL335" s="737"/>
      <c r="AM335" s="737"/>
      <c r="AN335" s="737"/>
      <c r="AO335" s="735"/>
      <c r="AP335" s="706"/>
      <c r="AQ335" s="706"/>
      <c r="AR335" s="734"/>
      <c r="AS335" s="734"/>
      <c r="AT335" s="734"/>
      <c r="AU335" s="734"/>
      <c r="AV335" s="704"/>
      <c r="AW335" s="704"/>
      <c r="AX335" s="704"/>
      <c r="AY335" s="735"/>
      <c r="AZ335" s="221"/>
    </row>
    <row r="336" spans="1:52" ht="27">
      <c r="A336" s="714"/>
      <c r="B336" s="717"/>
      <c r="C336" s="710"/>
      <c r="D336" s="38" t="s">
        <v>85</v>
      </c>
      <c r="E336" s="76"/>
      <c r="F336" s="72"/>
      <c r="G336" s="72"/>
      <c r="H336" s="72"/>
      <c r="I336" s="72"/>
      <c r="J336" s="72"/>
      <c r="K336" s="72"/>
      <c r="L336" s="72"/>
      <c r="M336" s="73"/>
      <c r="N336" s="73"/>
      <c r="O336" s="73"/>
      <c r="P336" s="73"/>
      <c r="Q336" s="73"/>
      <c r="R336" s="74"/>
      <c r="S336" s="75"/>
      <c r="T336" s="75"/>
      <c r="U336" s="75"/>
      <c r="V336" s="75"/>
      <c r="W336" s="75"/>
      <c r="X336" s="75"/>
      <c r="Y336" s="75"/>
      <c r="Z336" s="75"/>
      <c r="AA336" s="80"/>
      <c r="AB336" s="77"/>
      <c r="AC336" s="118"/>
      <c r="AD336" s="73"/>
      <c r="AE336" s="74"/>
      <c r="AF336" s="420"/>
      <c r="AG336" s="781"/>
      <c r="AH336" s="742"/>
      <c r="AI336" s="737"/>
      <c r="AJ336" s="737"/>
      <c r="AK336" s="737"/>
      <c r="AL336" s="737"/>
      <c r="AM336" s="737"/>
      <c r="AN336" s="737"/>
      <c r="AO336" s="735"/>
      <c r="AP336" s="706"/>
      <c r="AQ336" s="706"/>
      <c r="AR336" s="734"/>
      <c r="AS336" s="734"/>
      <c r="AT336" s="734"/>
      <c r="AU336" s="734"/>
      <c r="AV336" s="704"/>
      <c r="AW336" s="704"/>
      <c r="AX336" s="704"/>
      <c r="AY336" s="735"/>
      <c r="AZ336" s="221"/>
    </row>
    <row r="337" spans="1:52" ht="27">
      <c r="A337" s="714"/>
      <c r="B337" s="717"/>
      <c r="C337" s="710"/>
      <c r="D337" s="36" t="s">
        <v>7</v>
      </c>
      <c r="E337" s="76"/>
      <c r="F337" s="72"/>
      <c r="G337" s="72"/>
      <c r="H337" s="72"/>
      <c r="I337" s="72"/>
      <c r="J337" s="72"/>
      <c r="K337" s="72"/>
      <c r="L337" s="72"/>
      <c r="M337" s="73"/>
      <c r="N337" s="73"/>
      <c r="O337" s="73"/>
      <c r="P337" s="73"/>
      <c r="Q337" s="73"/>
      <c r="R337" s="74"/>
      <c r="S337" s="75"/>
      <c r="T337" s="75"/>
      <c r="U337" s="75"/>
      <c r="V337" s="75"/>
      <c r="W337" s="75"/>
      <c r="X337" s="75"/>
      <c r="Y337" s="75"/>
      <c r="Z337" s="75"/>
      <c r="AA337" s="80"/>
      <c r="AB337" s="77"/>
      <c r="AC337" s="118"/>
      <c r="AD337" s="73"/>
      <c r="AE337" s="74"/>
      <c r="AF337" s="420"/>
      <c r="AG337" s="781"/>
      <c r="AH337" s="742"/>
      <c r="AI337" s="737"/>
      <c r="AJ337" s="737"/>
      <c r="AK337" s="737"/>
      <c r="AL337" s="737"/>
      <c r="AM337" s="737"/>
      <c r="AN337" s="737"/>
      <c r="AO337" s="735"/>
      <c r="AP337" s="706"/>
      <c r="AQ337" s="706"/>
      <c r="AR337" s="734"/>
      <c r="AS337" s="734"/>
      <c r="AT337" s="734"/>
      <c r="AU337" s="734"/>
      <c r="AV337" s="704"/>
      <c r="AW337" s="704"/>
      <c r="AX337" s="704"/>
      <c r="AY337" s="735"/>
      <c r="AZ337" s="221"/>
    </row>
    <row r="338" spans="1:52" ht="27">
      <c r="A338" s="714"/>
      <c r="B338" s="717"/>
      <c r="C338" s="710"/>
      <c r="D338" s="38" t="s">
        <v>86</v>
      </c>
      <c r="E338" s="76"/>
      <c r="F338" s="72"/>
      <c r="G338" s="72"/>
      <c r="H338" s="72"/>
      <c r="I338" s="72"/>
      <c r="J338" s="72"/>
      <c r="K338" s="72"/>
      <c r="L338" s="72"/>
      <c r="M338" s="73"/>
      <c r="N338" s="73"/>
      <c r="O338" s="73"/>
      <c r="P338" s="73"/>
      <c r="Q338" s="73"/>
      <c r="R338" s="74">
        <v>5</v>
      </c>
      <c r="S338" s="75"/>
      <c r="T338" s="75"/>
      <c r="U338" s="75"/>
      <c r="V338" s="75"/>
      <c r="W338" s="75"/>
      <c r="X338" s="75"/>
      <c r="Y338" s="75"/>
      <c r="Z338" s="75"/>
      <c r="AA338" s="80"/>
      <c r="AB338" s="77"/>
      <c r="AC338" s="118"/>
      <c r="AD338" s="73"/>
      <c r="AE338" s="74">
        <v>5</v>
      </c>
      <c r="AF338" s="420"/>
      <c r="AG338" s="781"/>
      <c r="AH338" s="742"/>
      <c r="AI338" s="737"/>
      <c r="AJ338" s="737"/>
      <c r="AK338" s="737"/>
      <c r="AL338" s="737"/>
      <c r="AM338" s="737"/>
      <c r="AN338" s="737"/>
      <c r="AO338" s="735"/>
      <c r="AP338" s="706"/>
      <c r="AQ338" s="706"/>
      <c r="AR338" s="734"/>
      <c r="AS338" s="734"/>
      <c r="AT338" s="734"/>
      <c r="AU338" s="734"/>
      <c r="AV338" s="704"/>
      <c r="AW338" s="704"/>
      <c r="AX338" s="704"/>
      <c r="AY338" s="735"/>
      <c r="AZ338" s="221"/>
    </row>
    <row r="339" spans="1:52" ht="27.75" thickBot="1">
      <c r="A339" s="714"/>
      <c r="B339" s="717"/>
      <c r="C339" s="710"/>
      <c r="D339" s="37" t="s">
        <v>89</v>
      </c>
      <c r="E339" s="76"/>
      <c r="F339" s="72"/>
      <c r="G339" s="72"/>
      <c r="H339" s="72"/>
      <c r="I339" s="72"/>
      <c r="J339" s="72"/>
      <c r="K339" s="72"/>
      <c r="L339" s="72"/>
      <c r="M339" s="73"/>
      <c r="N339" s="73"/>
      <c r="O339" s="73"/>
      <c r="P339" s="73"/>
      <c r="Q339" s="73"/>
      <c r="R339" s="73">
        <f>+R338*$R$311/$R$310</f>
        <v>26560</v>
      </c>
      <c r="S339" s="75"/>
      <c r="T339" s="75"/>
      <c r="U339" s="75"/>
      <c r="V339" s="75"/>
      <c r="W339" s="75"/>
      <c r="X339" s="75"/>
      <c r="Y339" s="75"/>
      <c r="Z339" s="75"/>
      <c r="AA339" s="80"/>
      <c r="AB339" s="77"/>
      <c r="AC339" s="118"/>
      <c r="AD339" s="73"/>
      <c r="AE339" s="73">
        <v>26560</v>
      </c>
      <c r="AF339" s="421"/>
      <c r="AG339" s="781"/>
      <c r="AH339" s="743"/>
      <c r="AI339" s="712"/>
      <c r="AJ339" s="712"/>
      <c r="AK339" s="712"/>
      <c r="AL339" s="712"/>
      <c r="AM339" s="712"/>
      <c r="AN339" s="712"/>
      <c r="AO339" s="735"/>
      <c r="AP339" s="706"/>
      <c r="AQ339" s="706"/>
      <c r="AR339" s="734"/>
      <c r="AS339" s="734"/>
      <c r="AT339" s="734"/>
      <c r="AU339" s="734"/>
      <c r="AV339" s="704"/>
      <c r="AW339" s="704"/>
      <c r="AX339" s="704"/>
      <c r="AY339" s="735"/>
      <c r="AZ339" s="221"/>
    </row>
    <row r="340" spans="1:52" ht="18">
      <c r="A340" s="714"/>
      <c r="B340" s="717"/>
      <c r="C340" s="710" t="s">
        <v>1631</v>
      </c>
      <c r="D340" s="35" t="s">
        <v>84</v>
      </c>
      <c r="E340" s="76"/>
      <c r="F340" s="72"/>
      <c r="G340" s="72"/>
      <c r="H340" s="72"/>
      <c r="I340" s="72"/>
      <c r="J340" s="72"/>
      <c r="K340" s="72"/>
      <c r="L340" s="72"/>
      <c r="M340" s="73"/>
      <c r="N340" s="73"/>
      <c r="O340" s="73"/>
      <c r="P340" s="73"/>
      <c r="Q340" s="73">
        <v>12</v>
      </c>
      <c r="R340" s="74">
        <v>17</v>
      </c>
      <c r="S340" s="75"/>
      <c r="T340" s="75"/>
      <c r="U340" s="75"/>
      <c r="V340" s="75"/>
      <c r="W340" s="75"/>
      <c r="X340" s="75"/>
      <c r="Y340" s="75"/>
      <c r="Z340" s="75"/>
      <c r="AA340" s="80"/>
      <c r="AB340" s="77"/>
      <c r="AC340" s="118"/>
      <c r="AD340" s="73">
        <v>12</v>
      </c>
      <c r="AE340" s="74">
        <v>17</v>
      </c>
      <c r="AF340" s="420"/>
      <c r="AG340" s="781"/>
      <c r="AH340" s="741" t="s">
        <v>243</v>
      </c>
      <c r="AI340" s="736" t="s">
        <v>533</v>
      </c>
      <c r="AJ340" s="736" t="s">
        <v>534</v>
      </c>
      <c r="AK340" s="768" t="s">
        <v>521</v>
      </c>
      <c r="AL340" s="736" t="s">
        <v>228</v>
      </c>
      <c r="AM340" s="736" t="s">
        <v>184</v>
      </c>
      <c r="AN340" s="736" t="s">
        <v>257</v>
      </c>
      <c r="AO340" s="735">
        <v>887886</v>
      </c>
      <c r="AP340" s="706">
        <v>392164</v>
      </c>
      <c r="AQ340" s="706">
        <v>439214</v>
      </c>
      <c r="AR340" s="734" t="s">
        <v>230</v>
      </c>
      <c r="AS340" s="734" t="s">
        <v>230</v>
      </c>
      <c r="AT340" s="734" t="s">
        <v>230</v>
      </c>
      <c r="AU340" s="734" t="s">
        <v>230</v>
      </c>
      <c r="AV340" s="704" t="s">
        <v>230</v>
      </c>
      <c r="AW340" s="704" t="s">
        <v>230</v>
      </c>
      <c r="AX340" s="704" t="s">
        <v>230</v>
      </c>
      <c r="AY340" s="735">
        <v>887886</v>
      </c>
      <c r="AZ340" s="221"/>
    </row>
    <row r="341" spans="1:52" ht="18">
      <c r="A341" s="714"/>
      <c r="B341" s="717"/>
      <c r="C341" s="710"/>
      <c r="D341" s="36" t="s">
        <v>6</v>
      </c>
      <c r="E341" s="76"/>
      <c r="F341" s="72"/>
      <c r="G341" s="72"/>
      <c r="H341" s="72"/>
      <c r="I341" s="72"/>
      <c r="J341" s="72"/>
      <c r="K341" s="72"/>
      <c r="L341" s="72"/>
      <c r="M341" s="73"/>
      <c r="N341" s="73"/>
      <c r="O341" s="73"/>
      <c r="P341" s="73"/>
      <c r="Q341" s="73">
        <f>+Q340*$Q$311/$Q$310</f>
        <v>63744</v>
      </c>
      <c r="R341" s="73">
        <f>+R340*$R$311/$R$310</f>
        <v>90304</v>
      </c>
      <c r="S341" s="75"/>
      <c r="T341" s="75"/>
      <c r="U341" s="75"/>
      <c r="V341" s="75"/>
      <c r="W341" s="75"/>
      <c r="X341" s="75"/>
      <c r="Y341" s="75"/>
      <c r="Z341" s="75"/>
      <c r="AA341" s="80"/>
      <c r="AB341" s="77"/>
      <c r="AC341" s="118"/>
      <c r="AD341" s="73">
        <f>+AD340*$AD$311/$AD$310</f>
        <v>57686.877828054297</v>
      </c>
      <c r="AE341" s="73">
        <v>90304</v>
      </c>
      <c r="AF341" s="421"/>
      <c r="AG341" s="781"/>
      <c r="AH341" s="742"/>
      <c r="AI341" s="737"/>
      <c r="AJ341" s="737"/>
      <c r="AK341" s="769"/>
      <c r="AL341" s="737"/>
      <c r="AM341" s="737"/>
      <c r="AN341" s="737"/>
      <c r="AO341" s="735"/>
      <c r="AP341" s="706"/>
      <c r="AQ341" s="706"/>
      <c r="AR341" s="734"/>
      <c r="AS341" s="734"/>
      <c r="AT341" s="734"/>
      <c r="AU341" s="734"/>
      <c r="AV341" s="704"/>
      <c r="AW341" s="704"/>
      <c r="AX341" s="704"/>
      <c r="AY341" s="735"/>
      <c r="AZ341" s="221"/>
    </row>
    <row r="342" spans="1:52" ht="27">
      <c r="A342" s="714"/>
      <c r="B342" s="717"/>
      <c r="C342" s="710"/>
      <c r="D342" s="38" t="s">
        <v>85</v>
      </c>
      <c r="E342" s="76"/>
      <c r="F342" s="72"/>
      <c r="G342" s="72"/>
      <c r="H342" s="72"/>
      <c r="I342" s="72"/>
      <c r="J342" s="72"/>
      <c r="K342" s="72"/>
      <c r="L342" s="72"/>
      <c r="M342" s="73"/>
      <c r="N342" s="73"/>
      <c r="O342" s="73"/>
      <c r="P342" s="73"/>
      <c r="Q342" s="73"/>
      <c r="R342" s="74"/>
      <c r="S342" s="75"/>
      <c r="T342" s="75"/>
      <c r="U342" s="75"/>
      <c r="V342" s="75"/>
      <c r="W342" s="75"/>
      <c r="X342" s="75"/>
      <c r="Y342" s="75"/>
      <c r="Z342" s="75"/>
      <c r="AA342" s="80"/>
      <c r="AB342" s="77"/>
      <c r="AC342" s="118"/>
      <c r="AD342" s="73"/>
      <c r="AE342" s="74"/>
      <c r="AF342" s="420"/>
      <c r="AG342" s="781"/>
      <c r="AH342" s="742"/>
      <c r="AI342" s="737"/>
      <c r="AJ342" s="737"/>
      <c r="AK342" s="769"/>
      <c r="AL342" s="737"/>
      <c r="AM342" s="737"/>
      <c r="AN342" s="737"/>
      <c r="AO342" s="735"/>
      <c r="AP342" s="706"/>
      <c r="AQ342" s="706"/>
      <c r="AR342" s="734"/>
      <c r="AS342" s="734"/>
      <c r="AT342" s="734"/>
      <c r="AU342" s="734"/>
      <c r="AV342" s="704"/>
      <c r="AW342" s="704"/>
      <c r="AX342" s="704"/>
      <c r="AY342" s="735"/>
      <c r="AZ342" s="221"/>
    </row>
    <row r="343" spans="1:52" ht="27">
      <c r="A343" s="714"/>
      <c r="B343" s="717"/>
      <c r="C343" s="710"/>
      <c r="D343" s="36" t="s">
        <v>7</v>
      </c>
      <c r="E343" s="76"/>
      <c r="F343" s="72"/>
      <c r="G343" s="72"/>
      <c r="H343" s="72"/>
      <c r="I343" s="72"/>
      <c r="J343" s="72"/>
      <c r="K343" s="72"/>
      <c r="L343" s="72"/>
      <c r="M343" s="73"/>
      <c r="N343" s="73"/>
      <c r="O343" s="73"/>
      <c r="P343" s="73"/>
      <c r="Q343" s="73"/>
      <c r="R343" s="74"/>
      <c r="S343" s="75"/>
      <c r="T343" s="75"/>
      <c r="U343" s="75"/>
      <c r="V343" s="75"/>
      <c r="W343" s="75"/>
      <c r="X343" s="75"/>
      <c r="Y343" s="75"/>
      <c r="Z343" s="75"/>
      <c r="AA343" s="80"/>
      <c r="AB343" s="77"/>
      <c r="AC343" s="118"/>
      <c r="AD343" s="73"/>
      <c r="AE343" s="74"/>
      <c r="AF343" s="420"/>
      <c r="AG343" s="781"/>
      <c r="AH343" s="742"/>
      <c r="AI343" s="737"/>
      <c r="AJ343" s="737"/>
      <c r="AK343" s="769"/>
      <c r="AL343" s="737"/>
      <c r="AM343" s="737"/>
      <c r="AN343" s="737"/>
      <c r="AO343" s="735"/>
      <c r="AP343" s="706"/>
      <c r="AQ343" s="706"/>
      <c r="AR343" s="734"/>
      <c r="AS343" s="734"/>
      <c r="AT343" s="734"/>
      <c r="AU343" s="734"/>
      <c r="AV343" s="704"/>
      <c r="AW343" s="704"/>
      <c r="AX343" s="704"/>
      <c r="AY343" s="735"/>
      <c r="AZ343" s="221"/>
    </row>
    <row r="344" spans="1:52" ht="27">
      <c r="A344" s="714"/>
      <c r="B344" s="717"/>
      <c r="C344" s="710"/>
      <c r="D344" s="38" t="s">
        <v>86</v>
      </c>
      <c r="E344" s="76"/>
      <c r="F344" s="72"/>
      <c r="G344" s="72"/>
      <c r="H344" s="72"/>
      <c r="I344" s="72"/>
      <c r="J344" s="72"/>
      <c r="K344" s="72"/>
      <c r="L344" s="72"/>
      <c r="M344" s="73"/>
      <c r="N344" s="73"/>
      <c r="O344" s="73"/>
      <c r="P344" s="73"/>
      <c r="Q344" s="73">
        <v>12</v>
      </c>
      <c r="R344" s="74">
        <v>17</v>
      </c>
      <c r="S344" s="75"/>
      <c r="T344" s="75"/>
      <c r="U344" s="75"/>
      <c r="V344" s="75"/>
      <c r="W344" s="75"/>
      <c r="X344" s="75"/>
      <c r="Y344" s="75"/>
      <c r="Z344" s="75"/>
      <c r="AA344" s="80"/>
      <c r="AB344" s="77"/>
      <c r="AC344" s="118"/>
      <c r="AD344" s="73">
        <v>12</v>
      </c>
      <c r="AE344" s="74">
        <v>17</v>
      </c>
      <c r="AF344" s="420"/>
      <c r="AG344" s="781"/>
      <c r="AH344" s="742"/>
      <c r="AI344" s="737"/>
      <c r="AJ344" s="737"/>
      <c r="AK344" s="769"/>
      <c r="AL344" s="737"/>
      <c r="AM344" s="737"/>
      <c r="AN344" s="737"/>
      <c r="AO344" s="735"/>
      <c r="AP344" s="706"/>
      <c r="AQ344" s="706"/>
      <c r="AR344" s="734"/>
      <c r="AS344" s="734"/>
      <c r="AT344" s="734"/>
      <c r="AU344" s="734"/>
      <c r="AV344" s="704"/>
      <c r="AW344" s="704"/>
      <c r="AX344" s="704"/>
      <c r="AY344" s="735"/>
      <c r="AZ344" s="221"/>
    </row>
    <row r="345" spans="1:52" ht="27.75" thickBot="1">
      <c r="A345" s="714"/>
      <c r="B345" s="717"/>
      <c r="C345" s="710"/>
      <c r="D345" s="37" t="s">
        <v>89</v>
      </c>
      <c r="E345" s="76"/>
      <c r="F345" s="72"/>
      <c r="G345" s="72"/>
      <c r="H345" s="72"/>
      <c r="I345" s="72"/>
      <c r="J345" s="72"/>
      <c r="K345" s="72"/>
      <c r="L345" s="72"/>
      <c r="M345" s="73"/>
      <c r="N345" s="73"/>
      <c r="O345" s="73"/>
      <c r="P345" s="73"/>
      <c r="Q345" s="73">
        <f>+Q344*$Q$311/$Q$310</f>
        <v>63744</v>
      </c>
      <c r="R345" s="73">
        <f>+R344*$R$311/$R$310</f>
        <v>90304</v>
      </c>
      <c r="S345" s="75"/>
      <c r="T345" s="75"/>
      <c r="U345" s="75"/>
      <c r="V345" s="75"/>
      <c r="W345" s="75"/>
      <c r="X345" s="75"/>
      <c r="Y345" s="75"/>
      <c r="Z345" s="75"/>
      <c r="AA345" s="80"/>
      <c r="AB345" s="77"/>
      <c r="AC345" s="118"/>
      <c r="AD345" s="73">
        <f>+AD344*$AD$311/$AD$310</f>
        <v>57686.877828054297</v>
      </c>
      <c r="AE345" s="73">
        <v>90304</v>
      </c>
      <c r="AF345" s="421"/>
      <c r="AG345" s="781"/>
      <c r="AH345" s="743"/>
      <c r="AI345" s="712"/>
      <c r="AJ345" s="712"/>
      <c r="AK345" s="770"/>
      <c r="AL345" s="712"/>
      <c r="AM345" s="712"/>
      <c r="AN345" s="712"/>
      <c r="AO345" s="735"/>
      <c r="AP345" s="706"/>
      <c r="AQ345" s="706"/>
      <c r="AR345" s="734"/>
      <c r="AS345" s="734"/>
      <c r="AT345" s="734"/>
      <c r="AU345" s="734"/>
      <c r="AV345" s="704"/>
      <c r="AW345" s="704"/>
      <c r="AX345" s="704"/>
      <c r="AY345" s="735"/>
      <c r="AZ345" s="221"/>
    </row>
    <row r="346" spans="1:52" ht="18">
      <c r="A346" s="714"/>
      <c r="B346" s="717"/>
      <c r="C346" s="710" t="s">
        <v>1632</v>
      </c>
      <c r="D346" s="35" t="s">
        <v>84</v>
      </c>
      <c r="E346" s="76"/>
      <c r="F346" s="72"/>
      <c r="G346" s="72"/>
      <c r="H346" s="72"/>
      <c r="I346" s="72"/>
      <c r="J346" s="72"/>
      <c r="K346" s="72"/>
      <c r="L346" s="72"/>
      <c r="M346" s="73"/>
      <c r="N346" s="73">
        <v>30</v>
      </c>
      <c r="O346" s="73">
        <v>30</v>
      </c>
      <c r="P346" s="73">
        <v>30</v>
      </c>
      <c r="Q346" s="73">
        <v>30</v>
      </c>
      <c r="R346" s="74">
        <v>30</v>
      </c>
      <c r="S346" s="75"/>
      <c r="T346" s="75"/>
      <c r="U346" s="75"/>
      <c r="V346" s="75"/>
      <c r="W346" s="75"/>
      <c r="X346" s="75"/>
      <c r="Y346" s="75"/>
      <c r="Z346" s="75"/>
      <c r="AA346" s="80">
        <v>30</v>
      </c>
      <c r="AB346" s="77">
        <v>30</v>
      </c>
      <c r="AC346" s="118">
        <v>30</v>
      </c>
      <c r="AD346" s="73">
        <v>30</v>
      </c>
      <c r="AE346" s="74">
        <v>30</v>
      </c>
      <c r="AF346" s="420"/>
      <c r="AG346" s="781"/>
      <c r="AH346" s="741" t="s">
        <v>244</v>
      </c>
      <c r="AI346" s="736" t="s">
        <v>508</v>
      </c>
      <c r="AJ346" s="736" t="s">
        <v>523</v>
      </c>
      <c r="AK346" s="768" t="s">
        <v>521</v>
      </c>
      <c r="AL346" s="736" t="s">
        <v>228</v>
      </c>
      <c r="AM346" s="736" t="s">
        <v>184</v>
      </c>
      <c r="AN346" s="736" t="s">
        <v>257</v>
      </c>
      <c r="AO346" s="735">
        <v>1215896</v>
      </c>
      <c r="AP346" s="706">
        <v>572451</v>
      </c>
      <c r="AQ346" s="706">
        <v>643445</v>
      </c>
      <c r="AR346" s="734" t="s">
        <v>230</v>
      </c>
      <c r="AS346" s="734" t="s">
        <v>230</v>
      </c>
      <c r="AT346" s="734" t="s">
        <v>230</v>
      </c>
      <c r="AU346" s="734" t="s">
        <v>230</v>
      </c>
      <c r="AV346" s="704" t="s">
        <v>230</v>
      </c>
      <c r="AW346" s="704" t="s">
        <v>230</v>
      </c>
      <c r="AX346" s="704" t="s">
        <v>230</v>
      </c>
      <c r="AY346" s="735">
        <v>1215896</v>
      </c>
      <c r="AZ346" s="221"/>
    </row>
    <row r="347" spans="1:52" ht="18">
      <c r="A347" s="714"/>
      <c r="B347" s="717"/>
      <c r="C347" s="710"/>
      <c r="D347" s="36" t="s">
        <v>6</v>
      </c>
      <c r="E347" s="76"/>
      <c r="F347" s="72"/>
      <c r="G347" s="72"/>
      <c r="H347" s="72"/>
      <c r="I347" s="72"/>
      <c r="J347" s="72"/>
      <c r="K347" s="72"/>
      <c r="L347" s="72"/>
      <c r="M347" s="73"/>
      <c r="N347" s="73">
        <f>+N346*$N$311/$N$310</f>
        <v>294552</v>
      </c>
      <c r="O347" s="73">
        <f>+O346*$O$311/$O$310</f>
        <v>294552</v>
      </c>
      <c r="P347" s="73">
        <f>+P346*$P$311/$P$310</f>
        <v>159360</v>
      </c>
      <c r="Q347" s="73">
        <f>+Q346*$Q$311/$Q$310</f>
        <v>159360</v>
      </c>
      <c r="R347" s="73">
        <f>+R346*$R$311/$R$310</f>
        <v>159360</v>
      </c>
      <c r="S347" s="75"/>
      <c r="T347" s="75"/>
      <c r="U347" s="75"/>
      <c r="V347" s="75"/>
      <c r="W347" s="75"/>
      <c r="X347" s="75"/>
      <c r="Y347" s="75"/>
      <c r="Z347" s="75"/>
      <c r="AA347" s="73">
        <f>+AA346*$AA$311/$AA$310</f>
        <v>430121.45748987852</v>
      </c>
      <c r="AB347" s="73">
        <f>+AB346*$AB$311/$AB$310</f>
        <v>253556.08591885443</v>
      </c>
      <c r="AC347" s="73">
        <f>+AC346*$AC$311/$AC$310</f>
        <v>167044.02515723271</v>
      </c>
      <c r="AD347" s="73">
        <f>+AD346*$AD$311/$AD$310</f>
        <v>144217.19457013573</v>
      </c>
      <c r="AE347" s="73">
        <v>159360</v>
      </c>
      <c r="AF347" s="421"/>
      <c r="AG347" s="781"/>
      <c r="AH347" s="742"/>
      <c r="AI347" s="737"/>
      <c r="AJ347" s="737"/>
      <c r="AK347" s="769"/>
      <c r="AL347" s="737"/>
      <c r="AM347" s="737"/>
      <c r="AN347" s="737"/>
      <c r="AO347" s="735"/>
      <c r="AP347" s="706"/>
      <c r="AQ347" s="706"/>
      <c r="AR347" s="734"/>
      <c r="AS347" s="734"/>
      <c r="AT347" s="734"/>
      <c r="AU347" s="734"/>
      <c r="AV347" s="704"/>
      <c r="AW347" s="704"/>
      <c r="AX347" s="704"/>
      <c r="AY347" s="735"/>
      <c r="AZ347" s="221"/>
    </row>
    <row r="348" spans="1:52" ht="27">
      <c r="A348" s="714"/>
      <c r="B348" s="717"/>
      <c r="C348" s="710"/>
      <c r="D348" s="38" t="s">
        <v>85</v>
      </c>
      <c r="E348" s="76"/>
      <c r="F348" s="72"/>
      <c r="G348" s="72"/>
      <c r="H348" s="72"/>
      <c r="I348" s="72"/>
      <c r="J348" s="72"/>
      <c r="K348" s="72"/>
      <c r="L348" s="72"/>
      <c r="M348" s="73"/>
      <c r="N348" s="73"/>
      <c r="O348" s="73"/>
      <c r="P348" s="73"/>
      <c r="Q348" s="73"/>
      <c r="R348" s="74"/>
      <c r="S348" s="75"/>
      <c r="T348" s="75"/>
      <c r="U348" s="75"/>
      <c r="V348" s="75"/>
      <c r="W348" s="75"/>
      <c r="X348" s="75"/>
      <c r="Y348" s="75"/>
      <c r="Z348" s="75"/>
      <c r="AA348" s="80"/>
      <c r="AB348" s="77"/>
      <c r="AC348" s="118"/>
      <c r="AD348" s="73"/>
      <c r="AE348" s="74"/>
      <c r="AF348" s="420"/>
      <c r="AG348" s="781"/>
      <c r="AH348" s="742"/>
      <c r="AI348" s="737"/>
      <c r="AJ348" s="737"/>
      <c r="AK348" s="769"/>
      <c r="AL348" s="737"/>
      <c r="AM348" s="737"/>
      <c r="AN348" s="737"/>
      <c r="AO348" s="735"/>
      <c r="AP348" s="706"/>
      <c r="AQ348" s="706"/>
      <c r="AR348" s="734"/>
      <c r="AS348" s="734"/>
      <c r="AT348" s="734"/>
      <c r="AU348" s="734"/>
      <c r="AV348" s="704"/>
      <c r="AW348" s="704"/>
      <c r="AX348" s="704"/>
      <c r="AY348" s="735"/>
      <c r="AZ348" s="221"/>
    </row>
    <row r="349" spans="1:52" ht="27">
      <c r="A349" s="714"/>
      <c r="B349" s="717"/>
      <c r="C349" s="710"/>
      <c r="D349" s="36" t="s">
        <v>7</v>
      </c>
      <c r="E349" s="76"/>
      <c r="F349" s="72"/>
      <c r="G349" s="72"/>
      <c r="H349" s="72"/>
      <c r="I349" s="72"/>
      <c r="J349" s="72"/>
      <c r="K349" s="72"/>
      <c r="L349" s="72"/>
      <c r="M349" s="73"/>
      <c r="N349" s="73"/>
      <c r="O349" s="73"/>
      <c r="P349" s="73"/>
      <c r="Q349" s="73"/>
      <c r="R349" s="74"/>
      <c r="S349" s="75"/>
      <c r="T349" s="75"/>
      <c r="U349" s="75"/>
      <c r="V349" s="75"/>
      <c r="W349" s="75"/>
      <c r="X349" s="75"/>
      <c r="Y349" s="75"/>
      <c r="Z349" s="75"/>
      <c r="AA349" s="80"/>
      <c r="AB349" s="77"/>
      <c r="AC349" s="118"/>
      <c r="AD349" s="73"/>
      <c r="AE349" s="74"/>
      <c r="AF349" s="420"/>
      <c r="AG349" s="781"/>
      <c r="AH349" s="742"/>
      <c r="AI349" s="737"/>
      <c r="AJ349" s="737"/>
      <c r="AK349" s="769"/>
      <c r="AL349" s="737"/>
      <c r="AM349" s="737"/>
      <c r="AN349" s="737"/>
      <c r="AO349" s="735"/>
      <c r="AP349" s="706"/>
      <c r="AQ349" s="706"/>
      <c r="AR349" s="734"/>
      <c r="AS349" s="734"/>
      <c r="AT349" s="734"/>
      <c r="AU349" s="734"/>
      <c r="AV349" s="704"/>
      <c r="AW349" s="704"/>
      <c r="AX349" s="704"/>
      <c r="AY349" s="735"/>
      <c r="AZ349" s="221"/>
    </row>
    <row r="350" spans="1:52" ht="27">
      <c r="A350" s="714"/>
      <c r="B350" s="717"/>
      <c r="C350" s="710"/>
      <c r="D350" s="38" t="s">
        <v>86</v>
      </c>
      <c r="E350" s="76"/>
      <c r="F350" s="72"/>
      <c r="G350" s="72"/>
      <c r="H350" s="72"/>
      <c r="I350" s="72"/>
      <c r="J350" s="72"/>
      <c r="K350" s="72"/>
      <c r="L350" s="72"/>
      <c r="M350" s="73"/>
      <c r="N350" s="73"/>
      <c r="O350" s="73">
        <f>+O346</f>
        <v>30</v>
      </c>
      <c r="P350" s="73">
        <v>30</v>
      </c>
      <c r="Q350" s="73">
        <v>30</v>
      </c>
      <c r="R350" s="74">
        <v>30</v>
      </c>
      <c r="S350" s="75"/>
      <c r="T350" s="75"/>
      <c r="U350" s="75"/>
      <c r="V350" s="75"/>
      <c r="W350" s="75"/>
      <c r="X350" s="75"/>
      <c r="Y350" s="75"/>
      <c r="Z350" s="75"/>
      <c r="AA350" s="80"/>
      <c r="AB350" s="73">
        <f>+AB346</f>
        <v>30</v>
      </c>
      <c r="AC350" s="118">
        <v>30</v>
      </c>
      <c r="AD350" s="73">
        <v>30</v>
      </c>
      <c r="AE350" s="74">
        <v>30</v>
      </c>
      <c r="AF350" s="420"/>
      <c r="AG350" s="781"/>
      <c r="AH350" s="742"/>
      <c r="AI350" s="737"/>
      <c r="AJ350" s="737"/>
      <c r="AK350" s="769"/>
      <c r="AL350" s="737"/>
      <c r="AM350" s="737"/>
      <c r="AN350" s="737"/>
      <c r="AO350" s="735"/>
      <c r="AP350" s="706"/>
      <c r="AQ350" s="706"/>
      <c r="AR350" s="734"/>
      <c r="AS350" s="734"/>
      <c r="AT350" s="734"/>
      <c r="AU350" s="734"/>
      <c r="AV350" s="704"/>
      <c r="AW350" s="704"/>
      <c r="AX350" s="704"/>
      <c r="AY350" s="735"/>
      <c r="AZ350" s="221"/>
    </row>
    <row r="351" spans="1:52" ht="27.75" thickBot="1">
      <c r="A351" s="714"/>
      <c r="B351" s="717"/>
      <c r="C351" s="710"/>
      <c r="D351" s="37" t="s">
        <v>89</v>
      </c>
      <c r="E351" s="76"/>
      <c r="F351" s="72"/>
      <c r="G351" s="72"/>
      <c r="H351" s="72"/>
      <c r="I351" s="72"/>
      <c r="J351" s="72"/>
      <c r="K351" s="72"/>
      <c r="L351" s="72"/>
      <c r="M351" s="73"/>
      <c r="N351" s="73"/>
      <c r="O351" s="73">
        <f>+O347</f>
        <v>294552</v>
      </c>
      <c r="P351" s="73">
        <f>+P350*$P$311/$P$310</f>
        <v>159360</v>
      </c>
      <c r="Q351" s="73">
        <f>+Q350*$Q$311/$Q$310</f>
        <v>159360</v>
      </c>
      <c r="R351" s="73">
        <f>+R350*$R$311/$R$310</f>
        <v>159360</v>
      </c>
      <c r="S351" s="75"/>
      <c r="T351" s="75"/>
      <c r="U351" s="75"/>
      <c r="V351" s="75"/>
      <c r="W351" s="75"/>
      <c r="X351" s="75"/>
      <c r="Y351" s="75"/>
      <c r="Z351" s="75"/>
      <c r="AA351" s="80"/>
      <c r="AB351" s="73">
        <f>+AB347</f>
        <v>253556.08591885443</v>
      </c>
      <c r="AC351" s="73">
        <f>+AC350*$AC$311/$AC$310</f>
        <v>167044.02515723271</v>
      </c>
      <c r="AD351" s="73">
        <f>+AD350*$AD$311/$AD$310</f>
        <v>144217.19457013573</v>
      </c>
      <c r="AE351" s="73">
        <v>159360</v>
      </c>
      <c r="AF351" s="421"/>
      <c r="AG351" s="781"/>
      <c r="AH351" s="743"/>
      <c r="AI351" s="712"/>
      <c r="AJ351" s="712"/>
      <c r="AK351" s="770"/>
      <c r="AL351" s="712"/>
      <c r="AM351" s="712"/>
      <c r="AN351" s="712"/>
      <c r="AO351" s="735"/>
      <c r="AP351" s="706"/>
      <c r="AQ351" s="706"/>
      <c r="AR351" s="734"/>
      <c r="AS351" s="734"/>
      <c r="AT351" s="734"/>
      <c r="AU351" s="734"/>
      <c r="AV351" s="704"/>
      <c r="AW351" s="704"/>
      <c r="AX351" s="704"/>
      <c r="AY351" s="735"/>
      <c r="AZ351" s="221"/>
    </row>
    <row r="352" spans="1:52" ht="18">
      <c r="A352" s="714"/>
      <c r="B352" s="717"/>
      <c r="C352" s="710" t="s">
        <v>1633</v>
      </c>
      <c r="D352" s="35" t="s">
        <v>84</v>
      </c>
      <c r="E352" s="76"/>
      <c r="F352" s="72"/>
      <c r="G352" s="72"/>
      <c r="H352" s="72"/>
      <c r="I352" s="72"/>
      <c r="J352" s="72"/>
      <c r="K352" s="72"/>
      <c r="L352" s="72"/>
      <c r="M352" s="73"/>
      <c r="N352" s="73"/>
      <c r="O352" s="73"/>
      <c r="P352" s="73"/>
      <c r="Q352" s="73">
        <v>15</v>
      </c>
      <c r="R352" s="74">
        <v>15</v>
      </c>
      <c r="S352" s="75"/>
      <c r="T352" s="75"/>
      <c r="U352" s="75"/>
      <c r="V352" s="75"/>
      <c r="W352" s="75"/>
      <c r="X352" s="75"/>
      <c r="Y352" s="75"/>
      <c r="Z352" s="75"/>
      <c r="AA352" s="80"/>
      <c r="AB352" s="77"/>
      <c r="AC352" s="118"/>
      <c r="AD352" s="73">
        <v>15</v>
      </c>
      <c r="AE352" s="74">
        <v>15</v>
      </c>
      <c r="AF352" s="420"/>
      <c r="AG352" s="781"/>
      <c r="AH352" s="741" t="s">
        <v>245</v>
      </c>
      <c r="AI352" s="736" t="s">
        <v>531</v>
      </c>
      <c r="AJ352" s="736" t="s">
        <v>532</v>
      </c>
      <c r="AK352" s="768" t="s">
        <v>521</v>
      </c>
      <c r="AL352" s="736" t="s">
        <v>228</v>
      </c>
      <c r="AM352" s="736" t="s">
        <v>184</v>
      </c>
      <c r="AN352" s="736" t="s">
        <v>257</v>
      </c>
      <c r="AO352" s="735">
        <v>270280</v>
      </c>
      <c r="AP352" s="706">
        <v>64519</v>
      </c>
      <c r="AQ352" s="706">
        <v>72507</v>
      </c>
      <c r="AR352" s="734" t="s">
        <v>230</v>
      </c>
      <c r="AS352" s="734" t="s">
        <v>230</v>
      </c>
      <c r="AT352" s="734" t="s">
        <v>230</v>
      </c>
      <c r="AU352" s="734" t="s">
        <v>230</v>
      </c>
      <c r="AV352" s="704" t="s">
        <v>230</v>
      </c>
      <c r="AW352" s="704" t="s">
        <v>230</v>
      </c>
      <c r="AX352" s="704" t="s">
        <v>230</v>
      </c>
      <c r="AY352" s="735">
        <v>270280</v>
      </c>
      <c r="AZ352" s="221"/>
    </row>
    <row r="353" spans="1:52" ht="18">
      <c r="A353" s="714"/>
      <c r="B353" s="717"/>
      <c r="C353" s="710"/>
      <c r="D353" s="36" t="s">
        <v>6</v>
      </c>
      <c r="E353" s="76"/>
      <c r="F353" s="72"/>
      <c r="G353" s="72"/>
      <c r="H353" s="72"/>
      <c r="I353" s="72"/>
      <c r="J353" s="72"/>
      <c r="K353" s="72"/>
      <c r="L353" s="72"/>
      <c r="M353" s="73"/>
      <c r="N353" s="73"/>
      <c r="O353" s="73"/>
      <c r="P353" s="73"/>
      <c r="Q353" s="73">
        <f>+Q352*$Q$311/$Q$310</f>
        <v>79680</v>
      </c>
      <c r="R353" s="73">
        <f>+R352*$R$311/$R$310</f>
        <v>79680</v>
      </c>
      <c r="S353" s="75"/>
      <c r="T353" s="75"/>
      <c r="U353" s="75"/>
      <c r="V353" s="75"/>
      <c r="W353" s="75"/>
      <c r="X353" s="75"/>
      <c r="Y353" s="75"/>
      <c r="Z353" s="75"/>
      <c r="AA353" s="80"/>
      <c r="AB353" s="77"/>
      <c r="AC353" s="118"/>
      <c r="AD353" s="73">
        <f>+AD352*$AD$311/$AD$310</f>
        <v>72108.597285067866</v>
      </c>
      <c r="AE353" s="73">
        <v>79680</v>
      </c>
      <c r="AF353" s="421"/>
      <c r="AG353" s="781"/>
      <c r="AH353" s="742"/>
      <c r="AI353" s="737"/>
      <c r="AJ353" s="737"/>
      <c r="AK353" s="769"/>
      <c r="AL353" s="737"/>
      <c r="AM353" s="737"/>
      <c r="AN353" s="737"/>
      <c r="AO353" s="735"/>
      <c r="AP353" s="706"/>
      <c r="AQ353" s="706"/>
      <c r="AR353" s="734"/>
      <c r="AS353" s="734"/>
      <c r="AT353" s="734"/>
      <c r="AU353" s="734"/>
      <c r="AV353" s="704"/>
      <c r="AW353" s="704"/>
      <c r="AX353" s="704"/>
      <c r="AY353" s="735"/>
      <c r="AZ353" s="221"/>
    </row>
    <row r="354" spans="1:52" ht="27">
      <c r="A354" s="714"/>
      <c r="B354" s="717"/>
      <c r="C354" s="710"/>
      <c r="D354" s="38" t="s">
        <v>85</v>
      </c>
      <c r="E354" s="76"/>
      <c r="F354" s="72"/>
      <c r="G354" s="72"/>
      <c r="H354" s="72"/>
      <c r="I354" s="72"/>
      <c r="J354" s="72"/>
      <c r="K354" s="72"/>
      <c r="L354" s="72"/>
      <c r="M354" s="73"/>
      <c r="N354" s="73"/>
      <c r="O354" s="73"/>
      <c r="P354" s="73"/>
      <c r="Q354" s="73"/>
      <c r="R354" s="74"/>
      <c r="S354" s="75"/>
      <c r="T354" s="75"/>
      <c r="U354" s="75"/>
      <c r="V354" s="75"/>
      <c r="W354" s="75"/>
      <c r="X354" s="75"/>
      <c r="Y354" s="75"/>
      <c r="Z354" s="75"/>
      <c r="AA354" s="80"/>
      <c r="AB354" s="77"/>
      <c r="AC354" s="118"/>
      <c r="AD354" s="73"/>
      <c r="AE354" s="74"/>
      <c r="AF354" s="420"/>
      <c r="AG354" s="781"/>
      <c r="AH354" s="742"/>
      <c r="AI354" s="737"/>
      <c r="AJ354" s="737"/>
      <c r="AK354" s="769"/>
      <c r="AL354" s="737"/>
      <c r="AM354" s="737"/>
      <c r="AN354" s="737"/>
      <c r="AO354" s="735"/>
      <c r="AP354" s="706"/>
      <c r="AQ354" s="706"/>
      <c r="AR354" s="734"/>
      <c r="AS354" s="734"/>
      <c r="AT354" s="734"/>
      <c r="AU354" s="734"/>
      <c r="AV354" s="704"/>
      <c r="AW354" s="704"/>
      <c r="AX354" s="704"/>
      <c r="AY354" s="735"/>
      <c r="AZ354" s="221"/>
    </row>
    <row r="355" spans="1:52" ht="27">
      <c r="A355" s="714"/>
      <c r="B355" s="717"/>
      <c r="C355" s="710"/>
      <c r="D355" s="36" t="s">
        <v>7</v>
      </c>
      <c r="E355" s="76"/>
      <c r="F355" s="72"/>
      <c r="G355" s="72"/>
      <c r="H355" s="72"/>
      <c r="I355" s="72"/>
      <c r="J355" s="72"/>
      <c r="K355" s="72"/>
      <c r="L355" s="72"/>
      <c r="M355" s="73"/>
      <c r="N355" s="73"/>
      <c r="O355" s="73"/>
      <c r="P355" s="73"/>
      <c r="Q355" s="73"/>
      <c r="R355" s="74"/>
      <c r="S355" s="75"/>
      <c r="T355" s="75"/>
      <c r="U355" s="75"/>
      <c r="V355" s="75"/>
      <c r="W355" s="75"/>
      <c r="X355" s="75"/>
      <c r="Y355" s="75"/>
      <c r="Z355" s="75"/>
      <c r="AA355" s="80"/>
      <c r="AB355" s="77"/>
      <c r="AC355" s="118"/>
      <c r="AD355" s="73"/>
      <c r="AE355" s="74"/>
      <c r="AF355" s="420"/>
      <c r="AG355" s="781"/>
      <c r="AH355" s="742"/>
      <c r="AI355" s="737"/>
      <c r="AJ355" s="737"/>
      <c r="AK355" s="769"/>
      <c r="AL355" s="737"/>
      <c r="AM355" s="737"/>
      <c r="AN355" s="737"/>
      <c r="AO355" s="735"/>
      <c r="AP355" s="706"/>
      <c r="AQ355" s="706"/>
      <c r="AR355" s="734"/>
      <c r="AS355" s="734"/>
      <c r="AT355" s="734"/>
      <c r="AU355" s="734"/>
      <c r="AV355" s="704"/>
      <c r="AW355" s="704"/>
      <c r="AX355" s="704"/>
      <c r="AY355" s="735"/>
      <c r="AZ355" s="221"/>
    </row>
    <row r="356" spans="1:52" ht="27">
      <c r="A356" s="714"/>
      <c r="B356" s="717"/>
      <c r="C356" s="710"/>
      <c r="D356" s="38" t="s">
        <v>86</v>
      </c>
      <c r="E356" s="76"/>
      <c r="F356" s="72"/>
      <c r="G356" s="72"/>
      <c r="H356" s="72"/>
      <c r="I356" s="72"/>
      <c r="J356" s="72"/>
      <c r="K356" s="72"/>
      <c r="L356" s="72"/>
      <c r="M356" s="73"/>
      <c r="N356" s="73"/>
      <c r="O356" s="73"/>
      <c r="P356" s="73"/>
      <c r="Q356" s="73">
        <v>15</v>
      </c>
      <c r="R356" s="74">
        <v>15</v>
      </c>
      <c r="S356" s="75"/>
      <c r="T356" s="75"/>
      <c r="U356" s="75"/>
      <c r="V356" s="75"/>
      <c r="W356" s="75"/>
      <c r="X356" s="75"/>
      <c r="Y356" s="75"/>
      <c r="Z356" s="75"/>
      <c r="AA356" s="80"/>
      <c r="AB356" s="77"/>
      <c r="AC356" s="118"/>
      <c r="AD356" s="73">
        <v>15</v>
      </c>
      <c r="AE356" s="74">
        <v>15</v>
      </c>
      <c r="AF356" s="420"/>
      <c r="AG356" s="781"/>
      <c r="AH356" s="742"/>
      <c r="AI356" s="737"/>
      <c r="AJ356" s="737"/>
      <c r="AK356" s="769"/>
      <c r="AL356" s="737"/>
      <c r="AM356" s="737"/>
      <c r="AN356" s="737"/>
      <c r="AO356" s="735"/>
      <c r="AP356" s="706"/>
      <c r="AQ356" s="706"/>
      <c r="AR356" s="734"/>
      <c r="AS356" s="734"/>
      <c r="AT356" s="734"/>
      <c r="AU356" s="734"/>
      <c r="AV356" s="704"/>
      <c r="AW356" s="704"/>
      <c r="AX356" s="704"/>
      <c r="AY356" s="735"/>
      <c r="AZ356" s="221"/>
    </row>
    <row r="357" spans="1:52" ht="27.75" thickBot="1">
      <c r="A357" s="714"/>
      <c r="B357" s="717"/>
      <c r="C357" s="710"/>
      <c r="D357" s="37" t="s">
        <v>89</v>
      </c>
      <c r="E357" s="76"/>
      <c r="F357" s="72"/>
      <c r="G357" s="72"/>
      <c r="H357" s="72"/>
      <c r="I357" s="72"/>
      <c r="J357" s="72"/>
      <c r="K357" s="72"/>
      <c r="L357" s="72"/>
      <c r="M357" s="73"/>
      <c r="N357" s="73"/>
      <c r="O357" s="73"/>
      <c r="P357" s="73"/>
      <c r="Q357" s="73">
        <f>+Q356*$Q$311/$Q$310</f>
        <v>79680</v>
      </c>
      <c r="R357" s="73">
        <f>+R356*$R$311/$R$310</f>
        <v>79680</v>
      </c>
      <c r="S357" s="75"/>
      <c r="T357" s="75"/>
      <c r="U357" s="75"/>
      <c r="V357" s="75"/>
      <c r="W357" s="75"/>
      <c r="X357" s="75"/>
      <c r="Y357" s="75"/>
      <c r="Z357" s="75"/>
      <c r="AA357" s="80"/>
      <c r="AB357" s="77"/>
      <c r="AC357" s="118"/>
      <c r="AD357" s="73">
        <f>+AD356*$AD$311/$AD$310</f>
        <v>72108.597285067866</v>
      </c>
      <c r="AE357" s="73">
        <v>79680</v>
      </c>
      <c r="AF357" s="421"/>
      <c r="AG357" s="781"/>
      <c r="AH357" s="743"/>
      <c r="AI357" s="712"/>
      <c r="AJ357" s="712"/>
      <c r="AK357" s="770"/>
      <c r="AL357" s="712"/>
      <c r="AM357" s="712"/>
      <c r="AN357" s="712"/>
      <c r="AO357" s="735"/>
      <c r="AP357" s="706"/>
      <c r="AQ357" s="706"/>
      <c r="AR357" s="734"/>
      <c r="AS357" s="734"/>
      <c r="AT357" s="734"/>
      <c r="AU357" s="734"/>
      <c r="AV357" s="704"/>
      <c r="AW357" s="704"/>
      <c r="AX357" s="704"/>
      <c r="AY357" s="735"/>
      <c r="AZ357" s="221"/>
    </row>
    <row r="358" spans="1:52" ht="18">
      <c r="A358" s="714"/>
      <c r="B358" s="717"/>
      <c r="C358" s="710" t="s">
        <v>1634</v>
      </c>
      <c r="D358" s="35" t="s">
        <v>84</v>
      </c>
      <c r="E358" s="76"/>
      <c r="F358" s="72"/>
      <c r="G358" s="72"/>
      <c r="H358" s="72"/>
      <c r="I358" s="72"/>
      <c r="J358" s="72"/>
      <c r="K358" s="72"/>
      <c r="L358" s="72"/>
      <c r="M358" s="73"/>
      <c r="N358" s="73"/>
      <c r="O358" s="73"/>
      <c r="P358" s="73">
        <v>16</v>
      </c>
      <c r="Q358" s="73">
        <v>93</v>
      </c>
      <c r="R358" s="74">
        <v>93</v>
      </c>
      <c r="S358" s="75"/>
      <c r="T358" s="75"/>
      <c r="U358" s="75"/>
      <c r="V358" s="75"/>
      <c r="W358" s="75"/>
      <c r="X358" s="75"/>
      <c r="Y358" s="75"/>
      <c r="Z358" s="75"/>
      <c r="AA358" s="80"/>
      <c r="AB358" s="77"/>
      <c r="AC358" s="73">
        <v>16</v>
      </c>
      <c r="AD358" s="73">
        <v>93</v>
      </c>
      <c r="AE358" s="74">
        <v>93</v>
      </c>
      <c r="AF358" s="420"/>
      <c r="AG358" s="781"/>
      <c r="AH358" s="741" t="s">
        <v>246</v>
      </c>
      <c r="AI358" s="736" t="s">
        <v>527</v>
      </c>
      <c r="AJ358" s="736" t="s">
        <v>528</v>
      </c>
      <c r="AK358" s="768" t="s">
        <v>521</v>
      </c>
      <c r="AL358" s="736" t="s">
        <v>228</v>
      </c>
      <c r="AM358" s="736" t="s">
        <v>184</v>
      </c>
      <c r="AN358" s="736" t="s">
        <v>257</v>
      </c>
      <c r="AO358" s="735">
        <v>140135</v>
      </c>
      <c r="AP358" s="706">
        <v>70844</v>
      </c>
      <c r="AQ358" s="706">
        <v>80573</v>
      </c>
      <c r="AR358" s="734" t="s">
        <v>230</v>
      </c>
      <c r="AS358" s="734" t="s">
        <v>230</v>
      </c>
      <c r="AT358" s="734" t="s">
        <v>230</v>
      </c>
      <c r="AU358" s="734" t="s">
        <v>230</v>
      </c>
      <c r="AV358" s="704" t="s">
        <v>230</v>
      </c>
      <c r="AW358" s="704" t="s">
        <v>230</v>
      </c>
      <c r="AX358" s="704" t="s">
        <v>230</v>
      </c>
      <c r="AY358" s="735">
        <v>140135</v>
      </c>
      <c r="AZ358" s="221"/>
    </row>
    <row r="359" spans="1:52" ht="18">
      <c r="A359" s="714"/>
      <c r="B359" s="717"/>
      <c r="C359" s="710"/>
      <c r="D359" s="36" t="s">
        <v>6</v>
      </c>
      <c r="E359" s="76"/>
      <c r="F359" s="72"/>
      <c r="G359" s="72"/>
      <c r="H359" s="72"/>
      <c r="I359" s="72"/>
      <c r="J359" s="72"/>
      <c r="K359" s="72"/>
      <c r="L359" s="72"/>
      <c r="M359" s="73"/>
      <c r="N359" s="73"/>
      <c r="O359" s="73"/>
      <c r="P359" s="73">
        <f>+P358*$P$311/$P$310</f>
        <v>84992</v>
      </c>
      <c r="Q359" s="73">
        <f>+Q358*$Q$311/$Q$310</f>
        <v>494016</v>
      </c>
      <c r="R359" s="73">
        <f>+R358*$R$311/$R$310</f>
        <v>494016</v>
      </c>
      <c r="S359" s="75"/>
      <c r="T359" s="75"/>
      <c r="U359" s="75"/>
      <c r="V359" s="75"/>
      <c r="W359" s="75"/>
      <c r="X359" s="75"/>
      <c r="Y359" s="75"/>
      <c r="Z359" s="75"/>
      <c r="AA359" s="80"/>
      <c r="AB359" s="77"/>
      <c r="AC359" s="73">
        <f>+AC358*$AC$311/$AC$310</f>
        <v>89090.146750524116</v>
      </c>
      <c r="AD359" s="73">
        <f>+AD358*$AD$311/$AD$310</f>
        <v>447073.30316742079</v>
      </c>
      <c r="AE359" s="73">
        <v>494016</v>
      </c>
      <c r="AF359" s="421"/>
      <c r="AG359" s="781"/>
      <c r="AH359" s="742"/>
      <c r="AI359" s="737"/>
      <c r="AJ359" s="737"/>
      <c r="AK359" s="769"/>
      <c r="AL359" s="737"/>
      <c r="AM359" s="737"/>
      <c r="AN359" s="737"/>
      <c r="AO359" s="735"/>
      <c r="AP359" s="706"/>
      <c r="AQ359" s="706"/>
      <c r="AR359" s="734"/>
      <c r="AS359" s="734"/>
      <c r="AT359" s="734"/>
      <c r="AU359" s="734"/>
      <c r="AV359" s="704"/>
      <c r="AW359" s="704"/>
      <c r="AX359" s="704"/>
      <c r="AY359" s="735"/>
      <c r="AZ359" s="221"/>
    </row>
    <row r="360" spans="1:52" ht="27">
      <c r="A360" s="714"/>
      <c r="B360" s="717"/>
      <c r="C360" s="710"/>
      <c r="D360" s="38" t="s">
        <v>85</v>
      </c>
      <c r="E360" s="76"/>
      <c r="F360" s="72"/>
      <c r="G360" s="72"/>
      <c r="H360" s="72"/>
      <c r="I360" s="72"/>
      <c r="J360" s="72"/>
      <c r="K360" s="72"/>
      <c r="L360" s="72"/>
      <c r="M360" s="73"/>
      <c r="N360" s="73"/>
      <c r="O360" s="73"/>
      <c r="P360" s="73"/>
      <c r="Q360" s="73"/>
      <c r="R360" s="74"/>
      <c r="S360" s="75"/>
      <c r="T360" s="75"/>
      <c r="U360" s="75"/>
      <c r="V360" s="75"/>
      <c r="W360" s="75"/>
      <c r="X360" s="75"/>
      <c r="Y360" s="75"/>
      <c r="Z360" s="75"/>
      <c r="AA360" s="80"/>
      <c r="AB360" s="77"/>
      <c r="AC360" s="73"/>
      <c r="AD360" s="73"/>
      <c r="AE360" s="74"/>
      <c r="AF360" s="420"/>
      <c r="AG360" s="781"/>
      <c r="AH360" s="742"/>
      <c r="AI360" s="737"/>
      <c r="AJ360" s="737"/>
      <c r="AK360" s="769"/>
      <c r="AL360" s="737"/>
      <c r="AM360" s="737"/>
      <c r="AN360" s="737"/>
      <c r="AO360" s="735"/>
      <c r="AP360" s="706"/>
      <c r="AQ360" s="706"/>
      <c r="AR360" s="734"/>
      <c r="AS360" s="734"/>
      <c r="AT360" s="734"/>
      <c r="AU360" s="734"/>
      <c r="AV360" s="704"/>
      <c r="AW360" s="704"/>
      <c r="AX360" s="704"/>
      <c r="AY360" s="735"/>
      <c r="AZ360" s="221"/>
    </row>
    <row r="361" spans="1:52" ht="27">
      <c r="A361" s="714"/>
      <c r="B361" s="717"/>
      <c r="C361" s="710"/>
      <c r="D361" s="36" t="s">
        <v>7</v>
      </c>
      <c r="E361" s="76"/>
      <c r="F361" s="72"/>
      <c r="G361" s="72"/>
      <c r="H361" s="72"/>
      <c r="I361" s="72"/>
      <c r="J361" s="72"/>
      <c r="K361" s="72"/>
      <c r="L361" s="72"/>
      <c r="M361" s="73"/>
      <c r="N361" s="73"/>
      <c r="O361" s="73"/>
      <c r="P361" s="73"/>
      <c r="Q361" s="73"/>
      <c r="R361" s="74"/>
      <c r="S361" s="75"/>
      <c r="T361" s="75"/>
      <c r="U361" s="75"/>
      <c r="V361" s="75"/>
      <c r="W361" s="75"/>
      <c r="X361" s="75"/>
      <c r="Y361" s="75"/>
      <c r="Z361" s="75"/>
      <c r="AA361" s="80"/>
      <c r="AB361" s="77"/>
      <c r="AC361" s="73"/>
      <c r="AD361" s="73"/>
      <c r="AE361" s="74"/>
      <c r="AF361" s="420"/>
      <c r="AG361" s="781"/>
      <c r="AH361" s="742"/>
      <c r="AI361" s="737"/>
      <c r="AJ361" s="737"/>
      <c r="AK361" s="769"/>
      <c r="AL361" s="737"/>
      <c r="AM361" s="737"/>
      <c r="AN361" s="737"/>
      <c r="AO361" s="735"/>
      <c r="AP361" s="706"/>
      <c r="AQ361" s="706"/>
      <c r="AR361" s="734"/>
      <c r="AS361" s="734"/>
      <c r="AT361" s="734"/>
      <c r="AU361" s="734"/>
      <c r="AV361" s="704"/>
      <c r="AW361" s="704"/>
      <c r="AX361" s="704"/>
      <c r="AY361" s="735"/>
      <c r="AZ361" s="221"/>
    </row>
    <row r="362" spans="1:52" ht="27">
      <c r="A362" s="714"/>
      <c r="B362" s="717"/>
      <c r="C362" s="710"/>
      <c r="D362" s="38" t="s">
        <v>86</v>
      </c>
      <c r="E362" s="76"/>
      <c r="F362" s="72"/>
      <c r="G362" s="72"/>
      <c r="H362" s="72"/>
      <c r="I362" s="72"/>
      <c r="J362" s="72"/>
      <c r="K362" s="72"/>
      <c r="L362" s="72"/>
      <c r="M362" s="73"/>
      <c r="N362" s="73"/>
      <c r="O362" s="73"/>
      <c r="P362" s="73">
        <v>16</v>
      </c>
      <c r="Q362" s="73">
        <v>93</v>
      </c>
      <c r="R362" s="74">
        <v>93</v>
      </c>
      <c r="S362" s="75"/>
      <c r="T362" s="75"/>
      <c r="U362" s="75"/>
      <c r="V362" s="75"/>
      <c r="W362" s="75"/>
      <c r="X362" s="75"/>
      <c r="Y362" s="75"/>
      <c r="Z362" s="75"/>
      <c r="AA362" s="80"/>
      <c r="AB362" s="77"/>
      <c r="AC362" s="73">
        <v>16</v>
      </c>
      <c r="AD362" s="73">
        <v>93</v>
      </c>
      <c r="AE362" s="74">
        <v>93</v>
      </c>
      <c r="AF362" s="420"/>
      <c r="AG362" s="781"/>
      <c r="AH362" s="742"/>
      <c r="AI362" s="737"/>
      <c r="AJ362" s="737"/>
      <c r="AK362" s="769"/>
      <c r="AL362" s="737"/>
      <c r="AM362" s="737"/>
      <c r="AN362" s="737"/>
      <c r="AO362" s="735"/>
      <c r="AP362" s="706"/>
      <c r="AQ362" s="706"/>
      <c r="AR362" s="734"/>
      <c r="AS362" s="734"/>
      <c r="AT362" s="734"/>
      <c r="AU362" s="734"/>
      <c r="AV362" s="704"/>
      <c r="AW362" s="704"/>
      <c r="AX362" s="704"/>
      <c r="AY362" s="735"/>
      <c r="AZ362" s="221"/>
    </row>
    <row r="363" spans="1:52" ht="27.75" thickBot="1">
      <c r="A363" s="714"/>
      <c r="B363" s="717"/>
      <c r="C363" s="710"/>
      <c r="D363" s="37" t="s">
        <v>89</v>
      </c>
      <c r="E363" s="76"/>
      <c r="F363" s="72"/>
      <c r="G363" s="72"/>
      <c r="H363" s="72"/>
      <c r="I363" s="72"/>
      <c r="J363" s="72"/>
      <c r="K363" s="72"/>
      <c r="L363" s="72"/>
      <c r="M363" s="73"/>
      <c r="N363" s="73"/>
      <c r="O363" s="73"/>
      <c r="P363" s="73">
        <f>+P362*$P$311/$P$310</f>
        <v>84992</v>
      </c>
      <c r="Q363" s="73">
        <f>+Q362*$Q$311/$Q$310</f>
        <v>494016</v>
      </c>
      <c r="R363" s="73">
        <f>+R362*$R$311/$R$310</f>
        <v>494016</v>
      </c>
      <c r="S363" s="75"/>
      <c r="T363" s="75"/>
      <c r="U363" s="75"/>
      <c r="V363" s="75"/>
      <c r="W363" s="75"/>
      <c r="X363" s="75"/>
      <c r="Y363" s="75"/>
      <c r="Z363" s="75"/>
      <c r="AA363" s="80"/>
      <c r="AB363" s="77"/>
      <c r="AC363" s="73">
        <f>+AC362*$AC$311/$AC$310</f>
        <v>89090.146750524116</v>
      </c>
      <c r="AD363" s="73">
        <f>+AD362*$AD$311/$AD$310</f>
        <v>447073.30316742079</v>
      </c>
      <c r="AE363" s="73">
        <v>494016</v>
      </c>
      <c r="AF363" s="421"/>
      <c r="AG363" s="781"/>
      <c r="AH363" s="743"/>
      <c r="AI363" s="712"/>
      <c r="AJ363" s="712"/>
      <c r="AK363" s="770"/>
      <c r="AL363" s="712"/>
      <c r="AM363" s="712"/>
      <c r="AN363" s="712"/>
      <c r="AO363" s="735"/>
      <c r="AP363" s="706"/>
      <c r="AQ363" s="706"/>
      <c r="AR363" s="734"/>
      <c r="AS363" s="734"/>
      <c r="AT363" s="734"/>
      <c r="AU363" s="734"/>
      <c r="AV363" s="704"/>
      <c r="AW363" s="704"/>
      <c r="AX363" s="704"/>
      <c r="AY363" s="735"/>
      <c r="AZ363" s="221"/>
    </row>
    <row r="364" spans="1:52" ht="18">
      <c r="A364" s="714"/>
      <c r="B364" s="717"/>
      <c r="C364" s="710" t="s">
        <v>1635</v>
      </c>
      <c r="D364" s="35" t="s">
        <v>84</v>
      </c>
      <c r="E364" s="76"/>
      <c r="F364" s="72"/>
      <c r="G364" s="72"/>
      <c r="H364" s="72"/>
      <c r="I364" s="72"/>
      <c r="J364" s="72"/>
      <c r="K364" s="72"/>
      <c r="L364" s="72"/>
      <c r="M364" s="73"/>
      <c r="N364" s="73"/>
      <c r="O364" s="73"/>
      <c r="P364" s="73">
        <v>300</v>
      </c>
      <c r="Q364" s="73">
        <v>300</v>
      </c>
      <c r="R364" s="74">
        <v>390</v>
      </c>
      <c r="S364" s="75"/>
      <c r="T364" s="75"/>
      <c r="U364" s="75"/>
      <c r="V364" s="75"/>
      <c r="W364" s="75"/>
      <c r="X364" s="75"/>
      <c r="Y364" s="75"/>
      <c r="Z364" s="75"/>
      <c r="AA364" s="80"/>
      <c r="AB364" s="77"/>
      <c r="AC364" s="73">
        <v>300</v>
      </c>
      <c r="AD364" s="73">
        <v>300</v>
      </c>
      <c r="AE364" s="74">
        <v>390</v>
      </c>
      <c r="AF364" s="420"/>
      <c r="AG364" s="222"/>
      <c r="AH364" s="741" t="s">
        <v>250</v>
      </c>
      <c r="AI364" s="736" t="s">
        <v>525</v>
      </c>
      <c r="AJ364" s="736" t="s">
        <v>526</v>
      </c>
      <c r="AK364" s="768" t="s">
        <v>521</v>
      </c>
      <c r="AL364" s="736" t="s">
        <v>228</v>
      </c>
      <c r="AM364" s="736" t="s">
        <v>184</v>
      </c>
      <c r="AN364" s="736" t="s">
        <v>257</v>
      </c>
      <c r="AO364" s="735">
        <v>22438</v>
      </c>
      <c r="AP364" s="706">
        <v>118748</v>
      </c>
      <c r="AQ364" s="706">
        <v>132822</v>
      </c>
      <c r="AR364" s="734" t="s">
        <v>230</v>
      </c>
      <c r="AS364" s="734" t="s">
        <v>230</v>
      </c>
      <c r="AT364" s="734" t="s">
        <v>230</v>
      </c>
      <c r="AU364" s="734" t="s">
        <v>230</v>
      </c>
      <c r="AV364" s="704" t="s">
        <v>230</v>
      </c>
      <c r="AW364" s="704" t="s">
        <v>230</v>
      </c>
      <c r="AX364" s="704" t="s">
        <v>230</v>
      </c>
      <c r="AY364" s="735">
        <v>22438</v>
      </c>
      <c r="AZ364" s="221"/>
    </row>
    <row r="365" spans="1:52" ht="18">
      <c r="A365" s="714"/>
      <c r="B365" s="717"/>
      <c r="C365" s="710"/>
      <c r="D365" s="36" t="s">
        <v>6</v>
      </c>
      <c r="E365" s="76"/>
      <c r="F365" s="72"/>
      <c r="G365" s="72"/>
      <c r="H365" s="72"/>
      <c r="I365" s="72"/>
      <c r="J365" s="72"/>
      <c r="K365" s="72"/>
      <c r="L365" s="72"/>
      <c r="M365" s="73"/>
      <c r="N365" s="73"/>
      <c r="O365" s="73"/>
      <c r="P365" s="73">
        <f>+P364*$P$311/$P$310</f>
        <v>1593600</v>
      </c>
      <c r="Q365" s="73">
        <f>+Q364*$Q$311/$Q$310</f>
        <v>1593600</v>
      </c>
      <c r="R365" s="73">
        <f>+R364*$R$311/$R$310</f>
        <v>2071680</v>
      </c>
      <c r="S365" s="75"/>
      <c r="T365" s="75"/>
      <c r="U365" s="75"/>
      <c r="V365" s="75"/>
      <c r="W365" s="75"/>
      <c r="X365" s="75"/>
      <c r="Y365" s="75"/>
      <c r="Z365" s="75"/>
      <c r="AA365" s="80"/>
      <c r="AB365" s="77"/>
      <c r="AC365" s="73">
        <f>+AC364*$AC$311/$AC$310</f>
        <v>1670440.251572327</v>
      </c>
      <c r="AD365" s="73">
        <f>+AD364*$AD$311/$AD$310</f>
        <v>1442171.9457013574</v>
      </c>
      <c r="AE365" s="73">
        <v>2071680</v>
      </c>
      <c r="AF365" s="421"/>
      <c r="AG365" s="222"/>
      <c r="AH365" s="742"/>
      <c r="AI365" s="737"/>
      <c r="AJ365" s="737"/>
      <c r="AK365" s="769"/>
      <c r="AL365" s="737"/>
      <c r="AM365" s="737"/>
      <c r="AN365" s="737"/>
      <c r="AO365" s="735"/>
      <c r="AP365" s="706"/>
      <c r="AQ365" s="706"/>
      <c r="AR365" s="734"/>
      <c r="AS365" s="734"/>
      <c r="AT365" s="734"/>
      <c r="AU365" s="734"/>
      <c r="AV365" s="704"/>
      <c r="AW365" s="704"/>
      <c r="AX365" s="704"/>
      <c r="AY365" s="735"/>
      <c r="AZ365" s="221"/>
    </row>
    <row r="366" spans="1:52" ht="27">
      <c r="A366" s="714"/>
      <c r="B366" s="717"/>
      <c r="C366" s="710"/>
      <c r="D366" s="38" t="s">
        <v>85</v>
      </c>
      <c r="E366" s="76"/>
      <c r="F366" s="72"/>
      <c r="G366" s="72"/>
      <c r="H366" s="72"/>
      <c r="I366" s="72"/>
      <c r="J366" s="72"/>
      <c r="K366" s="72"/>
      <c r="L366" s="72"/>
      <c r="M366" s="73"/>
      <c r="N366" s="73"/>
      <c r="O366" s="73"/>
      <c r="P366" s="73"/>
      <c r="Q366" s="73"/>
      <c r="R366" s="74"/>
      <c r="S366" s="75"/>
      <c r="T366" s="75"/>
      <c r="U366" s="75"/>
      <c r="V366" s="75"/>
      <c r="W366" s="75"/>
      <c r="X366" s="75"/>
      <c r="Y366" s="75"/>
      <c r="Z366" s="75"/>
      <c r="AA366" s="80"/>
      <c r="AB366" s="77"/>
      <c r="AC366" s="73"/>
      <c r="AD366" s="73"/>
      <c r="AE366" s="74"/>
      <c r="AF366" s="420"/>
      <c r="AG366" s="222"/>
      <c r="AH366" s="742"/>
      <c r="AI366" s="737"/>
      <c r="AJ366" s="737"/>
      <c r="AK366" s="769"/>
      <c r="AL366" s="737"/>
      <c r="AM366" s="737"/>
      <c r="AN366" s="737"/>
      <c r="AO366" s="735"/>
      <c r="AP366" s="706"/>
      <c r="AQ366" s="706"/>
      <c r="AR366" s="734"/>
      <c r="AS366" s="734"/>
      <c r="AT366" s="734"/>
      <c r="AU366" s="734"/>
      <c r="AV366" s="704"/>
      <c r="AW366" s="704"/>
      <c r="AX366" s="704"/>
      <c r="AY366" s="735"/>
      <c r="AZ366" s="221"/>
    </row>
    <row r="367" spans="1:52" ht="27">
      <c r="A367" s="714"/>
      <c r="B367" s="717"/>
      <c r="C367" s="710"/>
      <c r="D367" s="36" t="s">
        <v>7</v>
      </c>
      <c r="E367" s="76"/>
      <c r="F367" s="72"/>
      <c r="G367" s="72"/>
      <c r="H367" s="72"/>
      <c r="I367" s="72"/>
      <c r="J367" s="72"/>
      <c r="K367" s="72"/>
      <c r="L367" s="72"/>
      <c r="M367" s="73"/>
      <c r="N367" s="73"/>
      <c r="O367" s="73"/>
      <c r="P367" s="73"/>
      <c r="Q367" s="73"/>
      <c r="R367" s="74"/>
      <c r="S367" s="75"/>
      <c r="T367" s="75"/>
      <c r="U367" s="75"/>
      <c r="V367" s="75"/>
      <c r="W367" s="75"/>
      <c r="X367" s="75"/>
      <c r="Y367" s="75"/>
      <c r="Z367" s="75"/>
      <c r="AA367" s="80"/>
      <c r="AB367" s="77"/>
      <c r="AC367" s="73"/>
      <c r="AD367" s="73"/>
      <c r="AE367" s="74"/>
      <c r="AF367" s="420"/>
      <c r="AG367" s="222"/>
      <c r="AH367" s="742"/>
      <c r="AI367" s="737"/>
      <c r="AJ367" s="737"/>
      <c r="AK367" s="769"/>
      <c r="AL367" s="737"/>
      <c r="AM367" s="737"/>
      <c r="AN367" s="737"/>
      <c r="AO367" s="735"/>
      <c r="AP367" s="706"/>
      <c r="AQ367" s="706"/>
      <c r="AR367" s="734"/>
      <c r="AS367" s="734"/>
      <c r="AT367" s="734"/>
      <c r="AU367" s="734"/>
      <c r="AV367" s="704"/>
      <c r="AW367" s="704"/>
      <c r="AX367" s="704"/>
      <c r="AY367" s="735"/>
      <c r="AZ367" s="221"/>
    </row>
    <row r="368" spans="1:52" ht="27">
      <c r="A368" s="714"/>
      <c r="B368" s="717"/>
      <c r="C368" s="710"/>
      <c r="D368" s="38" t="s">
        <v>86</v>
      </c>
      <c r="E368" s="76"/>
      <c r="F368" s="72"/>
      <c r="G368" s="72"/>
      <c r="H368" s="72"/>
      <c r="I368" s="72"/>
      <c r="J368" s="72"/>
      <c r="K368" s="72"/>
      <c r="L368" s="72"/>
      <c r="M368" s="73"/>
      <c r="N368" s="73"/>
      <c r="O368" s="73"/>
      <c r="P368" s="73">
        <v>300</v>
      </c>
      <c r="Q368" s="73">
        <v>300</v>
      </c>
      <c r="R368" s="74">
        <v>390</v>
      </c>
      <c r="S368" s="75"/>
      <c r="T368" s="75"/>
      <c r="U368" s="75"/>
      <c r="V368" s="75"/>
      <c r="W368" s="75"/>
      <c r="X368" s="75"/>
      <c r="Y368" s="75"/>
      <c r="Z368" s="75"/>
      <c r="AA368" s="80"/>
      <c r="AB368" s="77"/>
      <c r="AC368" s="73">
        <v>300</v>
      </c>
      <c r="AD368" s="73">
        <v>300</v>
      </c>
      <c r="AE368" s="74">
        <v>390</v>
      </c>
      <c r="AF368" s="420"/>
      <c r="AG368" s="222"/>
      <c r="AH368" s="742"/>
      <c r="AI368" s="737"/>
      <c r="AJ368" s="737"/>
      <c r="AK368" s="769"/>
      <c r="AL368" s="737"/>
      <c r="AM368" s="737"/>
      <c r="AN368" s="737"/>
      <c r="AO368" s="735"/>
      <c r="AP368" s="706"/>
      <c r="AQ368" s="706"/>
      <c r="AR368" s="734"/>
      <c r="AS368" s="734"/>
      <c r="AT368" s="734"/>
      <c r="AU368" s="734"/>
      <c r="AV368" s="704"/>
      <c r="AW368" s="704"/>
      <c r="AX368" s="704"/>
      <c r="AY368" s="735"/>
      <c r="AZ368" s="221"/>
    </row>
    <row r="369" spans="1:52" ht="27.75" thickBot="1">
      <c r="A369" s="714"/>
      <c r="B369" s="717"/>
      <c r="C369" s="710"/>
      <c r="D369" s="37" t="s">
        <v>89</v>
      </c>
      <c r="E369" s="76"/>
      <c r="F369" s="72"/>
      <c r="G369" s="72"/>
      <c r="H369" s="72"/>
      <c r="I369" s="72"/>
      <c r="J369" s="72"/>
      <c r="K369" s="72"/>
      <c r="L369" s="72"/>
      <c r="M369" s="73"/>
      <c r="N369" s="73"/>
      <c r="O369" s="73"/>
      <c r="P369" s="73">
        <f>+P368*$P$311/$P$310</f>
        <v>1593600</v>
      </c>
      <c r="Q369" s="73">
        <f>+Q368*$Q$311/$Q$310</f>
        <v>1593600</v>
      </c>
      <c r="R369" s="73">
        <f>+R368*$R$311/$R$310</f>
        <v>2071680</v>
      </c>
      <c r="S369" s="75"/>
      <c r="T369" s="75"/>
      <c r="U369" s="75"/>
      <c r="V369" s="75"/>
      <c r="W369" s="75"/>
      <c r="X369" s="75"/>
      <c r="Y369" s="75"/>
      <c r="Z369" s="75"/>
      <c r="AA369" s="80"/>
      <c r="AB369" s="77"/>
      <c r="AC369" s="73">
        <f>+AC368*$AC$311/$AC$310</f>
        <v>1670440.251572327</v>
      </c>
      <c r="AD369" s="73">
        <f>+AD368*$AD$311/$AD$310</f>
        <v>1442171.9457013574</v>
      </c>
      <c r="AE369" s="73">
        <v>2071680</v>
      </c>
      <c r="AF369" s="422"/>
      <c r="AG369" s="223"/>
      <c r="AH369" s="743"/>
      <c r="AI369" s="712"/>
      <c r="AJ369" s="712"/>
      <c r="AK369" s="770"/>
      <c r="AL369" s="712"/>
      <c r="AM369" s="712"/>
      <c r="AN369" s="712"/>
      <c r="AO369" s="735"/>
      <c r="AP369" s="706"/>
      <c r="AQ369" s="706"/>
      <c r="AR369" s="734"/>
      <c r="AS369" s="734"/>
      <c r="AT369" s="734"/>
      <c r="AU369" s="734"/>
      <c r="AV369" s="704"/>
      <c r="AW369" s="704"/>
      <c r="AX369" s="704"/>
      <c r="AY369" s="735"/>
      <c r="AZ369" s="221"/>
    </row>
    <row r="370" spans="1:52" ht="18">
      <c r="A370" s="714"/>
      <c r="B370" s="717"/>
      <c r="C370" s="710" t="s">
        <v>1636</v>
      </c>
      <c r="D370" s="35" t="s">
        <v>84</v>
      </c>
      <c r="E370" s="76"/>
      <c r="F370" s="72"/>
      <c r="G370" s="72"/>
      <c r="H370" s="72"/>
      <c r="I370" s="72"/>
      <c r="J370" s="72"/>
      <c r="K370" s="72"/>
      <c r="L370" s="72"/>
      <c r="M370" s="73"/>
      <c r="N370" s="73">
        <v>98</v>
      </c>
      <c r="O370" s="73">
        <v>98</v>
      </c>
      <c r="P370" s="73">
        <v>98</v>
      </c>
      <c r="Q370" s="73">
        <v>98</v>
      </c>
      <c r="R370" s="74">
        <v>98</v>
      </c>
      <c r="S370" s="75"/>
      <c r="T370" s="75"/>
      <c r="U370" s="75"/>
      <c r="V370" s="75"/>
      <c r="W370" s="75"/>
      <c r="X370" s="75"/>
      <c r="Y370" s="75"/>
      <c r="Z370" s="75"/>
      <c r="AA370" s="80">
        <v>98</v>
      </c>
      <c r="AB370" s="77">
        <v>38</v>
      </c>
      <c r="AC370" s="118">
        <v>98</v>
      </c>
      <c r="AD370" s="73">
        <v>98</v>
      </c>
      <c r="AE370" s="74">
        <v>98</v>
      </c>
      <c r="AF370" s="428"/>
      <c r="AG370" s="224"/>
      <c r="AH370" s="741" t="s">
        <v>251</v>
      </c>
      <c r="AI370" s="736" t="s">
        <v>457</v>
      </c>
      <c r="AJ370" s="736" t="s">
        <v>458</v>
      </c>
      <c r="AK370" s="768" t="s">
        <v>521</v>
      </c>
      <c r="AL370" s="736" t="s">
        <v>228</v>
      </c>
      <c r="AM370" s="736" t="s">
        <v>184</v>
      </c>
      <c r="AN370" s="736" t="s">
        <v>257</v>
      </c>
      <c r="AO370" s="735">
        <v>18703</v>
      </c>
      <c r="AP370" s="706">
        <v>9562</v>
      </c>
      <c r="AQ370" s="706">
        <v>9141</v>
      </c>
      <c r="AR370" s="734" t="s">
        <v>230</v>
      </c>
      <c r="AS370" s="734" t="s">
        <v>230</v>
      </c>
      <c r="AT370" s="734" t="s">
        <v>230</v>
      </c>
      <c r="AU370" s="734" t="s">
        <v>230</v>
      </c>
      <c r="AV370" s="704" t="s">
        <v>230</v>
      </c>
      <c r="AW370" s="704" t="s">
        <v>230</v>
      </c>
      <c r="AX370" s="704" t="s">
        <v>230</v>
      </c>
      <c r="AY370" s="735">
        <v>18703</v>
      </c>
      <c r="AZ370" s="221"/>
    </row>
    <row r="371" spans="1:52" ht="18">
      <c r="A371" s="714"/>
      <c r="B371" s="717"/>
      <c r="C371" s="710"/>
      <c r="D371" s="36" t="s">
        <v>6</v>
      </c>
      <c r="E371" s="76"/>
      <c r="F371" s="72"/>
      <c r="G371" s="72"/>
      <c r="H371" s="72"/>
      <c r="I371" s="72"/>
      <c r="J371" s="72"/>
      <c r="K371" s="72"/>
      <c r="L371" s="72"/>
      <c r="M371" s="73"/>
      <c r="N371" s="73">
        <f>+N370*$N$311/$N$310</f>
        <v>962203.2</v>
      </c>
      <c r="O371" s="73">
        <f>+O370*$O$311/$O$310</f>
        <v>962203.2</v>
      </c>
      <c r="P371" s="73">
        <f>+P370*$P$311/$P$310</f>
        <v>520576</v>
      </c>
      <c r="Q371" s="73">
        <f>+Q370*$Q$311/$Q$310</f>
        <v>520576</v>
      </c>
      <c r="R371" s="73">
        <f>+R370*$R$311/$R$310</f>
        <v>520576</v>
      </c>
      <c r="S371" s="75"/>
      <c r="T371" s="75"/>
      <c r="U371" s="75"/>
      <c r="V371" s="75"/>
      <c r="W371" s="75"/>
      <c r="X371" s="75"/>
      <c r="Y371" s="75"/>
      <c r="Z371" s="75"/>
      <c r="AA371" s="73">
        <f>+AA370*$AA$311/$AA$310</f>
        <v>1405063.4278002698</v>
      </c>
      <c r="AB371" s="73">
        <f>+AB370*$AB$311/$AB$310</f>
        <v>321171.04216388229</v>
      </c>
      <c r="AC371" s="73">
        <f>+AC370*$AC$311/$AC$310</f>
        <v>545677.14884696016</v>
      </c>
      <c r="AD371" s="73">
        <f>+AD370*$AD$311/$AD$310</f>
        <v>471109.50226244342</v>
      </c>
      <c r="AE371" s="73">
        <v>520576</v>
      </c>
      <c r="AF371" s="429"/>
      <c r="AG371" s="224"/>
      <c r="AH371" s="742"/>
      <c r="AI371" s="737"/>
      <c r="AJ371" s="737"/>
      <c r="AK371" s="769"/>
      <c r="AL371" s="737"/>
      <c r="AM371" s="737"/>
      <c r="AN371" s="737"/>
      <c r="AO371" s="735"/>
      <c r="AP371" s="706"/>
      <c r="AQ371" s="706"/>
      <c r="AR371" s="734"/>
      <c r="AS371" s="734"/>
      <c r="AT371" s="734"/>
      <c r="AU371" s="734"/>
      <c r="AV371" s="704"/>
      <c r="AW371" s="704"/>
      <c r="AX371" s="704"/>
      <c r="AY371" s="735"/>
      <c r="AZ371" s="221"/>
    </row>
    <row r="372" spans="1:52" ht="27">
      <c r="A372" s="714"/>
      <c r="B372" s="717"/>
      <c r="C372" s="710"/>
      <c r="D372" s="38" t="s">
        <v>85</v>
      </c>
      <c r="E372" s="76"/>
      <c r="F372" s="72"/>
      <c r="G372" s="72"/>
      <c r="H372" s="72"/>
      <c r="I372" s="72"/>
      <c r="J372" s="72"/>
      <c r="K372" s="72"/>
      <c r="L372" s="72"/>
      <c r="M372" s="73"/>
      <c r="N372" s="73"/>
      <c r="O372" s="73"/>
      <c r="P372" s="73"/>
      <c r="Q372" s="73"/>
      <c r="R372" s="74"/>
      <c r="S372" s="75"/>
      <c r="T372" s="75"/>
      <c r="U372" s="75"/>
      <c r="V372" s="75"/>
      <c r="W372" s="75"/>
      <c r="X372" s="75"/>
      <c r="Y372" s="75"/>
      <c r="Z372" s="75"/>
      <c r="AA372" s="80"/>
      <c r="AB372" s="77"/>
      <c r="AC372" s="118"/>
      <c r="AD372" s="73"/>
      <c r="AE372" s="74"/>
      <c r="AF372" s="428"/>
      <c r="AG372" s="224"/>
      <c r="AH372" s="742"/>
      <c r="AI372" s="737"/>
      <c r="AJ372" s="737"/>
      <c r="AK372" s="769"/>
      <c r="AL372" s="737"/>
      <c r="AM372" s="737"/>
      <c r="AN372" s="737"/>
      <c r="AO372" s="735"/>
      <c r="AP372" s="706"/>
      <c r="AQ372" s="706"/>
      <c r="AR372" s="734"/>
      <c r="AS372" s="734"/>
      <c r="AT372" s="734"/>
      <c r="AU372" s="734"/>
      <c r="AV372" s="704"/>
      <c r="AW372" s="704"/>
      <c r="AX372" s="704"/>
      <c r="AY372" s="735"/>
      <c r="AZ372" s="221"/>
    </row>
    <row r="373" spans="1:52" ht="27">
      <c r="A373" s="714"/>
      <c r="B373" s="717"/>
      <c r="C373" s="710"/>
      <c r="D373" s="36" t="s">
        <v>7</v>
      </c>
      <c r="E373" s="76"/>
      <c r="F373" s="72"/>
      <c r="G373" s="72"/>
      <c r="H373" s="72"/>
      <c r="I373" s="72"/>
      <c r="J373" s="72"/>
      <c r="K373" s="72"/>
      <c r="L373" s="72"/>
      <c r="M373" s="73"/>
      <c r="N373" s="73"/>
      <c r="O373" s="73"/>
      <c r="P373" s="73"/>
      <c r="Q373" s="73"/>
      <c r="R373" s="74"/>
      <c r="S373" s="75"/>
      <c r="T373" s="75"/>
      <c r="U373" s="75"/>
      <c r="V373" s="75"/>
      <c r="W373" s="75"/>
      <c r="X373" s="75"/>
      <c r="Y373" s="75"/>
      <c r="Z373" s="75"/>
      <c r="AA373" s="80"/>
      <c r="AB373" s="77"/>
      <c r="AC373" s="118"/>
      <c r="AD373" s="73"/>
      <c r="AE373" s="74"/>
      <c r="AF373" s="428"/>
      <c r="AG373" s="224"/>
      <c r="AH373" s="742"/>
      <c r="AI373" s="737"/>
      <c r="AJ373" s="737"/>
      <c r="AK373" s="769"/>
      <c r="AL373" s="737"/>
      <c r="AM373" s="737"/>
      <c r="AN373" s="737"/>
      <c r="AO373" s="735"/>
      <c r="AP373" s="706"/>
      <c r="AQ373" s="706"/>
      <c r="AR373" s="734"/>
      <c r="AS373" s="734"/>
      <c r="AT373" s="734"/>
      <c r="AU373" s="734"/>
      <c r="AV373" s="704"/>
      <c r="AW373" s="704"/>
      <c r="AX373" s="704"/>
      <c r="AY373" s="735"/>
      <c r="AZ373" s="221"/>
    </row>
    <row r="374" spans="1:52" ht="27">
      <c r="A374" s="714"/>
      <c r="B374" s="717"/>
      <c r="C374" s="710"/>
      <c r="D374" s="38" t="s">
        <v>86</v>
      </c>
      <c r="E374" s="76"/>
      <c r="F374" s="72"/>
      <c r="G374" s="72"/>
      <c r="H374" s="72"/>
      <c r="I374" s="72"/>
      <c r="J374" s="72"/>
      <c r="K374" s="72"/>
      <c r="L374" s="72"/>
      <c r="M374" s="73"/>
      <c r="N374" s="73"/>
      <c r="O374" s="73">
        <f>+O370</f>
        <v>98</v>
      </c>
      <c r="P374" s="73">
        <v>98</v>
      </c>
      <c r="Q374" s="73">
        <v>98</v>
      </c>
      <c r="R374" s="74">
        <v>98</v>
      </c>
      <c r="S374" s="75"/>
      <c r="T374" s="75"/>
      <c r="U374" s="75"/>
      <c r="V374" s="75"/>
      <c r="W374" s="75"/>
      <c r="X374" s="75"/>
      <c r="Y374" s="75"/>
      <c r="Z374" s="75"/>
      <c r="AA374" s="80"/>
      <c r="AB374" s="73">
        <f>+AB370</f>
        <v>38</v>
      </c>
      <c r="AC374" s="118">
        <v>98</v>
      </c>
      <c r="AD374" s="73">
        <v>98</v>
      </c>
      <c r="AE374" s="74">
        <v>98</v>
      </c>
      <c r="AF374" s="428"/>
      <c r="AG374" s="224"/>
      <c r="AH374" s="742"/>
      <c r="AI374" s="737"/>
      <c r="AJ374" s="737"/>
      <c r="AK374" s="769"/>
      <c r="AL374" s="737"/>
      <c r="AM374" s="737"/>
      <c r="AN374" s="737"/>
      <c r="AO374" s="735"/>
      <c r="AP374" s="706"/>
      <c r="AQ374" s="706"/>
      <c r="AR374" s="734"/>
      <c r="AS374" s="734"/>
      <c r="AT374" s="734"/>
      <c r="AU374" s="734"/>
      <c r="AV374" s="704"/>
      <c r="AW374" s="704"/>
      <c r="AX374" s="704"/>
      <c r="AY374" s="735"/>
      <c r="AZ374" s="221"/>
    </row>
    <row r="375" spans="1:52" ht="27.75" thickBot="1">
      <c r="A375" s="714"/>
      <c r="B375" s="717"/>
      <c r="C375" s="710"/>
      <c r="D375" s="37" t="s">
        <v>89</v>
      </c>
      <c r="E375" s="76"/>
      <c r="F375" s="72"/>
      <c r="G375" s="72"/>
      <c r="H375" s="72"/>
      <c r="I375" s="72"/>
      <c r="J375" s="72"/>
      <c r="K375" s="72"/>
      <c r="L375" s="72"/>
      <c r="M375" s="73"/>
      <c r="N375" s="73"/>
      <c r="O375" s="73">
        <f>+O371</f>
        <v>962203.2</v>
      </c>
      <c r="P375" s="73">
        <f>+P374*$P$311/$P$310</f>
        <v>520576</v>
      </c>
      <c r="Q375" s="73">
        <f>+Q374*$Q$311/$Q$310</f>
        <v>520576</v>
      </c>
      <c r="R375" s="73">
        <f>+R374*$R$311/$R$310</f>
        <v>520576</v>
      </c>
      <c r="S375" s="75"/>
      <c r="T375" s="75"/>
      <c r="U375" s="75"/>
      <c r="V375" s="75"/>
      <c r="W375" s="75"/>
      <c r="X375" s="75"/>
      <c r="Y375" s="75"/>
      <c r="Z375" s="75"/>
      <c r="AA375" s="80"/>
      <c r="AB375" s="73">
        <f>+AB371</f>
        <v>321171.04216388229</v>
      </c>
      <c r="AC375" s="73">
        <f>+AC374*$AC$311/$AC$310</f>
        <v>545677.14884696016</v>
      </c>
      <c r="AD375" s="73">
        <f>+AD374*$AD$311/$AD$310</f>
        <v>471109.50226244342</v>
      </c>
      <c r="AE375" s="73">
        <v>520576</v>
      </c>
      <c r="AF375" s="429"/>
      <c r="AG375" s="224"/>
      <c r="AH375" s="743"/>
      <c r="AI375" s="712"/>
      <c r="AJ375" s="712"/>
      <c r="AK375" s="770"/>
      <c r="AL375" s="712"/>
      <c r="AM375" s="712"/>
      <c r="AN375" s="712"/>
      <c r="AO375" s="735"/>
      <c r="AP375" s="706"/>
      <c r="AQ375" s="706"/>
      <c r="AR375" s="734"/>
      <c r="AS375" s="734"/>
      <c r="AT375" s="734"/>
      <c r="AU375" s="734"/>
      <c r="AV375" s="704"/>
      <c r="AW375" s="704"/>
      <c r="AX375" s="704"/>
      <c r="AY375" s="735"/>
      <c r="AZ375" s="221"/>
    </row>
    <row r="376" spans="1:52" ht="18">
      <c r="A376" s="714"/>
      <c r="B376" s="717"/>
      <c r="C376" s="710" t="s">
        <v>254</v>
      </c>
      <c r="D376" s="35" t="s">
        <v>84</v>
      </c>
      <c r="E376" s="76"/>
      <c r="F376" s="72"/>
      <c r="G376" s="72"/>
      <c r="H376" s="72"/>
      <c r="I376" s="72"/>
      <c r="J376" s="72"/>
      <c r="K376" s="72"/>
      <c r="L376" s="72"/>
      <c r="M376" s="73"/>
      <c r="N376" s="73">
        <v>1759</v>
      </c>
      <c r="O376" s="73">
        <v>1243</v>
      </c>
      <c r="P376" s="73">
        <v>592</v>
      </c>
      <c r="Q376" s="73">
        <v>290</v>
      </c>
      <c r="R376" s="74">
        <v>0</v>
      </c>
      <c r="S376" s="75"/>
      <c r="T376" s="75"/>
      <c r="U376" s="75"/>
      <c r="V376" s="75"/>
      <c r="W376" s="75"/>
      <c r="X376" s="75"/>
      <c r="Y376" s="75"/>
      <c r="Z376" s="75"/>
      <c r="AA376" s="80"/>
      <c r="AB376" s="93"/>
      <c r="AC376" s="118"/>
      <c r="AD376" s="120">
        <v>58</v>
      </c>
      <c r="AE376" s="74"/>
      <c r="AF376" s="428"/>
      <c r="AG376" s="224"/>
      <c r="AH376" s="771" t="s">
        <v>1637</v>
      </c>
      <c r="AI376" s="736"/>
      <c r="AJ376" s="736"/>
      <c r="AK376" s="768"/>
      <c r="AL376" s="736" t="s">
        <v>228</v>
      </c>
      <c r="AM376" s="736" t="s">
        <v>184</v>
      </c>
      <c r="AN376" s="736" t="s">
        <v>257</v>
      </c>
      <c r="AO376" s="705">
        <v>7715777</v>
      </c>
      <c r="AP376" s="706">
        <v>3679380</v>
      </c>
      <c r="AQ376" s="706">
        <v>4036395</v>
      </c>
      <c r="AR376" s="734" t="s">
        <v>230</v>
      </c>
      <c r="AS376" s="734" t="s">
        <v>230</v>
      </c>
      <c r="AT376" s="734" t="s">
        <v>230</v>
      </c>
      <c r="AU376" s="734" t="s">
        <v>230</v>
      </c>
      <c r="AV376" s="704" t="s">
        <v>230</v>
      </c>
      <c r="AW376" s="704" t="s">
        <v>230</v>
      </c>
      <c r="AX376" s="704" t="s">
        <v>230</v>
      </c>
      <c r="AY376" s="705">
        <v>7715777</v>
      </c>
      <c r="AZ376" s="221"/>
    </row>
    <row r="377" spans="1:52" ht="18">
      <c r="A377" s="714"/>
      <c r="B377" s="717"/>
      <c r="C377" s="710"/>
      <c r="D377" s="36" t="s">
        <v>6</v>
      </c>
      <c r="E377" s="76"/>
      <c r="F377" s="72"/>
      <c r="G377" s="72"/>
      <c r="H377" s="72"/>
      <c r="I377" s="72"/>
      <c r="J377" s="72"/>
      <c r="K377" s="72"/>
      <c r="L377" s="72"/>
      <c r="M377" s="73"/>
      <c r="N377" s="73">
        <f>+N376*$N$311/$N$310</f>
        <v>17270565.600000001</v>
      </c>
      <c r="O377" s="73">
        <f>+O376*$O$311/$O$310</f>
        <v>12204271.199999999</v>
      </c>
      <c r="P377" s="73">
        <f>+P376*$P$311/$P$310</f>
        <v>3144704</v>
      </c>
      <c r="Q377" s="73">
        <f>+Q376*$Q$311/$Q$310</f>
        <v>1540480</v>
      </c>
      <c r="R377" s="73">
        <f>+R376*$R$311/$R$310</f>
        <v>0</v>
      </c>
      <c r="S377" s="75"/>
      <c r="T377" s="75"/>
      <c r="U377" s="75"/>
      <c r="V377" s="75"/>
      <c r="W377" s="75"/>
      <c r="X377" s="75"/>
      <c r="Y377" s="75"/>
      <c r="Z377" s="75"/>
      <c r="AA377" s="80"/>
      <c r="AB377" s="77"/>
      <c r="AC377" s="73"/>
      <c r="AD377" s="120" t="s">
        <v>1638</v>
      </c>
      <c r="AE377" s="74"/>
      <c r="AF377" s="428"/>
      <c r="AG377" s="224"/>
      <c r="AH377" s="772"/>
      <c r="AI377" s="737"/>
      <c r="AJ377" s="737"/>
      <c r="AK377" s="769"/>
      <c r="AL377" s="737"/>
      <c r="AM377" s="737"/>
      <c r="AN377" s="737"/>
      <c r="AO377" s="705"/>
      <c r="AP377" s="706"/>
      <c r="AQ377" s="706"/>
      <c r="AR377" s="734"/>
      <c r="AS377" s="734"/>
      <c r="AT377" s="734"/>
      <c r="AU377" s="734"/>
      <c r="AV377" s="704"/>
      <c r="AW377" s="704"/>
      <c r="AX377" s="704"/>
      <c r="AY377" s="705"/>
      <c r="AZ377" s="221"/>
    </row>
    <row r="378" spans="1:52" ht="27">
      <c r="A378" s="714"/>
      <c r="B378" s="717"/>
      <c r="C378" s="710"/>
      <c r="D378" s="38" t="s">
        <v>85</v>
      </c>
      <c r="E378" s="76"/>
      <c r="F378" s="72"/>
      <c r="G378" s="72"/>
      <c r="H378" s="72"/>
      <c r="I378" s="72"/>
      <c r="J378" s="72"/>
      <c r="K378" s="72"/>
      <c r="L378" s="72"/>
      <c r="M378" s="73"/>
      <c r="N378" s="73"/>
      <c r="O378" s="73"/>
      <c r="P378" s="73"/>
      <c r="Q378" s="73"/>
      <c r="R378" s="74"/>
      <c r="S378" s="75"/>
      <c r="T378" s="75"/>
      <c r="U378" s="75"/>
      <c r="V378" s="75"/>
      <c r="W378" s="75"/>
      <c r="X378" s="75"/>
      <c r="Y378" s="75"/>
      <c r="Z378" s="75"/>
      <c r="AA378" s="80"/>
      <c r="AB378" s="77"/>
      <c r="AC378" s="118"/>
      <c r="AD378" s="120"/>
      <c r="AE378" s="74"/>
      <c r="AF378" s="428"/>
      <c r="AG378" s="224"/>
      <c r="AH378" s="772"/>
      <c r="AI378" s="737"/>
      <c r="AJ378" s="737"/>
      <c r="AK378" s="769"/>
      <c r="AL378" s="737"/>
      <c r="AM378" s="737"/>
      <c r="AN378" s="737"/>
      <c r="AO378" s="705"/>
      <c r="AP378" s="706"/>
      <c r="AQ378" s="706"/>
      <c r="AR378" s="734"/>
      <c r="AS378" s="734"/>
      <c r="AT378" s="734"/>
      <c r="AU378" s="734"/>
      <c r="AV378" s="704"/>
      <c r="AW378" s="704"/>
      <c r="AX378" s="704"/>
      <c r="AY378" s="705"/>
      <c r="AZ378" s="221"/>
    </row>
    <row r="379" spans="1:52" ht="27">
      <c r="A379" s="714"/>
      <c r="B379" s="717"/>
      <c r="C379" s="710"/>
      <c r="D379" s="36" t="s">
        <v>7</v>
      </c>
      <c r="E379" s="76"/>
      <c r="F379" s="72"/>
      <c r="G379" s="72"/>
      <c r="H379" s="72"/>
      <c r="I379" s="72"/>
      <c r="J379" s="72"/>
      <c r="K379" s="72"/>
      <c r="L379" s="72"/>
      <c r="M379" s="73"/>
      <c r="N379" s="73"/>
      <c r="O379" s="73"/>
      <c r="P379" s="73"/>
      <c r="Q379" s="73"/>
      <c r="R379" s="74"/>
      <c r="S379" s="75"/>
      <c r="T379" s="75"/>
      <c r="U379" s="75"/>
      <c r="V379" s="75"/>
      <c r="W379" s="75"/>
      <c r="X379" s="75"/>
      <c r="Y379" s="75"/>
      <c r="Z379" s="75"/>
      <c r="AA379" s="80"/>
      <c r="AB379" s="77"/>
      <c r="AC379" s="118"/>
      <c r="AD379" s="120"/>
      <c r="AE379" s="74"/>
      <c r="AF379" s="428"/>
      <c r="AG379" s="224"/>
      <c r="AH379" s="772"/>
      <c r="AI379" s="737"/>
      <c r="AJ379" s="737"/>
      <c r="AK379" s="769"/>
      <c r="AL379" s="737"/>
      <c r="AM379" s="737"/>
      <c r="AN379" s="737"/>
      <c r="AO379" s="705"/>
      <c r="AP379" s="706"/>
      <c r="AQ379" s="706"/>
      <c r="AR379" s="734"/>
      <c r="AS379" s="734"/>
      <c r="AT379" s="734"/>
      <c r="AU379" s="734"/>
      <c r="AV379" s="704"/>
      <c r="AW379" s="704"/>
      <c r="AX379" s="704"/>
      <c r="AY379" s="705"/>
      <c r="AZ379" s="221"/>
    </row>
    <row r="380" spans="1:52" ht="27">
      <c r="A380" s="714"/>
      <c r="B380" s="717"/>
      <c r="C380" s="710"/>
      <c r="D380" s="38" t="s">
        <v>86</v>
      </c>
      <c r="E380" s="76"/>
      <c r="F380" s="72"/>
      <c r="G380" s="72"/>
      <c r="H380" s="72"/>
      <c r="I380" s="72"/>
      <c r="J380" s="72"/>
      <c r="K380" s="72"/>
      <c r="L380" s="72"/>
      <c r="M380" s="73"/>
      <c r="N380" s="73"/>
      <c r="O380" s="73">
        <f>+O376</f>
        <v>1243</v>
      </c>
      <c r="P380" s="73">
        <v>592</v>
      </c>
      <c r="Q380" s="73">
        <v>290</v>
      </c>
      <c r="R380" s="74">
        <v>0</v>
      </c>
      <c r="S380" s="75"/>
      <c r="T380" s="75"/>
      <c r="U380" s="75"/>
      <c r="V380" s="75"/>
      <c r="W380" s="75"/>
      <c r="X380" s="75"/>
      <c r="Y380" s="75"/>
      <c r="Z380" s="75"/>
      <c r="AA380" s="80"/>
      <c r="AB380" s="77"/>
      <c r="AC380" s="118"/>
      <c r="AD380" s="120"/>
      <c r="AE380" s="74"/>
      <c r="AF380" s="428"/>
      <c r="AG380" s="224"/>
      <c r="AH380" s="772"/>
      <c r="AI380" s="737"/>
      <c r="AJ380" s="737"/>
      <c r="AK380" s="769"/>
      <c r="AL380" s="737"/>
      <c r="AM380" s="737"/>
      <c r="AN380" s="737"/>
      <c r="AO380" s="705"/>
      <c r="AP380" s="706"/>
      <c r="AQ380" s="706"/>
      <c r="AR380" s="734"/>
      <c r="AS380" s="734"/>
      <c r="AT380" s="734"/>
      <c r="AU380" s="734"/>
      <c r="AV380" s="704"/>
      <c r="AW380" s="704"/>
      <c r="AX380" s="704"/>
      <c r="AY380" s="705"/>
      <c r="AZ380" s="221"/>
    </row>
    <row r="381" spans="1:52" ht="27.75" thickBot="1">
      <c r="A381" s="714"/>
      <c r="B381" s="717"/>
      <c r="C381" s="710"/>
      <c r="D381" s="37" t="s">
        <v>89</v>
      </c>
      <c r="E381" s="76"/>
      <c r="F381" s="72"/>
      <c r="G381" s="72"/>
      <c r="H381" s="72"/>
      <c r="I381" s="72"/>
      <c r="J381" s="72"/>
      <c r="K381" s="72"/>
      <c r="L381" s="72"/>
      <c r="M381" s="73"/>
      <c r="N381" s="73"/>
      <c r="O381" s="73">
        <f>+O377</f>
        <v>12204271.199999999</v>
      </c>
      <c r="P381" s="73">
        <f>+P380*$P$311/$P$310</f>
        <v>3144704</v>
      </c>
      <c r="Q381" s="73">
        <f>+Q380*$Q$311/$Q$310</f>
        <v>1540480</v>
      </c>
      <c r="R381" s="73">
        <f>+R380*$R$311/$R$310</f>
        <v>0</v>
      </c>
      <c r="S381" s="75"/>
      <c r="T381" s="75"/>
      <c r="U381" s="75"/>
      <c r="V381" s="75"/>
      <c r="W381" s="75"/>
      <c r="X381" s="75"/>
      <c r="Y381" s="75"/>
      <c r="Z381" s="75"/>
      <c r="AA381" s="80"/>
      <c r="AB381" s="77"/>
      <c r="AC381" s="118"/>
      <c r="AD381" s="120"/>
      <c r="AE381" s="74"/>
      <c r="AF381" s="428"/>
      <c r="AG381" s="224"/>
      <c r="AH381" s="773"/>
      <c r="AI381" s="712"/>
      <c r="AJ381" s="712"/>
      <c r="AK381" s="770"/>
      <c r="AL381" s="712"/>
      <c r="AM381" s="712"/>
      <c r="AN381" s="712"/>
      <c r="AO381" s="705"/>
      <c r="AP381" s="706"/>
      <c r="AQ381" s="706"/>
      <c r="AR381" s="734"/>
      <c r="AS381" s="734"/>
      <c r="AT381" s="734"/>
      <c r="AU381" s="734"/>
      <c r="AV381" s="704"/>
      <c r="AW381" s="704"/>
      <c r="AX381" s="704"/>
      <c r="AY381" s="705"/>
      <c r="AZ381" s="221"/>
    </row>
    <row r="382" spans="1:52" ht="18">
      <c r="A382" s="714"/>
      <c r="B382" s="717"/>
      <c r="C382" s="710" t="s">
        <v>256</v>
      </c>
      <c r="D382" s="35" t="s">
        <v>84</v>
      </c>
      <c r="E382" s="76"/>
      <c r="F382" s="72"/>
      <c r="G382" s="72"/>
      <c r="H382" s="72"/>
      <c r="I382" s="72"/>
      <c r="J382" s="72"/>
      <c r="K382" s="72"/>
      <c r="L382" s="72"/>
      <c r="M382" s="73"/>
      <c r="N382" s="73">
        <f>+N316+N328+N346+N370+N376</f>
        <v>2500</v>
      </c>
      <c r="O382" s="73">
        <f>+O316+O328+O346+O370+O376</f>
        <v>2500</v>
      </c>
      <c r="P382" s="73">
        <f t="shared" ref="P382:P387" si="9">+P316+P322+P328+P346+P358+P364+P370+P376</f>
        <v>2500</v>
      </c>
      <c r="Q382" s="73">
        <f t="shared" ref="Q382:Q387" si="10">+Q316+Q322+Q328+Q340+Q346+Q352+Q358+Q364+Q370+Q376</f>
        <v>2500</v>
      </c>
      <c r="R382" s="73">
        <f t="shared" ref="R382:R387" si="11">+R316+R322+R328+R334+R340+R346+R352+R358+R364+R370+R376</f>
        <v>2500</v>
      </c>
      <c r="S382" s="75"/>
      <c r="T382" s="75"/>
      <c r="U382" s="75"/>
      <c r="V382" s="75"/>
      <c r="W382" s="75"/>
      <c r="X382" s="75"/>
      <c r="Y382" s="75"/>
      <c r="Z382" s="75"/>
      <c r="AA382" s="73">
        <f t="shared" ref="AA382:AA387" si="12">+AA316+AA328+AA346+AA370+AA376</f>
        <v>741</v>
      </c>
      <c r="AB382" s="93">
        <f>+AB316+AB328+AB346+AB370</f>
        <v>1197</v>
      </c>
      <c r="AC382" s="73">
        <f t="shared" ref="AC382:AC387" si="13">+AC316+AC322+AC328+AC346+AC358+AC364+AC370+AC376</f>
        <v>1908</v>
      </c>
      <c r="AD382" s="73">
        <f t="shared" ref="AD382:AD387" si="14">+AD316+AD322+AD328+AD340+AD346+AD352+AD358+AD364+AD370+AD376</f>
        <v>2268</v>
      </c>
      <c r="AE382" s="73">
        <f>AE370+AE364+AE358+AE352+AE346+AE340+AE334+AE328+AE322+AE316</f>
        <v>2500</v>
      </c>
      <c r="AF382" s="429">
        <v>2500</v>
      </c>
      <c r="AG382" s="224"/>
      <c r="AH382" s="711"/>
      <c r="AI382" s="710"/>
      <c r="AJ382" s="710"/>
      <c r="AK382" s="768"/>
      <c r="AL382" s="710" t="s">
        <v>228</v>
      </c>
      <c r="AM382" s="736" t="s">
        <v>184</v>
      </c>
      <c r="AN382" s="706" t="s">
        <v>257</v>
      </c>
      <c r="AO382" s="705">
        <v>7715777</v>
      </c>
      <c r="AP382" s="706">
        <v>3679380</v>
      </c>
      <c r="AQ382" s="706">
        <v>4036395</v>
      </c>
      <c r="AR382" s="704" t="s">
        <v>230</v>
      </c>
      <c r="AS382" s="704" t="s">
        <v>230</v>
      </c>
      <c r="AT382" s="704" t="s">
        <v>230</v>
      </c>
      <c r="AU382" s="704" t="s">
        <v>230</v>
      </c>
      <c r="AV382" s="704" t="s">
        <v>230</v>
      </c>
      <c r="AW382" s="704" t="s">
        <v>230</v>
      </c>
      <c r="AX382" s="704" t="s">
        <v>230</v>
      </c>
      <c r="AY382" s="705">
        <v>7715777</v>
      </c>
      <c r="AZ382" s="221"/>
    </row>
    <row r="383" spans="1:52" ht="18">
      <c r="A383" s="714"/>
      <c r="B383" s="717"/>
      <c r="C383" s="710"/>
      <c r="D383" s="36" t="s">
        <v>6</v>
      </c>
      <c r="E383" s="76"/>
      <c r="F383" s="72"/>
      <c r="G383" s="72"/>
      <c r="H383" s="72"/>
      <c r="I383" s="72"/>
      <c r="J383" s="72"/>
      <c r="K383" s="72"/>
      <c r="L383" s="72"/>
      <c r="M383" s="73"/>
      <c r="N383" s="73">
        <f>+N317+N329+N347+N371+N377</f>
        <v>24546000</v>
      </c>
      <c r="O383" s="73">
        <f>+O382*$O$311/$O$310</f>
        <v>24546000</v>
      </c>
      <c r="P383" s="73">
        <f t="shared" si="9"/>
        <v>13280000</v>
      </c>
      <c r="Q383" s="73">
        <f t="shared" si="10"/>
        <v>13280000</v>
      </c>
      <c r="R383" s="73">
        <f t="shared" si="11"/>
        <v>13280000</v>
      </c>
      <c r="S383" s="75"/>
      <c r="T383" s="75"/>
      <c r="U383" s="75"/>
      <c r="V383" s="75"/>
      <c r="W383" s="75"/>
      <c r="X383" s="75"/>
      <c r="Y383" s="75"/>
      <c r="Z383" s="75"/>
      <c r="AA383" s="73">
        <f t="shared" si="12"/>
        <v>10623999.999999998</v>
      </c>
      <c r="AB383" s="73">
        <f>+AB382*$O$311/$O$310</f>
        <v>11752624.800000001</v>
      </c>
      <c r="AC383" s="73">
        <f t="shared" si="13"/>
        <v>10624000</v>
      </c>
      <c r="AD383" s="73" t="e">
        <f t="shared" si="14"/>
        <v>#VALUE!</v>
      </c>
      <c r="AE383" s="73">
        <f>AE371+AE365+AE359+AE353+AE347+AE341+AE335+AE329+AE323+AE317</f>
        <v>13280000</v>
      </c>
      <c r="AF383" s="429">
        <v>13280000</v>
      </c>
      <c r="AG383" s="224"/>
      <c r="AH383" s="711"/>
      <c r="AI383" s="710"/>
      <c r="AJ383" s="710"/>
      <c r="AK383" s="769"/>
      <c r="AL383" s="710"/>
      <c r="AM383" s="737"/>
      <c r="AN383" s="706"/>
      <c r="AO383" s="705"/>
      <c r="AP383" s="706"/>
      <c r="AQ383" s="706"/>
      <c r="AR383" s="704"/>
      <c r="AS383" s="704"/>
      <c r="AT383" s="704"/>
      <c r="AU383" s="704"/>
      <c r="AV383" s="704"/>
      <c r="AW383" s="704"/>
      <c r="AX383" s="704"/>
      <c r="AY383" s="705"/>
      <c r="AZ383" s="221"/>
    </row>
    <row r="384" spans="1:52" ht="27">
      <c r="A384" s="714"/>
      <c r="B384" s="717"/>
      <c r="C384" s="710"/>
      <c r="D384" s="38" t="s">
        <v>85</v>
      </c>
      <c r="E384" s="76"/>
      <c r="F384" s="72"/>
      <c r="G384" s="72"/>
      <c r="H384" s="72"/>
      <c r="I384" s="72"/>
      <c r="J384" s="72"/>
      <c r="K384" s="72"/>
      <c r="L384" s="72"/>
      <c r="M384" s="73"/>
      <c r="N384" s="73">
        <f>+N318+N330+N348+N372+N378</f>
        <v>0</v>
      </c>
      <c r="O384" s="73"/>
      <c r="P384" s="73">
        <f t="shared" si="9"/>
        <v>0</v>
      </c>
      <c r="Q384" s="73">
        <f t="shared" si="10"/>
        <v>0</v>
      </c>
      <c r="R384" s="73">
        <f t="shared" si="11"/>
        <v>0</v>
      </c>
      <c r="S384" s="75"/>
      <c r="T384" s="75"/>
      <c r="U384" s="75"/>
      <c r="V384" s="75"/>
      <c r="W384" s="75"/>
      <c r="X384" s="75"/>
      <c r="Y384" s="75"/>
      <c r="Z384" s="75"/>
      <c r="AA384" s="73">
        <f t="shared" si="12"/>
        <v>0</v>
      </c>
      <c r="AB384" s="77"/>
      <c r="AC384" s="73">
        <f t="shared" si="13"/>
        <v>0</v>
      </c>
      <c r="AD384" s="73">
        <f t="shared" si="14"/>
        <v>0</v>
      </c>
      <c r="AE384" s="73">
        <v>0</v>
      </c>
      <c r="AF384" s="429"/>
      <c r="AG384" s="224"/>
      <c r="AH384" s="711"/>
      <c r="AI384" s="710"/>
      <c r="AJ384" s="710"/>
      <c r="AK384" s="769"/>
      <c r="AL384" s="710"/>
      <c r="AM384" s="737"/>
      <c r="AN384" s="706"/>
      <c r="AO384" s="705"/>
      <c r="AP384" s="706"/>
      <c r="AQ384" s="706"/>
      <c r="AR384" s="704"/>
      <c r="AS384" s="704"/>
      <c r="AT384" s="704"/>
      <c r="AU384" s="704"/>
      <c r="AV384" s="704"/>
      <c r="AW384" s="704"/>
      <c r="AX384" s="704"/>
      <c r="AY384" s="705"/>
      <c r="AZ384" s="221"/>
    </row>
    <row r="385" spans="1:52" ht="27">
      <c r="A385" s="714"/>
      <c r="B385" s="717"/>
      <c r="C385" s="710"/>
      <c r="D385" s="36" t="s">
        <v>7</v>
      </c>
      <c r="E385" s="76"/>
      <c r="F385" s="72"/>
      <c r="G385" s="72"/>
      <c r="H385" s="72"/>
      <c r="I385" s="72"/>
      <c r="J385" s="72"/>
      <c r="K385" s="72"/>
      <c r="L385" s="72"/>
      <c r="M385" s="73"/>
      <c r="N385" s="73">
        <f>+N319+N331+N349+N373+N379</f>
        <v>0</v>
      </c>
      <c r="O385" s="73"/>
      <c r="P385" s="73">
        <f t="shared" si="9"/>
        <v>0</v>
      </c>
      <c r="Q385" s="73">
        <f t="shared" si="10"/>
        <v>0</v>
      </c>
      <c r="R385" s="73">
        <f t="shared" si="11"/>
        <v>0</v>
      </c>
      <c r="S385" s="75"/>
      <c r="T385" s="75"/>
      <c r="U385" s="75"/>
      <c r="V385" s="75"/>
      <c r="W385" s="75"/>
      <c r="X385" s="75"/>
      <c r="Y385" s="75"/>
      <c r="Z385" s="75"/>
      <c r="AA385" s="73">
        <f t="shared" si="12"/>
        <v>0</v>
      </c>
      <c r="AB385" s="77"/>
      <c r="AC385" s="73">
        <f t="shared" si="13"/>
        <v>0</v>
      </c>
      <c r="AD385" s="73">
        <f t="shared" si="14"/>
        <v>0</v>
      </c>
      <c r="AE385" s="73">
        <v>0</v>
      </c>
      <c r="AF385" s="429"/>
      <c r="AG385" s="224"/>
      <c r="AH385" s="711"/>
      <c r="AI385" s="710"/>
      <c r="AJ385" s="710"/>
      <c r="AK385" s="769"/>
      <c r="AL385" s="710"/>
      <c r="AM385" s="737"/>
      <c r="AN385" s="706"/>
      <c r="AO385" s="705"/>
      <c r="AP385" s="706"/>
      <c r="AQ385" s="706"/>
      <c r="AR385" s="704"/>
      <c r="AS385" s="704"/>
      <c r="AT385" s="704"/>
      <c r="AU385" s="704"/>
      <c r="AV385" s="704"/>
      <c r="AW385" s="704"/>
      <c r="AX385" s="704"/>
      <c r="AY385" s="705"/>
      <c r="AZ385" s="221"/>
    </row>
    <row r="386" spans="1:52" ht="27">
      <c r="A386" s="714"/>
      <c r="B386" s="717"/>
      <c r="C386" s="710"/>
      <c r="D386" s="38" t="s">
        <v>86</v>
      </c>
      <c r="E386" s="76"/>
      <c r="F386" s="72"/>
      <c r="G386" s="72"/>
      <c r="H386" s="72"/>
      <c r="I386" s="72"/>
      <c r="J386" s="72"/>
      <c r="K386" s="72"/>
      <c r="L386" s="72"/>
      <c r="M386" s="73"/>
      <c r="N386" s="73">
        <f>+N320+N332+N350+N374+N380</f>
        <v>0</v>
      </c>
      <c r="O386" s="73">
        <f>+O382</f>
        <v>2500</v>
      </c>
      <c r="P386" s="73">
        <f t="shared" si="9"/>
        <v>2500</v>
      </c>
      <c r="Q386" s="73">
        <f t="shared" si="10"/>
        <v>2500</v>
      </c>
      <c r="R386" s="73">
        <f t="shared" si="11"/>
        <v>2500</v>
      </c>
      <c r="S386" s="75"/>
      <c r="T386" s="75"/>
      <c r="U386" s="75"/>
      <c r="V386" s="75"/>
      <c r="W386" s="75"/>
      <c r="X386" s="75"/>
      <c r="Y386" s="75"/>
      <c r="Z386" s="75"/>
      <c r="AA386" s="73">
        <f t="shared" si="12"/>
        <v>0</v>
      </c>
      <c r="AB386" s="73">
        <f>+AB382</f>
        <v>1197</v>
      </c>
      <c r="AC386" s="73">
        <f t="shared" si="13"/>
        <v>1908</v>
      </c>
      <c r="AD386" s="73">
        <f t="shared" si="14"/>
        <v>2210</v>
      </c>
      <c r="AE386" s="73">
        <v>2500</v>
      </c>
      <c r="AF386" s="429"/>
      <c r="AG386" s="224"/>
      <c r="AH386" s="711"/>
      <c r="AI386" s="710"/>
      <c r="AJ386" s="710"/>
      <c r="AK386" s="769"/>
      <c r="AL386" s="710"/>
      <c r="AM386" s="737"/>
      <c r="AN386" s="706"/>
      <c r="AO386" s="705"/>
      <c r="AP386" s="706"/>
      <c r="AQ386" s="706"/>
      <c r="AR386" s="704"/>
      <c r="AS386" s="704"/>
      <c r="AT386" s="704"/>
      <c r="AU386" s="704"/>
      <c r="AV386" s="704"/>
      <c r="AW386" s="704"/>
      <c r="AX386" s="704"/>
      <c r="AY386" s="705"/>
      <c r="AZ386" s="221"/>
    </row>
    <row r="387" spans="1:52" ht="27.75" thickBot="1">
      <c r="A387" s="715"/>
      <c r="B387" s="719"/>
      <c r="C387" s="710"/>
      <c r="D387" s="37" t="s">
        <v>89</v>
      </c>
      <c r="E387" s="99"/>
      <c r="F387" s="100"/>
      <c r="G387" s="72"/>
      <c r="H387" s="72"/>
      <c r="I387" s="72"/>
      <c r="J387" s="72"/>
      <c r="K387" s="72"/>
      <c r="L387" s="72"/>
      <c r="M387" s="73"/>
      <c r="N387" s="73">
        <f>+N321+N333+N351+N375+N381</f>
        <v>0</v>
      </c>
      <c r="O387" s="73">
        <f>+O383</f>
        <v>24546000</v>
      </c>
      <c r="P387" s="73">
        <f t="shared" si="9"/>
        <v>13280000</v>
      </c>
      <c r="Q387" s="73">
        <f t="shared" si="10"/>
        <v>13280000</v>
      </c>
      <c r="R387" s="73">
        <f t="shared" si="11"/>
        <v>13280000</v>
      </c>
      <c r="S387" s="75"/>
      <c r="T387" s="75"/>
      <c r="U387" s="75"/>
      <c r="V387" s="75"/>
      <c r="W387" s="75"/>
      <c r="X387" s="75"/>
      <c r="Y387" s="75"/>
      <c r="Z387" s="75"/>
      <c r="AA387" s="73">
        <f t="shared" si="12"/>
        <v>0</v>
      </c>
      <c r="AB387" s="73">
        <f>+AB383</f>
        <v>11752624.800000001</v>
      </c>
      <c r="AC387" s="73">
        <f t="shared" si="13"/>
        <v>10624000</v>
      </c>
      <c r="AD387" s="73">
        <f t="shared" si="14"/>
        <v>10623999.999999998</v>
      </c>
      <c r="AE387" s="73">
        <v>13280000</v>
      </c>
      <c r="AF387" s="429"/>
      <c r="AG387" s="224"/>
      <c r="AH387" s="711"/>
      <c r="AI387" s="710"/>
      <c r="AJ387" s="710"/>
      <c r="AK387" s="770"/>
      <c r="AL387" s="710"/>
      <c r="AM387" s="712"/>
      <c r="AN387" s="706"/>
      <c r="AO387" s="705"/>
      <c r="AP387" s="706"/>
      <c r="AQ387" s="706"/>
      <c r="AR387" s="704"/>
      <c r="AS387" s="704"/>
      <c r="AT387" s="704"/>
      <c r="AU387" s="704"/>
      <c r="AV387" s="704"/>
      <c r="AW387" s="704"/>
      <c r="AX387" s="704"/>
      <c r="AY387" s="705"/>
      <c r="AZ387" s="221"/>
    </row>
    <row r="388" spans="1:52" ht="18">
      <c r="A388" s="713">
        <v>4</v>
      </c>
      <c r="B388" s="716" t="s">
        <v>210</v>
      </c>
      <c r="C388" s="764" t="s">
        <v>414</v>
      </c>
      <c r="D388" s="35" t="s">
        <v>84</v>
      </c>
      <c r="E388" s="99">
        <f>+[2]INVERSIÓN!H28</f>
        <v>0.05</v>
      </c>
      <c r="F388" s="101">
        <f>+[2]INVERSIÓN!I28</f>
        <v>0.05</v>
      </c>
      <c r="G388" s="72"/>
      <c r="H388" s="72"/>
      <c r="I388" s="72"/>
      <c r="J388" s="72"/>
      <c r="K388" s="72"/>
      <c r="L388" s="72"/>
      <c r="M388" s="102">
        <f t="shared" ref="M388:M405" si="15">+F388</f>
        <v>0.05</v>
      </c>
      <c r="N388" s="73">
        <f>+[2]INVERSIÓN!K28</f>
        <v>0.05</v>
      </c>
      <c r="O388" s="73">
        <f>+[2]INVERSIÓN!M28</f>
        <v>0.05</v>
      </c>
      <c r="P388" s="73">
        <f>+[3]INVERSIÓN!O28</f>
        <v>0.05</v>
      </c>
      <c r="Q388" s="73">
        <v>0.05</v>
      </c>
      <c r="R388" s="74">
        <f>+[3]INVERSIÓN!S28</f>
        <v>0.05</v>
      </c>
      <c r="S388" s="85"/>
      <c r="T388" s="85"/>
      <c r="U388" s="85"/>
      <c r="V388" s="85"/>
      <c r="W388" s="85"/>
      <c r="X388" s="85"/>
      <c r="Y388" s="85"/>
      <c r="Z388" s="85">
        <f>+[2]INVERSIÓN!J28</f>
        <v>0</v>
      </c>
      <c r="AA388" s="86">
        <f>+[2]INVERSIÓN!DX28</f>
        <v>0.01</v>
      </c>
      <c r="AB388" s="103">
        <f>+[2]INVERSIÓN!DY28</f>
        <v>0.02</v>
      </c>
      <c r="AC388" s="118">
        <f>+[3]INVERSIÓN!P28</f>
        <v>0.03</v>
      </c>
      <c r="AD388" s="205">
        <f>+[3]INVERSIÓN!R28</f>
        <v>0.04</v>
      </c>
      <c r="AE388" s="61">
        <v>0.05</v>
      </c>
      <c r="AF388" s="61">
        <v>0.05</v>
      </c>
      <c r="AG388" s="765" t="s">
        <v>540</v>
      </c>
      <c r="AH388" s="745" t="s">
        <v>226</v>
      </c>
      <c r="AI388" s="706" t="s">
        <v>184</v>
      </c>
      <c r="AJ388" s="706" t="s">
        <v>184</v>
      </c>
      <c r="AK388" s="706" t="s">
        <v>184</v>
      </c>
      <c r="AL388" s="710" t="s">
        <v>228</v>
      </c>
      <c r="AM388" s="706"/>
      <c r="AN388" s="706" t="s">
        <v>257</v>
      </c>
      <c r="AO388" s="705">
        <v>7715777</v>
      </c>
      <c r="AP388" s="706">
        <v>3679380</v>
      </c>
      <c r="AQ388" s="706">
        <v>4036395</v>
      </c>
      <c r="AR388" s="704" t="s">
        <v>230</v>
      </c>
      <c r="AS388" s="704" t="s">
        <v>230</v>
      </c>
      <c r="AT388" s="704" t="s">
        <v>230</v>
      </c>
      <c r="AU388" s="704" t="s">
        <v>230</v>
      </c>
      <c r="AV388" s="704" t="s">
        <v>230</v>
      </c>
      <c r="AW388" s="704" t="s">
        <v>230</v>
      </c>
      <c r="AX388" s="704" t="s">
        <v>230</v>
      </c>
      <c r="AY388" s="705">
        <v>7715777</v>
      </c>
      <c r="AZ388" s="221"/>
    </row>
    <row r="389" spans="1:52" ht="18">
      <c r="A389" s="714"/>
      <c r="B389" s="717"/>
      <c r="C389" s="764"/>
      <c r="D389" s="36" t="s">
        <v>6</v>
      </c>
      <c r="E389" s="99">
        <f>+[2]INVERSIÓN!H29</f>
        <v>90000000</v>
      </c>
      <c r="F389" s="101">
        <f>+[2]INVERSIÓN!I29</f>
        <v>90000000</v>
      </c>
      <c r="G389" s="88"/>
      <c r="H389" s="88"/>
      <c r="I389" s="88"/>
      <c r="J389" s="88"/>
      <c r="K389" s="88"/>
      <c r="L389" s="88"/>
      <c r="M389" s="102">
        <f t="shared" si="15"/>
        <v>90000000</v>
      </c>
      <c r="N389" s="73">
        <f>+[2]INVERSIÓN!K29</f>
        <v>90000000</v>
      </c>
      <c r="O389" s="73">
        <f>+[2]INVERSIÓN!M29</f>
        <v>90000000</v>
      </c>
      <c r="P389" s="73">
        <f>+[3]INVERSIÓN!O29</f>
        <v>90000000</v>
      </c>
      <c r="Q389" s="89">
        <v>90000000</v>
      </c>
      <c r="R389" s="74">
        <f>+[3]INVERSIÓN!S29</f>
        <v>95347000</v>
      </c>
      <c r="S389" s="70"/>
      <c r="T389" s="70"/>
      <c r="U389" s="70"/>
      <c r="V389" s="70"/>
      <c r="W389" s="70"/>
      <c r="X389" s="70"/>
      <c r="Y389" s="70"/>
      <c r="Z389" s="85">
        <f>+[2]INVERSIÓN!J29</f>
        <v>0</v>
      </c>
      <c r="AA389" s="86">
        <f>+[2]INVERSIÓN!DX29</f>
        <v>69812000</v>
      </c>
      <c r="AB389" s="103">
        <f>+[2]INVERSIÓN!DY29</f>
        <v>69812000</v>
      </c>
      <c r="AC389" s="118">
        <f>+[3]INVERSIÓN!P29</f>
        <v>69812000</v>
      </c>
      <c r="AD389" s="205">
        <f>+[3]INVERSIÓN!R29</f>
        <v>69812000</v>
      </c>
      <c r="AE389" s="61">
        <v>95159000</v>
      </c>
      <c r="AF389" s="61">
        <v>95159000</v>
      </c>
      <c r="AG389" s="766"/>
      <c r="AH389" s="745"/>
      <c r="AI389" s="706"/>
      <c r="AJ389" s="706"/>
      <c r="AK389" s="706"/>
      <c r="AL389" s="710"/>
      <c r="AM389" s="706"/>
      <c r="AN389" s="706"/>
      <c r="AO389" s="705"/>
      <c r="AP389" s="706"/>
      <c r="AQ389" s="706"/>
      <c r="AR389" s="704"/>
      <c r="AS389" s="704"/>
      <c r="AT389" s="704"/>
      <c r="AU389" s="704"/>
      <c r="AV389" s="704"/>
      <c r="AW389" s="704"/>
      <c r="AX389" s="704"/>
      <c r="AY389" s="705"/>
      <c r="AZ389" s="221"/>
    </row>
    <row r="390" spans="1:52" ht="27">
      <c r="A390" s="714"/>
      <c r="B390" s="717"/>
      <c r="C390" s="764"/>
      <c r="D390" s="38" t="s">
        <v>85</v>
      </c>
      <c r="E390" s="99">
        <f>+[2]INVERSIÓN!H30</f>
        <v>0</v>
      </c>
      <c r="F390" s="101">
        <f>+[2]INVERSIÓN!I30</f>
        <v>0</v>
      </c>
      <c r="G390" s="88"/>
      <c r="H390" s="88"/>
      <c r="I390" s="88"/>
      <c r="J390" s="88"/>
      <c r="K390" s="88"/>
      <c r="L390" s="88"/>
      <c r="M390" s="102">
        <f t="shared" si="15"/>
        <v>0</v>
      </c>
      <c r="N390" s="73">
        <f>+[2]INVERSIÓN!K30</f>
        <v>0</v>
      </c>
      <c r="O390" s="73">
        <f>+[2]INVERSIÓN!M30</f>
        <v>0</v>
      </c>
      <c r="P390" s="73" t="e">
        <f>+[3]INVERSIÓN!O30</f>
        <v>#REF!</v>
      </c>
      <c r="Q390" s="89">
        <v>0</v>
      </c>
      <c r="R390" s="74" t="e">
        <f>+[3]INVERSIÓN!S30</f>
        <v>#REF!</v>
      </c>
      <c r="S390" s="70"/>
      <c r="T390" s="70"/>
      <c r="U390" s="70"/>
      <c r="V390" s="70"/>
      <c r="W390" s="70"/>
      <c r="X390" s="70"/>
      <c r="Y390" s="70"/>
      <c r="Z390" s="85">
        <f>+[2]INVERSIÓN!J30</f>
        <v>0</v>
      </c>
      <c r="AA390" s="86">
        <f>+[2]INVERSIÓN!DX30</f>
        <v>0</v>
      </c>
      <c r="AB390" s="103">
        <f>+[2]INVERSIÓN!DY30</f>
        <v>0</v>
      </c>
      <c r="AC390" s="118" t="e">
        <f>+[3]INVERSIÓN!P30</f>
        <v>#REF!</v>
      </c>
      <c r="AD390" s="205" t="e">
        <f>+[3]INVERSIÓN!R30</f>
        <v>#REF!</v>
      </c>
      <c r="AE390" s="61">
        <v>0</v>
      </c>
      <c r="AF390" s="61">
        <v>0</v>
      </c>
      <c r="AG390" s="766"/>
      <c r="AH390" s="745"/>
      <c r="AI390" s="706"/>
      <c r="AJ390" s="706"/>
      <c r="AK390" s="706"/>
      <c r="AL390" s="710"/>
      <c r="AM390" s="706"/>
      <c r="AN390" s="706"/>
      <c r="AO390" s="705"/>
      <c r="AP390" s="706"/>
      <c r="AQ390" s="706"/>
      <c r="AR390" s="704"/>
      <c r="AS390" s="704"/>
      <c r="AT390" s="704"/>
      <c r="AU390" s="704"/>
      <c r="AV390" s="704"/>
      <c r="AW390" s="704"/>
      <c r="AX390" s="704"/>
      <c r="AY390" s="705"/>
      <c r="AZ390" s="221"/>
    </row>
    <row r="391" spans="1:52" ht="27">
      <c r="A391" s="714"/>
      <c r="B391" s="717"/>
      <c r="C391" s="764"/>
      <c r="D391" s="36" t="s">
        <v>7</v>
      </c>
      <c r="E391" s="99">
        <f>+[2]INVERSIÓN!H31</f>
        <v>0</v>
      </c>
      <c r="F391" s="101">
        <f>+[2]INVERSIÓN!I31</f>
        <v>0</v>
      </c>
      <c r="G391" s="88"/>
      <c r="H391" s="88"/>
      <c r="I391" s="88"/>
      <c r="J391" s="88"/>
      <c r="K391" s="88"/>
      <c r="L391" s="88"/>
      <c r="M391" s="102">
        <f t="shared" si="15"/>
        <v>0</v>
      </c>
      <c r="N391" s="73">
        <f>+[2]INVERSIÓN!K31</f>
        <v>0</v>
      </c>
      <c r="O391" s="73">
        <f>+[2]INVERSIÓN!M31</f>
        <v>0</v>
      </c>
      <c r="P391" s="73" t="e">
        <f>+[3]INVERSIÓN!O31</f>
        <v>#REF!</v>
      </c>
      <c r="Q391" s="89">
        <v>0</v>
      </c>
      <c r="R391" s="74" t="e">
        <f>+[3]INVERSIÓN!S31</f>
        <v>#REF!</v>
      </c>
      <c r="S391" s="70"/>
      <c r="T391" s="70"/>
      <c r="U391" s="70"/>
      <c r="V391" s="70"/>
      <c r="W391" s="70"/>
      <c r="X391" s="70"/>
      <c r="Y391" s="70"/>
      <c r="Z391" s="85">
        <f>+[2]INVERSIÓN!J31</f>
        <v>0</v>
      </c>
      <c r="AA391" s="86">
        <f>+[2]INVERSIÓN!DX31</f>
        <v>0</v>
      </c>
      <c r="AB391" s="103">
        <f>+[2]INVERSIÓN!DY31</f>
        <v>0</v>
      </c>
      <c r="AC391" s="118" t="e">
        <f>+[3]INVERSIÓN!P31</f>
        <v>#REF!</v>
      </c>
      <c r="AD391" s="205" t="e">
        <f>+[3]INVERSIÓN!R31</f>
        <v>#REF!</v>
      </c>
      <c r="AE391" s="61">
        <v>0</v>
      </c>
      <c r="AF391" s="61">
        <v>0</v>
      </c>
      <c r="AG391" s="766"/>
      <c r="AH391" s="745"/>
      <c r="AI391" s="706"/>
      <c r="AJ391" s="706"/>
      <c r="AK391" s="706"/>
      <c r="AL391" s="710"/>
      <c r="AM391" s="706"/>
      <c r="AN391" s="706"/>
      <c r="AO391" s="705"/>
      <c r="AP391" s="706"/>
      <c r="AQ391" s="706"/>
      <c r="AR391" s="704"/>
      <c r="AS391" s="704"/>
      <c r="AT391" s="704"/>
      <c r="AU391" s="704"/>
      <c r="AV391" s="704"/>
      <c r="AW391" s="704"/>
      <c r="AX391" s="704"/>
      <c r="AY391" s="705"/>
      <c r="AZ391" s="221"/>
    </row>
    <row r="392" spans="1:52" ht="27">
      <c r="A392" s="714"/>
      <c r="B392" s="717"/>
      <c r="C392" s="764"/>
      <c r="D392" s="38" t="s">
        <v>86</v>
      </c>
      <c r="E392" s="99">
        <f>+[2]INVERSIÓN!H32</f>
        <v>0.05</v>
      </c>
      <c r="F392" s="101">
        <f>+[2]INVERSIÓN!I32</f>
        <v>0.05</v>
      </c>
      <c r="G392" s="72"/>
      <c r="H392" s="72"/>
      <c r="I392" s="72"/>
      <c r="J392" s="72"/>
      <c r="K392" s="72"/>
      <c r="L392" s="72"/>
      <c r="M392" s="102">
        <f t="shared" si="15"/>
        <v>0.05</v>
      </c>
      <c r="N392" s="73">
        <f>+[2]INVERSIÓN!K32</f>
        <v>0.05</v>
      </c>
      <c r="O392" s="73">
        <f>+[2]INVERSIÓN!M32</f>
        <v>0.05</v>
      </c>
      <c r="P392" s="73">
        <f>+[3]INVERSIÓN!O32</f>
        <v>0.05</v>
      </c>
      <c r="Q392" s="73">
        <v>0.05</v>
      </c>
      <c r="R392" s="74">
        <f>+[3]INVERSIÓN!S32</f>
        <v>0.05</v>
      </c>
      <c r="S392" s="74"/>
      <c r="T392" s="74"/>
      <c r="U392" s="74"/>
      <c r="V392" s="74"/>
      <c r="W392" s="74"/>
      <c r="X392" s="74"/>
      <c r="Y392" s="74"/>
      <c r="Z392" s="85">
        <f>+[2]INVERSIÓN!J32</f>
        <v>0</v>
      </c>
      <c r="AA392" s="86">
        <f>+[2]INVERSIÓN!DX32</f>
        <v>0.01</v>
      </c>
      <c r="AB392" s="103">
        <f>+[2]INVERSIÓN!DY32</f>
        <v>0.01</v>
      </c>
      <c r="AC392" s="118">
        <f>+[3]INVERSIÓN!P32</f>
        <v>0.03</v>
      </c>
      <c r="AD392" s="205">
        <f>+[3]INVERSIÓN!R32</f>
        <v>0.04</v>
      </c>
      <c r="AE392" s="61">
        <v>0.05</v>
      </c>
      <c r="AF392" s="61">
        <v>0.05</v>
      </c>
      <c r="AG392" s="766"/>
      <c r="AH392" s="745"/>
      <c r="AI392" s="706"/>
      <c r="AJ392" s="706"/>
      <c r="AK392" s="706"/>
      <c r="AL392" s="710"/>
      <c r="AM392" s="706"/>
      <c r="AN392" s="706"/>
      <c r="AO392" s="705"/>
      <c r="AP392" s="706"/>
      <c r="AQ392" s="706"/>
      <c r="AR392" s="704"/>
      <c r="AS392" s="704"/>
      <c r="AT392" s="704"/>
      <c r="AU392" s="704"/>
      <c r="AV392" s="704"/>
      <c r="AW392" s="704"/>
      <c r="AX392" s="704"/>
      <c r="AY392" s="705"/>
      <c r="AZ392" s="221"/>
    </row>
    <row r="393" spans="1:52" ht="27.75" thickBot="1">
      <c r="A393" s="714"/>
      <c r="B393" s="717"/>
      <c r="C393" s="764"/>
      <c r="D393" s="37" t="s">
        <v>89</v>
      </c>
      <c r="E393" s="99">
        <f>+[2]INVERSIÓN!H33</f>
        <v>90000000</v>
      </c>
      <c r="F393" s="101">
        <f>+[2]INVERSIÓN!I33</f>
        <v>90000000</v>
      </c>
      <c r="G393" s="91"/>
      <c r="H393" s="91"/>
      <c r="I393" s="91"/>
      <c r="J393" s="91"/>
      <c r="K393" s="91"/>
      <c r="L393" s="91"/>
      <c r="M393" s="102">
        <f t="shared" si="15"/>
        <v>90000000</v>
      </c>
      <c r="N393" s="73">
        <f>+[2]INVERSIÓN!K33</f>
        <v>90000000</v>
      </c>
      <c r="O393" s="73">
        <f>+[2]INVERSIÓN!M33</f>
        <v>90000000</v>
      </c>
      <c r="P393" s="73">
        <f>+[3]INVERSIÓN!O33</f>
        <v>90000000</v>
      </c>
      <c r="Q393" s="92">
        <v>90000000</v>
      </c>
      <c r="R393" s="74">
        <f>+[3]INVERSIÓN!S33</f>
        <v>95347000</v>
      </c>
      <c r="S393" s="85"/>
      <c r="T393" s="85"/>
      <c r="U393" s="85"/>
      <c r="V393" s="85"/>
      <c r="W393" s="85"/>
      <c r="X393" s="85"/>
      <c r="Y393" s="85"/>
      <c r="Z393" s="85">
        <f>+[2]INVERSIÓN!J33</f>
        <v>0</v>
      </c>
      <c r="AA393" s="86">
        <f>+[2]INVERSIÓN!DX33</f>
        <v>69812000</v>
      </c>
      <c r="AB393" s="103">
        <f>+[2]INVERSIÓN!DY33</f>
        <v>69812000</v>
      </c>
      <c r="AC393" s="118">
        <f>+[3]INVERSIÓN!P33</f>
        <v>69812000</v>
      </c>
      <c r="AD393" s="205">
        <f>+[3]INVERSIÓN!R33</f>
        <v>69812000</v>
      </c>
      <c r="AE393" s="61">
        <v>95159000</v>
      </c>
      <c r="AF393" s="61">
        <v>95159000</v>
      </c>
      <c r="AG393" s="767"/>
      <c r="AH393" s="745"/>
      <c r="AI393" s="706"/>
      <c r="AJ393" s="706"/>
      <c r="AK393" s="706"/>
      <c r="AL393" s="710"/>
      <c r="AM393" s="706"/>
      <c r="AN393" s="706"/>
      <c r="AO393" s="705"/>
      <c r="AP393" s="706"/>
      <c r="AQ393" s="706"/>
      <c r="AR393" s="704"/>
      <c r="AS393" s="704"/>
      <c r="AT393" s="704"/>
      <c r="AU393" s="704"/>
      <c r="AV393" s="704"/>
      <c r="AW393" s="704"/>
      <c r="AX393" s="704"/>
      <c r="AY393" s="705"/>
      <c r="AZ393" s="221"/>
    </row>
    <row r="394" spans="1:52" ht="18">
      <c r="A394" s="714"/>
      <c r="B394" s="717"/>
      <c r="C394" s="710" t="s">
        <v>256</v>
      </c>
      <c r="D394" s="35" t="s">
        <v>84</v>
      </c>
      <c r="E394" s="99">
        <f>+E388</f>
        <v>0.05</v>
      </c>
      <c r="F394" s="101">
        <f>+F388</f>
        <v>0.05</v>
      </c>
      <c r="G394" s="104"/>
      <c r="H394" s="104"/>
      <c r="I394" s="104"/>
      <c r="J394" s="104"/>
      <c r="K394" s="104"/>
      <c r="L394" s="104"/>
      <c r="M394" s="102">
        <f t="shared" si="15"/>
        <v>0.05</v>
      </c>
      <c r="N394" s="73">
        <f>+N388</f>
        <v>0.05</v>
      </c>
      <c r="O394" s="73">
        <f>+O388</f>
        <v>0.05</v>
      </c>
      <c r="P394" s="73">
        <f>+P388</f>
        <v>0.05</v>
      </c>
      <c r="Q394" s="73">
        <f>+Q388</f>
        <v>0.05</v>
      </c>
      <c r="R394" s="74">
        <f>+R388</f>
        <v>0.05</v>
      </c>
      <c r="S394" s="98"/>
      <c r="T394" s="75"/>
      <c r="U394" s="75"/>
      <c r="V394" s="75"/>
      <c r="W394" s="75"/>
      <c r="X394" s="75"/>
      <c r="Y394" s="75"/>
      <c r="Z394" s="75"/>
      <c r="AA394" s="74">
        <f>+AA388</f>
        <v>0.01</v>
      </c>
      <c r="AB394" s="105">
        <f>+AB388</f>
        <v>0.02</v>
      </c>
      <c r="AC394" s="118">
        <f>+AC388</f>
        <v>0.03</v>
      </c>
      <c r="AD394" s="205">
        <f>+AD388</f>
        <v>0.04</v>
      </c>
      <c r="AE394" s="98">
        <v>0.05</v>
      </c>
      <c r="AF394" s="430"/>
      <c r="AG394" s="224"/>
      <c r="AH394" s="711" t="s">
        <v>226</v>
      </c>
      <c r="AI394" s="706" t="s">
        <v>184</v>
      </c>
      <c r="AJ394" s="706" t="s">
        <v>184</v>
      </c>
      <c r="AK394" s="706" t="s">
        <v>184</v>
      </c>
      <c r="AL394" s="710" t="s">
        <v>228</v>
      </c>
      <c r="AM394" s="706"/>
      <c r="AN394" s="706" t="s">
        <v>257</v>
      </c>
      <c r="AO394" s="705">
        <v>7715777</v>
      </c>
      <c r="AP394" s="706">
        <v>3679380</v>
      </c>
      <c r="AQ394" s="706">
        <v>4036395</v>
      </c>
      <c r="AR394" s="704" t="s">
        <v>230</v>
      </c>
      <c r="AS394" s="704" t="s">
        <v>230</v>
      </c>
      <c r="AT394" s="704" t="s">
        <v>230</v>
      </c>
      <c r="AU394" s="704" t="s">
        <v>230</v>
      </c>
      <c r="AV394" s="704" t="s">
        <v>230</v>
      </c>
      <c r="AW394" s="704" t="s">
        <v>230</v>
      </c>
      <c r="AX394" s="704" t="s">
        <v>230</v>
      </c>
      <c r="AY394" s="705">
        <v>7715777</v>
      </c>
      <c r="AZ394" s="221"/>
    </row>
    <row r="395" spans="1:52" ht="18">
      <c r="A395" s="714"/>
      <c r="B395" s="717"/>
      <c r="C395" s="710"/>
      <c r="D395" s="36" t="s">
        <v>6</v>
      </c>
      <c r="E395" s="99">
        <f t="shared" ref="E395:F399" si="16">+E389</f>
        <v>90000000</v>
      </c>
      <c r="F395" s="101">
        <f t="shared" si="16"/>
        <v>90000000</v>
      </c>
      <c r="G395" s="104"/>
      <c r="H395" s="104"/>
      <c r="I395" s="104"/>
      <c r="J395" s="104"/>
      <c r="K395" s="104"/>
      <c r="L395" s="104"/>
      <c r="M395" s="102">
        <f t="shared" si="15"/>
        <v>90000000</v>
      </c>
      <c r="N395" s="73">
        <f t="shared" ref="N395:R399" si="17">+N389</f>
        <v>90000000</v>
      </c>
      <c r="O395" s="73">
        <f t="shared" si="17"/>
        <v>90000000</v>
      </c>
      <c r="P395" s="73">
        <f t="shared" si="17"/>
        <v>90000000</v>
      </c>
      <c r="Q395" s="73">
        <f t="shared" si="17"/>
        <v>90000000</v>
      </c>
      <c r="R395" s="74">
        <f t="shared" si="17"/>
        <v>95347000</v>
      </c>
      <c r="S395" s="98"/>
      <c r="T395" s="75"/>
      <c r="U395" s="75"/>
      <c r="V395" s="75"/>
      <c r="W395" s="75"/>
      <c r="X395" s="75"/>
      <c r="Y395" s="75"/>
      <c r="Z395" s="75"/>
      <c r="AA395" s="74">
        <f t="shared" ref="AA395:AD399" si="18">+AA389</f>
        <v>69812000</v>
      </c>
      <c r="AB395" s="105">
        <f t="shared" si="18"/>
        <v>69812000</v>
      </c>
      <c r="AC395" s="118">
        <f t="shared" si="18"/>
        <v>69812000</v>
      </c>
      <c r="AD395" s="120">
        <f t="shared" si="18"/>
        <v>69812000</v>
      </c>
      <c r="AE395" s="98">
        <v>95159000</v>
      </c>
      <c r="AF395" s="430"/>
      <c r="AG395" s="224"/>
      <c r="AH395" s="711"/>
      <c r="AI395" s="706"/>
      <c r="AJ395" s="706"/>
      <c r="AK395" s="706"/>
      <c r="AL395" s="710"/>
      <c r="AM395" s="706"/>
      <c r="AN395" s="706"/>
      <c r="AO395" s="705"/>
      <c r="AP395" s="706"/>
      <c r="AQ395" s="706"/>
      <c r="AR395" s="704"/>
      <c r="AS395" s="704"/>
      <c r="AT395" s="704"/>
      <c r="AU395" s="704"/>
      <c r="AV395" s="704"/>
      <c r="AW395" s="704"/>
      <c r="AX395" s="704"/>
      <c r="AY395" s="705"/>
      <c r="AZ395" s="221"/>
    </row>
    <row r="396" spans="1:52" ht="27">
      <c r="A396" s="714"/>
      <c r="B396" s="717"/>
      <c r="C396" s="710"/>
      <c r="D396" s="38" t="s">
        <v>85</v>
      </c>
      <c r="E396" s="99">
        <f t="shared" si="16"/>
        <v>0</v>
      </c>
      <c r="F396" s="101">
        <f t="shared" si="16"/>
        <v>0</v>
      </c>
      <c r="G396" s="104"/>
      <c r="H396" s="104"/>
      <c r="I396" s="104"/>
      <c r="J396" s="104"/>
      <c r="K396" s="104"/>
      <c r="L396" s="104"/>
      <c r="M396" s="102">
        <f t="shared" si="15"/>
        <v>0</v>
      </c>
      <c r="N396" s="73">
        <f t="shared" si="17"/>
        <v>0</v>
      </c>
      <c r="O396" s="73">
        <f t="shared" si="17"/>
        <v>0</v>
      </c>
      <c r="P396" s="73" t="e">
        <f t="shared" si="17"/>
        <v>#REF!</v>
      </c>
      <c r="Q396" s="73">
        <f t="shared" si="17"/>
        <v>0</v>
      </c>
      <c r="R396" s="74" t="e">
        <f t="shared" si="17"/>
        <v>#REF!</v>
      </c>
      <c r="S396" s="98"/>
      <c r="T396" s="75"/>
      <c r="U396" s="75"/>
      <c r="V396" s="75"/>
      <c r="W396" s="75"/>
      <c r="X396" s="75"/>
      <c r="Y396" s="75"/>
      <c r="Z396" s="75"/>
      <c r="AA396" s="74">
        <f t="shared" si="18"/>
        <v>0</v>
      </c>
      <c r="AB396" s="105">
        <f t="shared" si="18"/>
        <v>0</v>
      </c>
      <c r="AC396" s="118" t="e">
        <f t="shared" si="18"/>
        <v>#REF!</v>
      </c>
      <c r="AD396" s="205" t="e">
        <f t="shared" si="18"/>
        <v>#REF!</v>
      </c>
      <c r="AE396" s="98">
        <v>0</v>
      </c>
      <c r="AF396" s="430"/>
      <c r="AG396" s="224"/>
      <c r="AH396" s="711"/>
      <c r="AI396" s="706"/>
      <c r="AJ396" s="706"/>
      <c r="AK396" s="706"/>
      <c r="AL396" s="710"/>
      <c r="AM396" s="706"/>
      <c r="AN396" s="706"/>
      <c r="AO396" s="705"/>
      <c r="AP396" s="706"/>
      <c r="AQ396" s="706"/>
      <c r="AR396" s="704"/>
      <c r="AS396" s="704"/>
      <c r="AT396" s="704"/>
      <c r="AU396" s="704"/>
      <c r="AV396" s="704"/>
      <c r="AW396" s="704"/>
      <c r="AX396" s="704"/>
      <c r="AY396" s="705"/>
      <c r="AZ396" s="221"/>
    </row>
    <row r="397" spans="1:52" ht="27">
      <c r="A397" s="714"/>
      <c r="B397" s="717"/>
      <c r="C397" s="710"/>
      <c r="D397" s="36" t="s">
        <v>7</v>
      </c>
      <c r="E397" s="99">
        <f t="shared" si="16"/>
        <v>0</v>
      </c>
      <c r="F397" s="101">
        <f t="shared" si="16"/>
        <v>0</v>
      </c>
      <c r="G397" s="104"/>
      <c r="H397" s="104"/>
      <c r="I397" s="104"/>
      <c r="J397" s="104"/>
      <c r="K397" s="104"/>
      <c r="L397" s="104"/>
      <c r="M397" s="102">
        <f t="shared" si="15"/>
        <v>0</v>
      </c>
      <c r="N397" s="73">
        <f t="shared" si="17"/>
        <v>0</v>
      </c>
      <c r="O397" s="73">
        <f t="shared" si="17"/>
        <v>0</v>
      </c>
      <c r="P397" s="73" t="e">
        <f t="shared" si="17"/>
        <v>#REF!</v>
      </c>
      <c r="Q397" s="73">
        <f t="shared" si="17"/>
        <v>0</v>
      </c>
      <c r="R397" s="74" t="e">
        <f t="shared" si="17"/>
        <v>#REF!</v>
      </c>
      <c r="S397" s="98"/>
      <c r="T397" s="75"/>
      <c r="U397" s="75"/>
      <c r="V397" s="75"/>
      <c r="W397" s="75"/>
      <c r="X397" s="75"/>
      <c r="Y397" s="75"/>
      <c r="Z397" s="75"/>
      <c r="AA397" s="74">
        <f t="shared" si="18"/>
        <v>0</v>
      </c>
      <c r="AB397" s="105">
        <f t="shared" si="18"/>
        <v>0</v>
      </c>
      <c r="AC397" s="118" t="e">
        <f t="shared" si="18"/>
        <v>#REF!</v>
      </c>
      <c r="AD397" s="205" t="e">
        <f t="shared" si="18"/>
        <v>#REF!</v>
      </c>
      <c r="AE397" s="98">
        <v>0</v>
      </c>
      <c r="AF397" s="430"/>
      <c r="AG397" s="224"/>
      <c r="AH397" s="711"/>
      <c r="AI397" s="706"/>
      <c r="AJ397" s="706"/>
      <c r="AK397" s="706"/>
      <c r="AL397" s="710"/>
      <c r="AM397" s="706"/>
      <c r="AN397" s="706"/>
      <c r="AO397" s="705"/>
      <c r="AP397" s="706"/>
      <c r="AQ397" s="706"/>
      <c r="AR397" s="704"/>
      <c r="AS397" s="704"/>
      <c r="AT397" s="704"/>
      <c r="AU397" s="704"/>
      <c r="AV397" s="704"/>
      <c r="AW397" s="704"/>
      <c r="AX397" s="704"/>
      <c r="AY397" s="705"/>
      <c r="AZ397" s="221"/>
    </row>
    <row r="398" spans="1:52" ht="27">
      <c r="A398" s="714"/>
      <c r="B398" s="717"/>
      <c r="C398" s="710"/>
      <c r="D398" s="38" t="s">
        <v>86</v>
      </c>
      <c r="E398" s="99">
        <f t="shared" si="16"/>
        <v>0.05</v>
      </c>
      <c r="F398" s="101">
        <f t="shared" si="16"/>
        <v>0.05</v>
      </c>
      <c r="G398" s="104"/>
      <c r="H398" s="104"/>
      <c r="I398" s="104"/>
      <c r="J398" s="104"/>
      <c r="K398" s="104"/>
      <c r="L398" s="104"/>
      <c r="M398" s="102">
        <f t="shared" si="15"/>
        <v>0.05</v>
      </c>
      <c r="N398" s="73">
        <f t="shared" si="17"/>
        <v>0.05</v>
      </c>
      <c r="O398" s="73">
        <f t="shared" si="17"/>
        <v>0.05</v>
      </c>
      <c r="P398" s="73">
        <f t="shared" si="17"/>
        <v>0.05</v>
      </c>
      <c r="Q398" s="73">
        <f t="shared" si="17"/>
        <v>0.05</v>
      </c>
      <c r="R398" s="74">
        <f t="shared" si="17"/>
        <v>0.05</v>
      </c>
      <c r="S398" s="98"/>
      <c r="T398" s="75"/>
      <c r="U398" s="75"/>
      <c r="V398" s="75"/>
      <c r="W398" s="75"/>
      <c r="X398" s="75"/>
      <c r="Y398" s="75"/>
      <c r="Z398" s="75"/>
      <c r="AA398" s="74">
        <f t="shared" si="18"/>
        <v>0.01</v>
      </c>
      <c r="AB398" s="105">
        <f t="shared" si="18"/>
        <v>0.01</v>
      </c>
      <c r="AC398" s="118">
        <f t="shared" si="18"/>
        <v>0.03</v>
      </c>
      <c r="AD398" s="205">
        <f t="shared" si="18"/>
        <v>0.04</v>
      </c>
      <c r="AE398" s="98">
        <v>0.05</v>
      </c>
      <c r="AF398" s="430"/>
      <c r="AG398" s="224"/>
      <c r="AH398" s="711"/>
      <c r="AI398" s="706"/>
      <c r="AJ398" s="706"/>
      <c r="AK398" s="706"/>
      <c r="AL398" s="710"/>
      <c r="AM398" s="706"/>
      <c r="AN398" s="706"/>
      <c r="AO398" s="705"/>
      <c r="AP398" s="706"/>
      <c r="AQ398" s="706"/>
      <c r="AR398" s="704"/>
      <c r="AS398" s="704"/>
      <c r="AT398" s="704"/>
      <c r="AU398" s="704"/>
      <c r="AV398" s="704"/>
      <c r="AW398" s="704"/>
      <c r="AX398" s="704"/>
      <c r="AY398" s="705"/>
      <c r="AZ398" s="221"/>
    </row>
    <row r="399" spans="1:52" ht="27.75" thickBot="1">
      <c r="A399" s="715"/>
      <c r="B399" s="719"/>
      <c r="C399" s="710"/>
      <c r="D399" s="37" t="s">
        <v>89</v>
      </c>
      <c r="E399" s="99">
        <f t="shared" si="16"/>
        <v>90000000</v>
      </c>
      <c r="F399" s="101">
        <f t="shared" si="16"/>
        <v>90000000</v>
      </c>
      <c r="G399" s="104"/>
      <c r="H399" s="104"/>
      <c r="I399" s="104"/>
      <c r="J399" s="104"/>
      <c r="K399" s="104"/>
      <c r="L399" s="104"/>
      <c r="M399" s="102">
        <f t="shared" si="15"/>
        <v>90000000</v>
      </c>
      <c r="N399" s="73">
        <f t="shared" si="17"/>
        <v>90000000</v>
      </c>
      <c r="O399" s="73">
        <f t="shared" si="17"/>
        <v>90000000</v>
      </c>
      <c r="P399" s="73">
        <f t="shared" si="17"/>
        <v>90000000</v>
      </c>
      <c r="Q399" s="73">
        <f t="shared" si="17"/>
        <v>90000000</v>
      </c>
      <c r="R399" s="74">
        <f t="shared" si="17"/>
        <v>95347000</v>
      </c>
      <c r="S399" s="98"/>
      <c r="T399" s="75"/>
      <c r="U399" s="75"/>
      <c r="V399" s="75"/>
      <c r="W399" s="75"/>
      <c r="X399" s="75"/>
      <c r="Y399" s="75"/>
      <c r="Z399" s="75"/>
      <c r="AA399" s="74">
        <f t="shared" si="18"/>
        <v>69812000</v>
      </c>
      <c r="AB399" s="105">
        <f t="shared" si="18"/>
        <v>69812000</v>
      </c>
      <c r="AC399" s="118">
        <f t="shared" si="18"/>
        <v>69812000</v>
      </c>
      <c r="AD399" s="120">
        <f t="shared" si="18"/>
        <v>69812000</v>
      </c>
      <c r="AE399" s="98">
        <v>95159000</v>
      </c>
      <c r="AF399" s="430"/>
      <c r="AG399" s="224"/>
      <c r="AH399" s="711"/>
      <c r="AI399" s="706"/>
      <c r="AJ399" s="706"/>
      <c r="AK399" s="706"/>
      <c r="AL399" s="710"/>
      <c r="AM399" s="706"/>
      <c r="AN399" s="706"/>
      <c r="AO399" s="705"/>
      <c r="AP399" s="706"/>
      <c r="AQ399" s="706"/>
      <c r="AR399" s="704"/>
      <c r="AS399" s="704"/>
      <c r="AT399" s="704"/>
      <c r="AU399" s="704"/>
      <c r="AV399" s="704"/>
      <c r="AW399" s="704"/>
      <c r="AX399" s="704"/>
      <c r="AY399" s="705"/>
      <c r="AZ399" s="221"/>
    </row>
    <row r="400" spans="1:52" ht="127.5">
      <c r="A400" s="713">
        <v>5</v>
      </c>
      <c r="B400" s="716" t="s">
        <v>212</v>
      </c>
      <c r="C400" s="710" t="s">
        <v>226</v>
      </c>
      <c r="D400" s="35" t="s">
        <v>84</v>
      </c>
      <c r="E400" s="106">
        <f>+[2]INVERSIÓN!H34</f>
        <v>50</v>
      </c>
      <c r="F400" s="107">
        <f>+[2]INVERSIÓN!I34</f>
        <v>50</v>
      </c>
      <c r="G400" s="82"/>
      <c r="H400" s="82"/>
      <c r="I400" s="82"/>
      <c r="J400" s="82"/>
      <c r="K400" s="82"/>
      <c r="L400" s="82"/>
      <c r="M400" s="83">
        <f t="shared" si="15"/>
        <v>50</v>
      </c>
      <c r="N400" s="84">
        <f>+[2]INVERSIÓN!K34</f>
        <v>50</v>
      </c>
      <c r="O400" s="84">
        <f>+[2]INVERSIÓN!M34</f>
        <v>50</v>
      </c>
      <c r="P400" s="83">
        <f>+[3]INVERSIÓN!O34</f>
        <v>50</v>
      </c>
      <c r="Q400" s="83">
        <f>+[3]INVERSIÓN!Q34</f>
        <v>50</v>
      </c>
      <c r="R400" s="219">
        <f>+[3]INVERSIÓN!S34</f>
        <v>50</v>
      </c>
      <c r="S400" s="85"/>
      <c r="T400" s="85"/>
      <c r="U400" s="85"/>
      <c r="V400" s="85"/>
      <c r="W400" s="85"/>
      <c r="X400" s="85"/>
      <c r="Y400" s="85"/>
      <c r="Z400" s="85">
        <f>+[2]INVERSIÓN!J34</f>
        <v>0</v>
      </c>
      <c r="AA400" s="86">
        <f>+[2]INVERSIÓN!DX34</f>
        <v>5</v>
      </c>
      <c r="AB400" s="103">
        <f>+[2]INVERSIÓN!DY34</f>
        <v>10</v>
      </c>
      <c r="AC400" s="61">
        <f>+[3]INVERSIÓN!P34</f>
        <v>30</v>
      </c>
      <c r="AD400" s="61">
        <f>+[3]INVERSIÓN!R34</f>
        <v>45</v>
      </c>
      <c r="AE400" s="209">
        <v>50</v>
      </c>
      <c r="AF400" s="209"/>
      <c r="AG400" s="85" t="s">
        <v>541</v>
      </c>
      <c r="AH400" s="745" t="s">
        <v>226</v>
      </c>
      <c r="AI400" s="706" t="s">
        <v>184</v>
      </c>
      <c r="AJ400" s="706" t="s">
        <v>184</v>
      </c>
      <c r="AK400" s="706" t="s">
        <v>184</v>
      </c>
      <c r="AL400" s="710" t="s">
        <v>228</v>
      </c>
      <c r="AM400" s="706"/>
      <c r="AN400" s="706" t="s">
        <v>257</v>
      </c>
      <c r="AO400" s="705">
        <v>7715777</v>
      </c>
      <c r="AP400" s="706">
        <v>3679380</v>
      </c>
      <c r="AQ400" s="706">
        <v>4036395</v>
      </c>
      <c r="AR400" s="704" t="s">
        <v>230</v>
      </c>
      <c r="AS400" s="704" t="s">
        <v>230</v>
      </c>
      <c r="AT400" s="704" t="s">
        <v>230</v>
      </c>
      <c r="AU400" s="704" t="s">
        <v>230</v>
      </c>
      <c r="AV400" s="704" t="s">
        <v>230</v>
      </c>
      <c r="AW400" s="704" t="s">
        <v>230</v>
      </c>
      <c r="AX400" s="704" t="s">
        <v>230</v>
      </c>
      <c r="AY400" s="705">
        <v>7715777</v>
      </c>
      <c r="AZ400" s="746"/>
    </row>
    <row r="401" spans="1:52" ht="18">
      <c r="A401" s="714"/>
      <c r="B401" s="717"/>
      <c r="C401" s="710"/>
      <c r="D401" s="36" t="s">
        <v>6</v>
      </c>
      <c r="E401" s="106">
        <f>+[2]INVERSIÓN!H35</f>
        <v>668935490</v>
      </c>
      <c r="F401" s="107">
        <f>+[2]INVERSIÓN!I35</f>
        <v>668935490</v>
      </c>
      <c r="G401" s="88"/>
      <c r="H401" s="88"/>
      <c r="I401" s="88"/>
      <c r="J401" s="88"/>
      <c r="K401" s="88"/>
      <c r="L401" s="88"/>
      <c r="M401" s="83">
        <f t="shared" si="15"/>
        <v>668935490</v>
      </c>
      <c r="N401" s="84">
        <f>+[2]INVERSIÓN!K35</f>
        <v>641192490</v>
      </c>
      <c r="O401" s="84">
        <f>+[2]INVERSIÓN!M35</f>
        <v>641192490</v>
      </c>
      <c r="P401" s="83">
        <f>+[3]INVERSIÓN!O35</f>
        <v>734428327</v>
      </c>
      <c r="Q401" s="83">
        <f>+[3]INVERSIÓN!Q35</f>
        <v>714428327</v>
      </c>
      <c r="R401" s="219">
        <f>+[3]INVERSIÓN!S35</f>
        <v>714428327</v>
      </c>
      <c r="S401" s="70"/>
      <c r="T401" s="70"/>
      <c r="U401" s="70"/>
      <c r="V401" s="70"/>
      <c r="W401" s="70"/>
      <c r="X401" s="70"/>
      <c r="Y401" s="70"/>
      <c r="Z401" s="85">
        <f>+[2]INVERSIÓN!J35</f>
        <v>328110000</v>
      </c>
      <c r="AA401" s="86">
        <f>+[2]INVERSIÓN!DX35</f>
        <v>519353000</v>
      </c>
      <c r="AB401" s="103">
        <f>+[2]INVERSIÓN!DY35</f>
        <v>532019000</v>
      </c>
      <c r="AC401" s="61">
        <f>+[3]INVERSIÓN!P35</f>
        <v>532019000</v>
      </c>
      <c r="AD401" s="61">
        <f>+[3]INVERSIÓN!R35</f>
        <v>556969163</v>
      </c>
      <c r="AE401" s="209">
        <v>706859293</v>
      </c>
      <c r="AF401" s="431"/>
      <c r="AG401" s="225"/>
      <c r="AH401" s="745"/>
      <c r="AI401" s="706"/>
      <c r="AJ401" s="706"/>
      <c r="AK401" s="706"/>
      <c r="AL401" s="710"/>
      <c r="AM401" s="706"/>
      <c r="AN401" s="706"/>
      <c r="AO401" s="705"/>
      <c r="AP401" s="706"/>
      <c r="AQ401" s="706"/>
      <c r="AR401" s="704"/>
      <c r="AS401" s="704"/>
      <c r="AT401" s="704"/>
      <c r="AU401" s="704"/>
      <c r="AV401" s="704"/>
      <c r="AW401" s="704"/>
      <c r="AX401" s="704"/>
      <c r="AY401" s="705"/>
      <c r="AZ401" s="747"/>
    </row>
    <row r="402" spans="1:52" ht="27">
      <c r="A402" s="714"/>
      <c r="B402" s="717"/>
      <c r="C402" s="710"/>
      <c r="D402" s="38" t="s">
        <v>85</v>
      </c>
      <c r="E402" s="444">
        <f>+[2]INVERSIÓN!H36</f>
        <v>0</v>
      </c>
      <c r="F402" s="445">
        <f>+[2]INVERSIÓN!I36</f>
        <v>0</v>
      </c>
      <c r="G402" s="446"/>
      <c r="H402" s="446"/>
      <c r="I402" s="446"/>
      <c r="J402" s="446"/>
      <c r="K402" s="446"/>
      <c r="L402" s="446"/>
      <c r="M402" s="447">
        <f t="shared" si="15"/>
        <v>0</v>
      </c>
      <c r="N402" s="448">
        <f>+[2]INVERSIÓN!K36</f>
        <v>0</v>
      </c>
      <c r="O402" s="448">
        <f>+[2]INVERSIÓN!M36</f>
        <v>0</v>
      </c>
      <c r="P402" s="447" t="e">
        <f>+[3]INVERSIÓN!O36</f>
        <v>#REF!</v>
      </c>
      <c r="Q402" s="447" t="e">
        <f>+[3]INVERSIÓN!Q36</f>
        <v>#REF!</v>
      </c>
      <c r="R402" s="445" t="e">
        <f>+[3]INVERSIÓN!S36</f>
        <v>#REF!</v>
      </c>
      <c r="S402" s="449"/>
      <c r="T402" s="449"/>
      <c r="U402" s="449"/>
      <c r="V402" s="449"/>
      <c r="W402" s="449"/>
      <c r="X402" s="449"/>
      <c r="Y402" s="449"/>
      <c r="Z402" s="450">
        <f>+[2]INVERSIÓN!J36</f>
        <v>0</v>
      </c>
      <c r="AA402" s="451">
        <f>+[2]INVERSIÓN!DX36</f>
        <v>0</v>
      </c>
      <c r="AB402" s="452">
        <f>+[2]INVERSIÓN!DY36</f>
        <v>0</v>
      </c>
      <c r="AC402" s="453" t="e">
        <f>+[3]INVERSIÓN!P36</f>
        <v>#REF!</v>
      </c>
      <c r="AD402" s="61" t="e">
        <f>+[3]INVERSIÓN!R36</f>
        <v>#REF!</v>
      </c>
      <c r="AE402" s="209">
        <v>0</v>
      </c>
      <c r="AF402" s="431"/>
      <c r="AG402" s="226"/>
      <c r="AH402" s="745"/>
      <c r="AI402" s="706"/>
      <c r="AJ402" s="706"/>
      <c r="AK402" s="706"/>
      <c r="AL402" s="710"/>
      <c r="AM402" s="706"/>
      <c r="AN402" s="706"/>
      <c r="AO402" s="705"/>
      <c r="AP402" s="706"/>
      <c r="AQ402" s="706"/>
      <c r="AR402" s="704"/>
      <c r="AS402" s="704"/>
      <c r="AT402" s="704"/>
      <c r="AU402" s="704"/>
      <c r="AV402" s="704"/>
      <c r="AW402" s="704"/>
      <c r="AX402" s="704"/>
      <c r="AY402" s="705"/>
      <c r="AZ402" s="747"/>
    </row>
    <row r="403" spans="1:52" ht="27">
      <c r="A403" s="714"/>
      <c r="B403" s="717"/>
      <c r="C403" s="710"/>
      <c r="D403" s="36" t="s">
        <v>7</v>
      </c>
      <c r="E403" s="444">
        <f>+[2]INVERSIÓN!H37</f>
        <v>0</v>
      </c>
      <c r="F403" s="445">
        <f>+[2]INVERSIÓN!I37</f>
        <v>0</v>
      </c>
      <c r="G403" s="446"/>
      <c r="H403" s="446"/>
      <c r="I403" s="446"/>
      <c r="J403" s="446"/>
      <c r="K403" s="446"/>
      <c r="L403" s="446"/>
      <c r="M403" s="447">
        <f t="shared" si="15"/>
        <v>0</v>
      </c>
      <c r="N403" s="448">
        <f>+[2]INVERSIÓN!K37</f>
        <v>0</v>
      </c>
      <c r="O403" s="448">
        <f>+[2]INVERSIÓN!M37</f>
        <v>0</v>
      </c>
      <c r="P403" s="447" t="e">
        <f>+[3]INVERSIÓN!O37</f>
        <v>#REF!</v>
      </c>
      <c r="Q403" s="447" t="e">
        <f>+[3]INVERSIÓN!Q37</f>
        <v>#REF!</v>
      </c>
      <c r="R403" s="445" t="e">
        <f>+[3]INVERSIÓN!S37</f>
        <v>#REF!</v>
      </c>
      <c r="S403" s="449"/>
      <c r="T403" s="449"/>
      <c r="U403" s="449"/>
      <c r="V403" s="449"/>
      <c r="W403" s="449"/>
      <c r="X403" s="449"/>
      <c r="Y403" s="449"/>
      <c r="Z403" s="450">
        <f>+[2]INVERSIÓN!J37</f>
        <v>0</v>
      </c>
      <c r="AA403" s="451">
        <f>+[2]INVERSIÓN!DX37</f>
        <v>0</v>
      </c>
      <c r="AB403" s="452">
        <f>+[2]INVERSIÓN!DY37</f>
        <v>0</v>
      </c>
      <c r="AC403" s="453" t="e">
        <f>+[3]INVERSIÓN!P37</f>
        <v>#REF!</v>
      </c>
      <c r="AD403" s="61" t="e">
        <f>+[3]INVERSIÓN!R37</f>
        <v>#REF!</v>
      </c>
      <c r="AE403" s="209">
        <v>0</v>
      </c>
      <c r="AF403" s="431"/>
      <c r="AG403" s="226"/>
      <c r="AH403" s="745"/>
      <c r="AI403" s="706"/>
      <c r="AJ403" s="706"/>
      <c r="AK403" s="706"/>
      <c r="AL403" s="710"/>
      <c r="AM403" s="706"/>
      <c r="AN403" s="706"/>
      <c r="AO403" s="705"/>
      <c r="AP403" s="706"/>
      <c r="AQ403" s="706"/>
      <c r="AR403" s="704"/>
      <c r="AS403" s="704"/>
      <c r="AT403" s="704"/>
      <c r="AU403" s="704"/>
      <c r="AV403" s="704"/>
      <c r="AW403" s="704"/>
      <c r="AX403" s="704"/>
      <c r="AY403" s="705"/>
      <c r="AZ403" s="747"/>
    </row>
    <row r="404" spans="1:52" ht="27">
      <c r="A404" s="714"/>
      <c r="B404" s="717"/>
      <c r="C404" s="710"/>
      <c r="D404" s="38" t="s">
        <v>86</v>
      </c>
      <c r="E404" s="444">
        <f>+[2]INVERSIÓN!H38</f>
        <v>50</v>
      </c>
      <c r="F404" s="445">
        <f>+[2]INVERSIÓN!I38</f>
        <v>50</v>
      </c>
      <c r="G404" s="446"/>
      <c r="H404" s="446"/>
      <c r="I404" s="446"/>
      <c r="J404" s="446"/>
      <c r="K404" s="446"/>
      <c r="L404" s="446"/>
      <c r="M404" s="447">
        <f t="shared" si="15"/>
        <v>50</v>
      </c>
      <c r="N404" s="448">
        <f>+[2]INVERSIÓN!K38</f>
        <v>50</v>
      </c>
      <c r="O404" s="448">
        <f>+[2]INVERSIÓN!M38</f>
        <v>50</v>
      </c>
      <c r="P404" s="447">
        <f>+[3]INVERSIÓN!O38</f>
        <v>50</v>
      </c>
      <c r="Q404" s="447">
        <f>+[3]INVERSIÓN!Q38</f>
        <v>50</v>
      </c>
      <c r="R404" s="445">
        <f>+[3]INVERSIÓN!S38</f>
        <v>50</v>
      </c>
      <c r="S404" s="449"/>
      <c r="T404" s="449"/>
      <c r="U404" s="449"/>
      <c r="V404" s="449"/>
      <c r="W404" s="449"/>
      <c r="X404" s="449"/>
      <c r="Y404" s="449"/>
      <c r="Z404" s="450">
        <f>+[2]INVERSIÓN!J38</f>
        <v>0</v>
      </c>
      <c r="AA404" s="451">
        <f>+[2]INVERSIÓN!DX38</f>
        <v>5</v>
      </c>
      <c r="AB404" s="452">
        <f>+[2]INVERSIÓN!DY38</f>
        <v>10</v>
      </c>
      <c r="AC404" s="453">
        <f>+[3]INVERSIÓN!P38</f>
        <v>30</v>
      </c>
      <c r="AD404" s="61">
        <f>+[3]INVERSIÓN!R38</f>
        <v>45</v>
      </c>
      <c r="AE404" s="209">
        <v>50</v>
      </c>
      <c r="AF404" s="431"/>
      <c r="AG404" s="226"/>
      <c r="AH404" s="745"/>
      <c r="AI404" s="706"/>
      <c r="AJ404" s="706"/>
      <c r="AK404" s="706"/>
      <c r="AL404" s="710"/>
      <c r="AM404" s="706"/>
      <c r="AN404" s="706"/>
      <c r="AO404" s="705"/>
      <c r="AP404" s="706"/>
      <c r="AQ404" s="706"/>
      <c r="AR404" s="704"/>
      <c r="AS404" s="704"/>
      <c r="AT404" s="704"/>
      <c r="AU404" s="704"/>
      <c r="AV404" s="704"/>
      <c r="AW404" s="704"/>
      <c r="AX404" s="704"/>
      <c r="AY404" s="705"/>
      <c r="AZ404" s="747"/>
    </row>
    <row r="405" spans="1:52" ht="27.75" thickBot="1">
      <c r="A405" s="714"/>
      <c r="B405" s="717"/>
      <c r="C405" s="710"/>
      <c r="D405" s="37" t="s">
        <v>89</v>
      </c>
      <c r="E405" s="444">
        <f>+[2]INVERSIÓN!H39</f>
        <v>668935490</v>
      </c>
      <c r="F405" s="445">
        <f>+[2]INVERSIÓN!I39</f>
        <v>668935490</v>
      </c>
      <c r="G405" s="454"/>
      <c r="H405" s="454"/>
      <c r="I405" s="454"/>
      <c r="J405" s="454"/>
      <c r="K405" s="454"/>
      <c r="L405" s="454"/>
      <c r="M405" s="447">
        <f t="shared" si="15"/>
        <v>668935490</v>
      </c>
      <c r="N405" s="448">
        <f>+[2]INVERSIÓN!K39</f>
        <v>641192490</v>
      </c>
      <c r="O405" s="448">
        <f>+[2]INVERSIÓN!M39</f>
        <v>641192490</v>
      </c>
      <c r="P405" s="447">
        <f>+[3]INVERSIÓN!O39</f>
        <v>734428327</v>
      </c>
      <c r="Q405" s="447">
        <f>+[3]INVERSIÓN!Q39</f>
        <v>714428327</v>
      </c>
      <c r="R405" s="445">
        <f>+[3]INVERSIÓN!S39</f>
        <v>714428327</v>
      </c>
      <c r="S405" s="450"/>
      <c r="T405" s="450"/>
      <c r="U405" s="450"/>
      <c r="V405" s="450"/>
      <c r="W405" s="450"/>
      <c r="X405" s="450"/>
      <c r="Y405" s="450"/>
      <c r="Z405" s="450">
        <f>+[2]INVERSIÓN!J39</f>
        <v>328110000</v>
      </c>
      <c r="AA405" s="451">
        <f>+[2]INVERSIÓN!DX39</f>
        <v>519353000</v>
      </c>
      <c r="AB405" s="452">
        <f>+[2]INVERSIÓN!DY39</f>
        <v>532019000</v>
      </c>
      <c r="AC405" s="453">
        <f>+[3]INVERSIÓN!P39</f>
        <v>532019000</v>
      </c>
      <c r="AD405" s="61">
        <f>+[3]INVERSIÓN!R39</f>
        <v>556969163</v>
      </c>
      <c r="AE405" s="209">
        <v>706859293</v>
      </c>
      <c r="AF405" s="431"/>
      <c r="AG405" s="227"/>
      <c r="AH405" s="745"/>
      <c r="AI405" s="706"/>
      <c r="AJ405" s="706"/>
      <c r="AK405" s="706"/>
      <c r="AL405" s="710"/>
      <c r="AM405" s="706"/>
      <c r="AN405" s="706"/>
      <c r="AO405" s="705"/>
      <c r="AP405" s="706"/>
      <c r="AQ405" s="706"/>
      <c r="AR405" s="704"/>
      <c r="AS405" s="704"/>
      <c r="AT405" s="704"/>
      <c r="AU405" s="704"/>
      <c r="AV405" s="704"/>
      <c r="AW405" s="704"/>
      <c r="AX405" s="704"/>
      <c r="AY405" s="705"/>
      <c r="AZ405" s="747"/>
    </row>
    <row r="406" spans="1:52" ht="95.25" customHeight="1">
      <c r="A406" s="714"/>
      <c r="B406" s="717"/>
      <c r="C406" s="758" t="s">
        <v>284</v>
      </c>
      <c r="D406" s="35" t="s">
        <v>84</v>
      </c>
      <c r="E406" s="455"/>
      <c r="F406" s="456"/>
      <c r="G406" s="446"/>
      <c r="H406" s="446"/>
      <c r="I406" s="446"/>
      <c r="J406" s="446"/>
      <c r="K406" s="446"/>
      <c r="L406" s="446"/>
      <c r="M406" s="446"/>
      <c r="N406" s="446"/>
      <c r="O406" s="446">
        <v>0</v>
      </c>
      <c r="P406" s="446">
        <v>1</v>
      </c>
      <c r="Q406" s="446">
        <v>1</v>
      </c>
      <c r="R406" s="449">
        <v>1</v>
      </c>
      <c r="S406" s="450"/>
      <c r="T406" s="450"/>
      <c r="U406" s="450"/>
      <c r="V406" s="450"/>
      <c r="W406" s="450"/>
      <c r="X406" s="450"/>
      <c r="Y406" s="450"/>
      <c r="Z406" s="450"/>
      <c r="AA406" s="451"/>
      <c r="AB406" s="450">
        <v>0</v>
      </c>
      <c r="AC406" s="449">
        <v>1</v>
      </c>
      <c r="AD406" s="73">
        <v>1</v>
      </c>
      <c r="AE406" s="61">
        <v>1</v>
      </c>
      <c r="AF406" s="227"/>
      <c r="AG406" s="228" t="s">
        <v>415</v>
      </c>
      <c r="AH406" s="761" t="s">
        <v>284</v>
      </c>
      <c r="AI406" s="706" t="s">
        <v>285</v>
      </c>
      <c r="AJ406" s="736" t="s">
        <v>286</v>
      </c>
      <c r="AK406" s="736" t="s">
        <v>545</v>
      </c>
      <c r="AL406" s="736" t="s">
        <v>228</v>
      </c>
      <c r="AM406" s="706" t="s">
        <v>184</v>
      </c>
      <c r="AN406" s="706" t="s">
        <v>258</v>
      </c>
      <c r="AO406" s="705">
        <v>556759</v>
      </c>
      <c r="AP406" s="706">
        <v>255912.198611812</v>
      </c>
      <c r="AQ406" s="706">
        <v>300846.99352051399</v>
      </c>
      <c r="AR406" s="704" t="s">
        <v>230</v>
      </c>
      <c r="AS406" s="704" t="s">
        <v>230</v>
      </c>
      <c r="AT406" s="704" t="s">
        <v>230</v>
      </c>
      <c r="AU406" s="704" t="s">
        <v>230</v>
      </c>
      <c r="AV406" s="704" t="s">
        <v>230</v>
      </c>
      <c r="AW406" s="704" t="s">
        <v>230</v>
      </c>
      <c r="AX406" s="704" t="s">
        <v>230</v>
      </c>
      <c r="AY406" s="705">
        <v>8185614</v>
      </c>
      <c r="AZ406" s="746" t="s">
        <v>546</v>
      </c>
    </row>
    <row r="407" spans="1:52" ht="18">
      <c r="A407" s="714"/>
      <c r="B407" s="717"/>
      <c r="C407" s="759"/>
      <c r="D407" s="36" t="s">
        <v>6</v>
      </c>
      <c r="E407" s="457"/>
      <c r="F407" s="456"/>
      <c r="G407" s="458"/>
      <c r="H407" s="458"/>
      <c r="I407" s="458"/>
      <c r="J407" s="458"/>
      <c r="K407" s="458"/>
      <c r="L407" s="458"/>
      <c r="M407" s="458"/>
      <c r="N407" s="459"/>
      <c r="O407" s="458">
        <v>0</v>
      </c>
      <c r="P407" s="458">
        <f>+P406*$P$401/$P$400</f>
        <v>14688566.539999999</v>
      </c>
      <c r="Q407" s="458">
        <f>+Q406*$Q$401/$Q$400</f>
        <v>14288566.539999999</v>
      </c>
      <c r="R407" s="458">
        <f>+R406*$R$401/$R$400</f>
        <v>14288566.539999999</v>
      </c>
      <c r="S407" s="460"/>
      <c r="T407" s="460"/>
      <c r="U407" s="460"/>
      <c r="V407" s="460"/>
      <c r="W407" s="460"/>
      <c r="X407" s="460"/>
      <c r="Y407" s="460"/>
      <c r="Z407" s="460"/>
      <c r="AA407" s="461"/>
      <c r="AB407" s="458">
        <v>0</v>
      </c>
      <c r="AC407" s="458">
        <f>+AC406*$AC$401/$AC$400</f>
        <v>17733966.666666668</v>
      </c>
      <c r="AD407" s="89">
        <f>+AD406*$AD$401/$AD$400</f>
        <v>12377092.51111111</v>
      </c>
      <c r="AE407" s="89">
        <v>14137185.859999999</v>
      </c>
      <c r="AF407" s="432"/>
      <c r="AG407" s="229"/>
      <c r="AH407" s="762"/>
      <c r="AI407" s="706"/>
      <c r="AJ407" s="737"/>
      <c r="AK407" s="737"/>
      <c r="AL407" s="737"/>
      <c r="AM407" s="706"/>
      <c r="AN407" s="706"/>
      <c r="AO407" s="705"/>
      <c r="AP407" s="706"/>
      <c r="AQ407" s="706"/>
      <c r="AR407" s="704"/>
      <c r="AS407" s="704"/>
      <c r="AT407" s="704"/>
      <c r="AU407" s="704"/>
      <c r="AV407" s="704"/>
      <c r="AW407" s="704"/>
      <c r="AX407" s="704"/>
      <c r="AY407" s="705"/>
      <c r="AZ407" s="747"/>
    </row>
    <row r="408" spans="1:52" ht="27">
      <c r="A408" s="714"/>
      <c r="B408" s="717"/>
      <c r="C408" s="759"/>
      <c r="D408" s="38" t="s">
        <v>85</v>
      </c>
      <c r="E408" s="457"/>
      <c r="F408" s="456"/>
      <c r="G408" s="458"/>
      <c r="H408" s="458"/>
      <c r="I408" s="458"/>
      <c r="J408" s="458"/>
      <c r="K408" s="458"/>
      <c r="L408" s="458"/>
      <c r="M408" s="458"/>
      <c r="N408" s="459"/>
      <c r="O408" s="458"/>
      <c r="P408" s="458"/>
      <c r="Q408" s="458"/>
      <c r="R408" s="462"/>
      <c r="S408" s="460"/>
      <c r="T408" s="460"/>
      <c r="U408" s="460"/>
      <c r="V408" s="460"/>
      <c r="W408" s="460"/>
      <c r="X408" s="460"/>
      <c r="Y408" s="460"/>
      <c r="Z408" s="460"/>
      <c r="AA408" s="461"/>
      <c r="AB408" s="460"/>
      <c r="AC408" s="462"/>
      <c r="AD408" s="89"/>
      <c r="AE408" s="120"/>
      <c r="AF408" s="225"/>
      <c r="AG408" s="229"/>
      <c r="AH408" s="762"/>
      <c r="AI408" s="706"/>
      <c r="AJ408" s="737"/>
      <c r="AK408" s="737"/>
      <c r="AL408" s="737"/>
      <c r="AM408" s="706"/>
      <c r="AN408" s="706"/>
      <c r="AO408" s="705"/>
      <c r="AP408" s="706"/>
      <c r="AQ408" s="706"/>
      <c r="AR408" s="704"/>
      <c r="AS408" s="704"/>
      <c r="AT408" s="704"/>
      <c r="AU408" s="704"/>
      <c r="AV408" s="704"/>
      <c r="AW408" s="704"/>
      <c r="AX408" s="704"/>
      <c r="AY408" s="705"/>
      <c r="AZ408" s="747"/>
    </row>
    <row r="409" spans="1:52" ht="27">
      <c r="A409" s="714"/>
      <c r="B409" s="717"/>
      <c r="C409" s="759"/>
      <c r="D409" s="36" t="s">
        <v>7</v>
      </c>
      <c r="E409" s="457"/>
      <c r="F409" s="456"/>
      <c r="G409" s="458"/>
      <c r="H409" s="458"/>
      <c r="I409" s="458"/>
      <c r="J409" s="458"/>
      <c r="K409" s="458"/>
      <c r="L409" s="458"/>
      <c r="M409" s="458"/>
      <c r="N409" s="459"/>
      <c r="O409" s="458"/>
      <c r="P409" s="458"/>
      <c r="Q409" s="458"/>
      <c r="R409" s="462"/>
      <c r="S409" s="460"/>
      <c r="T409" s="460"/>
      <c r="U409" s="460"/>
      <c r="V409" s="460"/>
      <c r="W409" s="460"/>
      <c r="X409" s="460"/>
      <c r="Y409" s="460"/>
      <c r="Z409" s="460"/>
      <c r="AA409" s="461"/>
      <c r="AB409" s="460"/>
      <c r="AC409" s="462"/>
      <c r="AD409" s="89"/>
      <c r="AE409" s="120"/>
      <c r="AF409" s="225"/>
      <c r="AG409" s="229"/>
      <c r="AH409" s="762"/>
      <c r="AI409" s="706"/>
      <c r="AJ409" s="737"/>
      <c r="AK409" s="737"/>
      <c r="AL409" s="737"/>
      <c r="AM409" s="706"/>
      <c r="AN409" s="706"/>
      <c r="AO409" s="705"/>
      <c r="AP409" s="706"/>
      <c r="AQ409" s="706"/>
      <c r="AR409" s="704"/>
      <c r="AS409" s="704"/>
      <c r="AT409" s="704"/>
      <c r="AU409" s="704"/>
      <c r="AV409" s="704"/>
      <c r="AW409" s="704"/>
      <c r="AX409" s="704"/>
      <c r="AY409" s="705"/>
      <c r="AZ409" s="747"/>
    </row>
    <row r="410" spans="1:52" ht="27">
      <c r="A410" s="714"/>
      <c r="B410" s="717"/>
      <c r="C410" s="759"/>
      <c r="D410" s="38" t="s">
        <v>86</v>
      </c>
      <c r="E410" s="455"/>
      <c r="F410" s="456"/>
      <c r="G410" s="446"/>
      <c r="H410" s="446"/>
      <c r="I410" s="446"/>
      <c r="J410" s="446"/>
      <c r="K410" s="446"/>
      <c r="L410" s="446"/>
      <c r="M410" s="446"/>
      <c r="N410" s="446"/>
      <c r="O410" s="446">
        <v>0</v>
      </c>
      <c r="P410" s="446">
        <v>1</v>
      </c>
      <c r="Q410" s="446">
        <v>1</v>
      </c>
      <c r="R410" s="449">
        <v>1</v>
      </c>
      <c r="S410" s="449"/>
      <c r="T410" s="449"/>
      <c r="U410" s="449"/>
      <c r="V410" s="449"/>
      <c r="W410" s="449"/>
      <c r="X410" s="449"/>
      <c r="Y410" s="449"/>
      <c r="Z410" s="449"/>
      <c r="AA410" s="449"/>
      <c r="AB410" s="449">
        <f>+AB406</f>
        <v>0</v>
      </c>
      <c r="AC410" s="449">
        <v>1</v>
      </c>
      <c r="AD410" s="73">
        <v>1</v>
      </c>
      <c r="AE410" s="118">
        <v>1</v>
      </c>
      <c r="AF410" s="226"/>
      <c r="AG410" s="230"/>
      <c r="AH410" s="762"/>
      <c r="AI410" s="706"/>
      <c r="AJ410" s="737"/>
      <c r="AK410" s="737"/>
      <c r="AL410" s="737"/>
      <c r="AM410" s="706"/>
      <c r="AN410" s="706"/>
      <c r="AO410" s="705"/>
      <c r="AP410" s="706"/>
      <c r="AQ410" s="706"/>
      <c r="AR410" s="704"/>
      <c r="AS410" s="704"/>
      <c r="AT410" s="704"/>
      <c r="AU410" s="704"/>
      <c r="AV410" s="704"/>
      <c r="AW410" s="704"/>
      <c r="AX410" s="704"/>
      <c r="AY410" s="705"/>
      <c r="AZ410" s="747"/>
    </row>
    <row r="411" spans="1:52" ht="27.75" thickBot="1">
      <c r="A411" s="714"/>
      <c r="B411" s="717"/>
      <c r="C411" s="760"/>
      <c r="D411" s="37" t="s">
        <v>89</v>
      </c>
      <c r="E411" s="463"/>
      <c r="F411" s="456"/>
      <c r="G411" s="454"/>
      <c r="H411" s="454"/>
      <c r="I411" s="454"/>
      <c r="J411" s="454"/>
      <c r="K411" s="454"/>
      <c r="L411" s="454"/>
      <c r="M411" s="454"/>
      <c r="N411" s="464"/>
      <c r="O411" s="446">
        <f>+O407</f>
        <v>0</v>
      </c>
      <c r="P411" s="458">
        <f>+P410*$P$401/$P$400</f>
        <v>14688566.539999999</v>
      </c>
      <c r="Q411" s="458">
        <f>+Q410*$Q$401/$Q$400</f>
        <v>14288566.539999999</v>
      </c>
      <c r="R411" s="458">
        <f>+R410*$R$401/$R$400</f>
        <v>14288566.539999999</v>
      </c>
      <c r="S411" s="450"/>
      <c r="T411" s="450"/>
      <c r="U411" s="450"/>
      <c r="V411" s="450"/>
      <c r="W411" s="450"/>
      <c r="X411" s="450"/>
      <c r="Y411" s="450"/>
      <c r="Z411" s="450"/>
      <c r="AA411" s="451"/>
      <c r="AB411" s="449">
        <f>+AB407</f>
        <v>0</v>
      </c>
      <c r="AC411" s="458">
        <f>+AC410*$AC$401/$AC$400</f>
        <v>17733966.666666668</v>
      </c>
      <c r="AD411" s="89">
        <f>+AD410*$AD$401/$AD$400</f>
        <v>12377092.51111111</v>
      </c>
      <c r="AE411" s="89">
        <v>14137185.859999999</v>
      </c>
      <c r="AF411" s="432"/>
      <c r="AG411" s="228"/>
      <c r="AH411" s="763"/>
      <c r="AI411" s="706"/>
      <c r="AJ411" s="712"/>
      <c r="AK411" s="712"/>
      <c r="AL411" s="712"/>
      <c r="AM411" s="706"/>
      <c r="AN411" s="706"/>
      <c r="AO411" s="705"/>
      <c r="AP411" s="706"/>
      <c r="AQ411" s="706"/>
      <c r="AR411" s="704"/>
      <c r="AS411" s="704"/>
      <c r="AT411" s="704"/>
      <c r="AU411" s="704"/>
      <c r="AV411" s="704"/>
      <c r="AW411" s="704"/>
      <c r="AX411" s="704"/>
      <c r="AY411" s="705"/>
      <c r="AZ411" s="747"/>
    </row>
    <row r="412" spans="1:52" ht="96">
      <c r="A412" s="714"/>
      <c r="B412" s="717"/>
      <c r="C412" s="738" t="s">
        <v>232</v>
      </c>
      <c r="D412" s="35" t="s">
        <v>84</v>
      </c>
      <c r="E412" s="465"/>
      <c r="F412" s="446"/>
      <c r="G412" s="446"/>
      <c r="H412" s="446"/>
      <c r="I412" s="446"/>
      <c r="J412" s="446"/>
      <c r="K412" s="446"/>
      <c r="L412" s="446"/>
      <c r="M412" s="446"/>
      <c r="N412" s="446"/>
      <c r="O412" s="446">
        <v>1</v>
      </c>
      <c r="P412" s="446">
        <v>1</v>
      </c>
      <c r="Q412" s="446">
        <v>1</v>
      </c>
      <c r="R412" s="449">
        <v>1</v>
      </c>
      <c r="S412" s="450"/>
      <c r="T412" s="450"/>
      <c r="U412" s="450"/>
      <c r="V412" s="450"/>
      <c r="W412" s="450"/>
      <c r="X412" s="450"/>
      <c r="Y412" s="450"/>
      <c r="Z412" s="450"/>
      <c r="AA412" s="451"/>
      <c r="AB412" s="452">
        <v>1</v>
      </c>
      <c r="AC412" s="466">
        <v>1</v>
      </c>
      <c r="AD412" s="73">
        <v>1</v>
      </c>
      <c r="AE412" s="61">
        <v>1</v>
      </c>
      <c r="AF412" s="227"/>
      <c r="AG412" s="228" t="s">
        <v>416</v>
      </c>
      <c r="AH412" s="711" t="str">
        <f>+C412</f>
        <v>CHAPINERO</v>
      </c>
      <c r="AI412" s="736" t="s">
        <v>547</v>
      </c>
      <c r="AJ412" s="736" t="s">
        <v>548</v>
      </c>
      <c r="AK412" s="736" t="s">
        <v>545</v>
      </c>
      <c r="AL412" s="736" t="s">
        <v>228</v>
      </c>
      <c r="AM412" s="706" t="s">
        <v>184</v>
      </c>
      <c r="AN412" s="706" t="s">
        <v>258</v>
      </c>
      <c r="AO412" s="705">
        <v>161371.80052662801</v>
      </c>
      <c r="AP412" s="706">
        <v>76616.754399167403</v>
      </c>
      <c r="AQ412" s="706">
        <v>84755.046127460999</v>
      </c>
      <c r="AR412" s="704" t="s">
        <v>230</v>
      </c>
      <c r="AS412" s="704" t="s">
        <v>230</v>
      </c>
      <c r="AT412" s="704" t="s">
        <v>230</v>
      </c>
      <c r="AU412" s="704" t="s">
        <v>230</v>
      </c>
      <c r="AV412" s="704" t="s">
        <v>230</v>
      </c>
      <c r="AW412" s="704" t="s">
        <v>230</v>
      </c>
      <c r="AX412" s="704" t="s">
        <v>230</v>
      </c>
      <c r="AY412" s="705">
        <v>8185614</v>
      </c>
      <c r="AZ412" s="746" t="s">
        <v>546</v>
      </c>
    </row>
    <row r="413" spans="1:52" ht="18">
      <c r="A413" s="714"/>
      <c r="B413" s="717"/>
      <c r="C413" s="739"/>
      <c r="D413" s="36" t="s">
        <v>6</v>
      </c>
      <c r="E413" s="467"/>
      <c r="F413" s="458"/>
      <c r="G413" s="458"/>
      <c r="H413" s="458"/>
      <c r="I413" s="458"/>
      <c r="J413" s="458"/>
      <c r="K413" s="458"/>
      <c r="L413" s="458"/>
      <c r="M413" s="458"/>
      <c r="N413" s="459"/>
      <c r="O413" s="458">
        <f>+O412*$O$401/$O$400</f>
        <v>12823849.800000001</v>
      </c>
      <c r="P413" s="458">
        <f>+P412*$P$401/$P$400</f>
        <v>14688566.539999999</v>
      </c>
      <c r="Q413" s="458">
        <f>+Q412*$Q$401/$Q$400</f>
        <v>14288566.539999999</v>
      </c>
      <c r="R413" s="458">
        <f>+R412*$R$401/$R$400</f>
        <v>14288566.539999999</v>
      </c>
      <c r="S413" s="460"/>
      <c r="T413" s="460"/>
      <c r="U413" s="460"/>
      <c r="V413" s="460"/>
      <c r="W413" s="460"/>
      <c r="X413" s="460"/>
      <c r="Y413" s="460"/>
      <c r="Z413" s="460"/>
      <c r="AA413" s="461"/>
      <c r="AB413" s="458">
        <f>+AB412*$AB$401/$AB$400</f>
        <v>53201900</v>
      </c>
      <c r="AC413" s="458">
        <f>+AC412*$AC$401/$AC$400</f>
        <v>17733966.666666668</v>
      </c>
      <c r="AD413" s="89">
        <f>+AD412*$AD$401/$AD$400</f>
        <v>12377092.51111111</v>
      </c>
      <c r="AE413" s="89">
        <v>14137185.859999999</v>
      </c>
      <c r="AF413" s="432"/>
      <c r="AG413" s="229"/>
      <c r="AH413" s="711"/>
      <c r="AI413" s="737"/>
      <c r="AJ413" s="737"/>
      <c r="AK413" s="737"/>
      <c r="AL413" s="737"/>
      <c r="AM413" s="706"/>
      <c r="AN413" s="706"/>
      <c r="AO413" s="705"/>
      <c r="AP413" s="706"/>
      <c r="AQ413" s="706"/>
      <c r="AR413" s="704"/>
      <c r="AS413" s="704"/>
      <c r="AT413" s="704"/>
      <c r="AU413" s="704"/>
      <c r="AV413" s="704"/>
      <c r="AW413" s="704"/>
      <c r="AX413" s="704"/>
      <c r="AY413" s="705"/>
      <c r="AZ413" s="747"/>
    </row>
    <row r="414" spans="1:52" ht="27">
      <c r="A414" s="714"/>
      <c r="B414" s="717"/>
      <c r="C414" s="739"/>
      <c r="D414" s="38" t="s">
        <v>85</v>
      </c>
      <c r="E414" s="467"/>
      <c r="F414" s="458"/>
      <c r="G414" s="458"/>
      <c r="H414" s="458"/>
      <c r="I414" s="458"/>
      <c r="J414" s="458"/>
      <c r="K414" s="458"/>
      <c r="L414" s="458"/>
      <c r="M414" s="458"/>
      <c r="N414" s="459"/>
      <c r="O414" s="458"/>
      <c r="P414" s="458"/>
      <c r="Q414" s="458"/>
      <c r="R414" s="462"/>
      <c r="S414" s="460"/>
      <c r="T414" s="460"/>
      <c r="U414" s="460"/>
      <c r="V414" s="460"/>
      <c r="W414" s="460"/>
      <c r="X414" s="460"/>
      <c r="Y414" s="460"/>
      <c r="Z414" s="460"/>
      <c r="AA414" s="461"/>
      <c r="AB414" s="468"/>
      <c r="AC414" s="469"/>
      <c r="AD414" s="89"/>
      <c r="AE414" s="120"/>
      <c r="AF414" s="225"/>
      <c r="AG414" s="229"/>
      <c r="AH414" s="711"/>
      <c r="AI414" s="737"/>
      <c r="AJ414" s="737"/>
      <c r="AK414" s="737"/>
      <c r="AL414" s="737"/>
      <c r="AM414" s="706"/>
      <c r="AN414" s="706"/>
      <c r="AO414" s="705"/>
      <c r="AP414" s="706"/>
      <c r="AQ414" s="706"/>
      <c r="AR414" s="704"/>
      <c r="AS414" s="704"/>
      <c r="AT414" s="704"/>
      <c r="AU414" s="704"/>
      <c r="AV414" s="704"/>
      <c r="AW414" s="704"/>
      <c r="AX414" s="704"/>
      <c r="AY414" s="705"/>
      <c r="AZ414" s="747"/>
    </row>
    <row r="415" spans="1:52" ht="27">
      <c r="A415" s="714"/>
      <c r="B415" s="717"/>
      <c r="C415" s="739"/>
      <c r="D415" s="36" t="s">
        <v>7</v>
      </c>
      <c r="E415" s="467"/>
      <c r="F415" s="458"/>
      <c r="G415" s="458"/>
      <c r="H415" s="458"/>
      <c r="I415" s="458"/>
      <c r="J415" s="458"/>
      <c r="K415" s="458"/>
      <c r="L415" s="458"/>
      <c r="M415" s="458"/>
      <c r="N415" s="459"/>
      <c r="O415" s="458"/>
      <c r="P415" s="458"/>
      <c r="Q415" s="458"/>
      <c r="R415" s="462"/>
      <c r="S415" s="460"/>
      <c r="T415" s="460"/>
      <c r="U415" s="460"/>
      <c r="V415" s="460"/>
      <c r="W415" s="460"/>
      <c r="X415" s="460"/>
      <c r="Y415" s="460"/>
      <c r="Z415" s="460"/>
      <c r="AA415" s="461"/>
      <c r="AB415" s="468"/>
      <c r="AC415" s="469"/>
      <c r="AD415" s="89"/>
      <c r="AE415" s="120"/>
      <c r="AF415" s="225"/>
      <c r="AG415" s="229"/>
      <c r="AH415" s="711"/>
      <c r="AI415" s="737"/>
      <c r="AJ415" s="737"/>
      <c r="AK415" s="737"/>
      <c r="AL415" s="737"/>
      <c r="AM415" s="706"/>
      <c r="AN415" s="706"/>
      <c r="AO415" s="705"/>
      <c r="AP415" s="706"/>
      <c r="AQ415" s="706"/>
      <c r="AR415" s="704"/>
      <c r="AS415" s="704"/>
      <c r="AT415" s="704"/>
      <c r="AU415" s="704"/>
      <c r="AV415" s="704"/>
      <c r="AW415" s="704"/>
      <c r="AX415" s="704"/>
      <c r="AY415" s="705"/>
      <c r="AZ415" s="747"/>
    </row>
    <row r="416" spans="1:52" ht="27">
      <c r="A416" s="714"/>
      <c r="B416" s="717"/>
      <c r="C416" s="739"/>
      <c r="D416" s="38" t="s">
        <v>86</v>
      </c>
      <c r="E416" s="465"/>
      <c r="F416" s="446"/>
      <c r="G416" s="446"/>
      <c r="H416" s="446"/>
      <c r="I416" s="446"/>
      <c r="J416" s="446"/>
      <c r="K416" s="446"/>
      <c r="L416" s="446"/>
      <c r="M416" s="446"/>
      <c r="N416" s="446"/>
      <c r="O416" s="446">
        <f>+O412</f>
        <v>1</v>
      </c>
      <c r="P416" s="446">
        <v>1</v>
      </c>
      <c r="Q416" s="446">
        <v>1</v>
      </c>
      <c r="R416" s="449">
        <v>1</v>
      </c>
      <c r="S416" s="449"/>
      <c r="T416" s="449"/>
      <c r="U416" s="449"/>
      <c r="V416" s="449"/>
      <c r="W416" s="449"/>
      <c r="X416" s="449"/>
      <c r="Y416" s="449"/>
      <c r="Z416" s="449"/>
      <c r="AA416" s="449"/>
      <c r="AB416" s="470">
        <f>+AB412</f>
        <v>1</v>
      </c>
      <c r="AC416" s="466">
        <v>1</v>
      </c>
      <c r="AD416" s="73">
        <v>1</v>
      </c>
      <c r="AE416" s="118">
        <v>1</v>
      </c>
      <c r="AF416" s="226"/>
      <c r="AG416" s="230"/>
      <c r="AH416" s="711"/>
      <c r="AI416" s="737"/>
      <c r="AJ416" s="737"/>
      <c r="AK416" s="737"/>
      <c r="AL416" s="737"/>
      <c r="AM416" s="706"/>
      <c r="AN416" s="706"/>
      <c r="AO416" s="705"/>
      <c r="AP416" s="706"/>
      <c r="AQ416" s="706"/>
      <c r="AR416" s="704"/>
      <c r="AS416" s="704"/>
      <c r="AT416" s="704"/>
      <c r="AU416" s="704"/>
      <c r="AV416" s="704"/>
      <c r="AW416" s="704"/>
      <c r="AX416" s="704"/>
      <c r="AY416" s="705"/>
      <c r="AZ416" s="747"/>
    </row>
    <row r="417" spans="1:52" ht="27.75" thickBot="1">
      <c r="A417" s="714"/>
      <c r="B417" s="717"/>
      <c r="C417" s="740"/>
      <c r="D417" s="37" t="s">
        <v>89</v>
      </c>
      <c r="E417" s="471"/>
      <c r="F417" s="454"/>
      <c r="G417" s="454"/>
      <c r="H417" s="454"/>
      <c r="I417" s="454"/>
      <c r="J417" s="454"/>
      <c r="K417" s="454"/>
      <c r="L417" s="454"/>
      <c r="M417" s="454"/>
      <c r="N417" s="464"/>
      <c r="O417" s="446">
        <f>+O413</f>
        <v>12823849.800000001</v>
      </c>
      <c r="P417" s="458">
        <f>+P416*$P$401/$P$400</f>
        <v>14688566.539999999</v>
      </c>
      <c r="Q417" s="458">
        <f>+Q416*$Q$401/$Q$400</f>
        <v>14288566.539999999</v>
      </c>
      <c r="R417" s="458">
        <f>+R416*$R$401/$R$400</f>
        <v>14288566.539999999</v>
      </c>
      <c r="S417" s="450"/>
      <c r="T417" s="450"/>
      <c r="U417" s="450"/>
      <c r="V417" s="450"/>
      <c r="W417" s="450"/>
      <c r="X417" s="450"/>
      <c r="Y417" s="450"/>
      <c r="Z417" s="450"/>
      <c r="AA417" s="451"/>
      <c r="AB417" s="470">
        <f>+AB413</f>
        <v>53201900</v>
      </c>
      <c r="AC417" s="458">
        <f>+AC416*$AC$401/$AC$400</f>
        <v>17733966.666666668</v>
      </c>
      <c r="AD417" s="89">
        <f>+AD416*$AD$401/$AD$400</f>
        <v>12377092.51111111</v>
      </c>
      <c r="AE417" s="89">
        <v>14137185.859999999</v>
      </c>
      <c r="AF417" s="432"/>
      <c r="AG417" s="228"/>
      <c r="AH417" s="711"/>
      <c r="AI417" s="712"/>
      <c r="AJ417" s="712"/>
      <c r="AK417" s="712"/>
      <c r="AL417" s="712"/>
      <c r="AM417" s="706"/>
      <c r="AN417" s="706"/>
      <c r="AO417" s="705"/>
      <c r="AP417" s="706"/>
      <c r="AQ417" s="706"/>
      <c r="AR417" s="704"/>
      <c r="AS417" s="704"/>
      <c r="AT417" s="704"/>
      <c r="AU417" s="704"/>
      <c r="AV417" s="704"/>
      <c r="AW417" s="704"/>
      <c r="AX417" s="704"/>
      <c r="AY417" s="705"/>
      <c r="AZ417" s="747"/>
    </row>
    <row r="418" spans="1:52" ht="108">
      <c r="A418" s="714"/>
      <c r="B418" s="717"/>
      <c r="C418" s="706" t="s">
        <v>233</v>
      </c>
      <c r="D418" s="35" t="s">
        <v>84</v>
      </c>
      <c r="E418" s="465"/>
      <c r="F418" s="446"/>
      <c r="G418" s="446"/>
      <c r="H418" s="446"/>
      <c r="I418" s="446"/>
      <c r="J418" s="446"/>
      <c r="K418" s="446"/>
      <c r="L418" s="446"/>
      <c r="M418" s="446"/>
      <c r="N418" s="446"/>
      <c r="O418" s="446"/>
      <c r="P418" s="446"/>
      <c r="Q418" s="446">
        <v>2</v>
      </c>
      <c r="R418" s="449">
        <v>4</v>
      </c>
      <c r="S418" s="450"/>
      <c r="T418" s="450"/>
      <c r="U418" s="450"/>
      <c r="V418" s="450"/>
      <c r="W418" s="450"/>
      <c r="X418" s="450"/>
      <c r="Y418" s="450"/>
      <c r="Z418" s="450"/>
      <c r="AA418" s="451"/>
      <c r="AB418" s="452"/>
      <c r="AC418" s="466"/>
      <c r="AD418" s="73">
        <v>2</v>
      </c>
      <c r="AE418" s="118">
        <v>4</v>
      </c>
      <c r="AF418" s="226"/>
      <c r="AG418" s="228" t="s">
        <v>542</v>
      </c>
      <c r="AH418" s="711" t="str">
        <f>+C418</f>
        <v>SANTA FE</v>
      </c>
      <c r="AI418" s="736" t="s">
        <v>549</v>
      </c>
      <c r="AJ418" s="755" t="s">
        <v>550</v>
      </c>
      <c r="AK418" s="736" t="s">
        <v>545</v>
      </c>
      <c r="AL418" s="736" t="s">
        <v>228</v>
      </c>
      <c r="AM418" s="706" t="s">
        <v>184</v>
      </c>
      <c r="AN418" s="706" t="s">
        <v>258</v>
      </c>
      <c r="AO418" s="705">
        <v>106560.25512798699</v>
      </c>
      <c r="AP418" s="706">
        <v>53075.894558632201</v>
      </c>
      <c r="AQ418" s="706">
        <v>53484.360569354998</v>
      </c>
      <c r="AR418" s="704" t="s">
        <v>230</v>
      </c>
      <c r="AS418" s="704" t="s">
        <v>230</v>
      </c>
      <c r="AT418" s="704" t="s">
        <v>230</v>
      </c>
      <c r="AU418" s="704" t="s">
        <v>230</v>
      </c>
      <c r="AV418" s="704" t="s">
        <v>230</v>
      </c>
      <c r="AW418" s="704" t="s">
        <v>230</v>
      </c>
      <c r="AX418" s="704" t="s">
        <v>230</v>
      </c>
      <c r="AY418" s="705">
        <v>8185614</v>
      </c>
      <c r="AZ418" s="746" t="s">
        <v>546</v>
      </c>
    </row>
    <row r="419" spans="1:52" ht="18">
      <c r="A419" s="714"/>
      <c r="B419" s="717"/>
      <c r="C419" s="706"/>
      <c r="D419" s="36" t="s">
        <v>6</v>
      </c>
      <c r="E419" s="467"/>
      <c r="F419" s="458"/>
      <c r="G419" s="458"/>
      <c r="H419" s="458"/>
      <c r="I419" s="458"/>
      <c r="J419" s="458"/>
      <c r="K419" s="458"/>
      <c r="L419" s="458"/>
      <c r="M419" s="458"/>
      <c r="N419" s="459"/>
      <c r="O419" s="458"/>
      <c r="P419" s="458"/>
      <c r="Q419" s="458">
        <f>+Q418*$Q$401/$Q$400</f>
        <v>28577133.079999998</v>
      </c>
      <c r="R419" s="458">
        <f>+R418*$R$401/$R$400</f>
        <v>57154266.159999996</v>
      </c>
      <c r="S419" s="460"/>
      <c r="T419" s="460"/>
      <c r="U419" s="460"/>
      <c r="V419" s="460"/>
      <c r="W419" s="460"/>
      <c r="X419" s="460"/>
      <c r="Y419" s="460"/>
      <c r="Z419" s="460"/>
      <c r="AA419" s="461"/>
      <c r="AB419" s="468"/>
      <c r="AC419" s="469"/>
      <c r="AD419" s="89">
        <f>+AD418*$AD$401/$AD$400</f>
        <v>24754185.022222221</v>
      </c>
      <c r="AE419" s="89">
        <v>56548743.439999998</v>
      </c>
      <c r="AF419" s="432"/>
      <c r="AG419" s="229"/>
      <c r="AH419" s="711"/>
      <c r="AI419" s="737"/>
      <c r="AJ419" s="756"/>
      <c r="AK419" s="737"/>
      <c r="AL419" s="737"/>
      <c r="AM419" s="706"/>
      <c r="AN419" s="706"/>
      <c r="AO419" s="705"/>
      <c r="AP419" s="706"/>
      <c r="AQ419" s="706"/>
      <c r="AR419" s="704"/>
      <c r="AS419" s="704"/>
      <c r="AT419" s="704"/>
      <c r="AU419" s="704"/>
      <c r="AV419" s="704"/>
      <c r="AW419" s="704"/>
      <c r="AX419" s="704"/>
      <c r="AY419" s="705"/>
      <c r="AZ419" s="747"/>
    </row>
    <row r="420" spans="1:52" ht="27">
      <c r="A420" s="714"/>
      <c r="B420" s="717"/>
      <c r="C420" s="706"/>
      <c r="D420" s="38" t="s">
        <v>85</v>
      </c>
      <c r="E420" s="108"/>
      <c r="F420" s="88"/>
      <c r="G420" s="88"/>
      <c r="H420" s="88"/>
      <c r="I420" s="88"/>
      <c r="J420" s="88"/>
      <c r="K420" s="88"/>
      <c r="L420" s="88"/>
      <c r="M420" s="89"/>
      <c r="N420" s="109"/>
      <c r="O420" s="89"/>
      <c r="P420" s="89"/>
      <c r="Q420" s="89"/>
      <c r="R420" s="90"/>
      <c r="S420" s="70"/>
      <c r="T420" s="70"/>
      <c r="U420" s="70"/>
      <c r="V420" s="70"/>
      <c r="W420" s="70"/>
      <c r="X420" s="70"/>
      <c r="Y420" s="70"/>
      <c r="Z420" s="70"/>
      <c r="AA420" s="110"/>
      <c r="AB420" s="111"/>
      <c r="AC420" s="59"/>
      <c r="AD420" s="89"/>
      <c r="AE420" s="120"/>
      <c r="AF420" s="225"/>
      <c r="AG420" s="229"/>
      <c r="AH420" s="711"/>
      <c r="AI420" s="737"/>
      <c r="AJ420" s="756"/>
      <c r="AK420" s="737"/>
      <c r="AL420" s="737"/>
      <c r="AM420" s="706"/>
      <c r="AN420" s="706"/>
      <c r="AO420" s="705"/>
      <c r="AP420" s="706"/>
      <c r="AQ420" s="706"/>
      <c r="AR420" s="704"/>
      <c r="AS420" s="704"/>
      <c r="AT420" s="704"/>
      <c r="AU420" s="704"/>
      <c r="AV420" s="704"/>
      <c r="AW420" s="704"/>
      <c r="AX420" s="704"/>
      <c r="AY420" s="705"/>
      <c r="AZ420" s="747"/>
    </row>
    <row r="421" spans="1:52" ht="27">
      <c r="A421" s="714"/>
      <c r="B421" s="717"/>
      <c r="C421" s="706"/>
      <c r="D421" s="36" t="s">
        <v>7</v>
      </c>
      <c r="E421" s="108"/>
      <c r="F421" s="88"/>
      <c r="G421" s="88"/>
      <c r="H421" s="88"/>
      <c r="I421" s="88"/>
      <c r="J421" s="88"/>
      <c r="K421" s="88"/>
      <c r="L421" s="88"/>
      <c r="M421" s="89"/>
      <c r="N421" s="109"/>
      <c r="O421" s="89"/>
      <c r="P421" s="89"/>
      <c r="Q421" s="89"/>
      <c r="R421" s="90"/>
      <c r="S421" s="70"/>
      <c r="T421" s="70"/>
      <c r="U421" s="70"/>
      <c r="V421" s="70"/>
      <c r="W421" s="70"/>
      <c r="X421" s="70"/>
      <c r="Y421" s="70"/>
      <c r="Z421" s="70"/>
      <c r="AA421" s="110"/>
      <c r="AB421" s="111"/>
      <c r="AC421" s="59"/>
      <c r="AD421" s="89"/>
      <c r="AE421" s="120"/>
      <c r="AF421" s="225"/>
      <c r="AG421" s="229"/>
      <c r="AH421" s="711"/>
      <c r="AI421" s="737"/>
      <c r="AJ421" s="756"/>
      <c r="AK421" s="737"/>
      <c r="AL421" s="737"/>
      <c r="AM421" s="706"/>
      <c r="AN421" s="706"/>
      <c r="AO421" s="705"/>
      <c r="AP421" s="706"/>
      <c r="AQ421" s="706"/>
      <c r="AR421" s="704"/>
      <c r="AS421" s="704"/>
      <c r="AT421" s="704"/>
      <c r="AU421" s="704"/>
      <c r="AV421" s="704"/>
      <c r="AW421" s="704"/>
      <c r="AX421" s="704"/>
      <c r="AY421" s="705"/>
      <c r="AZ421" s="747"/>
    </row>
    <row r="422" spans="1:52" ht="27">
      <c r="A422" s="714"/>
      <c r="B422" s="717"/>
      <c r="C422" s="706"/>
      <c r="D422" s="38" t="s">
        <v>86</v>
      </c>
      <c r="E422" s="76"/>
      <c r="F422" s="72"/>
      <c r="G422" s="72"/>
      <c r="H422" s="72"/>
      <c r="I422" s="72"/>
      <c r="J422" s="72"/>
      <c r="K422" s="72"/>
      <c r="L422" s="72"/>
      <c r="M422" s="73"/>
      <c r="N422" s="73"/>
      <c r="O422" s="73"/>
      <c r="P422" s="73"/>
      <c r="Q422" s="73">
        <v>2</v>
      </c>
      <c r="R422" s="74">
        <v>4</v>
      </c>
      <c r="S422" s="74"/>
      <c r="T422" s="74"/>
      <c r="U422" s="74"/>
      <c r="V422" s="74"/>
      <c r="W422" s="74"/>
      <c r="X422" s="74"/>
      <c r="Y422" s="74"/>
      <c r="Z422" s="74"/>
      <c r="AA422" s="74"/>
      <c r="AB422" s="112"/>
      <c r="AC422" s="118"/>
      <c r="AD422" s="73">
        <v>2</v>
      </c>
      <c r="AE422" s="118">
        <v>4</v>
      </c>
      <c r="AF422" s="226"/>
      <c r="AG422" s="230"/>
      <c r="AH422" s="711"/>
      <c r="AI422" s="737"/>
      <c r="AJ422" s="756"/>
      <c r="AK422" s="737"/>
      <c r="AL422" s="737"/>
      <c r="AM422" s="706"/>
      <c r="AN422" s="706"/>
      <c r="AO422" s="705"/>
      <c r="AP422" s="706"/>
      <c r="AQ422" s="706"/>
      <c r="AR422" s="704"/>
      <c r="AS422" s="704"/>
      <c r="AT422" s="704"/>
      <c r="AU422" s="704"/>
      <c r="AV422" s="704"/>
      <c r="AW422" s="704"/>
      <c r="AX422" s="704"/>
      <c r="AY422" s="705"/>
      <c r="AZ422" s="747"/>
    </row>
    <row r="423" spans="1:52" ht="27.75" thickBot="1">
      <c r="A423" s="714"/>
      <c r="B423" s="717"/>
      <c r="C423" s="706"/>
      <c r="D423" s="37" t="s">
        <v>89</v>
      </c>
      <c r="E423" s="113"/>
      <c r="F423" s="91"/>
      <c r="G423" s="91"/>
      <c r="H423" s="91"/>
      <c r="I423" s="91"/>
      <c r="J423" s="91"/>
      <c r="K423" s="91"/>
      <c r="L423" s="91"/>
      <c r="M423" s="92"/>
      <c r="N423" s="114"/>
      <c r="O423" s="92"/>
      <c r="P423" s="92"/>
      <c r="Q423" s="89">
        <f>+Q422*$Q$401/$Q$400</f>
        <v>28577133.079999998</v>
      </c>
      <c r="R423" s="89">
        <f>+R422*$R$401/$R$400</f>
        <v>57154266.159999996</v>
      </c>
      <c r="S423" s="85"/>
      <c r="T423" s="85"/>
      <c r="U423" s="85"/>
      <c r="V423" s="85"/>
      <c r="W423" s="85"/>
      <c r="X423" s="85"/>
      <c r="Y423" s="85"/>
      <c r="Z423" s="85"/>
      <c r="AA423" s="86"/>
      <c r="AB423" s="103"/>
      <c r="AC423" s="59"/>
      <c r="AD423" s="89">
        <f>+AD422*$AD$401/$AD$400</f>
        <v>24754185.022222221</v>
      </c>
      <c r="AE423" s="89">
        <v>56548743.439999998</v>
      </c>
      <c r="AF423" s="432"/>
      <c r="AG423" s="228"/>
      <c r="AH423" s="711"/>
      <c r="AI423" s="712"/>
      <c r="AJ423" s="757"/>
      <c r="AK423" s="712"/>
      <c r="AL423" s="712"/>
      <c r="AM423" s="706"/>
      <c r="AN423" s="706"/>
      <c r="AO423" s="705"/>
      <c r="AP423" s="706"/>
      <c r="AQ423" s="706"/>
      <c r="AR423" s="704"/>
      <c r="AS423" s="704"/>
      <c r="AT423" s="704"/>
      <c r="AU423" s="704"/>
      <c r="AV423" s="704"/>
      <c r="AW423" s="704"/>
      <c r="AX423" s="704"/>
      <c r="AY423" s="705"/>
      <c r="AZ423" s="747"/>
    </row>
    <row r="424" spans="1:52" ht="96">
      <c r="A424" s="714"/>
      <c r="B424" s="717"/>
      <c r="C424" s="706" t="s">
        <v>236</v>
      </c>
      <c r="D424" s="35" t="s">
        <v>84</v>
      </c>
      <c r="E424" s="76"/>
      <c r="F424" s="72"/>
      <c r="G424" s="72"/>
      <c r="H424" s="72"/>
      <c r="I424" s="72"/>
      <c r="J424" s="72"/>
      <c r="K424" s="72"/>
      <c r="L424" s="72"/>
      <c r="M424" s="73"/>
      <c r="N424" s="73"/>
      <c r="O424" s="73"/>
      <c r="P424" s="92">
        <v>1</v>
      </c>
      <c r="Q424" s="73">
        <v>1</v>
      </c>
      <c r="R424" s="74">
        <v>1</v>
      </c>
      <c r="S424" s="85"/>
      <c r="T424" s="85"/>
      <c r="U424" s="85"/>
      <c r="V424" s="85"/>
      <c r="W424" s="85"/>
      <c r="X424" s="85"/>
      <c r="Y424" s="85"/>
      <c r="Z424" s="85"/>
      <c r="AA424" s="86"/>
      <c r="AB424" s="103"/>
      <c r="AC424" s="118">
        <v>1</v>
      </c>
      <c r="AD424" s="73">
        <v>1</v>
      </c>
      <c r="AE424" s="209">
        <v>1</v>
      </c>
      <c r="AF424" s="431"/>
      <c r="AG424" s="228" t="s">
        <v>417</v>
      </c>
      <c r="AH424" s="711" t="str">
        <f>+C424</f>
        <v>USME</v>
      </c>
      <c r="AI424" s="736" t="s">
        <v>551</v>
      </c>
      <c r="AJ424" s="755" t="s">
        <v>552</v>
      </c>
      <c r="AK424" s="736" t="s">
        <v>545</v>
      </c>
      <c r="AL424" s="736" t="s">
        <v>228</v>
      </c>
      <c r="AM424" s="706" t="s">
        <v>553</v>
      </c>
      <c r="AN424" s="706" t="s">
        <v>258</v>
      </c>
      <c r="AO424" s="705">
        <v>372602.406877751</v>
      </c>
      <c r="AP424" s="706">
        <v>181364.039519977</v>
      </c>
      <c r="AQ424" s="706">
        <v>191238.36735777499</v>
      </c>
      <c r="AR424" s="704" t="s">
        <v>230</v>
      </c>
      <c r="AS424" s="704" t="s">
        <v>230</v>
      </c>
      <c r="AT424" s="704" t="s">
        <v>230</v>
      </c>
      <c r="AU424" s="704" t="s">
        <v>230</v>
      </c>
      <c r="AV424" s="704" t="s">
        <v>230</v>
      </c>
      <c r="AW424" s="704" t="s">
        <v>230</v>
      </c>
      <c r="AX424" s="704" t="s">
        <v>230</v>
      </c>
      <c r="AY424" s="705">
        <v>8185614</v>
      </c>
      <c r="AZ424" s="746" t="s">
        <v>546</v>
      </c>
    </row>
    <row r="425" spans="1:52" ht="18">
      <c r="A425" s="714"/>
      <c r="B425" s="717"/>
      <c r="C425" s="706"/>
      <c r="D425" s="36" t="s">
        <v>6</v>
      </c>
      <c r="E425" s="108"/>
      <c r="F425" s="88"/>
      <c r="G425" s="88"/>
      <c r="H425" s="88"/>
      <c r="I425" s="88"/>
      <c r="J425" s="88"/>
      <c r="K425" s="88"/>
      <c r="L425" s="88"/>
      <c r="M425" s="89"/>
      <c r="N425" s="109"/>
      <c r="O425" s="89"/>
      <c r="P425" s="89">
        <f>+P424*$P$401/$P$400</f>
        <v>14688566.539999999</v>
      </c>
      <c r="Q425" s="89">
        <f>+Q424*$Q$401/$Q$400</f>
        <v>14288566.539999999</v>
      </c>
      <c r="R425" s="89">
        <f>+R424*$R$401/$R$400</f>
        <v>14288566.539999999</v>
      </c>
      <c r="S425" s="70"/>
      <c r="T425" s="70"/>
      <c r="U425" s="70"/>
      <c r="V425" s="70"/>
      <c r="W425" s="70"/>
      <c r="X425" s="70"/>
      <c r="Y425" s="70"/>
      <c r="Z425" s="70"/>
      <c r="AA425" s="110"/>
      <c r="AB425" s="111"/>
      <c r="AC425" s="89">
        <f>+AC424*$AC$401/$AC$400</f>
        <v>17733966.666666668</v>
      </c>
      <c r="AD425" s="89">
        <f>+AD424*$AD$401/$AD$400</f>
        <v>12377092.51111111</v>
      </c>
      <c r="AE425" s="89">
        <v>14137185.859999999</v>
      </c>
      <c r="AF425" s="432"/>
      <c r="AG425" s="229"/>
      <c r="AH425" s="711"/>
      <c r="AI425" s="737"/>
      <c r="AJ425" s="756"/>
      <c r="AK425" s="737"/>
      <c r="AL425" s="737"/>
      <c r="AM425" s="706"/>
      <c r="AN425" s="706"/>
      <c r="AO425" s="705"/>
      <c r="AP425" s="706"/>
      <c r="AQ425" s="706"/>
      <c r="AR425" s="704"/>
      <c r="AS425" s="704"/>
      <c r="AT425" s="704"/>
      <c r="AU425" s="704"/>
      <c r="AV425" s="704"/>
      <c r="AW425" s="704"/>
      <c r="AX425" s="704"/>
      <c r="AY425" s="705"/>
      <c r="AZ425" s="747"/>
    </row>
    <row r="426" spans="1:52" ht="27">
      <c r="A426" s="714"/>
      <c r="B426" s="717"/>
      <c r="C426" s="706"/>
      <c r="D426" s="38" t="s">
        <v>85</v>
      </c>
      <c r="E426" s="108"/>
      <c r="F426" s="88"/>
      <c r="G426" s="88"/>
      <c r="H426" s="88"/>
      <c r="I426" s="88"/>
      <c r="J426" s="88"/>
      <c r="K426" s="88"/>
      <c r="L426" s="88"/>
      <c r="M426" s="89"/>
      <c r="N426" s="109"/>
      <c r="O426" s="89"/>
      <c r="P426" s="92"/>
      <c r="Q426" s="89"/>
      <c r="R426" s="90"/>
      <c r="S426" s="70"/>
      <c r="T426" s="70"/>
      <c r="U426" s="70"/>
      <c r="V426" s="70"/>
      <c r="W426" s="70"/>
      <c r="X426" s="70"/>
      <c r="Y426" s="70"/>
      <c r="Z426" s="70"/>
      <c r="AA426" s="110"/>
      <c r="AB426" s="111"/>
      <c r="AC426" s="59"/>
      <c r="AD426" s="89"/>
      <c r="AE426" s="120"/>
      <c r="AF426" s="225"/>
      <c r="AG426" s="229"/>
      <c r="AH426" s="711"/>
      <c r="AI426" s="737"/>
      <c r="AJ426" s="756"/>
      <c r="AK426" s="737"/>
      <c r="AL426" s="737"/>
      <c r="AM426" s="706"/>
      <c r="AN426" s="706"/>
      <c r="AO426" s="705"/>
      <c r="AP426" s="706"/>
      <c r="AQ426" s="706"/>
      <c r="AR426" s="704"/>
      <c r="AS426" s="704"/>
      <c r="AT426" s="704"/>
      <c r="AU426" s="704"/>
      <c r="AV426" s="704"/>
      <c r="AW426" s="704"/>
      <c r="AX426" s="704"/>
      <c r="AY426" s="705"/>
      <c r="AZ426" s="747"/>
    </row>
    <row r="427" spans="1:52" ht="27">
      <c r="A427" s="714"/>
      <c r="B427" s="717"/>
      <c r="C427" s="706"/>
      <c r="D427" s="36" t="s">
        <v>7</v>
      </c>
      <c r="E427" s="108"/>
      <c r="F427" s="88"/>
      <c r="G427" s="88"/>
      <c r="H427" s="88"/>
      <c r="I427" s="88"/>
      <c r="J427" s="88"/>
      <c r="K427" s="88"/>
      <c r="L427" s="88"/>
      <c r="M427" s="89"/>
      <c r="N427" s="109"/>
      <c r="O427" s="89"/>
      <c r="P427" s="92"/>
      <c r="Q427" s="89"/>
      <c r="R427" s="90"/>
      <c r="S427" s="70"/>
      <c r="T427" s="70"/>
      <c r="U427" s="70"/>
      <c r="V427" s="70"/>
      <c r="W427" s="70"/>
      <c r="X427" s="70"/>
      <c r="Y427" s="70"/>
      <c r="Z427" s="70"/>
      <c r="AA427" s="110"/>
      <c r="AB427" s="111"/>
      <c r="AC427" s="59"/>
      <c r="AD427" s="89"/>
      <c r="AE427" s="120"/>
      <c r="AF427" s="225"/>
      <c r="AG427" s="229"/>
      <c r="AH427" s="711"/>
      <c r="AI427" s="737"/>
      <c r="AJ427" s="756"/>
      <c r="AK427" s="737"/>
      <c r="AL427" s="737"/>
      <c r="AM427" s="706"/>
      <c r="AN427" s="706"/>
      <c r="AO427" s="705"/>
      <c r="AP427" s="706"/>
      <c r="AQ427" s="706"/>
      <c r="AR427" s="704"/>
      <c r="AS427" s="704"/>
      <c r="AT427" s="704"/>
      <c r="AU427" s="704"/>
      <c r="AV427" s="704"/>
      <c r="AW427" s="704"/>
      <c r="AX427" s="704"/>
      <c r="AY427" s="705"/>
      <c r="AZ427" s="747"/>
    </row>
    <row r="428" spans="1:52" ht="27">
      <c r="A428" s="714"/>
      <c r="B428" s="717"/>
      <c r="C428" s="706"/>
      <c r="D428" s="38" t="s">
        <v>86</v>
      </c>
      <c r="E428" s="76"/>
      <c r="F428" s="72"/>
      <c r="G428" s="72"/>
      <c r="H428" s="72"/>
      <c r="I428" s="72"/>
      <c r="J428" s="72"/>
      <c r="K428" s="72"/>
      <c r="L428" s="72"/>
      <c r="M428" s="73"/>
      <c r="N428" s="73"/>
      <c r="O428" s="73"/>
      <c r="P428" s="92">
        <v>1</v>
      </c>
      <c r="Q428" s="73">
        <v>1</v>
      </c>
      <c r="R428" s="74">
        <v>1</v>
      </c>
      <c r="S428" s="74"/>
      <c r="T428" s="74"/>
      <c r="U428" s="74"/>
      <c r="V428" s="74"/>
      <c r="W428" s="74"/>
      <c r="X428" s="74"/>
      <c r="Y428" s="74"/>
      <c r="Z428" s="74"/>
      <c r="AA428" s="74"/>
      <c r="AB428" s="112"/>
      <c r="AC428" s="118">
        <v>1</v>
      </c>
      <c r="AD428" s="73">
        <v>1</v>
      </c>
      <c r="AE428" s="118">
        <v>1</v>
      </c>
      <c r="AF428" s="226"/>
      <c r="AG428" s="230"/>
      <c r="AH428" s="711"/>
      <c r="AI428" s="737"/>
      <c r="AJ428" s="756"/>
      <c r="AK428" s="737"/>
      <c r="AL428" s="737"/>
      <c r="AM428" s="706"/>
      <c r="AN428" s="706"/>
      <c r="AO428" s="705"/>
      <c r="AP428" s="706"/>
      <c r="AQ428" s="706"/>
      <c r="AR428" s="704"/>
      <c r="AS428" s="704"/>
      <c r="AT428" s="704"/>
      <c r="AU428" s="704"/>
      <c r="AV428" s="704"/>
      <c r="AW428" s="704"/>
      <c r="AX428" s="704"/>
      <c r="AY428" s="705"/>
      <c r="AZ428" s="747"/>
    </row>
    <row r="429" spans="1:52" ht="27.75" thickBot="1">
      <c r="A429" s="714"/>
      <c r="B429" s="717"/>
      <c r="C429" s="706"/>
      <c r="D429" s="37" t="s">
        <v>89</v>
      </c>
      <c r="E429" s="113"/>
      <c r="F429" s="91"/>
      <c r="G429" s="91"/>
      <c r="H429" s="91"/>
      <c r="I429" s="91"/>
      <c r="J429" s="91"/>
      <c r="K429" s="91"/>
      <c r="L429" s="91"/>
      <c r="M429" s="92"/>
      <c r="N429" s="114"/>
      <c r="O429" s="92"/>
      <c r="P429" s="89">
        <f>+P428*$P$401/$P$400</f>
        <v>14688566.539999999</v>
      </c>
      <c r="Q429" s="89">
        <f>+Q428*$Q$401/$Q$400</f>
        <v>14288566.539999999</v>
      </c>
      <c r="R429" s="89">
        <f>+R428*$R$401/$R$400</f>
        <v>14288566.539999999</v>
      </c>
      <c r="S429" s="85"/>
      <c r="T429" s="85"/>
      <c r="U429" s="85"/>
      <c r="V429" s="85"/>
      <c r="W429" s="85"/>
      <c r="X429" s="85"/>
      <c r="Y429" s="85"/>
      <c r="Z429" s="85"/>
      <c r="AA429" s="86"/>
      <c r="AB429" s="103"/>
      <c r="AC429" s="89">
        <f>+AC428*$AC$401/$AC$400</f>
        <v>17733966.666666668</v>
      </c>
      <c r="AD429" s="89">
        <f>+AD428*$AD$401/$AD$400</f>
        <v>12377092.51111111</v>
      </c>
      <c r="AE429" s="89">
        <v>14137185.859999999</v>
      </c>
      <c r="AF429" s="432"/>
      <c r="AG429" s="228"/>
      <c r="AH429" s="711"/>
      <c r="AI429" s="712"/>
      <c r="AJ429" s="757"/>
      <c r="AK429" s="712"/>
      <c r="AL429" s="712"/>
      <c r="AM429" s="706"/>
      <c r="AN429" s="706"/>
      <c r="AO429" s="705"/>
      <c r="AP429" s="706"/>
      <c r="AQ429" s="706"/>
      <c r="AR429" s="704"/>
      <c r="AS429" s="704"/>
      <c r="AT429" s="704"/>
      <c r="AU429" s="704"/>
      <c r="AV429" s="704"/>
      <c r="AW429" s="704"/>
      <c r="AX429" s="704"/>
      <c r="AY429" s="705"/>
      <c r="AZ429" s="747"/>
    </row>
    <row r="430" spans="1:52" ht="96">
      <c r="A430" s="714"/>
      <c r="B430" s="717"/>
      <c r="C430" s="738" t="s">
        <v>237</v>
      </c>
      <c r="D430" s="35" t="s">
        <v>84</v>
      </c>
      <c r="E430" s="76"/>
      <c r="F430" s="72"/>
      <c r="G430" s="72"/>
      <c r="H430" s="72"/>
      <c r="I430" s="72"/>
      <c r="J430" s="72"/>
      <c r="K430" s="72"/>
      <c r="L430" s="72"/>
      <c r="M430" s="73"/>
      <c r="N430" s="73"/>
      <c r="O430" s="73"/>
      <c r="P430" s="73">
        <v>4</v>
      </c>
      <c r="Q430" s="73">
        <v>3</v>
      </c>
      <c r="R430" s="74">
        <v>3</v>
      </c>
      <c r="S430" s="85"/>
      <c r="T430" s="85"/>
      <c r="U430" s="85"/>
      <c r="V430" s="85"/>
      <c r="W430" s="85"/>
      <c r="X430" s="85"/>
      <c r="Y430" s="85"/>
      <c r="Z430" s="85"/>
      <c r="AA430" s="86"/>
      <c r="AB430" s="103"/>
      <c r="AC430" s="118">
        <v>4</v>
      </c>
      <c r="AD430" s="73">
        <v>3</v>
      </c>
      <c r="AE430" s="61">
        <v>3</v>
      </c>
      <c r="AF430" s="227"/>
      <c r="AG430" s="228" t="s">
        <v>418</v>
      </c>
      <c r="AH430" s="711" t="str">
        <f>+C430</f>
        <v>TUNJUELITO</v>
      </c>
      <c r="AI430" s="736" t="s">
        <v>554</v>
      </c>
      <c r="AJ430" s="755" t="s">
        <v>555</v>
      </c>
      <c r="AK430" s="736" t="s">
        <v>545</v>
      </c>
      <c r="AL430" s="736" t="s">
        <v>228</v>
      </c>
      <c r="AM430" s="706" t="s">
        <v>237</v>
      </c>
      <c r="AN430" s="706" t="s">
        <v>258</v>
      </c>
      <c r="AO430" s="705">
        <v>179106.572126596</v>
      </c>
      <c r="AP430" s="706">
        <v>86612.649800132</v>
      </c>
      <c r="AQ430" s="706">
        <v>92493.922326463697</v>
      </c>
      <c r="AR430" s="704" t="s">
        <v>230</v>
      </c>
      <c r="AS430" s="704" t="s">
        <v>230</v>
      </c>
      <c r="AT430" s="704" t="s">
        <v>230</v>
      </c>
      <c r="AU430" s="704" t="s">
        <v>230</v>
      </c>
      <c r="AV430" s="704" t="s">
        <v>230</v>
      </c>
      <c r="AW430" s="704" t="s">
        <v>230</v>
      </c>
      <c r="AX430" s="704" t="s">
        <v>230</v>
      </c>
      <c r="AY430" s="705">
        <v>8185614</v>
      </c>
      <c r="AZ430" s="746" t="s">
        <v>546</v>
      </c>
    </row>
    <row r="431" spans="1:52" ht="18">
      <c r="A431" s="714"/>
      <c r="B431" s="717"/>
      <c r="C431" s="739"/>
      <c r="D431" s="36" t="s">
        <v>6</v>
      </c>
      <c r="E431" s="108"/>
      <c r="F431" s="88"/>
      <c r="G431" s="88"/>
      <c r="H431" s="88"/>
      <c r="I431" s="88"/>
      <c r="J431" s="88"/>
      <c r="K431" s="88"/>
      <c r="L431" s="88"/>
      <c r="M431" s="89"/>
      <c r="N431" s="109"/>
      <c r="O431" s="89"/>
      <c r="P431" s="89">
        <f>+P430*$P$401/$P$400</f>
        <v>58754266.159999996</v>
      </c>
      <c r="Q431" s="89">
        <f>+Q430*$Q$401/$Q$400</f>
        <v>42865699.619999997</v>
      </c>
      <c r="R431" s="89">
        <f>+R430*$R$401/$R$400</f>
        <v>42865699.619999997</v>
      </c>
      <c r="S431" s="70"/>
      <c r="T431" s="70"/>
      <c r="U431" s="70"/>
      <c r="V431" s="70"/>
      <c r="W431" s="70"/>
      <c r="X431" s="70"/>
      <c r="Y431" s="70"/>
      <c r="Z431" s="70"/>
      <c r="AA431" s="110"/>
      <c r="AB431" s="111"/>
      <c r="AC431" s="89">
        <f>+AC430*$AC$401/$AC$400</f>
        <v>70935866.666666672</v>
      </c>
      <c r="AD431" s="89">
        <f>+AD430*$AD$401/$AD$400</f>
        <v>37131277.533333331</v>
      </c>
      <c r="AE431" s="89">
        <v>42411557.579999998</v>
      </c>
      <c r="AF431" s="432"/>
      <c r="AG431" s="229"/>
      <c r="AH431" s="711"/>
      <c r="AI431" s="737"/>
      <c r="AJ431" s="756"/>
      <c r="AK431" s="737"/>
      <c r="AL431" s="737"/>
      <c r="AM431" s="706"/>
      <c r="AN431" s="706"/>
      <c r="AO431" s="705"/>
      <c r="AP431" s="706"/>
      <c r="AQ431" s="706"/>
      <c r="AR431" s="704"/>
      <c r="AS431" s="704"/>
      <c r="AT431" s="704"/>
      <c r="AU431" s="704"/>
      <c r="AV431" s="704"/>
      <c r="AW431" s="704"/>
      <c r="AX431" s="704"/>
      <c r="AY431" s="705"/>
      <c r="AZ431" s="747"/>
    </row>
    <row r="432" spans="1:52" ht="27">
      <c r="A432" s="714"/>
      <c r="B432" s="717"/>
      <c r="C432" s="739"/>
      <c r="D432" s="38" t="s">
        <v>85</v>
      </c>
      <c r="E432" s="108"/>
      <c r="F432" s="88"/>
      <c r="G432" s="88"/>
      <c r="H432" s="88"/>
      <c r="I432" s="88"/>
      <c r="J432" s="88"/>
      <c r="K432" s="88"/>
      <c r="L432" s="88"/>
      <c r="M432" s="89"/>
      <c r="N432" s="109"/>
      <c r="O432" s="89"/>
      <c r="P432" s="89"/>
      <c r="Q432" s="89"/>
      <c r="R432" s="90"/>
      <c r="S432" s="70"/>
      <c r="T432" s="70"/>
      <c r="U432" s="70"/>
      <c r="V432" s="70"/>
      <c r="W432" s="70"/>
      <c r="X432" s="70"/>
      <c r="Y432" s="70"/>
      <c r="Z432" s="70"/>
      <c r="AA432" s="110"/>
      <c r="AB432" s="111"/>
      <c r="AC432" s="59"/>
      <c r="AD432" s="89"/>
      <c r="AE432" s="120"/>
      <c r="AF432" s="225"/>
      <c r="AG432" s="229"/>
      <c r="AH432" s="711"/>
      <c r="AI432" s="737"/>
      <c r="AJ432" s="756"/>
      <c r="AK432" s="737"/>
      <c r="AL432" s="737"/>
      <c r="AM432" s="706"/>
      <c r="AN432" s="706"/>
      <c r="AO432" s="705"/>
      <c r="AP432" s="706"/>
      <c r="AQ432" s="706"/>
      <c r="AR432" s="704"/>
      <c r="AS432" s="704"/>
      <c r="AT432" s="704"/>
      <c r="AU432" s="704"/>
      <c r="AV432" s="704"/>
      <c r="AW432" s="704"/>
      <c r="AX432" s="704"/>
      <c r="AY432" s="705"/>
      <c r="AZ432" s="747"/>
    </row>
    <row r="433" spans="1:52" ht="27">
      <c r="A433" s="714"/>
      <c r="B433" s="717"/>
      <c r="C433" s="739"/>
      <c r="D433" s="36" t="s">
        <v>7</v>
      </c>
      <c r="E433" s="108"/>
      <c r="F433" s="88"/>
      <c r="G433" s="88"/>
      <c r="H433" s="88"/>
      <c r="I433" s="88"/>
      <c r="J433" s="88"/>
      <c r="K433" s="88"/>
      <c r="L433" s="88"/>
      <c r="M433" s="89"/>
      <c r="N433" s="109"/>
      <c r="O433" s="89"/>
      <c r="P433" s="89"/>
      <c r="Q433" s="89"/>
      <c r="R433" s="90"/>
      <c r="S433" s="70"/>
      <c r="T433" s="70"/>
      <c r="U433" s="70"/>
      <c r="V433" s="70"/>
      <c r="W433" s="70"/>
      <c r="X433" s="70"/>
      <c r="Y433" s="70"/>
      <c r="Z433" s="70"/>
      <c r="AA433" s="110"/>
      <c r="AB433" s="111"/>
      <c r="AC433" s="59"/>
      <c r="AD433" s="89"/>
      <c r="AE433" s="120"/>
      <c r="AF433" s="225"/>
      <c r="AG433" s="229"/>
      <c r="AH433" s="711"/>
      <c r="AI433" s="737"/>
      <c r="AJ433" s="756"/>
      <c r="AK433" s="737"/>
      <c r="AL433" s="737"/>
      <c r="AM433" s="706"/>
      <c r="AN433" s="706"/>
      <c r="AO433" s="705"/>
      <c r="AP433" s="706"/>
      <c r="AQ433" s="706"/>
      <c r="AR433" s="704"/>
      <c r="AS433" s="704"/>
      <c r="AT433" s="704"/>
      <c r="AU433" s="704"/>
      <c r="AV433" s="704"/>
      <c r="AW433" s="704"/>
      <c r="AX433" s="704"/>
      <c r="AY433" s="705"/>
      <c r="AZ433" s="747"/>
    </row>
    <row r="434" spans="1:52" ht="27">
      <c r="A434" s="714"/>
      <c r="B434" s="717"/>
      <c r="C434" s="739"/>
      <c r="D434" s="38" t="s">
        <v>86</v>
      </c>
      <c r="E434" s="76"/>
      <c r="F434" s="72"/>
      <c r="G434" s="72"/>
      <c r="H434" s="72"/>
      <c r="I434" s="72"/>
      <c r="J434" s="72"/>
      <c r="K434" s="72"/>
      <c r="L434" s="72"/>
      <c r="M434" s="73"/>
      <c r="N434" s="73"/>
      <c r="O434" s="73"/>
      <c r="P434" s="73">
        <v>4</v>
      </c>
      <c r="Q434" s="73">
        <v>3</v>
      </c>
      <c r="R434" s="74">
        <v>3</v>
      </c>
      <c r="S434" s="74"/>
      <c r="T434" s="74"/>
      <c r="U434" s="74"/>
      <c r="V434" s="74"/>
      <c r="W434" s="74"/>
      <c r="X434" s="74"/>
      <c r="Y434" s="74"/>
      <c r="Z434" s="74"/>
      <c r="AA434" s="74"/>
      <c r="AB434" s="112"/>
      <c r="AC434" s="118">
        <v>4</v>
      </c>
      <c r="AD434" s="73">
        <v>3</v>
      </c>
      <c r="AE434" s="118">
        <v>3</v>
      </c>
      <c r="AF434" s="226"/>
      <c r="AG434" s="230"/>
      <c r="AH434" s="711"/>
      <c r="AI434" s="737"/>
      <c r="AJ434" s="756"/>
      <c r="AK434" s="737"/>
      <c r="AL434" s="737"/>
      <c r="AM434" s="706"/>
      <c r="AN434" s="706"/>
      <c r="AO434" s="705"/>
      <c r="AP434" s="706"/>
      <c r="AQ434" s="706"/>
      <c r="AR434" s="704"/>
      <c r="AS434" s="704"/>
      <c r="AT434" s="704"/>
      <c r="AU434" s="704"/>
      <c r="AV434" s="704"/>
      <c r="AW434" s="704"/>
      <c r="AX434" s="704"/>
      <c r="AY434" s="705"/>
      <c r="AZ434" s="747"/>
    </row>
    <row r="435" spans="1:52" ht="27.75" thickBot="1">
      <c r="A435" s="714"/>
      <c r="B435" s="717"/>
      <c r="C435" s="740"/>
      <c r="D435" s="37" t="s">
        <v>89</v>
      </c>
      <c r="E435" s="113"/>
      <c r="F435" s="91"/>
      <c r="G435" s="91"/>
      <c r="H435" s="91"/>
      <c r="I435" s="91"/>
      <c r="J435" s="91"/>
      <c r="K435" s="91"/>
      <c r="L435" s="91"/>
      <c r="M435" s="92"/>
      <c r="N435" s="114"/>
      <c r="O435" s="92"/>
      <c r="P435" s="89">
        <f>+P434*$P$401/$P$400</f>
        <v>58754266.159999996</v>
      </c>
      <c r="Q435" s="89">
        <f>+Q434*$Q$401/$Q$400</f>
        <v>42865699.619999997</v>
      </c>
      <c r="R435" s="89">
        <f>+R434*$R$401/$R$400</f>
        <v>42865699.619999997</v>
      </c>
      <c r="S435" s="85"/>
      <c r="T435" s="85"/>
      <c r="U435" s="85"/>
      <c r="V435" s="85"/>
      <c r="W435" s="85"/>
      <c r="X435" s="85"/>
      <c r="Y435" s="85"/>
      <c r="Z435" s="85"/>
      <c r="AA435" s="86"/>
      <c r="AB435" s="103"/>
      <c r="AC435" s="89">
        <f>+AC434*$AC$401/$AC$400</f>
        <v>70935866.666666672</v>
      </c>
      <c r="AD435" s="89">
        <f>+AD434*$AD$401/$AD$400</f>
        <v>37131277.533333331</v>
      </c>
      <c r="AE435" s="89">
        <v>42411557.579999998</v>
      </c>
      <c r="AF435" s="432"/>
      <c r="AG435" s="228"/>
      <c r="AH435" s="711"/>
      <c r="AI435" s="712"/>
      <c r="AJ435" s="757"/>
      <c r="AK435" s="712"/>
      <c r="AL435" s="712"/>
      <c r="AM435" s="706"/>
      <c r="AN435" s="706"/>
      <c r="AO435" s="705"/>
      <c r="AP435" s="706"/>
      <c r="AQ435" s="706"/>
      <c r="AR435" s="704"/>
      <c r="AS435" s="704"/>
      <c r="AT435" s="704"/>
      <c r="AU435" s="704"/>
      <c r="AV435" s="704"/>
      <c r="AW435" s="704"/>
      <c r="AX435" s="704"/>
      <c r="AY435" s="705"/>
      <c r="AZ435" s="747"/>
    </row>
    <row r="436" spans="1:52" ht="96">
      <c r="A436" s="714"/>
      <c r="B436" s="717"/>
      <c r="C436" s="738" t="s">
        <v>239</v>
      </c>
      <c r="D436" s="35" t="s">
        <v>84</v>
      </c>
      <c r="E436" s="76"/>
      <c r="F436" s="72"/>
      <c r="G436" s="72"/>
      <c r="H436" s="72"/>
      <c r="I436" s="72"/>
      <c r="J436" s="72"/>
      <c r="K436" s="72"/>
      <c r="L436" s="72"/>
      <c r="M436" s="73"/>
      <c r="N436" s="73"/>
      <c r="O436" s="73"/>
      <c r="P436" s="73">
        <v>2</v>
      </c>
      <c r="Q436" s="73">
        <v>3</v>
      </c>
      <c r="R436" s="74">
        <v>3</v>
      </c>
      <c r="S436" s="85"/>
      <c r="T436" s="85"/>
      <c r="U436" s="85"/>
      <c r="V436" s="85"/>
      <c r="W436" s="85"/>
      <c r="X436" s="85"/>
      <c r="Y436" s="85"/>
      <c r="Z436" s="85"/>
      <c r="AA436" s="86"/>
      <c r="AB436" s="103"/>
      <c r="AC436" s="118">
        <v>2</v>
      </c>
      <c r="AD436" s="73">
        <v>3</v>
      </c>
      <c r="AE436" s="61">
        <v>3</v>
      </c>
      <c r="AF436" s="227"/>
      <c r="AG436" s="228" t="s">
        <v>419</v>
      </c>
      <c r="AH436" s="711" t="str">
        <f>+C436</f>
        <v>KENNEDY</v>
      </c>
      <c r="AI436" s="736" t="s">
        <v>556</v>
      </c>
      <c r="AJ436" s="755" t="s">
        <v>557</v>
      </c>
      <c r="AK436" s="736" t="s">
        <v>545</v>
      </c>
      <c r="AL436" s="736" t="s">
        <v>228</v>
      </c>
      <c r="AM436" s="706" t="s">
        <v>558</v>
      </c>
      <c r="AN436" s="706" t="s">
        <v>258</v>
      </c>
      <c r="AO436" s="705">
        <v>1067898.5949923601</v>
      </c>
      <c r="AP436" s="706">
        <v>511137.265416843</v>
      </c>
      <c r="AQ436" s="706">
        <v>556761.32957551302</v>
      </c>
      <c r="AR436" s="704" t="s">
        <v>230</v>
      </c>
      <c r="AS436" s="704" t="s">
        <v>230</v>
      </c>
      <c r="AT436" s="704" t="s">
        <v>230</v>
      </c>
      <c r="AU436" s="704" t="s">
        <v>230</v>
      </c>
      <c r="AV436" s="704" t="s">
        <v>230</v>
      </c>
      <c r="AW436" s="704" t="s">
        <v>230</v>
      </c>
      <c r="AX436" s="704" t="s">
        <v>230</v>
      </c>
      <c r="AY436" s="705">
        <v>8185614</v>
      </c>
      <c r="AZ436" s="746" t="s">
        <v>546</v>
      </c>
    </row>
    <row r="437" spans="1:52" ht="18">
      <c r="A437" s="714"/>
      <c r="B437" s="717"/>
      <c r="C437" s="739"/>
      <c r="D437" s="36" t="s">
        <v>6</v>
      </c>
      <c r="E437" s="108"/>
      <c r="F437" s="88"/>
      <c r="G437" s="88"/>
      <c r="H437" s="88"/>
      <c r="I437" s="88"/>
      <c r="J437" s="88"/>
      <c r="K437" s="88"/>
      <c r="L437" s="88"/>
      <c r="M437" s="89"/>
      <c r="N437" s="109"/>
      <c r="O437" s="89"/>
      <c r="P437" s="89">
        <f>+P436*$P$401/$P$400</f>
        <v>29377133.079999998</v>
      </c>
      <c r="Q437" s="89">
        <f>+Q436*$Q$401/$Q$400</f>
        <v>42865699.619999997</v>
      </c>
      <c r="R437" s="89">
        <f>+R436*$R$401/$R$400</f>
        <v>42865699.619999997</v>
      </c>
      <c r="S437" s="70"/>
      <c r="T437" s="70"/>
      <c r="U437" s="70"/>
      <c r="V437" s="70"/>
      <c r="W437" s="70"/>
      <c r="X437" s="70"/>
      <c r="Y437" s="70"/>
      <c r="Z437" s="70"/>
      <c r="AA437" s="110"/>
      <c r="AB437" s="111"/>
      <c r="AC437" s="89">
        <f>+AC436*$AC$401/$AC$400</f>
        <v>35467933.333333336</v>
      </c>
      <c r="AD437" s="89">
        <f>+AD436*$AD$401/$AD$400</f>
        <v>37131277.533333331</v>
      </c>
      <c r="AE437" s="89">
        <v>42411557.579999998</v>
      </c>
      <c r="AF437" s="432"/>
      <c r="AG437" s="229"/>
      <c r="AH437" s="711"/>
      <c r="AI437" s="737"/>
      <c r="AJ437" s="756"/>
      <c r="AK437" s="737"/>
      <c r="AL437" s="737"/>
      <c r="AM437" s="706"/>
      <c r="AN437" s="706"/>
      <c r="AO437" s="705"/>
      <c r="AP437" s="706"/>
      <c r="AQ437" s="706"/>
      <c r="AR437" s="704"/>
      <c r="AS437" s="704"/>
      <c r="AT437" s="704"/>
      <c r="AU437" s="704"/>
      <c r="AV437" s="704"/>
      <c r="AW437" s="704"/>
      <c r="AX437" s="704"/>
      <c r="AY437" s="705"/>
      <c r="AZ437" s="747"/>
    </row>
    <row r="438" spans="1:52" ht="27">
      <c r="A438" s="714"/>
      <c r="B438" s="717"/>
      <c r="C438" s="739"/>
      <c r="D438" s="38" t="s">
        <v>85</v>
      </c>
      <c r="E438" s="108"/>
      <c r="F438" s="88"/>
      <c r="G438" s="88"/>
      <c r="H438" s="88"/>
      <c r="I438" s="88"/>
      <c r="J438" s="88"/>
      <c r="K438" s="88"/>
      <c r="L438" s="88"/>
      <c r="M438" s="89"/>
      <c r="N438" s="109"/>
      <c r="O438" s="89"/>
      <c r="P438" s="89"/>
      <c r="Q438" s="89"/>
      <c r="R438" s="90"/>
      <c r="S438" s="70"/>
      <c r="T438" s="70"/>
      <c r="U438" s="70"/>
      <c r="V438" s="70"/>
      <c r="W438" s="70"/>
      <c r="X438" s="70"/>
      <c r="Y438" s="70"/>
      <c r="Z438" s="70"/>
      <c r="AA438" s="110"/>
      <c r="AB438" s="111"/>
      <c r="AC438" s="59"/>
      <c r="AD438" s="89"/>
      <c r="AE438" s="120"/>
      <c r="AF438" s="225"/>
      <c r="AG438" s="229"/>
      <c r="AH438" s="711"/>
      <c r="AI438" s="737"/>
      <c r="AJ438" s="756"/>
      <c r="AK438" s="737"/>
      <c r="AL438" s="737"/>
      <c r="AM438" s="706"/>
      <c r="AN438" s="706"/>
      <c r="AO438" s="705"/>
      <c r="AP438" s="706"/>
      <c r="AQ438" s="706"/>
      <c r="AR438" s="704"/>
      <c r="AS438" s="704"/>
      <c r="AT438" s="704"/>
      <c r="AU438" s="704"/>
      <c r="AV438" s="704"/>
      <c r="AW438" s="704"/>
      <c r="AX438" s="704"/>
      <c r="AY438" s="705"/>
      <c r="AZ438" s="747"/>
    </row>
    <row r="439" spans="1:52" ht="27">
      <c r="A439" s="714"/>
      <c r="B439" s="717"/>
      <c r="C439" s="739"/>
      <c r="D439" s="36" t="s">
        <v>7</v>
      </c>
      <c r="E439" s="108"/>
      <c r="F439" s="88"/>
      <c r="G439" s="88"/>
      <c r="H439" s="88"/>
      <c r="I439" s="88"/>
      <c r="J439" s="88"/>
      <c r="K439" s="88"/>
      <c r="L439" s="88"/>
      <c r="M439" s="89"/>
      <c r="N439" s="109"/>
      <c r="O439" s="89"/>
      <c r="P439" s="89"/>
      <c r="Q439" s="89"/>
      <c r="R439" s="90"/>
      <c r="S439" s="70"/>
      <c r="T439" s="70"/>
      <c r="U439" s="70"/>
      <c r="V439" s="70"/>
      <c r="W439" s="70"/>
      <c r="X439" s="70"/>
      <c r="Y439" s="70"/>
      <c r="Z439" s="70"/>
      <c r="AA439" s="110"/>
      <c r="AB439" s="111"/>
      <c r="AC439" s="59"/>
      <c r="AD439" s="89"/>
      <c r="AE439" s="120"/>
      <c r="AF439" s="225"/>
      <c r="AG439" s="229"/>
      <c r="AH439" s="711"/>
      <c r="AI439" s="737"/>
      <c r="AJ439" s="756"/>
      <c r="AK439" s="737"/>
      <c r="AL439" s="737"/>
      <c r="AM439" s="706"/>
      <c r="AN439" s="706"/>
      <c r="AO439" s="705"/>
      <c r="AP439" s="706"/>
      <c r="AQ439" s="706"/>
      <c r="AR439" s="704"/>
      <c r="AS439" s="704"/>
      <c r="AT439" s="704"/>
      <c r="AU439" s="704"/>
      <c r="AV439" s="704"/>
      <c r="AW439" s="704"/>
      <c r="AX439" s="704"/>
      <c r="AY439" s="705"/>
      <c r="AZ439" s="747"/>
    </row>
    <row r="440" spans="1:52" ht="27">
      <c r="A440" s="714"/>
      <c r="B440" s="717"/>
      <c r="C440" s="739"/>
      <c r="D440" s="38" t="s">
        <v>86</v>
      </c>
      <c r="E440" s="76"/>
      <c r="F440" s="72"/>
      <c r="G440" s="72"/>
      <c r="H440" s="72"/>
      <c r="I440" s="72"/>
      <c r="J440" s="72"/>
      <c r="K440" s="72"/>
      <c r="L440" s="72"/>
      <c r="M440" s="73"/>
      <c r="N440" s="73"/>
      <c r="O440" s="73"/>
      <c r="P440" s="73">
        <v>2</v>
      </c>
      <c r="Q440" s="73">
        <v>3</v>
      </c>
      <c r="R440" s="74">
        <v>3</v>
      </c>
      <c r="S440" s="74"/>
      <c r="T440" s="74"/>
      <c r="U440" s="74"/>
      <c r="V440" s="74"/>
      <c r="W440" s="74"/>
      <c r="X440" s="74"/>
      <c r="Y440" s="74"/>
      <c r="Z440" s="74"/>
      <c r="AA440" s="74"/>
      <c r="AB440" s="112"/>
      <c r="AC440" s="118">
        <v>2</v>
      </c>
      <c r="AD440" s="73">
        <v>3</v>
      </c>
      <c r="AE440" s="118">
        <v>3</v>
      </c>
      <c r="AF440" s="226"/>
      <c r="AG440" s="230"/>
      <c r="AH440" s="711"/>
      <c r="AI440" s="737"/>
      <c r="AJ440" s="756"/>
      <c r="AK440" s="737"/>
      <c r="AL440" s="737"/>
      <c r="AM440" s="706"/>
      <c r="AN440" s="706"/>
      <c r="AO440" s="705"/>
      <c r="AP440" s="706"/>
      <c r="AQ440" s="706"/>
      <c r="AR440" s="704"/>
      <c r="AS440" s="704"/>
      <c r="AT440" s="704"/>
      <c r="AU440" s="704"/>
      <c r="AV440" s="704"/>
      <c r="AW440" s="704"/>
      <c r="AX440" s="704"/>
      <c r="AY440" s="705"/>
      <c r="AZ440" s="747"/>
    </row>
    <row r="441" spans="1:52" ht="27.75" thickBot="1">
      <c r="A441" s="714"/>
      <c r="B441" s="717"/>
      <c r="C441" s="740"/>
      <c r="D441" s="37" t="s">
        <v>89</v>
      </c>
      <c r="E441" s="113"/>
      <c r="F441" s="91"/>
      <c r="G441" s="91"/>
      <c r="H441" s="91"/>
      <c r="I441" s="91"/>
      <c r="J441" s="91"/>
      <c r="K441" s="91"/>
      <c r="L441" s="91"/>
      <c r="M441" s="92"/>
      <c r="N441" s="114"/>
      <c r="O441" s="92"/>
      <c r="P441" s="89">
        <f>+P440*$P$401/$P$400</f>
        <v>29377133.079999998</v>
      </c>
      <c r="Q441" s="89">
        <f>+Q440*$Q$401/$Q$400</f>
        <v>42865699.619999997</v>
      </c>
      <c r="R441" s="89">
        <f>+R440*$R$401/$R$400</f>
        <v>42865699.619999997</v>
      </c>
      <c r="S441" s="85"/>
      <c r="T441" s="85"/>
      <c r="U441" s="85"/>
      <c r="V441" s="85"/>
      <c r="W441" s="85"/>
      <c r="X441" s="85"/>
      <c r="Y441" s="85"/>
      <c r="Z441" s="85"/>
      <c r="AA441" s="86"/>
      <c r="AB441" s="103"/>
      <c r="AC441" s="89">
        <f>+AC440*$AC$401/$AC$400</f>
        <v>35467933.333333336</v>
      </c>
      <c r="AD441" s="89">
        <f>+AD440*$AD$401/$AD$400</f>
        <v>37131277.533333331</v>
      </c>
      <c r="AE441" s="89">
        <v>42411557.579999998</v>
      </c>
      <c r="AF441" s="432"/>
      <c r="AG441" s="228"/>
      <c r="AH441" s="711"/>
      <c r="AI441" s="712"/>
      <c r="AJ441" s="757"/>
      <c r="AK441" s="712"/>
      <c r="AL441" s="712"/>
      <c r="AM441" s="706"/>
      <c r="AN441" s="706"/>
      <c r="AO441" s="705"/>
      <c r="AP441" s="706"/>
      <c r="AQ441" s="706"/>
      <c r="AR441" s="704"/>
      <c r="AS441" s="704"/>
      <c r="AT441" s="704"/>
      <c r="AU441" s="704"/>
      <c r="AV441" s="704"/>
      <c r="AW441" s="704"/>
      <c r="AX441" s="704"/>
      <c r="AY441" s="705"/>
      <c r="AZ441" s="747"/>
    </row>
    <row r="442" spans="1:52" ht="108">
      <c r="A442" s="714"/>
      <c r="B442" s="717"/>
      <c r="C442" s="706" t="s">
        <v>241</v>
      </c>
      <c r="D442" s="35" t="s">
        <v>84</v>
      </c>
      <c r="E442" s="76"/>
      <c r="F442" s="72"/>
      <c r="G442" s="72"/>
      <c r="H442" s="72"/>
      <c r="I442" s="72"/>
      <c r="J442" s="72"/>
      <c r="K442" s="72"/>
      <c r="L442" s="72"/>
      <c r="M442" s="73"/>
      <c r="N442" s="73"/>
      <c r="O442" s="73">
        <v>5</v>
      </c>
      <c r="P442" s="92">
        <v>8</v>
      </c>
      <c r="Q442" s="73">
        <v>13</v>
      </c>
      <c r="R442" s="74">
        <v>13</v>
      </c>
      <c r="S442" s="85">
        <v>1</v>
      </c>
      <c r="T442" s="85"/>
      <c r="U442" s="85"/>
      <c r="V442" s="85"/>
      <c r="W442" s="85"/>
      <c r="X442" s="85"/>
      <c r="Y442" s="85"/>
      <c r="Z442" s="85"/>
      <c r="AA442" s="86"/>
      <c r="AB442" s="103">
        <v>5</v>
      </c>
      <c r="AC442" s="118">
        <v>8</v>
      </c>
      <c r="AD442" s="73">
        <v>13</v>
      </c>
      <c r="AE442" s="61">
        <v>13</v>
      </c>
      <c r="AF442" s="227"/>
      <c r="AG442" s="228" t="s">
        <v>420</v>
      </c>
      <c r="AH442" s="711" t="str">
        <f>+C442</f>
        <v>FONTIBON</v>
      </c>
      <c r="AI442" s="736" t="s">
        <v>559</v>
      </c>
      <c r="AJ442" s="755" t="s">
        <v>560</v>
      </c>
      <c r="AK442" s="736" t="s">
        <v>545</v>
      </c>
      <c r="AL442" s="736" t="s">
        <v>228</v>
      </c>
      <c r="AM442" s="706" t="s">
        <v>184</v>
      </c>
      <c r="AN442" s="706" t="s">
        <v>258</v>
      </c>
      <c r="AO442" s="705">
        <v>383733.88672535197</v>
      </c>
      <c r="AP442" s="706">
        <v>181875.532414758</v>
      </c>
      <c r="AQ442" s="706">
        <v>201858.354310594</v>
      </c>
      <c r="AR442" s="704" t="s">
        <v>230</v>
      </c>
      <c r="AS442" s="704" t="s">
        <v>230</v>
      </c>
      <c r="AT442" s="704" t="s">
        <v>230</v>
      </c>
      <c r="AU442" s="704" t="s">
        <v>230</v>
      </c>
      <c r="AV442" s="704" t="s">
        <v>230</v>
      </c>
      <c r="AW442" s="704" t="s">
        <v>230</v>
      </c>
      <c r="AX442" s="704" t="s">
        <v>230</v>
      </c>
      <c r="AY442" s="705">
        <v>8185614</v>
      </c>
      <c r="AZ442" s="746" t="s">
        <v>546</v>
      </c>
    </row>
    <row r="443" spans="1:52" ht="18">
      <c r="A443" s="714"/>
      <c r="B443" s="717"/>
      <c r="C443" s="706"/>
      <c r="D443" s="36" t="s">
        <v>6</v>
      </c>
      <c r="E443" s="108"/>
      <c r="F443" s="88"/>
      <c r="G443" s="88"/>
      <c r="H443" s="88"/>
      <c r="I443" s="88"/>
      <c r="J443" s="88"/>
      <c r="K443" s="88"/>
      <c r="L443" s="88"/>
      <c r="M443" s="89"/>
      <c r="N443" s="109"/>
      <c r="O443" s="89">
        <f>+O442*$O$401/$O$400</f>
        <v>64119249</v>
      </c>
      <c r="P443" s="89">
        <f>+P442*$P$401/$P$400</f>
        <v>117508532.31999999</v>
      </c>
      <c r="Q443" s="89">
        <f>+Q442*$Q$401/$Q$400</f>
        <v>185751365.02000001</v>
      </c>
      <c r="R443" s="89">
        <f>+R442*$R$401/$R$400</f>
        <v>185751365.02000001</v>
      </c>
      <c r="S443" s="70">
        <v>14288566.539999999</v>
      </c>
      <c r="T443" s="70"/>
      <c r="U443" s="70"/>
      <c r="V443" s="70"/>
      <c r="W443" s="70"/>
      <c r="X443" s="70"/>
      <c r="Y443" s="70"/>
      <c r="Z443" s="70"/>
      <c r="AA443" s="110"/>
      <c r="AB443" s="89">
        <f>+AB442*$AB$401/$AB$400</f>
        <v>266009500</v>
      </c>
      <c r="AC443" s="89">
        <f>+AC442*$AC$401/$AC$400</f>
        <v>141871733.33333334</v>
      </c>
      <c r="AD443" s="89">
        <f>+AD442*$AD$401/$AD$400</f>
        <v>160902202.64444444</v>
      </c>
      <c r="AE443" s="89">
        <v>183783416.18000001</v>
      </c>
      <c r="AF443" s="432"/>
      <c r="AG443" s="229"/>
      <c r="AH443" s="711"/>
      <c r="AI443" s="737"/>
      <c r="AJ443" s="756"/>
      <c r="AK443" s="737"/>
      <c r="AL443" s="737"/>
      <c r="AM443" s="706"/>
      <c r="AN443" s="706"/>
      <c r="AO443" s="705"/>
      <c r="AP443" s="706"/>
      <c r="AQ443" s="706"/>
      <c r="AR443" s="704"/>
      <c r="AS443" s="704"/>
      <c r="AT443" s="704"/>
      <c r="AU443" s="704"/>
      <c r="AV443" s="704"/>
      <c r="AW443" s="704"/>
      <c r="AX443" s="704"/>
      <c r="AY443" s="705"/>
      <c r="AZ443" s="747"/>
    </row>
    <row r="444" spans="1:52" ht="27">
      <c r="A444" s="714"/>
      <c r="B444" s="717"/>
      <c r="C444" s="706"/>
      <c r="D444" s="38" t="s">
        <v>85</v>
      </c>
      <c r="E444" s="108"/>
      <c r="F444" s="88"/>
      <c r="G444" s="88"/>
      <c r="H444" s="88"/>
      <c r="I444" s="88"/>
      <c r="J444" s="88"/>
      <c r="K444" s="88"/>
      <c r="L444" s="88"/>
      <c r="M444" s="89"/>
      <c r="N444" s="109"/>
      <c r="O444" s="89"/>
      <c r="P444" s="92"/>
      <c r="Q444" s="89"/>
      <c r="R444" s="90"/>
      <c r="S444" s="70"/>
      <c r="T444" s="70"/>
      <c r="U444" s="70"/>
      <c r="V444" s="70"/>
      <c r="W444" s="70"/>
      <c r="X444" s="70"/>
      <c r="Y444" s="70"/>
      <c r="Z444" s="70"/>
      <c r="AA444" s="110"/>
      <c r="AB444" s="111"/>
      <c r="AC444" s="59"/>
      <c r="AD444" s="89"/>
      <c r="AE444" s="120">
        <v>183783416.18000001</v>
      </c>
      <c r="AF444" s="225"/>
      <c r="AG444" s="229"/>
      <c r="AH444" s="711"/>
      <c r="AI444" s="737"/>
      <c r="AJ444" s="756"/>
      <c r="AK444" s="737"/>
      <c r="AL444" s="737"/>
      <c r="AM444" s="706"/>
      <c r="AN444" s="706"/>
      <c r="AO444" s="705"/>
      <c r="AP444" s="706"/>
      <c r="AQ444" s="706"/>
      <c r="AR444" s="704"/>
      <c r="AS444" s="704"/>
      <c r="AT444" s="704"/>
      <c r="AU444" s="704"/>
      <c r="AV444" s="704"/>
      <c r="AW444" s="704"/>
      <c r="AX444" s="704"/>
      <c r="AY444" s="705"/>
      <c r="AZ444" s="747"/>
    </row>
    <row r="445" spans="1:52" ht="27">
      <c r="A445" s="714"/>
      <c r="B445" s="717"/>
      <c r="C445" s="706"/>
      <c r="D445" s="36" t="s">
        <v>7</v>
      </c>
      <c r="E445" s="108"/>
      <c r="F445" s="88"/>
      <c r="G445" s="88"/>
      <c r="H445" s="88"/>
      <c r="I445" s="88"/>
      <c r="J445" s="88"/>
      <c r="K445" s="88"/>
      <c r="L445" s="88"/>
      <c r="M445" s="89"/>
      <c r="N445" s="109"/>
      <c r="O445" s="89"/>
      <c r="P445" s="92"/>
      <c r="Q445" s="89"/>
      <c r="R445" s="90"/>
      <c r="S445" s="70"/>
      <c r="T445" s="70"/>
      <c r="U445" s="70"/>
      <c r="V445" s="70"/>
      <c r="W445" s="70"/>
      <c r="X445" s="70"/>
      <c r="Y445" s="70"/>
      <c r="Z445" s="70"/>
      <c r="AA445" s="110"/>
      <c r="AB445" s="111"/>
      <c r="AC445" s="59"/>
      <c r="AD445" s="89"/>
      <c r="AE445" s="120"/>
      <c r="AF445" s="225"/>
      <c r="AG445" s="229"/>
      <c r="AH445" s="711"/>
      <c r="AI445" s="737"/>
      <c r="AJ445" s="756"/>
      <c r="AK445" s="737"/>
      <c r="AL445" s="737"/>
      <c r="AM445" s="706"/>
      <c r="AN445" s="706"/>
      <c r="AO445" s="705"/>
      <c r="AP445" s="706"/>
      <c r="AQ445" s="706"/>
      <c r="AR445" s="704"/>
      <c r="AS445" s="704"/>
      <c r="AT445" s="704"/>
      <c r="AU445" s="704"/>
      <c r="AV445" s="704"/>
      <c r="AW445" s="704"/>
      <c r="AX445" s="704"/>
      <c r="AY445" s="705"/>
      <c r="AZ445" s="747"/>
    </row>
    <row r="446" spans="1:52" ht="27">
      <c r="A446" s="714"/>
      <c r="B446" s="717"/>
      <c r="C446" s="706"/>
      <c r="D446" s="38" t="s">
        <v>86</v>
      </c>
      <c r="E446" s="76"/>
      <c r="F446" s="72"/>
      <c r="G446" s="72"/>
      <c r="H446" s="72"/>
      <c r="I446" s="72"/>
      <c r="J446" s="72"/>
      <c r="K446" s="72"/>
      <c r="L446" s="72"/>
      <c r="M446" s="73"/>
      <c r="N446" s="73"/>
      <c r="O446" s="73">
        <f>+O442</f>
        <v>5</v>
      </c>
      <c r="P446" s="92">
        <v>8</v>
      </c>
      <c r="Q446" s="73">
        <v>13</v>
      </c>
      <c r="R446" s="74">
        <v>12</v>
      </c>
      <c r="S446" s="74">
        <v>12</v>
      </c>
      <c r="T446" s="74"/>
      <c r="U446" s="74"/>
      <c r="V446" s="74"/>
      <c r="W446" s="74"/>
      <c r="X446" s="74"/>
      <c r="Y446" s="74"/>
      <c r="Z446" s="74"/>
      <c r="AA446" s="74"/>
      <c r="AB446" s="112">
        <f>+AB442</f>
        <v>5</v>
      </c>
      <c r="AC446" s="118">
        <v>8</v>
      </c>
      <c r="AD446" s="73">
        <v>13</v>
      </c>
      <c r="AE446" s="118">
        <v>13</v>
      </c>
      <c r="AF446" s="226"/>
      <c r="AG446" s="230"/>
      <c r="AH446" s="711"/>
      <c r="AI446" s="737"/>
      <c r="AJ446" s="756"/>
      <c r="AK446" s="737"/>
      <c r="AL446" s="737"/>
      <c r="AM446" s="706"/>
      <c r="AN446" s="706"/>
      <c r="AO446" s="705"/>
      <c r="AP446" s="706"/>
      <c r="AQ446" s="706"/>
      <c r="AR446" s="704"/>
      <c r="AS446" s="704"/>
      <c r="AT446" s="704"/>
      <c r="AU446" s="704"/>
      <c r="AV446" s="704"/>
      <c r="AW446" s="704"/>
      <c r="AX446" s="704"/>
      <c r="AY446" s="705"/>
      <c r="AZ446" s="747"/>
    </row>
    <row r="447" spans="1:52" ht="27.75" thickBot="1">
      <c r="A447" s="714"/>
      <c r="B447" s="717"/>
      <c r="C447" s="706"/>
      <c r="D447" s="37" t="s">
        <v>89</v>
      </c>
      <c r="E447" s="113"/>
      <c r="F447" s="91"/>
      <c r="G447" s="91"/>
      <c r="H447" s="91"/>
      <c r="I447" s="91"/>
      <c r="J447" s="91"/>
      <c r="K447" s="91"/>
      <c r="L447" s="91"/>
      <c r="M447" s="92"/>
      <c r="N447" s="114"/>
      <c r="O447" s="73">
        <f>+O443</f>
        <v>64119249</v>
      </c>
      <c r="P447" s="89">
        <f>+P446*$P$401/$P$400</f>
        <v>117508532.31999999</v>
      </c>
      <c r="Q447" s="89">
        <f>+Q446*$Q$401/$Q$400</f>
        <v>185751365.02000001</v>
      </c>
      <c r="R447" s="89">
        <f>R443-S443</f>
        <v>171462798.48000002</v>
      </c>
      <c r="S447" s="85">
        <v>171462798.47999999</v>
      </c>
      <c r="T447" s="85"/>
      <c r="U447" s="85"/>
      <c r="V447" s="85"/>
      <c r="W447" s="85"/>
      <c r="X447" s="85"/>
      <c r="Y447" s="85"/>
      <c r="Z447" s="85"/>
      <c r="AA447" s="86"/>
      <c r="AB447" s="112">
        <f>+AB443</f>
        <v>266009500</v>
      </c>
      <c r="AC447" s="89">
        <f>+AC446*$AC$401/$AC$400</f>
        <v>141871733.33333334</v>
      </c>
      <c r="AD447" s="89">
        <f>+AD446*$AD$401/$AD$400</f>
        <v>160902202.64444444</v>
      </c>
      <c r="AE447" s="89">
        <v>183783416.18000001</v>
      </c>
      <c r="AF447" s="432"/>
      <c r="AG447" s="228"/>
      <c r="AH447" s="711"/>
      <c r="AI447" s="712"/>
      <c r="AJ447" s="757"/>
      <c r="AK447" s="712"/>
      <c r="AL447" s="712"/>
      <c r="AM447" s="706"/>
      <c r="AN447" s="706"/>
      <c r="AO447" s="705"/>
      <c r="AP447" s="706"/>
      <c r="AQ447" s="706"/>
      <c r="AR447" s="704"/>
      <c r="AS447" s="704"/>
      <c r="AT447" s="704"/>
      <c r="AU447" s="704"/>
      <c r="AV447" s="704"/>
      <c r="AW447" s="704"/>
      <c r="AX447" s="704"/>
      <c r="AY447" s="705"/>
      <c r="AZ447" s="747"/>
    </row>
    <row r="448" spans="1:52" ht="108">
      <c r="A448" s="714"/>
      <c r="B448" s="717"/>
      <c r="C448" s="738" t="s">
        <v>243</v>
      </c>
      <c r="D448" s="35" t="s">
        <v>84</v>
      </c>
      <c r="E448" s="76"/>
      <c r="F448" s="72"/>
      <c r="G448" s="72"/>
      <c r="H448" s="72"/>
      <c r="I448" s="72"/>
      <c r="J448" s="72"/>
      <c r="K448" s="72"/>
      <c r="L448" s="72"/>
      <c r="M448" s="73"/>
      <c r="N448" s="73"/>
      <c r="O448" s="73"/>
      <c r="P448" s="92">
        <v>4</v>
      </c>
      <c r="Q448" s="73">
        <v>8</v>
      </c>
      <c r="R448" s="74">
        <v>8</v>
      </c>
      <c r="S448" s="85"/>
      <c r="T448" s="85"/>
      <c r="U448" s="85"/>
      <c r="V448" s="85"/>
      <c r="W448" s="85"/>
      <c r="X448" s="85"/>
      <c r="Y448" s="85"/>
      <c r="Z448" s="85"/>
      <c r="AA448" s="86"/>
      <c r="AB448" s="103"/>
      <c r="AC448" s="118">
        <v>4</v>
      </c>
      <c r="AD448" s="73">
        <v>8</v>
      </c>
      <c r="AE448" s="61">
        <v>8</v>
      </c>
      <c r="AF448" s="227"/>
      <c r="AG448" s="228" t="s">
        <v>421</v>
      </c>
      <c r="AH448" s="711" t="str">
        <f>+C448</f>
        <v>ENGATIVA</v>
      </c>
      <c r="AI448" s="736" t="s">
        <v>561</v>
      </c>
      <c r="AJ448" s="755" t="s">
        <v>562</v>
      </c>
      <c r="AK448" s="736" t="s">
        <v>545</v>
      </c>
      <c r="AL448" s="736" t="s">
        <v>228</v>
      </c>
      <c r="AM448" s="706" t="s">
        <v>242</v>
      </c>
      <c r="AN448" s="706" t="s">
        <v>258</v>
      </c>
      <c r="AO448" s="705">
        <v>831377.93357980798</v>
      </c>
      <c r="AP448" s="706">
        <v>392164.22683464701</v>
      </c>
      <c r="AQ448" s="706">
        <v>439213.70674516098</v>
      </c>
      <c r="AR448" s="704" t="s">
        <v>230</v>
      </c>
      <c r="AS448" s="704" t="s">
        <v>230</v>
      </c>
      <c r="AT448" s="704" t="s">
        <v>230</v>
      </c>
      <c r="AU448" s="704" t="s">
        <v>230</v>
      </c>
      <c r="AV448" s="704" t="s">
        <v>230</v>
      </c>
      <c r="AW448" s="704" t="s">
        <v>230</v>
      </c>
      <c r="AX448" s="704" t="s">
        <v>230</v>
      </c>
      <c r="AY448" s="705">
        <v>8185614</v>
      </c>
      <c r="AZ448" s="746" t="s">
        <v>546</v>
      </c>
    </row>
    <row r="449" spans="1:52" ht="18">
      <c r="A449" s="714"/>
      <c r="B449" s="717"/>
      <c r="C449" s="739"/>
      <c r="D449" s="36" t="s">
        <v>6</v>
      </c>
      <c r="E449" s="108"/>
      <c r="F449" s="88"/>
      <c r="G449" s="88"/>
      <c r="H449" s="88"/>
      <c r="I449" s="88"/>
      <c r="J449" s="88"/>
      <c r="K449" s="88"/>
      <c r="L449" s="88"/>
      <c r="M449" s="89"/>
      <c r="N449" s="109"/>
      <c r="O449" s="89"/>
      <c r="P449" s="89">
        <f>+P448*$P$401/$P$400</f>
        <v>58754266.159999996</v>
      </c>
      <c r="Q449" s="89">
        <f>+Q448*$Q$401/$Q$400</f>
        <v>114308532.31999999</v>
      </c>
      <c r="R449" s="89">
        <f>+R448*$R$401/$R$400</f>
        <v>114308532.31999999</v>
      </c>
      <c r="S449" s="70"/>
      <c r="T449" s="70"/>
      <c r="U449" s="70"/>
      <c r="V449" s="70"/>
      <c r="W449" s="70"/>
      <c r="X449" s="70"/>
      <c r="Y449" s="70"/>
      <c r="Z449" s="70"/>
      <c r="AA449" s="110"/>
      <c r="AB449" s="111"/>
      <c r="AC449" s="89">
        <f>+AC448*$AC$401/$AC$400</f>
        <v>70935866.666666672</v>
      </c>
      <c r="AD449" s="89">
        <f>+AD448*$AD$401/$AD$400</f>
        <v>99016740.088888884</v>
      </c>
      <c r="AE449" s="89">
        <v>113097486.88</v>
      </c>
      <c r="AF449" s="432"/>
      <c r="AG449" s="229"/>
      <c r="AH449" s="711"/>
      <c r="AI449" s="737"/>
      <c r="AJ449" s="756"/>
      <c r="AK449" s="737"/>
      <c r="AL449" s="737"/>
      <c r="AM449" s="706"/>
      <c r="AN449" s="706"/>
      <c r="AO449" s="705"/>
      <c r="AP449" s="706"/>
      <c r="AQ449" s="706"/>
      <c r="AR449" s="704"/>
      <c r="AS449" s="704"/>
      <c r="AT449" s="704"/>
      <c r="AU449" s="704"/>
      <c r="AV449" s="704"/>
      <c r="AW449" s="704"/>
      <c r="AX449" s="704"/>
      <c r="AY449" s="705"/>
      <c r="AZ449" s="747"/>
    </row>
    <row r="450" spans="1:52" ht="27">
      <c r="A450" s="714"/>
      <c r="B450" s="717"/>
      <c r="C450" s="739"/>
      <c r="D450" s="38" t="s">
        <v>85</v>
      </c>
      <c r="E450" s="108"/>
      <c r="F450" s="88"/>
      <c r="G450" s="88"/>
      <c r="H450" s="88"/>
      <c r="I450" s="88"/>
      <c r="J450" s="88"/>
      <c r="K450" s="88"/>
      <c r="L450" s="88"/>
      <c r="M450" s="89"/>
      <c r="N450" s="109"/>
      <c r="O450" s="89"/>
      <c r="P450" s="92"/>
      <c r="Q450" s="89"/>
      <c r="R450" s="90"/>
      <c r="S450" s="70"/>
      <c r="T450" s="70"/>
      <c r="U450" s="70"/>
      <c r="V450" s="70"/>
      <c r="W450" s="70"/>
      <c r="X450" s="70"/>
      <c r="Y450" s="70"/>
      <c r="Z450" s="70"/>
      <c r="AA450" s="110"/>
      <c r="AB450" s="111"/>
      <c r="AC450" s="59"/>
      <c r="AD450" s="89"/>
      <c r="AE450" s="120"/>
      <c r="AF450" s="225"/>
      <c r="AG450" s="229"/>
      <c r="AH450" s="711"/>
      <c r="AI450" s="737"/>
      <c r="AJ450" s="756"/>
      <c r="AK450" s="737"/>
      <c r="AL450" s="737"/>
      <c r="AM450" s="706"/>
      <c r="AN450" s="706"/>
      <c r="AO450" s="705"/>
      <c r="AP450" s="706"/>
      <c r="AQ450" s="706"/>
      <c r="AR450" s="704"/>
      <c r="AS450" s="704"/>
      <c r="AT450" s="704"/>
      <c r="AU450" s="704"/>
      <c r="AV450" s="704"/>
      <c r="AW450" s="704"/>
      <c r="AX450" s="704"/>
      <c r="AY450" s="705"/>
      <c r="AZ450" s="747"/>
    </row>
    <row r="451" spans="1:52" ht="27">
      <c r="A451" s="714"/>
      <c r="B451" s="717"/>
      <c r="C451" s="739"/>
      <c r="D451" s="36" t="s">
        <v>7</v>
      </c>
      <c r="E451" s="108"/>
      <c r="F451" s="88"/>
      <c r="G451" s="88"/>
      <c r="H451" s="88"/>
      <c r="I451" s="88"/>
      <c r="J451" s="88"/>
      <c r="K451" s="88"/>
      <c r="L451" s="88"/>
      <c r="M451" s="89"/>
      <c r="N451" s="109"/>
      <c r="O451" s="89"/>
      <c r="P451" s="92"/>
      <c r="Q451" s="89"/>
      <c r="R451" s="90"/>
      <c r="S451" s="70"/>
      <c r="T451" s="70"/>
      <c r="U451" s="70"/>
      <c r="V451" s="70"/>
      <c r="W451" s="70"/>
      <c r="X451" s="70"/>
      <c r="Y451" s="70"/>
      <c r="Z451" s="70"/>
      <c r="AA451" s="110"/>
      <c r="AB451" s="111"/>
      <c r="AC451" s="59"/>
      <c r="AD451" s="89"/>
      <c r="AE451" s="120"/>
      <c r="AF451" s="225"/>
      <c r="AG451" s="229"/>
      <c r="AH451" s="711"/>
      <c r="AI451" s="737"/>
      <c r="AJ451" s="756"/>
      <c r="AK451" s="737"/>
      <c r="AL451" s="737"/>
      <c r="AM451" s="706"/>
      <c r="AN451" s="706"/>
      <c r="AO451" s="705"/>
      <c r="AP451" s="706"/>
      <c r="AQ451" s="706"/>
      <c r="AR451" s="704"/>
      <c r="AS451" s="704"/>
      <c r="AT451" s="704"/>
      <c r="AU451" s="704"/>
      <c r="AV451" s="704"/>
      <c r="AW451" s="704"/>
      <c r="AX451" s="704"/>
      <c r="AY451" s="705"/>
      <c r="AZ451" s="747"/>
    </row>
    <row r="452" spans="1:52" ht="27">
      <c r="A452" s="714"/>
      <c r="B452" s="717"/>
      <c r="C452" s="739"/>
      <c r="D452" s="38" t="s">
        <v>86</v>
      </c>
      <c r="E452" s="76"/>
      <c r="F452" s="72"/>
      <c r="G452" s="72"/>
      <c r="H452" s="72"/>
      <c r="I452" s="72"/>
      <c r="J452" s="72"/>
      <c r="K452" s="72"/>
      <c r="L452" s="72"/>
      <c r="M452" s="73"/>
      <c r="N452" s="73"/>
      <c r="O452" s="73"/>
      <c r="P452" s="92">
        <v>4</v>
      </c>
      <c r="Q452" s="73">
        <v>8</v>
      </c>
      <c r="R452" s="74">
        <v>8</v>
      </c>
      <c r="S452" s="74"/>
      <c r="T452" s="74"/>
      <c r="U452" s="74"/>
      <c r="V452" s="74"/>
      <c r="W452" s="74"/>
      <c r="X452" s="74"/>
      <c r="Y452" s="74"/>
      <c r="Z452" s="74"/>
      <c r="AA452" s="74"/>
      <c r="AB452" s="112"/>
      <c r="AC452" s="118">
        <v>4</v>
      </c>
      <c r="AD452" s="73">
        <v>8</v>
      </c>
      <c r="AE452" s="118">
        <v>8</v>
      </c>
      <c r="AF452" s="226"/>
      <c r="AG452" s="230"/>
      <c r="AH452" s="711"/>
      <c r="AI452" s="737"/>
      <c r="AJ452" s="756"/>
      <c r="AK452" s="737"/>
      <c r="AL452" s="737"/>
      <c r="AM452" s="706"/>
      <c r="AN452" s="706"/>
      <c r="AO452" s="705"/>
      <c r="AP452" s="706"/>
      <c r="AQ452" s="706"/>
      <c r="AR452" s="704"/>
      <c r="AS452" s="704"/>
      <c r="AT452" s="704"/>
      <c r="AU452" s="704"/>
      <c r="AV452" s="704"/>
      <c r="AW452" s="704"/>
      <c r="AX452" s="704"/>
      <c r="AY452" s="705"/>
      <c r="AZ452" s="747"/>
    </row>
    <row r="453" spans="1:52" ht="27.75" thickBot="1">
      <c r="A453" s="714"/>
      <c r="B453" s="717"/>
      <c r="C453" s="740"/>
      <c r="D453" s="37" t="s">
        <v>89</v>
      </c>
      <c r="E453" s="113"/>
      <c r="F453" s="91"/>
      <c r="G453" s="91"/>
      <c r="H453" s="91"/>
      <c r="I453" s="91"/>
      <c r="J453" s="91"/>
      <c r="K453" s="91"/>
      <c r="L453" s="91"/>
      <c r="M453" s="92"/>
      <c r="N453" s="114"/>
      <c r="O453" s="92"/>
      <c r="P453" s="89">
        <f>+P452*$P$401/$P$400</f>
        <v>58754266.159999996</v>
      </c>
      <c r="Q453" s="89">
        <f>+Q452*$Q$401/$Q$400</f>
        <v>114308532.31999999</v>
      </c>
      <c r="R453" s="89">
        <f>+R452*$R$401/$R$400</f>
        <v>114308532.31999999</v>
      </c>
      <c r="S453" s="85"/>
      <c r="T453" s="85"/>
      <c r="U453" s="85"/>
      <c r="V453" s="85"/>
      <c r="W453" s="85"/>
      <c r="X453" s="85"/>
      <c r="Y453" s="85"/>
      <c r="Z453" s="85"/>
      <c r="AA453" s="86"/>
      <c r="AB453" s="103"/>
      <c r="AC453" s="89">
        <f>+AC452*$AC$401/$AC$400</f>
        <v>70935866.666666672</v>
      </c>
      <c r="AD453" s="89">
        <f>+AD452*$AD$401/$AD$400</f>
        <v>99016740.088888884</v>
      </c>
      <c r="AE453" s="89">
        <v>113097486.88</v>
      </c>
      <c r="AF453" s="432"/>
      <c r="AG453" s="228"/>
      <c r="AH453" s="711"/>
      <c r="AI453" s="712"/>
      <c r="AJ453" s="757"/>
      <c r="AK453" s="712"/>
      <c r="AL453" s="712"/>
      <c r="AM453" s="706"/>
      <c r="AN453" s="706"/>
      <c r="AO453" s="705"/>
      <c r="AP453" s="706"/>
      <c r="AQ453" s="706"/>
      <c r="AR453" s="704"/>
      <c r="AS453" s="704"/>
      <c r="AT453" s="704"/>
      <c r="AU453" s="704"/>
      <c r="AV453" s="704"/>
      <c r="AW453" s="704"/>
      <c r="AX453" s="704"/>
      <c r="AY453" s="705"/>
      <c r="AZ453" s="747"/>
    </row>
    <row r="454" spans="1:52" ht="96">
      <c r="A454" s="714"/>
      <c r="B454" s="717"/>
      <c r="C454" s="706" t="s">
        <v>246</v>
      </c>
      <c r="D454" s="35" t="s">
        <v>84</v>
      </c>
      <c r="E454" s="76"/>
      <c r="F454" s="72"/>
      <c r="G454" s="72"/>
      <c r="H454" s="72"/>
      <c r="I454" s="72"/>
      <c r="J454" s="72"/>
      <c r="K454" s="72"/>
      <c r="L454" s="72"/>
      <c r="M454" s="73"/>
      <c r="N454" s="73"/>
      <c r="O454" s="73">
        <v>1</v>
      </c>
      <c r="P454" s="92">
        <v>1</v>
      </c>
      <c r="Q454" s="73">
        <v>1</v>
      </c>
      <c r="R454" s="74">
        <v>1</v>
      </c>
      <c r="S454" s="85"/>
      <c r="T454" s="85"/>
      <c r="U454" s="85"/>
      <c r="V454" s="85"/>
      <c r="W454" s="85"/>
      <c r="X454" s="85"/>
      <c r="Y454" s="85"/>
      <c r="Z454" s="85"/>
      <c r="AA454" s="86"/>
      <c r="AB454" s="103">
        <v>1</v>
      </c>
      <c r="AC454" s="118">
        <v>1</v>
      </c>
      <c r="AD454" s="73">
        <v>1</v>
      </c>
      <c r="AE454" s="61">
        <v>1</v>
      </c>
      <c r="AF454" s="227"/>
      <c r="AG454" s="228" t="s">
        <v>416</v>
      </c>
      <c r="AH454" s="711" t="str">
        <f>+C454</f>
        <v>TEUSAQUILLO</v>
      </c>
      <c r="AI454" s="736" t="s">
        <v>563</v>
      </c>
      <c r="AJ454" s="755" t="s">
        <v>564</v>
      </c>
      <c r="AK454" s="736" t="s">
        <v>545</v>
      </c>
      <c r="AL454" s="736" t="s">
        <v>228</v>
      </c>
      <c r="AM454" s="706" t="s">
        <v>184</v>
      </c>
      <c r="AN454" s="706" t="s">
        <v>258</v>
      </c>
      <c r="AO454" s="705">
        <v>151417.58460141899</v>
      </c>
      <c r="AP454" s="706">
        <v>70844.459389101496</v>
      </c>
      <c r="AQ454" s="706">
        <v>80573.125212317696</v>
      </c>
      <c r="AR454" s="704" t="s">
        <v>230</v>
      </c>
      <c r="AS454" s="704" t="s">
        <v>230</v>
      </c>
      <c r="AT454" s="704" t="s">
        <v>230</v>
      </c>
      <c r="AU454" s="704" t="s">
        <v>230</v>
      </c>
      <c r="AV454" s="704" t="s">
        <v>230</v>
      </c>
      <c r="AW454" s="704" t="s">
        <v>230</v>
      </c>
      <c r="AX454" s="704" t="s">
        <v>230</v>
      </c>
      <c r="AY454" s="705">
        <v>8185614</v>
      </c>
      <c r="AZ454" s="746" t="s">
        <v>546</v>
      </c>
    </row>
    <row r="455" spans="1:52" ht="18">
      <c r="A455" s="714"/>
      <c r="B455" s="717"/>
      <c r="C455" s="706"/>
      <c r="D455" s="36" t="s">
        <v>6</v>
      </c>
      <c r="E455" s="108"/>
      <c r="F455" s="88"/>
      <c r="G455" s="88"/>
      <c r="H455" s="88"/>
      <c r="I455" s="88"/>
      <c r="J455" s="88"/>
      <c r="K455" s="88"/>
      <c r="L455" s="88"/>
      <c r="M455" s="89"/>
      <c r="N455" s="109"/>
      <c r="O455" s="89">
        <f>+O454*$O$401/$O$400</f>
        <v>12823849.800000001</v>
      </c>
      <c r="P455" s="89">
        <f>+P454*$P$401/$P$400</f>
        <v>14688566.539999999</v>
      </c>
      <c r="Q455" s="89">
        <f>+Q454*$Q$401/$Q$400</f>
        <v>14288566.539999999</v>
      </c>
      <c r="R455" s="89">
        <f>+R454*$R$401/$R$400</f>
        <v>14288566.539999999</v>
      </c>
      <c r="S455" s="70"/>
      <c r="T455" s="70"/>
      <c r="U455" s="70"/>
      <c r="V455" s="70"/>
      <c r="W455" s="70"/>
      <c r="X455" s="70"/>
      <c r="Y455" s="70"/>
      <c r="Z455" s="70"/>
      <c r="AA455" s="110"/>
      <c r="AB455" s="89">
        <f>+AB454*$AB$401/$AB$400</f>
        <v>53201900</v>
      </c>
      <c r="AC455" s="89">
        <f>+AC454*$AC$401/$AC$400</f>
        <v>17733966.666666668</v>
      </c>
      <c r="AD455" s="89">
        <f>+AD454*$AD$401/$AD$400</f>
        <v>12377092.51111111</v>
      </c>
      <c r="AE455" s="89">
        <v>14137185.859999999</v>
      </c>
      <c r="AF455" s="432"/>
      <c r="AG455" s="229"/>
      <c r="AH455" s="711"/>
      <c r="AI455" s="737"/>
      <c r="AJ455" s="756"/>
      <c r="AK455" s="737"/>
      <c r="AL455" s="737"/>
      <c r="AM455" s="706"/>
      <c r="AN455" s="706"/>
      <c r="AO455" s="705"/>
      <c r="AP455" s="706"/>
      <c r="AQ455" s="706"/>
      <c r="AR455" s="704"/>
      <c r="AS455" s="704"/>
      <c r="AT455" s="704"/>
      <c r="AU455" s="704"/>
      <c r="AV455" s="704"/>
      <c r="AW455" s="704"/>
      <c r="AX455" s="704"/>
      <c r="AY455" s="705"/>
      <c r="AZ455" s="747"/>
    </row>
    <row r="456" spans="1:52" ht="27">
      <c r="A456" s="714"/>
      <c r="B456" s="717"/>
      <c r="C456" s="706"/>
      <c r="D456" s="38" t="s">
        <v>85</v>
      </c>
      <c r="E456" s="108"/>
      <c r="F456" s="88"/>
      <c r="G456" s="88"/>
      <c r="H456" s="88"/>
      <c r="I456" s="88"/>
      <c r="J456" s="88"/>
      <c r="K456" s="88"/>
      <c r="L456" s="88"/>
      <c r="M456" s="89"/>
      <c r="N456" s="109"/>
      <c r="O456" s="89"/>
      <c r="P456" s="92"/>
      <c r="Q456" s="89"/>
      <c r="R456" s="90"/>
      <c r="S456" s="70"/>
      <c r="T456" s="70"/>
      <c r="U456" s="70"/>
      <c r="V456" s="70"/>
      <c r="W456" s="70"/>
      <c r="X456" s="70"/>
      <c r="Y456" s="70"/>
      <c r="Z456" s="70"/>
      <c r="AA456" s="110"/>
      <c r="AB456" s="111"/>
      <c r="AC456" s="59"/>
      <c r="AD456" s="89"/>
      <c r="AE456" s="120"/>
      <c r="AF456" s="225"/>
      <c r="AG456" s="229"/>
      <c r="AH456" s="711"/>
      <c r="AI456" s="737"/>
      <c r="AJ456" s="756"/>
      <c r="AK456" s="737"/>
      <c r="AL456" s="737"/>
      <c r="AM456" s="706"/>
      <c r="AN456" s="706"/>
      <c r="AO456" s="705"/>
      <c r="AP456" s="706"/>
      <c r="AQ456" s="706"/>
      <c r="AR456" s="704"/>
      <c r="AS456" s="704"/>
      <c r="AT456" s="704"/>
      <c r="AU456" s="704"/>
      <c r="AV456" s="704"/>
      <c r="AW456" s="704"/>
      <c r="AX456" s="704"/>
      <c r="AY456" s="705"/>
      <c r="AZ456" s="747"/>
    </row>
    <row r="457" spans="1:52" ht="27">
      <c r="A457" s="714"/>
      <c r="B457" s="717"/>
      <c r="C457" s="706"/>
      <c r="D457" s="36" t="s">
        <v>7</v>
      </c>
      <c r="E457" s="108"/>
      <c r="F457" s="88"/>
      <c r="G457" s="88"/>
      <c r="H457" s="88"/>
      <c r="I457" s="88"/>
      <c r="J457" s="88"/>
      <c r="K457" s="88"/>
      <c r="L457" s="88"/>
      <c r="M457" s="89"/>
      <c r="N457" s="109"/>
      <c r="O457" s="89"/>
      <c r="P457" s="92"/>
      <c r="Q457" s="89"/>
      <c r="R457" s="90"/>
      <c r="S457" s="70"/>
      <c r="T457" s="70"/>
      <c r="U457" s="70"/>
      <c r="V457" s="70"/>
      <c r="W457" s="70"/>
      <c r="X457" s="70"/>
      <c r="Y457" s="70"/>
      <c r="Z457" s="70"/>
      <c r="AA457" s="110"/>
      <c r="AB457" s="111"/>
      <c r="AC457" s="59"/>
      <c r="AD457" s="89"/>
      <c r="AE457" s="120"/>
      <c r="AF457" s="225"/>
      <c r="AG457" s="229"/>
      <c r="AH457" s="711"/>
      <c r="AI457" s="737"/>
      <c r="AJ457" s="756"/>
      <c r="AK457" s="737"/>
      <c r="AL457" s="737"/>
      <c r="AM457" s="706"/>
      <c r="AN457" s="706"/>
      <c r="AO457" s="705"/>
      <c r="AP457" s="706"/>
      <c r="AQ457" s="706"/>
      <c r="AR457" s="704"/>
      <c r="AS457" s="704"/>
      <c r="AT457" s="704"/>
      <c r="AU457" s="704"/>
      <c r="AV457" s="704"/>
      <c r="AW457" s="704"/>
      <c r="AX457" s="704"/>
      <c r="AY457" s="705"/>
      <c r="AZ457" s="747"/>
    </row>
    <row r="458" spans="1:52" ht="27">
      <c r="A458" s="714"/>
      <c r="B458" s="717"/>
      <c r="C458" s="706"/>
      <c r="D458" s="38" t="s">
        <v>86</v>
      </c>
      <c r="E458" s="76"/>
      <c r="F458" s="72"/>
      <c r="G458" s="72"/>
      <c r="H458" s="72"/>
      <c r="I458" s="72"/>
      <c r="J458" s="72"/>
      <c r="K458" s="72"/>
      <c r="L458" s="72"/>
      <c r="M458" s="73"/>
      <c r="N458" s="73"/>
      <c r="O458" s="73">
        <f>+O454</f>
        <v>1</v>
      </c>
      <c r="P458" s="92">
        <v>1</v>
      </c>
      <c r="Q458" s="73">
        <v>1</v>
      </c>
      <c r="R458" s="74">
        <v>1</v>
      </c>
      <c r="S458" s="74"/>
      <c r="T458" s="74"/>
      <c r="U458" s="74"/>
      <c r="V458" s="74"/>
      <c r="W458" s="74"/>
      <c r="X458" s="74"/>
      <c r="Y458" s="74"/>
      <c r="Z458" s="74"/>
      <c r="AA458" s="74"/>
      <c r="AB458" s="112">
        <f>+AB454</f>
        <v>1</v>
      </c>
      <c r="AC458" s="118">
        <v>1</v>
      </c>
      <c r="AD458" s="73">
        <v>1</v>
      </c>
      <c r="AE458" s="118">
        <v>1</v>
      </c>
      <c r="AF458" s="226"/>
      <c r="AG458" s="230"/>
      <c r="AH458" s="711"/>
      <c r="AI458" s="737"/>
      <c r="AJ458" s="756"/>
      <c r="AK458" s="737"/>
      <c r="AL458" s="737"/>
      <c r="AM458" s="706"/>
      <c r="AN458" s="706"/>
      <c r="AO458" s="705"/>
      <c r="AP458" s="706"/>
      <c r="AQ458" s="706"/>
      <c r="AR458" s="704"/>
      <c r="AS458" s="704"/>
      <c r="AT458" s="704"/>
      <c r="AU458" s="704"/>
      <c r="AV458" s="704"/>
      <c r="AW458" s="704"/>
      <c r="AX458" s="704"/>
      <c r="AY458" s="705"/>
      <c r="AZ458" s="747"/>
    </row>
    <row r="459" spans="1:52" ht="27.75" thickBot="1">
      <c r="A459" s="714"/>
      <c r="B459" s="717"/>
      <c r="C459" s="706"/>
      <c r="D459" s="37" t="s">
        <v>89</v>
      </c>
      <c r="E459" s="113"/>
      <c r="F459" s="91"/>
      <c r="G459" s="91"/>
      <c r="H459" s="91"/>
      <c r="I459" s="91"/>
      <c r="J459" s="91"/>
      <c r="K459" s="91"/>
      <c r="L459" s="91"/>
      <c r="M459" s="92"/>
      <c r="N459" s="114"/>
      <c r="O459" s="73">
        <f>+O455</f>
        <v>12823849.800000001</v>
      </c>
      <c r="P459" s="89">
        <f>+P458*$P$401/$P$400</f>
        <v>14688566.539999999</v>
      </c>
      <c r="Q459" s="89">
        <f>+Q458*$Q$401/$Q$400</f>
        <v>14288566.539999999</v>
      </c>
      <c r="R459" s="89">
        <f>+R458*$R$401/$R$400</f>
        <v>14288566.539999999</v>
      </c>
      <c r="S459" s="85"/>
      <c r="T459" s="85"/>
      <c r="U459" s="85"/>
      <c r="V459" s="85"/>
      <c r="W459" s="85"/>
      <c r="X459" s="85"/>
      <c r="Y459" s="85"/>
      <c r="Z459" s="85"/>
      <c r="AA459" s="86"/>
      <c r="AB459" s="112">
        <f>+AB455</f>
        <v>53201900</v>
      </c>
      <c r="AC459" s="89">
        <f>+AC458*$AC$401/$AC$400</f>
        <v>17733966.666666668</v>
      </c>
      <c r="AD459" s="89">
        <f>+AD458*$AD$401/$AD$400</f>
        <v>12377092.51111111</v>
      </c>
      <c r="AE459" s="89">
        <v>14137185.859999999</v>
      </c>
      <c r="AF459" s="432"/>
      <c r="AG459" s="228"/>
      <c r="AH459" s="711"/>
      <c r="AI459" s="712"/>
      <c r="AJ459" s="757"/>
      <c r="AK459" s="712"/>
      <c r="AL459" s="712"/>
      <c r="AM459" s="706"/>
      <c r="AN459" s="706"/>
      <c r="AO459" s="705"/>
      <c r="AP459" s="706"/>
      <c r="AQ459" s="706"/>
      <c r="AR459" s="704"/>
      <c r="AS459" s="704"/>
      <c r="AT459" s="704"/>
      <c r="AU459" s="704"/>
      <c r="AV459" s="704"/>
      <c r="AW459" s="704"/>
      <c r="AX459" s="704"/>
      <c r="AY459" s="705"/>
      <c r="AZ459" s="747"/>
    </row>
    <row r="460" spans="1:52" ht="96">
      <c r="A460" s="714"/>
      <c r="B460" s="717"/>
      <c r="C460" s="738" t="s">
        <v>259</v>
      </c>
      <c r="D460" s="35" t="s">
        <v>84</v>
      </c>
      <c r="E460" s="76"/>
      <c r="F460" s="72"/>
      <c r="G460" s="72"/>
      <c r="H460" s="72"/>
      <c r="I460" s="72"/>
      <c r="J460" s="72"/>
      <c r="K460" s="72"/>
      <c r="L460" s="72"/>
      <c r="M460" s="73"/>
      <c r="N460" s="73"/>
      <c r="O460" s="73"/>
      <c r="P460" s="92"/>
      <c r="Q460" s="73">
        <v>1</v>
      </c>
      <c r="R460" s="74">
        <v>1</v>
      </c>
      <c r="S460" s="85"/>
      <c r="T460" s="85"/>
      <c r="U460" s="85"/>
      <c r="V460" s="85"/>
      <c r="W460" s="85"/>
      <c r="X460" s="85"/>
      <c r="Y460" s="85"/>
      <c r="Z460" s="85"/>
      <c r="AA460" s="86"/>
      <c r="AB460" s="103"/>
      <c r="AC460" s="118"/>
      <c r="AD460" s="73">
        <v>1</v>
      </c>
      <c r="AE460" s="209">
        <v>1</v>
      </c>
      <c r="AF460" s="431"/>
      <c r="AG460" s="228" t="s">
        <v>416</v>
      </c>
      <c r="AH460" s="711" t="str">
        <f>+C460</f>
        <v>LOS MÁRTIRES</v>
      </c>
      <c r="AI460" s="736" t="s">
        <v>565</v>
      </c>
      <c r="AJ460" s="755" t="s">
        <v>566</v>
      </c>
      <c r="AK460" s="736" t="s">
        <v>545</v>
      </c>
      <c r="AL460" s="736" t="s">
        <v>228</v>
      </c>
      <c r="AM460" s="706" t="s">
        <v>184</v>
      </c>
      <c r="AN460" s="706" t="s">
        <v>258</v>
      </c>
      <c r="AO460" s="705">
        <v>75775.940748904904</v>
      </c>
      <c r="AP460" s="706">
        <v>37101.683697271801</v>
      </c>
      <c r="AQ460" s="706">
        <v>38674.257051633103</v>
      </c>
      <c r="AR460" s="704" t="s">
        <v>230</v>
      </c>
      <c r="AS460" s="704" t="s">
        <v>230</v>
      </c>
      <c r="AT460" s="704" t="s">
        <v>230</v>
      </c>
      <c r="AU460" s="704" t="s">
        <v>230</v>
      </c>
      <c r="AV460" s="704" t="s">
        <v>230</v>
      </c>
      <c r="AW460" s="704" t="s">
        <v>230</v>
      </c>
      <c r="AX460" s="704" t="s">
        <v>230</v>
      </c>
      <c r="AY460" s="705">
        <v>8185614</v>
      </c>
      <c r="AZ460" s="746" t="s">
        <v>546</v>
      </c>
    </row>
    <row r="461" spans="1:52" ht="18">
      <c r="A461" s="714"/>
      <c r="B461" s="717"/>
      <c r="C461" s="739"/>
      <c r="D461" s="36" t="s">
        <v>6</v>
      </c>
      <c r="E461" s="108"/>
      <c r="F461" s="88"/>
      <c r="G461" s="88"/>
      <c r="H461" s="88"/>
      <c r="I461" s="88"/>
      <c r="J461" s="88"/>
      <c r="K461" s="88"/>
      <c r="L461" s="88"/>
      <c r="M461" s="89"/>
      <c r="N461" s="109"/>
      <c r="O461" s="89"/>
      <c r="P461" s="92"/>
      <c r="Q461" s="89">
        <f>+Q460*$Q$401/$Q$400</f>
        <v>14288566.539999999</v>
      </c>
      <c r="R461" s="89">
        <f>+R460*$R$401/$R$400</f>
        <v>14288566.539999999</v>
      </c>
      <c r="S461" s="70"/>
      <c r="T461" s="70"/>
      <c r="U461" s="70"/>
      <c r="V461" s="70"/>
      <c r="W461" s="70"/>
      <c r="X461" s="70"/>
      <c r="Y461" s="70"/>
      <c r="Z461" s="70"/>
      <c r="AA461" s="110"/>
      <c r="AB461" s="111"/>
      <c r="AC461" s="59"/>
      <c r="AD461" s="89">
        <f>+AD460*$AD$401/$AD$400</f>
        <v>12377092.51111111</v>
      </c>
      <c r="AE461" s="89">
        <v>14137185.859999999</v>
      </c>
      <c r="AF461" s="432"/>
      <c r="AG461" s="229"/>
      <c r="AH461" s="711"/>
      <c r="AI461" s="737"/>
      <c r="AJ461" s="756"/>
      <c r="AK461" s="737"/>
      <c r="AL461" s="737"/>
      <c r="AM461" s="706"/>
      <c r="AN461" s="706"/>
      <c r="AO461" s="705"/>
      <c r="AP461" s="706"/>
      <c r="AQ461" s="706"/>
      <c r="AR461" s="704"/>
      <c r="AS461" s="704"/>
      <c r="AT461" s="704"/>
      <c r="AU461" s="704"/>
      <c r="AV461" s="704"/>
      <c r="AW461" s="704"/>
      <c r="AX461" s="704"/>
      <c r="AY461" s="705"/>
      <c r="AZ461" s="747"/>
    </row>
    <row r="462" spans="1:52" ht="27">
      <c r="A462" s="714"/>
      <c r="B462" s="717"/>
      <c r="C462" s="739"/>
      <c r="D462" s="38" t="s">
        <v>85</v>
      </c>
      <c r="E462" s="108"/>
      <c r="F462" s="88"/>
      <c r="G462" s="88"/>
      <c r="H462" s="88"/>
      <c r="I462" s="88"/>
      <c r="J462" s="88"/>
      <c r="K462" s="88"/>
      <c r="L462" s="88"/>
      <c r="M462" s="89"/>
      <c r="N462" s="109"/>
      <c r="O462" s="89"/>
      <c r="P462" s="92"/>
      <c r="Q462" s="89"/>
      <c r="R462" s="90"/>
      <c r="S462" s="70"/>
      <c r="T462" s="70"/>
      <c r="U462" s="70"/>
      <c r="V462" s="70"/>
      <c r="W462" s="70"/>
      <c r="X462" s="70"/>
      <c r="Y462" s="70"/>
      <c r="Z462" s="70"/>
      <c r="AA462" s="110"/>
      <c r="AB462" s="111"/>
      <c r="AC462" s="59"/>
      <c r="AD462" s="89"/>
      <c r="AE462" s="120"/>
      <c r="AF462" s="225"/>
      <c r="AG462" s="229"/>
      <c r="AH462" s="711"/>
      <c r="AI462" s="737"/>
      <c r="AJ462" s="756"/>
      <c r="AK462" s="737"/>
      <c r="AL462" s="737"/>
      <c r="AM462" s="706"/>
      <c r="AN462" s="706"/>
      <c r="AO462" s="705"/>
      <c r="AP462" s="706"/>
      <c r="AQ462" s="706"/>
      <c r="AR462" s="704"/>
      <c r="AS462" s="704"/>
      <c r="AT462" s="704"/>
      <c r="AU462" s="704"/>
      <c r="AV462" s="704"/>
      <c r="AW462" s="704"/>
      <c r="AX462" s="704"/>
      <c r="AY462" s="705"/>
      <c r="AZ462" s="747"/>
    </row>
    <row r="463" spans="1:52" ht="27">
      <c r="A463" s="714"/>
      <c r="B463" s="717"/>
      <c r="C463" s="739"/>
      <c r="D463" s="36" t="s">
        <v>7</v>
      </c>
      <c r="E463" s="108"/>
      <c r="F463" s="88"/>
      <c r="G463" s="88"/>
      <c r="H463" s="88"/>
      <c r="I463" s="88"/>
      <c r="J463" s="88"/>
      <c r="K463" s="88"/>
      <c r="L463" s="88"/>
      <c r="M463" s="89"/>
      <c r="N463" s="109"/>
      <c r="O463" s="89"/>
      <c r="P463" s="92"/>
      <c r="Q463" s="89"/>
      <c r="R463" s="90"/>
      <c r="S463" s="70"/>
      <c r="T463" s="70"/>
      <c r="U463" s="70"/>
      <c r="V463" s="70"/>
      <c r="W463" s="70"/>
      <c r="X463" s="70"/>
      <c r="Y463" s="70"/>
      <c r="Z463" s="70"/>
      <c r="AA463" s="110"/>
      <c r="AB463" s="111"/>
      <c r="AC463" s="59"/>
      <c r="AD463" s="89"/>
      <c r="AE463" s="120"/>
      <c r="AF463" s="225"/>
      <c r="AG463" s="229"/>
      <c r="AH463" s="711"/>
      <c r="AI463" s="737"/>
      <c r="AJ463" s="756"/>
      <c r="AK463" s="737"/>
      <c r="AL463" s="737"/>
      <c r="AM463" s="706"/>
      <c r="AN463" s="706"/>
      <c r="AO463" s="705"/>
      <c r="AP463" s="706"/>
      <c r="AQ463" s="706"/>
      <c r="AR463" s="704"/>
      <c r="AS463" s="704"/>
      <c r="AT463" s="704"/>
      <c r="AU463" s="704"/>
      <c r="AV463" s="704"/>
      <c r="AW463" s="704"/>
      <c r="AX463" s="704"/>
      <c r="AY463" s="705"/>
      <c r="AZ463" s="747"/>
    </row>
    <row r="464" spans="1:52" ht="27">
      <c r="A464" s="714"/>
      <c r="B464" s="717"/>
      <c r="C464" s="739"/>
      <c r="D464" s="38" t="s">
        <v>86</v>
      </c>
      <c r="E464" s="76"/>
      <c r="F464" s="72"/>
      <c r="G464" s="72"/>
      <c r="H464" s="72"/>
      <c r="I464" s="72"/>
      <c r="J464" s="72"/>
      <c r="K464" s="72"/>
      <c r="L464" s="72"/>
      <c r="M464" s="73"/>
      <c r="N464" s="73"/>
      <c r="O464" s="73"/>
      <c r="P464" s="92"/>
      <c r="Q464" s="73">
        <v>1</v>
      </c>
      <c r="R464" s="74">
        <v>1</v>
      </c>
      <c r="S464" s="74"/>
      <c r="T464" s="74"/>
      <c r="U464" s="74"/>
      <c r="V464" s="74"/>
      <c r="W464" s="74"/>
      <c r="X464" s="74"/>
      <c r="Y464" s="74"/>
      <c r="Z464" s="74"/>
      <c r="AA464" s="74"/>
      <c r="AB464" s="112"/>
      <c r="AC464" s="118"/>
      <c r="AD464" s="73">
        <v>1</v>
      </c>
      <c r="AE464" s="118">
        <v>1</v>
      </c>
      <c r="AF464" s="226"/>
      <c r="AG464" s="230"/>
      <c r="AH464" s="711"/>
      <c r="AI464" s="737"/>
      <c r="AJ464" s="756"/>
      <c r="AK464" s="737"/>
      <c r="AL464" s="737"/>
      <c r="AM464" s="706"/>
      <c r="AN464" s="706"/>
      <c r="AO464" s="705"/>
      <c r="AP464" s="706"/>
      <c r="AQ464" s="706"/>
      <c r="AR464" s="704"/>
      <c r="AS464" s="704"/>
      <c r="AT464" s="704"/>
      <c r="AU464" s="704"/>
      <c r="AV464" s="704"/>
      <c r="AW464" s="704"/>
      <c r="AX464" s="704"/>
      <c r="AY464" s="705"/>
      <c r="AZ464" s="747"/>
    </row>
    <row r="465" spans="1:52" ht="27.75" thickBot="1">
      <c r="A465" s="714"/>
      <c r="B465" s="717"/>
      <c r="C465" s="740"/>
      <c r="D465" s="37" t="s">
        <v>89</v>
      </c>
      <c r="E465" s="113"/>
      <c r="F465" s="91"/>
      <c r="G465" s="91"/>
      <c r="H465" s="91"/>
      <c r="I465" s="91"/>
      <c r="J465" s="91"/>
      <c r="K465" s="91"/>
      <c r="L465" s="91"/>
      <c r="M465" s="92"/>
      <c r="N465" s="114"/>
      <c r="O465" s="92"/>
      <c r="P465" s="92"/>
      <c r="Q465" s="89">
        <f>+Q464*$Q$401/$Q$400</f>
        <v>14288566.539999999</v>
      </c>
      <c r="R465" s="89">
        <f>+R464*$R$401/$R$400</f>
        <v>14288566.539999999</v>
      </c>
      <c r="S465" s="85"/>
      <c r="T465" s="85"/>
      <c r="U465" s="85"/>
      <c r="V465" s="85"/>
      <c r="W465" s="85"/>
      <c r="X465" s="85"/>
      <c r="Y465" s="85"/>
      <c r="Z465" s="85"/>
      <c r="AA465" s="86"/>
      <c r="AB465" s="103"/>
      <c r="AC465" s="59"/>
      <c r="AD465" s="89">
        <f>+AD464*$AD$401/$AD$400</f>
        <v>12377092.51111111</v>
      </c>
      <c r="AE465" s="89">
        <v>14137185.859999999</v>
      </c>
      <c r="AF465" s="432"/>
      <c r="AG465" s="228"/>
      <c r="AH465" s="711"/>
      <c r="AI465" s="712"/>
      <c r="AJ465" s="757"/>
      <c r="AK465" s="712"/>
      <c r="AL465" s="712"/>
      <c r="AM465" s="706"/>
      <c r="AN465" s="706"/>
      <c r="AO465" s="705"/>
      <c r="AP465" s="706"/>
      <c r="AQ465" s="706"/>
      <c r="AR465" s="704"/>
      <c r="AS465" s="704"/>
      <c r="AT465" s="704"/>
      <c r="AU465" s="704"/>
      <c r="AV465" s="704"/>
      <c r="AW465" s="704"/>
      <c r="AX465" s="704"/>
      <c r="AY465" s="705"/>
      <c r="AZ465" s="747"/>
    </row>
    <row r="466" spans="1:52" ht="108">
      <c r="A466" s="714"/>
      <c r="B466" s="717"/>
      <c r="C466" s="706" t="s">
        <v>248</v>
      </c>
      <c r="D466" s="35" t="s">
        <v>84</v>
      </c>
      <c r="E466" s="76"/>
      <c r="F466" s="72"/>
      <c r="G466" s="72"/>
      <c r="H466" s="72"/>
      <c r="I466" s="72"/>
      <c r="J466" s="72"/>
      <c r="K466" s="72"/>
      <c r="L466" s="72"/>
      <c r="M466" s="73"/>
      <c r="N466" s="73"/>
      <c r="O466" s="73"/>
      <c r="P466" s="92">
        <v>1</v>
      </c>
      <c r="Q466" s="73">
        <v>1</v>
      </c>
      <c r="R466" s="74">
        <v>2</v>
      </c>
      <c r="S466" s="85"/>
      <c r="T466" s="85"/>
      <c r="U466" s="85"/>
      <c r="V466" s="85"/>
      <c r="W466" s="85"/>
      <c r="X466" s="85"/>
      <c r="Y466" s="85"/>
      <c r="Z466" s="85"/>
      <c r="AA466" s="86"/>
      <c r="AB466" s="103"/>
      <c r="AC466" s="118">
        <v>1</v>
      </c>
      <c r="AD466" s="73">
        <v>1</v>
      </c>
      <c r="AE466" s="209">
        <v>2</v>
      </c>
      <c r="AF466" s="431"/>
      <c r="AG466" s="228" t="s">
        <v>543</v>
      </c>
      <c r="AH466" s="711" t="str">
        <f>+C466</f>
        <v>ANTONIO NARIÑO</v>
      </c>
      <c r="AI466" s="736" t="s">
        <v>567</v>
      </c>
      <c r="AJ466" s="755" t="s">
        <v>568</v>
      </c>
      <c r="AK466" s="736" t="s">
        <v>545</v>
      </c>
      <c r="AL466" s="736" t="s">
        <v>228</v>
      </c>
      <c r="AM466" s="706" t="s">
        <v>184</v>
      </c>
      <c r="AN466" s="706" t="s">
        <v>258</v>
      </c>
      <c r="AO466" s="705">
        <v>82820.0295724889</v>
      </c>
      <c r="AP466" s="706">
        <v>39611.475796289997</v>
      </c>
      <c r="AQ466" s="706">
        <v>43208.553776198802</v>
      </c>
      <c r="AR466" s="704" t="s">
        <v>230</v>
      </c>
      <c r="AS466" s="704" t="s">
        <v>230</v>
      </c>
      <c r="AT466" s="704" t="s">
        <v>230</v>
      </c>
      <c r="AU466" s="704" t="s">
        <v>230</v>
      </c>
      <c r="AV466" s="704" t="s">
        <v>230</v>
      </c>
      <c r="AW466" s="704" t="s">
        <v>230</v>
      </c>
      <c r="AX466" s="704" t="s">
        <v>230</v>
      </c>
      <c r="AY466" s="705">
        <v>8185614</v>
      </c>
      <c r="AZ466" s="746" t="s">
        <v>546</v>
      </c>
    </row>
    <row r="467" spans="1:52" ht="18">
      <c r="A467" s="714"/>
      <c r="B467" s="717"/>
      <c r="C467" s="706"/>
      <c r="D467" s="36" t="s">
        <v>6</v>
      </c>
      <c r="E467" s="108"/>
      <c r="F467" s="88"/>
      <c r="G467" s="88"/>
      <c r="H467" s="88"/>
      <c r="I467" s="88"/>
      <c r="J467" s="88"/>
      <c r="K467" s="88"/>
      <c r="L467" s="88"/>
      <c r="M467" s="89"/>
      <c r="N467" s="109"/>
      <c r="O467" s="89"/>
      <c r="P467" s="89">
        <f>+P466*$P$401/$P$400</f>
        <v>14688566.539999999</v>
      </c>
      <c r="Q467" s="89">
        <f>+Q466*$Q$401/$Q$400</f>
        <v>14288566.539999999</v>
      </c>
      <c r="R467" s="89">
        <f>+R466*$R$401/$R$400</f>
        <v>28577133.079999998</v>
      </c>
      <c r="S467" s="70"/>
      <c r="T467" s="70"/>
      <c r="U467" s="70"/>
      <c r="V467" s="70"/>
      <c r="W467" s="70"/>
      <c r="X467" s="70"/>
      <c r="Y467" s="70"/>
      <c r="Z467" s="70"/>
      <c r="AA467" s="110"/>
      <c r="AB467" s="111"/>
      <c r="AC467" s="89">
        <f>+AC466*$AC$401/$AC$400</f>
        <v>17733966.666666668</v>
      </c>
      <c r="AD467" s="89">
        <f>+AD466*$AD$401/$AD$400</f>
        <v>12377092.51111111</v>
      </c>
      <c r="AE467" s="89">
        <v>28274371.719999999</v>
      </c>
      <c r="AF467" s="432"/>
      <c r="AG467" s="229"/>
      <c r="AH467" s="711"/>
      <c r="AI467" s="737"/>
      <c r="AJ467" s="756"/>
      <c r="AK467" s="737"/>
      <c r="AL467" s="737"/>
      <c r="AM467" s="706"/>
      <c r="AN467" s="706"/>
      <c r="AO467" s="705"/>
      <c r="AP467" s="706"/>
      <c r="AQ467" s="706"/>
      <c r="AR467" s="704"/>
      <c r="AS467" s="704"/>
      <c r="AT467" s="704"/>
      <c r="AU467" s="704"/>
      <c r="AV467" s="704"/>
      <c r="AW467" s="704"/>
      <c r="AX467" s="704"/>
      <c r="AY467" s="705"/>
      <c r="AZ467" s="747"/>
    </row>
    <row r="468" spans="1:52" ht="27">
      <c r="A468" s="714"/>
      <c r="B468" s="717"/>
      <c r="C468" s="706"/>
      <c r="D468" s="38" t="s">
        <v>85</v>
      </c>
      <c r="E468" s="108"/>
      <c r="F468" s="88"/>
      <c r="G468" s="88"/>
      <c r="H468" s="88"/>
      <c r="I468" s="88"/>
      <c r="J468" s="88"/>
      <c r="K468" s="88"/>
      <c r="L468" s="88"/>
      <c r="M468" s="89"/>
      <c r="N468" s="109"/>
      <c r="O468" s="89"/>
      <c r="P468" s="92"/>
      <c r="Q468" s="89"/>
      <c r="R468" s="90"/>
      <c r="S468" s="70"/>
      <c r="T468" s="70"/>
      <c r="U468" s="70"/>
      <c r="V468" s="70"/>
      <c r="W468" s="70"/>
      <c r="X468" s="70"/>
      <c r="Y468" s="70"/>
      <c r="Z468" s="70"/>
      <c r="AA468" s="110"/>
      <c r="AB468" s="111"/>
      <c r="AC468" s="59"/>
      <c r="AD468" s="89"/>
      <c r="AE468" s="120"/>
      <c r="AF468" s="225"/>
      <c r="AG468" s="229"/>
      <c r="AH468" s="711"/>
      <c r="AI468" s="737"/>
      <c r="AJ468" s="756"/>
      <c r="AK468" s="737"/>
      <c r="AL468" s="737"/>
      <c r="AM468" s="706"/>
      <c r="AN468" s="706"/>
      <c r="AO468" s="705"/>
      <c r="AP468" s="706"/>
      <c r="AQ468" s="706"/>
      <c r="AR468" s="704"/>
      <c r="AS468" s="704"/>
      <c r="AT468" s="704"/>
      <c r="AU468" s="704"/>
      <c r="AV468" s="704"/>
      <c r="AW468" s="704"/>
      <c r="AX468" s="704"/>
      <c r="AY468" s="705"/>
      <c r="AZ468" s="747"/>
    </row>
    <row r="469" spans="1:52" ht="27">
      <c r="A469" s="714"/>
      <c r="B469" s="717"/>
      <c r="C469" s="706"/>
      <c r="D469" s="36" t="s">
        <v>7</v>
      </c>
      <c r="E469" s="108"/>
      <c r="F469" s="88"/>
      <c r="G469" s="88"/>
      <c r="H469" s="88"/>
      <c r="I469" s="88"/>
      <c r="J469" s="88"/>
      <c r="K469" s="88"/>
      <c r="L469" s="88"/>
      <c r="M469" s="89"/>
      <c r="N469" s="109"/>
      <c r="O469" s="89"/>
      <c r="P469" s="92"/>
      <c r="Q469" s="89"/>
      <c r="R469" s="90"/>
      <c r="S469" s="70"/>
      <c r="T469" s="70"/>
      <c r="U469" s="70"/>
      <c r="V469" s="70"/>
      <c r="W469" s="70"/>
      <c r="X469" s="70"/>
      <c r="Y469" s="70"/>
      <c r="Z469" s="70"/>
      <c r="AA469" s="110"/>
      <c r="AB469" s="111"/>
      <c r="AC469" s="59"/>
      <c r="AD469" s="89"/>
      <c r="AE469" s="120"/>
      <c r="AF469" s="225"/>
      <c r="AG469" s="229"/>
      <c r="AH469" s="711"/>
      <c r="AI469" s="737"/>
      <c r="AJ469" s="756"/>
      <c r="AK469" s="737"/>
      <c r="AL469" s="737"/>
      <c r="AM469" s="706"/>
      <c r="AN469" s="706"/>
      <c r="AO469" s="705"/>
      <c r="AP469" s="706"/>
      <c r="AQ469" s="706"/>
      <c r="AR469" s="704"/>
      <c r="AS469" s="704"/>
      <c r="AT469" s="704"/>
      <c r="AU469" s="704"/>
      <c r="AV469" s="704"/>
      <c r="AW469" s="704"/>
      <c r="AX469" s="704"/>
      <c r="AY469" s="705"/>
      <c r="AZ469" s="747"/>
    </row>
    <row r="470" spans="1:52" ht="27">
      <c r="A470" s="714"/>
      <c r="B470" s="717"/>
      <c r="C470" s="706"/>
      <c r="D470" s="38" t="s">
        <v>86</v>
      </c>
      <c r="E470" s="76"/>
      <c r="F470" s="72"/>
      <c r="G470" s="72"/>
      <c r="H470" s="72"/>
      <c r="I470" s="72"/>
      <c r="J470" s="72"/>
      <c r="K470" s="72"/>
      <c r="L470" s="72"/>
      <c r="M470" s="73"/>
      <c r="N470" s="73"/>
      <c r="O470" s="73"/>
      <c r="P470" s="92">
        <v>1</v>
      </c>
      <c r="Q470" s="73">
        <v>1</v>
      </c>
      <c r="R470" s="74">
        <v>2</v>
      </c>
      <c r="S470" s="74"/>
      <c r="T470" s="74"/>
      <c r="U470" s="74"/>
      <c r="V470" s="74"/>
      <c r="W470" s="74"/>
      <c r="X470" s="74"/>
      <c r="Y470" s="74"/>
      <c r="Z470" s="74"/>
      <c r="AA470" s="74"/>
      <c r="AB470" s="112"/>
      <c r="AC470" s="118">
        <v>1</v>
      </c>
      <c r="AD470" s="73">
        <v>1</v>
      </c>
      <c r="AE470" s="118">
        <v>2</v>
      </c>
      <c r="AF470" s="226"/>
      <c r="AG470" s="230"/>
      <c r="AH470" s="711"/>
      <c r="AI470" s="737"/>
      <c r="AJ470" s="756"/>
      <c r="AK470" s="737"/>
      <c r="AL470" s="737"/>
      <c r="AM470" s="706"/>
      <c r="AN470" s="706"/>
      <c r="AO470" s="705"/>
      <c r="AP470" s="706"/>
      <c r="AQ470" s="706"/>
      <c r="AR470" s="704"/>
      <c r="AS470" s="704"/>
      <c r="AT470" s="704"/>
      <c r="AU470" s="704"/>
      <c r="AV470" s="704"/>
      <c r="AW470" s="704"/>
      <c r="AX470" s="704"/>
      <c r="AY470" s="705"/>
      <c r="AZ470" s="747"/>
    </row>
    <row r="471" spans="1:52" ht="27.75" thickBot="1">
      <c r="A471" s="714"/>
      <c r="B471" s="717"/>
      <c r="C471" s="706"/>
      <c r="D471" s="37" t="s">
        <v>89</v>
      </c>
      <c r="E471" s="113"/>
      <c r="F471" s="91"/>
      <c r="G471" s="91"/>
      <c r="H471" s="91"/>
      <c r="I471" s="91"/>
      <c r="J471" s="91"/>
      <c r="K471" s="91"/>
      <c r="L471" s="91"/>
      <c r="M471" s="92"/>
      <c r="N471" s="114"/>
      <c r="O471" s="92"/>
      <c r="P471" s="89">
        <f>+P470*$P$401/$P$400</f>
        <v>14688566.539999999</v>
      </c>
      <c r="Q471" s="89">
        <f>+Q470*$Q$401/$Q$400</f>
        <v>14288566.539999999</v>
      </c>
      <c r="R471" s="89">
        <f>+R470*$R$401/$R$400</f>
        <v>28577133.079999998</v>
      </c>
      <c r="S471" s="85"/>
      <c r="T471" s="85"/>
      <c r="U471" s="85"/>
      <c r="V471" s="85"/>
      <c r="W471" s="85"/>
      <c r="X471" s="85"/>
      <c r="Y471" s="85"/>
      <c r="Z471" s="85"/>
      <c r="AA471" s="86"/>
      <c r="AB471" s="103"/>
      <c r="AC471" s="89">
        <f>+AC470*$AC$401/$AC$400</f>
        <v>17733966.666666668</v>
      </c>
      <c r="AD471" s="89">
        <f>+AD470*$AD$401/$AD$400</f>
        <v>12377092.51111111</v>
      </c>
      <c r="AE471" s="89">
        <v>28274371.719999999</v>
      </c>
      <c r="AF471" s="432"/>
      <c r="AG471" s="228"/>
      <c r="AH471" s="711"/>
      <c r="AI471" s="712"/>
      <c r="AJ471" s="757"/>
      <c r="AK471" s="712"/>
      <c r="AL471" s="712"/>
      <c r="AM471" s="706"/>
      <c r="AN471" s="706"/>
      <c r="AO471" s="705"/>
      <c r="AP471" s="706"/>
      <c r="AQ471" s="706"/>
      <c r="AR471" s="704"/>
      <c r="AS471" s="704"/>
      <c r="AT471" s="704"/>
      <c r="AU471" s="704"/>
      <c r="AV471" s="704"/>
      <c r="AW471" s="704"/>
      <c r="AX471" s="704"/>
      <c r="AY471" s="705"/>
      <c r="AZ471" s="747"/>
    </row>
    <row r="472" spans="1:52" ht="120">
      <c r="A472" s="714"/>
      <c r="B472" s="717"/>
      <c r="C472" s="738" t="s">
        <v>249</v>
      </c>
      <c r="D472" s="35" t="s">
        <v>84</v>
      </c>
      <c r="E472" s="76"/>
      <c r="F472" s="72"/>
      <c r="G472" s="72"/>
      <c r="H472" s="72"/>
      <c r="I472" s="72"/>
      <c r="J472" s="72"/>
      <c r="K472" s="72"/>
      <c r="L472" s="72"/>
      <c r="M472" s="73"/>
      <c r="N472" s="73"/>
      <c r="O472" s="73">
        <v>3</v>
      </c>
      <c r="P472" s="92">
        <v>7</v>
      </c>
      <c r="Q472" s="73">
        <v>9</v>
      </c>
      <c r="R472" s="74">
        <v>11</v>
      </c>
      <c r="S472" s="85"/>
      <c r="T472" s="85"/>
      <c r="U472" s="85"/>
      <c r="V472" s="85"/>
      <c r="W472" s="85"/>
      <c r="X472" s="85"/>
      <c r="Y472" s="85"/>
      <c r="Z472" s="85"/>
      <c r="AA472" s="86"/>
      <c r="AB472" s="103">
        <v>3</v>
      </c>
      <c r="AC472" s="118">
        <v>7</v>
      </c>
      <c r="AD472" s="73">
        <v>9</v>
      </c>
      <c r="AE472" s="209">
        <v>11</v>
      </c>
      <c r="AF472" s="431"/>
      <c r="AG472" s="228" t="s">
        <v>544</v>
      </c>
      <c r="AH472" s="711" t="str">
        <f>+C472</f>
        <v>PUENTE ARANDA</v>
      </c>
      <c r="AI472" s="736" t="s">
        <v>569</v>
      </c>
      <c r="AJ472" s="736" t="s">
        <v>570</v>
      </c>
      <c r="AK472" s="736" t="s">
        <v>545</v>
      </c>
      <c r="AL472" s="736" t="s">
        <v>228</v>
      </c>
      <c r="AM472" s="706"/>
      <c r="AN472" s="706" t="s">
        <v>258</v>
      </c>
      <c r="AO472" s="705">
        <v>251570.578124191</v>
      </c>
      <c r="AP472" s="706">
        <v>118748.173129394</v>
      </c>
      <c r="AQ472" s="706">
        <v>132822.40499479699</v>
      </c>
      <c r="AR472" s="704" t="s">
        <v>230</v>
      </c>
      <c r="AS472" s="704" t="s">
        <v>230</v>
      </c>
      <c r="AT472" s="704" t="s">
        <v>230</v>
      </c>
      <c r="AU472" s="704" t="s">
        <v>230</v>
      </c>
      <c r="AV472" s="704" t="s">
        <v>230</v>
      </c>
      <c r="AW472" s="704" t="s">
        <v>230</v>
      </c>
      <c r="AX472" s="704" t="s">
        <v>230</v>
      </c>
      <c r="AY472" s="705">
        <v>8185614</v>
      </c>
      <c r="AZ472" s="746" t="s">
        <v>546</v>
      </c>
    </row>
    <row r="473" spans="1:52" ht="18">
      <c r="A473" s="714"/>
      <c r="B473" s="717"/>
      <c r="C473" s="739"/>
      <c r="D473" s="36" t="s">
        <v>6</v>
      </c>
      <c r="E473" s="108"/>
      <c r="F473" s="88"/>
      <c r="G473" s="88"/>
      <c r="H473" s="88"/>
      <c r="I473" s="88"/>
      <c r="J473" s="88"/>
      <c r="K473" s="88"/>
      <c r="L473" s="88"/>
      <c r="M473" s="89"/>
      <c r="N473" s="109"/>
      <c r="O473" s="89">
        <f>+O472*$O$401/$O$400</f>
        <v>38471549.399999999</v>
      </c>
      <c r="P473" s="89">
        <f>+P472*$P$401/$P$400</f>
        <v>102819965.78</v>
      </c>
      <c r="Q473" s="89">
        <f>+Q472*$Q$401/$Q$400</f>
        <v>128597098.86</v>
      </c>
      <c r="R473" s="89">
        <f>+R472*$R$401/$R$400</f>
        <v>157174231.94</v>
      </c>
      <c r="S473" s="70"/>
      <c r="T473" s="70"/>
      <c r="U473" s="70"/>
      <c r="V473" s="70"/>
      <c r="W473" s="70"/>
      <c r="X473" s="70"/>
      <c r="Y473" s="70"/>
      <c r="Z473" s="70"/>
      <c r="AA473" s="110"/>
      <c r="AB473" s="89">
        <f>+AB472*$AB$401/$AB$400</f>
        <v>159605700</v>
      </c>
      <c r="AC473" s="89">
        <f>+AC472*$AC$401/$AC$400</f>
        <v>124137766.66666667</v>
      </c>
      <c r="AD473" s="89">
        <f>+AD472*$AD$401/$AD$400</f>
        <v>111393832.59999999</v>
      </c>
      <c r="AE473" s="89">
        <v>155509044.46000001</v>
      </c>
      <c r="AF473" s="432"/>
      <c r="AG473" s="229"/>
      <c r="AH473" s="711"/>
      <c r="AI473" s="737"/>
      <c r="AJ473" s="737"/>
      <c r="AK473" s="737"/>
      <c r="AL473" s="737"/>
      <c r="AM473" s="706"/>
      <c r="AN473" s="706"/>
      <c r="AO473" s="705"/>
      <c r="AP473" s="706"/>
      <c r="AQ473" s="706"/>
      <c r="AR473" s="704"/>
      <c r="AS473" s="704"/>
      <c r="AT473" s="704"/>
      <c r="AU473" s="704"/>
      <c r="AV473" s="704"/>
      <c r="AW473" s="704"/>
      <c r="AX473" s="704"/>
      <c r="AY473" s="705"/>
      <c r="AZ473" s="747"/>
    </row>
    <row r="474" spans="1:52" ht="27">
      <c r="A474" s="714"/>
      <c r="B474" s="717"/>
      <c r="C474" s="739"/>
      <c r="D474" s="38" t="s">
        <v>85</v>
      </c>
      <c r="E474" s="108"/>
      <c r="F474" s="88"/>
      <c r="G474" s="88"/>
      <c r="H474" s="88"/>
      <c r="I474" s="88"/>
      <c r="J474" s="88"/>
      <c r="K474" s="88"/>
      <c r="L474" s="88"/>
      <c r="M474" s="89"/>
      <c r="N474" s="109"/>
      <c r="O474" s="89"/>
      <c r="P474" s="92"/>
      <c r="Q474" s="89"/>
      <c r="R474" s="90"/>
      <c r="S474" s="70"/>
      <c r="T474" s="70"/>
      <c r="U474" s="70"/>
      <c r="V474" s="70"/>
      <c r="W474" s="70"/>
      <c r="X474" s="70"/>
      <c r="Y474" s="70"/>
      <c r="Z474" s="70"/>
      <c r="AA474" s="110"/>
      <c r="AB474" s="111"/>
      <c r="AC474" s="59"/>
      <c r="AD474" s="89"/>
      <c r="AE474" s="120"/>
      <c r="AF474" s="225"/>
      <c r="AG474" s="229"/>
      <c r="AH474" s="711"/>
      <c r="AI474" s="737"/>
      <c r="AJ474" s="737"/>
      <c r="AK474" s="737"/>
      <c r="AL474" s="737"/>
      <c r="AM474" s="706"/>
      <c r="AN474" s="706"/>
      <c r="AO474" s="705"/>
      <c r="AP474" s="706"/>
      <c r="AQ474" s="706"/>
      <c r="AR474" s="704"/>
      <c r="AS474" s="704"/>
      <c r="AT474" s="704"/>
      <c r="AU474" s="704"/>
      <c r="AV474" s="704"/>
      <c r="AW474" s="704"/>
      <c r="AX474" s="704"/>
      <c r="AY474" s="705"/>
      <c r="AZ474" s="747"/>
    </row>
    <row r="475" spans="1:52" ht="27">
      <c r="A475" s="714"/>
      <c r="B475" s="717"/>
      <c r="C475" s="739"/>
      <c r="D475" s="36" t="s">
        <v>7</v>
      </c>
      <c r="E475" s="108"/>
      <c r="F475" s="88"/>
      <c r="G475" s="88"/>
      <c r="H475" s="88"/>
      <c r="I475" s="88"/>
      <c r="J475" s="88"/>
      <c r="K475" s="88"/>
      <c r="L475" s="88"/>
      <c r="M475" s="89"/>
      <c r="N475" s="109"/>
      <c r="O475" s="89"/>
      <c r="P475" s="92"/>
      <c r="Q475" s="89"/>
      <c r="R475" s="90"/>
      <c r="S475" s="70"/>
      <c r="T475" s="70"/>
      <c r="U475" s="70"/>
      <c r="V475" s="70"/>
      <c r="W475" s="70"/>
      <c r="X475" s="70"/>
      <c r="Y475" s="70"/>
      <c r="Z475" s="70"/>
      <c r="AA475" s="110"/>
      <c r="AB475" s="111"/>
      <c r="AC475" s="59"/>
      <c r="AD475" s="89"/>
      <c r="AE475" s="120"/>
      <c r="AF475" s="225"/>
      <c r="AG475" s="229"/>
      <c r="AH475" s="711"/>
      <c r="AI475" s="737"/>
      <c r="AJ475" s="737"/>
      <c r="AK475" s="737"/>
      <c r="AL475" s="737"/>
      <c r="AM475" s="706"/>
      <c r="AN475" s="706"/>
      <c r="AO475" s="705"/>
      <c r="AP475" s="706"/>
      <c r="AQ475" s="706"/>
      <c r="AR475" s="704"/>
      <c r="AS475" s="704"/>
      <c r="AT475" s="704"/>
      <c r="AU475" s="704"/>
      <c r="AV475" s="704"/>
      <c r="AW475" s="704"/>
      <c r="AX475" s="704"/>
      <c r="AY475" s="705"/>
      <c r="AZ475" s="747"/>
    </row>
    <row r="476" spans="1:52" ht="27">
      <c r="A476" s="714"/>
      <c r="B476" s="717"/>
      <c r="C476" s="739"/>
      <c r="D476" s="38" t="s">
        <v>86</v>
      </c>
      <c r="E476" s="76"/>
      <c r="F476" s="72"/>
      <c r="G476" s="72"/>
      <c r="H476" s="72"/>
      <c r="I476" s="72"/>
      <c r="J476" s="72"/>
      <c r="K476" s="72"/>
      <c r="L476" s="72"/>
      <c r="M476" s="73"/>
      <c r="N476" s="73"/>
      <c r="O476" s="73">
        <f>+O472</f>
        <v>3</v>
      </c>
      <c r="P476" s="92">
        <v>7</v>
      </c>
      <c r="Q476" s="73">
        <v>9</v>
      </c>
      <c r="R476" s="74">
        <v>11</v>
      </c>
      <c r="S476" s="74"/>
      <c r="T476" s="74"/>
      <c r="U476" s="74"/>
      <c r="V476" s="74"/>
      <c r="W476" s="74"/>
      <c r="X476" s="74"/>
      <c r="Y476" s="74"/>
      <c r="Z476" s="74"/>
      <c r="AA476" s="74"/>
      <c r="AB476" s="112">
        <f>+AB472</f>
        <v>3</v>
      </c>
      <c r="AC476" s="118">
        <v>7</v>
      </c>
      <c r="AD476" s="73">
        <v>9</v>
      </c>
      <c r="AE476" s="118">
        <v>11</v>
      </c>
      <c r="AF476" s="226"/>
      <c r="AG476" s="230"/>
      <c r="AH476" s="711"/>
      <c r="AI476" s="737"/>
      <c r="AJ476" s="737"/>
      <c r="AK476" s="737"/>
      <c r="AL476" s="737"/>
      <c r="AM476" s="706"/>
      <c r="AN476" s="706"/>
      <c r="AO476" s="705"/>
      <c r="AP476" s="706"/>
      <c r="AQ476" s="706"/>
      <c r="AR476" s="704"/>
      <c r="AS476" s="704"/>
      <c r="AT476" s="704"/>
      <c r="AU476" s="704"/>
      <c r="AV476" s="704"/>
      <c r="AW476" s="704"/>
      <c r="AX476" s="704"/>
      <c r="AY476" s="705"/>
      <c r="AZ476" s="747"/>
    </row>
    <row r="477" spans="1:52" ht="27.75" thickBot="1">
      <c r="A477" s="714"/>
      <c r="B477" s="717"/>
      <c r="C477" s="740"/>
      <c r="D477" s="37" t="s">
        <v>89</v>
      </c>
      <c r="E477" s="113"/>
      <c r="F477" s="91"/>
      <c r="G477" s="91"/>
      <c r="H477" s="91"/>
      <c r="I477" s="91"/>
      <c r="J477" s="91"/>
      <c r="K477" s="91"/>
      <c r="L477" s="91"/>
      <c r="M477" s="92"/>
      <c r="N477" s="114"/>
      <c r="O477" s="73">
        <f>+O473</f>
        <v>38471549.399999999</v>
      </c>
      <c r="P477" s="89">
        <f>+P476*$P$401/$P$400</f>
        <v>102819965.78</v>
      </c>
      <c r="Q477" s="89">
        <f>+Q476*$Q$401/$Q$400</f>
        <v>128597098.86</v>
      </c>
      <c r="R477" s="89">
        <f>+R476*$R$401/$R$400</f>
        <v>157174231.94</v>
      </c>
      <c r="S477" s="85"/>
      <c r="T477" s="85"/>
      <c r="U477" s="85"/>
      <c r="V477" s="85"/>
      <c r="W477" s="85"/>
      <c r="X477" s="85"/>
      <c r="Y477" s="85"/>
      <c r="Z477" s="85"/>
      <c r="AA477" s="86"/>
      <c r="AB477" s="112">
        <f>+AB473</f>
        <v>159605700</v>
      </c>
      <c r="AC477" s="89">
        <f>+AC476*$AC$401/$AC$400</f>
        <v>124137766.66666667</v>
      </c>
      <c r="AD477" s="89">
        <f>+AD476*$AD$401/$AD$400</f>
        <v>111393832.59999999</v>
      </c>
      <c r="AE477" s="89">
        <v>155509044.46000001</v>
      </c>
      <c r="AF477" s="432"/>
      <c r="AG477" s="228"/>
      <c r="AH477" s="711"/>
      <c r="AI477" s="712"/>
      <c r="AJ477" s="712"/>
      <c r="AK477" s="712"/>
      <c r="AL477" s="712"/>
      <c r="AM477" s="706"/>
      <c r="AN477" s="706"/>
      <c r="AO477" s="705"/>
      <c r="AP477" s="706"/>
      <c r="AQ477" s="706"/>
      <c r="AR477" s="704"/>
      <c r="AS477" s="704"/>
      <c r="AT477" s="704"/>
      <c r="AU477" s="704"/>
      <c r="AV477" s="704"/>
      <c r="AW477" s="704"/>
      <c r="AX477" s="704"/>
      <c r="AY477" s="705"/>
      <c r="AZ477" s="747"/>
    </row>
    <row r="478" spans="1:52" ht="96">
      <c r="A478" s="714"/>
      <c r="B478" s="717"/>
      <c r="C478" s="706" t="s">
        <v>253</v>
      </c>
      <c r="D478" s="35" t="s">
        <v>84</v>
      </c>
      <c r="E478" s="76"/>
      <c r="F478" s="72"/>
      <c r="G478" s="72"/>
      <c r="H478" s="72"/>
      <c r="I478" s="72"/>
      <c r="J478" s="72"/>
      <c r="K478" s="72"/>
      <c r="L478" s="72"/>
      <c r="M478" s="73"/>
      <c r="N478" s="73"/>
      <c r="O478" s="73"/>
      <c r="P478" s="92"/>
      <c r="Q478" s="73">
        <v>1</v>
      </c>
      <c r="R478" s="74">
        <v>1</v>
      </c>
      <c r="S478" s="85"/>
      <c r="T478" s="85"/>
      <c r="U478" s="85"/>
      <c r="V478" s="85"/>
      <c r="W478" s="85"/>
      <c r="X478" s="85"/>
      <c r="Y478" s="85"/>
      <c r="Z478" s="85"/>
      <c r="AA478" s="86"/>
      <c r="AB478" s="103"/>
      <c r="AC478" s="118"/>
      <c r="AD478" s="73">
        <v>1</v>
      </c>
      <c r="AE478" s="61">
        <v>1</v>
      </c>
      <c r="AF478" s="227"/>
      <c r="AG478" s="228" t="s">
        <v>416</v>
      </c>
      <c r="AH478" s="754" t="str">
        <f>+C478</f>
        <v>CIUDAD BOLIVAR</v>
      </c>
      <c r="AI478" s="736" t="s">
        <v>453</v>
      </c>
      <c r="AJ478" s="736" t="s">
        <v>571</v>
      </c>
      <c r="AK478" s="736" t="s">
        <v>287</v>
      </c>
      <c r="AL478" s="736" t="s">
        <v>253</v>
      </c>
      <c r="AM478" s="736" t="s">
        <v>184</v>
      </c>
      <c r="AN478" s="736" t="s">
        <v>258</v>
      </c>
      <c r="AO478" s="751">
        <v>621368</v>
      </c>
      <c r="AP478" s="706">
        <v>303281.84758636</v>
      </c>
      <c r="AQ478" s="706">
        <v>318086.06514419703</v>
      </c>
      <c r="AR478" s="748" t="s">
        <v>230</v>
      </c>
      <c r="AS478" s="748" t="s">
        <v>230</v>
      </c>
      <c r="AT478" s="748" t="s">
        <v>230</v>
      </c>
      <c r="AU478" s="748" t="s">
        <v>230</v>
      </c>
      <c r="AV478" s="748" t="s">
        <v>230</v>
      </c>
      <c r="AW478" s="748" t="s">
        <v>230</v>
      </c>
      <c r="AX478" s="704" t="s">
        <v>230</v>
      </c>
      <c r="AY478" s="705">
        <v>8185614</v>
      </c>
      <c r="AZ478" s="746" t="s">
        <v>546</v>
      </c>
    </row>
    <row r="479" spans="1:52" ht="18">
      <c r="A479" s="714"/>
      <c r="B479" s="717"/>
      <c r="C479" s="706"/>
      <c r="D479" s="36" t="s">
        <v>6</v>
      </c>
      <c r="E479" s="108"/>
      <c r="F479" s="88"/>
      <c r="G479" s="88"/>
      <c r="H479" s="88"/>
      <c r="I479" s="88"/>
      <c r="J479" s="88"/>
      <c r="K479" s="88"/>
      <c r="L479" s="88"/>
      <c r="M479" s="89"/>
      <c r="N479" s="109"/>
      <c r="O479" s="89"/>
      <c r="P479" s="92"/>
      <c r="Q479" s="89">
        <f>+Q478*$Q$401/$Q$400</f>
        <v>14288566.539999999</v>
      </c>
      <c r="R479" s="89">
        <f>+R478*$R$401/$R$400</f>
        <v>14288566.539999999</v>
      </c>
      <c r="S479" s="70"/>
      <c r="T479" s="70"/>
      <c r="U479" s="70"/>
      <c r="V479" s="70"/>
      <c r="W479" s="70"/>
      <c r="X479" s="70"/>
      <c r="Y479" s="70"/>
      <c r="Z479" s="70"/>
      <c r="AA479" s="110"/>
      <c r="AB479" s="111"/>
      <c r="AC479" s="59"/>
      <c r="AD479" s="89">
        <f>+AD478*$AD$401/$AD$400</f>
        <v>12377092.51111111</v>
      </c>
      <c r="AE479" s="89">
        <v>14137185.859999999</v>
      </c>
      <c r="AF479" s="432"/>
      <c r="AG479" s="229"/>
      <c r="AH479" s="754"/>
      <c r="AI479" s="737"/>
      <c r="AJ479" s="737"/>
      <c r="AK479" s="737"/>
      <c r="AL479" s="737"/>
      <c r="AM479" s="737"/>
      <c r="AN479" s="737"/>
      <c r="AO479" s="752"/>
      <c r="AP479" s="706"/>
      <c r="AQ479" s="706"/>
      <c r="AR479" s="749"/>
      <c r="AS479" s="749"/>
      <c r="AT479" s="749"/>
      <c r="AU479" s="749"/>
      <c r="AV479" s="749"/>
      <c r="AW479" s="749"/>
      <c r="AX479" s="704"/>
      <c r="AY479" s="705"/>
      <c r="AZ479" s="747"/>
    </row>
    <row r="480" spans="1:52" ht="27">
      <c r="A480" s="714"/>
      <c r="B480" s="717"/>
      <c r="C480" s="706"/>
      <c r="D480" s="38" t="s">
        <v>85</v>
      </c>
      <c r="E480" s="108"/>
      <c r="F480" s="88"/>
      <c r="G480" s="88"/>
      <c r="H480" s="88"/>
      <c r="I480" s="88"/>
      <c r="J480" s="88"/>
      <c r="K480" s="88"/>
      <c r="L480" s="88"/>
      <c r="M480" s="89"/>
      <c r="N480" s="109"/>
      <c r="O480" s="89"/>
      <c r="P480" s="92"/>
      <c r="Q480" s="89"/>
      <c r="R480" s="90"/>
      <c r="S480" s="70"/>
      <c r="T480" s="70"/>
      <c r="U480" s="70"/>
      <c r="V480" s="70"/>
      <c r="W480" s="70"/>
      <c r="X480" s="70"/>
      <c r="Y480" s="70"/>
      <c r="Z480" s="70"/>
      <c r="AA480" s="110"/>
      <c r="AB480" s="111"/>
      <c r="AC480" s="59"/>
      <c r="AD480" s="89"/>
      <c r="AE480" s="120"/>
      <c r="AF480" s="225"/>
      <c r="AG480" s="229"/>
      <c r="AH480" s="754"/>
      <c r="AI480" s="737"/>
      <c r="AJ480" s="737"/>
      <c r="AK480" s="737"/>
      <c r="AL480" s="737"/>
      <c r="AM480" s="737"/>
      <c r="AN480" s="737"/>
      <c r="AO480" s="752"/>
      <c r="AP480" s="706"/>
      <c r="AQ480" s="706"/>
      <c r="AR480" s="749"/>
      <c r="AS480" s="749"/>
      <c r="AT480" s="749"/>
      <c r="AU480" s="749"/>
      <c r="AV480" s="749"/>
      <c r="AW480" s="749"/>
      <c r="AX480" s="704"/>
      <c r="AY480" s="705"/>
      <c r="AZ480" s="747"/>
    </row>
    <row r="481" spans="1:52" ht="27">
      <c r="A481" s="714"/>
      <c r="B481" s="717"/>
      <c r="C481" s="706"/>
      <c r="D481" s="36" t="s">
        <v>7</v>
      </c>
      <c r="E481" s="108"/>
      <c r="F481" s="88"/>
      <c r="G481" s="88"/>
      <c r="H481" s="88"/>
      <c r="I481" s="88"/>
      <c r="J481" s="88"/>
      <c r="K481" s="88"/>
      <c r="L481" s="88"/>
      <c r="M481" s="89"/>
      <c r="N481" s="109"/>
      <c r="O481" s="89"/>
      <c r="P481" s="92"/>
      <c r="Q481" s="89"/>
      <c r="R481" s="90"/>
      <c r="S481" s="70"/>
      <c r="T481" s="70"/>
      <c r="U481" s="70"/>
      <c r="V481" s="70"/>
      <c r="W481" s="70"/>
      <c r="X481" s="70"/>
      <c r="Y481" s="70"/>
      <c r="Z481" s="70"/>
      <c r="AA481" s="110"/>
      <c r="AB481" s="111"/>
      <c r="AC481" s="59"/>
      <c r="AD481" s="89"/>
      <c r="AE481" s="120"/>
      <c r="AF481" s="225"/>
      <c r="AG481" s="229"/>
      <c r="AH481" s="754"/>
      <c r="AI481" s="737"/>
      <c r="AJ481" s="737"/>
      <c r="AK481" s="737"/>
      <c r="AL481" s="737"/>
      <c r="AM481" s="737"/>
      <c r="AN481" s="737"/>
      <c r="AO481" s="752"/>
      <c r="AP481" s="706"/>
      <c r="AQ481" s="706"/>
      <c r="AR481" s="749"/>
      <c r="AS481" s="749"/>
      <c r="AT481" s="749"/>
      <c r="AU481" s="749"/>
      <c r="AV481" s="749"/>
      <c r="AW481" s="749"/>
      <c r="AX481" s="704"/>
      <c r="AY481" s="705"/>
      <c r="AZ481" s="747"/>
    </row>
    <row r="482" spans="1:52" ht="27">
      <c r="A482" s="714"/>
      <c r="B482" s="717"/>
      <c r="C482" s="706"/>
      <c r="D482" s="38" t="s">
        <v>86</v>
      </c>
      <c r="E482" s="76"/>
      <c r="F482" s="72"/>
      <c r="G482" s="72"/>
      <c r="H482" s="72"/>
      <c r="I482" s="72"/>
      <c r="J482" s="72"/>
      <c r="K482" s="72"/>
      <c r="L482" s="72"/>
      <c r="M482" s="73"/>
      <c r="N482" s="73"/>
      <c r="O482" s="73"/>
      <c r="P482" s="92"/>
      <c r="Q482" s="73">
        <v>1</v>
      </c>
      <c r="R482" s="74">
        <v>1</v>
      </c>
      <c r="S482" s="74"/>
      <c r="T482" s="74"/>
      <c r="U482" s="74"/>
      <c r="V482" s="74"/>
      <c r="W482" s="74"/>
      <c r="X482" s="74"/>
      <c r="Y482" s="74"/>
      <c r="Z482" s="74"/>
      <c r="AA482" s="74"/>
      <c r="AB482" s="112"/>
      <c r="AC482" s="118"/>
      <c r="AD482" s="73">
        <v>1</v>
      </c>
      <c r="AE482" s="118">
        <v>1</v>
      </c>
      <c r="AF482" s="226"/>
      <c r="AG482" s="230"/>
      <c r="AH482" s="754"/>
      <c r="AI482" s="737"/>
      <c r="AJ482" s="737"/>
      <c r="AK482" s="737"/>
      <c r="AL482" s="737"/>
      <c r="AM482" s="737"/>
      <c r="AN482" s="737"/>
      <c r="AO482" s="752"/>
      <c r="AP482" s="706"/>
      <c r="AQ482" s="706"/>
      <c r="AR482" s="749"/>
      <c r="AS482" s="749"/>
      <c r="AT482" s="749"/>
      <c r="AU482" s="749"/>
      <c r="AV482" s="749"/>
      <c r="AW482" s="749"/>
      <c r="AX482" s="704"/>
      <c r="AY482" s="705"/>
      <c r="AZ482" s="747"/>
    </row>
    <row r="483" spans="1:52" ht="27.75" thickBot="1">
      <c r="A483" s="714"/>
      <c r="B483" s="717"/>
      <c r="C483" s="706"/>
      <c r="D483" s="37" t="s">
        <v>89</v>
      </c>
      <c r="E483" s="113"/>
      <c r="F483" s="91"/>
      <c r="G483" s="91"/>
      <c r="H483" s="91"/>
      <c r="I483" s="91"/>
      <c r="J483" s="91"/>
      <c r="K483" s="91"/>
      <c r="L483" s="91"/>
      <c r="M483" s="92"/>
      <c r="N483" s="114"/>
      <c r="O483" s="92"/>
      <c r="P483" s="92"/>
      <c r="Q483" s="89">
        <f>+Q482*$Q$401/$Q$400</f>
        <v>14288566.539999999</v>
      </c>
      <c r="R483" s="89">
        <f>+R482*$R$401/$R$400</f>
        <v>14288566.539999999</v>
      </c>
      <c r="S483" s="85"/>
      <c r="T483" s="85"/>
      <c r="U483" s="85"/>
      <c r="V483" s="85"/>
      <c r="W483" s="85"/>
      <c r="X483" s="85"/>
      <c r="Y483" s="85"/>
      <c r="Z483" s="85"/>
      <c r="AA483" s="86"/>
      <c r="AB483" s="103"/>
      <c r="AC483" s="59"/>
      <c r="AD483" s="89">
        <f>+AD482*$AD$401/$AD$400</f>
        <v>12377092.51111111</v>
      </c>
      <c r="AE483" s="89">
        <v>14137185.859999999</v>
      </c>
      <c r="AF483" s="432"/>
      <c r="AG483" s="228"/>
      <c r="AH483" s="754"/>
      <c r="AI483" s="712"/>
      <c r="AJ483" s="712"/>
      <c r="AK483" s="712"/>
      <c r="AL483" s="712"/>
      <c r="AM483" s="712"/>
      <c r="AN483" s="712"/>
      <c r="AO483" s="753"/>
      <c r="AP483" s="706"/>
      <c r="AQ483" s="706"/>
      <c r="AR483" s="750"/>
      <c r="AS483" s="750"/>
      <c r="AT483" s="750"/>
      <c r="AU483" s="750"/>
      <c r="AV483" s="750"/>
      <c r="AW483" s="750"/>
      <c r="AX483" s="704"/>
      <c r="AY483" s="705"/>
      <c r="AZ483" s="747"/>
    </row>
    <row r="484" spans="1:52" ht="18">
      <c r="A484" s="714"/>
      <c r="B484" s="717"/>
      <c r="C484" s="710" t="s">
        <v>254</v>
      </c>
      <c r="D484" s="35" t="s">
        <v>84</v>
      </c>
      <c r="E484" s="76"/>
      <c r="F484" s="72"/>
      <c r="G484" s="72"/>
      <c r="H484" s="72"/>
      <c r="I484" s="72"/>
      <c r="J484" s="72"/>
      <c r="K484" s="72"/>
      <c r="L484" s="72"/>
      <c r="M484" s="73"/>
      <c r="N484" s="73"/>
      <c r="O484" s="73">
        <v>40</v>
      </c>
      <c r="P484" s="118">
        <v>20</v>
      </c>
      <c r="Q484" s="73">
        <v>5</v>
      </c>
      <c r="R484" s="74">
        <v>0</v>
      </c>
      <c r="S484" s="75"/>
      <c r="T484" s="75"/>
      <c r="U484" s="75"/>
      <c r="V484" s="75"/>
      <c r="W484" s="75"/>
      <c r="X484" s="75"/>
      <c r="Y484" s="75"/>
      <c r="Z484" s="75"/>
      <c r="AA484" s="80"/>
      <c r="AB484" s="77"/>
      <c r="AC484" s="118"/>
      <c r="AD484" s="120"/>
      <c r="AE484" s="75"/>
      <c r="AF484" s="224"/>
      <c r="AG484" s="231"/>
      <c r="AH484" s="711" t="s">
        <v>255</v>
      </c>
      <c r="AI484" s="736" t="s">
        <v>227</v>
      </c>
      <c r="AJ484" s="736" t="s">
        <v>227</v>
      </c>
      <c r="AK484" s="736" t="s">
        <v>227</v>
      </c>
      <c r="AL484" s="736" t="s">
        <v>228</v>
      </c>
      <c r="AM484" s="706"/>
      <c r="AN484" s="706" t="s">
        <v>258</v>
      </c>
      <c r="AO484" s="705">
        <v>8185614</v>
      </c>
      <c r="AP484" s="706">
        <v>8185614</v>
      </c>
      <c r="AQ484" s="706"/>
      <c r="AR484" s="734" t="s">
        <v>230</v>
      </c>
      <c r="AS484" s="734" t="s">
        <v>230</v>
      </c>
      <c r="AT484" s="734" t="s">
        <v>230</v>
      </c>
      <c r="AU484" s="734" t="s">
        <v>230</v>
      </c>
      <c r="AV484" s="704" t="s">
        <v>230</v>
      </c>
      <c r="AW484" s="704" t="s">
        <v>230</v>
      </c>
      <c r="AX484" s="704" t="s">
        <v>230</v>
      </c>
      <c r="AY484" s="705">
        <v>8185614</v>
      </c>
      <c r="AZ484" s="221"/>
    </row>
    <row r="485" spans="1:52" ht="18">
      <c r="A485" s="714"/>
      <c r="B485" s="717"/>
      <c r="C485" s="710"/>
      <c r="D485" s="36" t="s">
        <v>6</v>
      </c>
      <c r="E485" s="76"/>
      <c r="F485" s="72"/>
      <c r="G485" s="72"/>
      <c r="H485" s="72"/>
      <c r="I485" s="72"/>
      <c r="J485" s="72"/>
      <c r="K485" s="72"/>
      <c r="L485" s="72"/>
      <c r="M485" s="73"/>
      <c r="N485" s="73"/>
      <c r="O485" s="89">
        <f>+O484*$O$401/$O$400</f>
        <v>512953992</v>
      </c>
      <c r="P485" s="89">
        <f>+P484*$P$401/$P$400</f>
        <v>293771330.80000001</v>
      </c>
      <c r="Q485" s="89">
        <f>+Q484*$Q$401/$Q$400</f>
        <v>71442832.700000003</v>
      </c>
      <c r="R485" s="89"/>
      <c r="S485" s="75"/>
      <c r="T485" s="75"/>
      <c r="U485" s="75"/>
      <c r="V485" s="75"/>
      <c r="W485" s="75"/>
      <c r="X485" s="75"/>
      <c r="Y485" s="75"/>
      <c r="Z485" s="75"/>
      <c r="AA485" s="80"/>
      <c r="AB485" s="77"/>
      <c r="AC485" s="118"/>
      <c r="AD485" s="120"/>
      <c r="AE485" s="75"/>
      <c r="AF485" s="224"/>
      <c r="AG485" s="231"/>
      <c r="AH485" s="711"/>
      <c r="AI485" s="737"/>
      <c r="AJ485" s="737"/>
      <c r="AK485" s="737"/>
      <c r="AL485" s="737"/>
      <c r="AM485" s="706"/>
      <c r="AN485" s="706"/>
      <c r="AO485" s="705"/>
      <c r="AP485" s="706"/>
      <c r="AQ485" s="706"/>
      <c r="AR485" s="734"/>
      <c r="AS485" s="734"/>
      <c r="AT485" s="734"/>
      <c r="AU485" s="734"/>
      <c r="AV485" s="704"/>
      <c r="AW485" s="704"/>
      <c r="AX485" s="704"/>
      <c r="AY485" s="705"/>
      <c r="AZ485" s="221"/>
    </row>
    <row r="486" spans="1:52" ht="27">
      <c r="A486" s="714"/>
      <c r="B486" s="717"/>
      <c r="C486" s="710"/>
      <c r="D486" s="38" t="s">
        <v>85</v>
      </c>
      <c r="E486" s="76"/>
      <c r="F486" s="72"/>
      <c r="G486" s="72"/>
      <c r="H486" s="72"/>
      <c r="I486" s="72"/>
      <c r="J486" s="72"/>
      <c r="K486" s="72"/>
      <c r="L486" s="72"/>
      <c r="M486" s="73"/>
      <c r="N486" s="73"/>
      <c r="O486" s="73"/>
      <c r="P486" s="118"/>
      <c r="Q486" s="73"/>
      <c r="R486" s="74"/>
      <c r="S486" s="75"/>
      <c r="T486" s="75"/>
      <c r="U486" s="75"/>
      <c r="V486" s="75"/>
      <c r="W486" s="75"/>
      <c r="X486" s="75"/>
      <c r="Y486" s="75"/>
      <c r="Z486" s="75"/>
      <c r="AA486" s="80"/>
      <c r="AB486" s="77"/>
      <c r="AC486" s="118"/>
      <c r="AD486" s="120"/>
      <c r="AE486" s="75"/>
      <c r="AF486" s="224"/>
      <c r="AG486" s="231"/>
      <c r="AH486" s="711"/>
      <c r="AI486" s="737"/>
      <c r="AJ486" s="737"/>
      <c r="AK486" s="737"/>
      <c r="AL486" s="737"/>
      <c r="AM486" s="706"/>
      <c r="AN486" s="706"/>
      <c r="AO486" s="705"/>
      <c r="AP486" s="706"/>
      <c r="AQ486" s="706"/>
      <c r="AR486" s="734"/>
      <c r="AS486" s="734"/>
      <c r="AT486" s="734"/>
      <c r="AU486" s="734"/>
      <c r="AV486" s="704"/>
      <c r="AW486" s="704"/>
      <c r="AX486" s="704"/>
      <c r="AY486" s="705"/>
      <c r="AZ486" s="221"/>
    </row>
    <row r="487" spans="1:52" ht="27">
      <c r="A487" s="714"/>
      <c r="B487" s="717"/>
      <c r="C487" s="710"/>
      <c r="D487" s="36" t="s">
        <v>7</v>
      </c>
      <c r="E487" s="76"/>
      <c r="F487" s="72"/>
      <c r="G487" s="72"/>
      <c r="H487" s="72"/>
      <c r="I487" s="72"/>
      <c r="J487" s="72"/>
      <c r="K487" s="72"/>
      <c r="L487" s="72"/>
      <c r="M487" s="73"/>
      <c r="N487" s="73"/>
      <c r="O487" s="73"/>
      <c r="P487" s="118"/>
      <c r="Q487" s="73"/>
      <c r="R487" s="74"/>
      <c r="S487" s="75"/>
      <c r="T487" s="75"/>
      <c r="U487" s="75"/>
      <c r="V487" s="75"/>
      <c r="W487" s="75"/>
      <c r="X487" s="75"/>
      <c r="Y487" s="75"/>
      <c r="Z487" s="75"/>
      <c r="AA487" s="80"/>
      <c r="AB487" s="77"/>
      <c r="AC487" s="118"/>
      <c r="AD487" s="120"/>
      <c r="AE487" s="75"/>
      <c r="AF487" s="224"/>
      <c r="AG487" s="231"/>
      <c r="AH487" s="711"/>
      <c r="AI487" s="737"/>
      <c r="AJ487" s="737"/>
      <c r="AK487" s="737"/>
      <c r="AL487" s="737"/>
      <c r="AM487" s="706"/>
      <c r="AN487" s="706"/>
      <c r="AO487" s="705"/>
      <c r="AP487" s="706"/>
      <c r="AQ487" s="706"/>
      <c r="AR487" s="734"/>
      <c r="AS487" s="734"/>
      <c r="AT487" s="734"/>
      <c r="AU487" s="734"/>
      <c r="AV487" s="704"/>
      <c r="AW487" s="704"/>
      <c r="AX487" s="704"/>
      <c r="AY487" s="705"/>
      <c r="AZ487" s="221"/>
    </row>
    <row r="488" spans="1:52" ht="27">
      <c r="A488" s="714"/>
      <c r="B488" s="717"/>
      <c r="C488" s="710"/>
      <c r="D488" s="38" t="s">
        <v>86</v>
      </c>
      <c r="E488" s="76"/>
      <c r="F488" s="72"/>
      <c r="G488" s="72"/>
      <c r="H488" s="72"/>
      <c r="I488" s="72"/>
      <c r="J488" s="72"/>
      <c r="K488" s="72"/>
      <c r="L488" s="72"/>
      <c r="M488" s="73"/>
      <c r="N488" s="73"/>
      <c r="O488" s="73">
        <f>+O484</f>
        <v>40</v>
      </c>
      <c r="P488" s="118">
        <v>20</v>
      </c>
      <c r="Q488" s="73">
        <v>5</v>
      </c>
      <c r="R488" s="74">
        <v>0</v>
      </c>
      <c r="S488" s="75"/>
      <c r="T488" s="75"/>
      <c r="U488" s="75"/>
      <c r="V488" s="75"/>
      <c r="W488" s="75"/>
      <c r="X488" s="75"/>
      <c r="Y488" s="75"/>
      <c r="Z488" s="75"/>
      <c r="AA488" s="80"/>
      <c r="AB488" s="77"/>
      <c r="AC488" s="118"/>
      <c r="AD488" s="120"/>
      <c r="AE488" s="75"/>
      <c r="AF488" s="224"/>
      <c r="AG488" s="231"/>
      <c r="AH488" s="711"/>
      <c r="AI488" s="737"/>
      <c r="AJ488" s="737"/>
      <c r="AK488" s="737"/>
      <c r="AL488" s="737"/>
      <c r="AM488" s="706"/>
      <c r="AN488" s="706"/>
      <c r="AO488" s="705"/>
      <c r="AP488" s="706"/>
      <c r="AQ488" s="706"/>
      <c r="AR488" s="734"/>
      <c r="AS488" s="734"/>
      <c r="AT488" s="734"/>
      <c r="AU488" s="734"/>
      <c r="AV488" s="704"/>
      <c r="AW488" s="704"/>
      <c r="AX488" s="704"/>
      <c r="AY488" s="705"/>
      <c r="AZ488" s="221"/>
    </row>
    <row r="489" spans="1:52" ht="27.75" thickBot="1">
      <c r="A489" s="714"/>
      <c r="B489" s="717"/>
      <c r="C489" s="710"/>
      <c r="D489" s="37" t="s">
        <v>89</v>
      </c>
      <c r="E489" s="76"/>
      <c r="F489" s="72"/>
      <c r="G489" s="72"/>
      <c r="H489" s="72"/>
      <c r="I489" s="72"/>
      <c r="J489" s="72"/>
      <c r="K489" s="72"/>
      <c r="L489" s="72"/>
      <c r="M489" s="73"/>
      <c r="N489" s="73"/>
      <c r="O489" s="73">
        <f>+O485</f>
        <v>512953992</v>
      </c>
      <c r="P489" s="89">
        <f>+P488*$P$401/$P$400</f>
        <v>293771330.80000001</v>
      </c>
      <c r="Q489" s="89">
        <f>+Q488*$Q$401/$Q$400</f>
        <v>71442832.700000003</v>
      </c>
      <c r="R489" s="74"/>
      <c r="S489" s="75"/>
      <c r="T489" s="75"/>
      <c r="U489" s="75"/>
      <c r="V489" s="75"/>
      <c r="W489" s="75"/>
      <c r="X489" s="75"/>
      <c r="Y489" s="75"/>
      <c r="Z489" s="75"/>
      <c r="AA489" s="80"/>
      <c r="AB489" s="77"/>
      <c r="AC489" s="118"/>
      <c r="AD489" s="120"/>
      <c r="AE489" s="75"/>
      <c r="AF489" s="224"/>
      <c r="AG489" s="231"/>
      <c r="AH489" s="711"/>
      <c r="AI489" s="712"/>
      <c r="AJ489" s="712"/>
      <c r="AK489" s="712"/>
      <c r="AL489" s="712"/>
      <c r="AM489" s="706"/>
      <c r="AN489" s="706"/>
      <c r="AO489" s="705"/>
      <c r="AP489" s="706"/>
      <c r="AQ489" s="706"/>
      <c r="AR489" s="734"/>
      <c r="AS489" s="734"/>
      <c r="AT489" s="734"/>
      <c r="AU489" s="734"/>
      <c r="AV489" s="704"/>
      <c r="AW489" s="704"/>
      <c r="AX489" s="704"/>
      <c r="AY489" s="705"/>
      <c r="AZ489" s="221"/>
    </row>
    <row r="490" spans="1:52" ht="18">
      <c r="A490" s="714"/>
      <c r="B490" s="717"/>
      <c r="C490" s="710" t="s">
        <v>256</v>
      </c>
      <c r="D490" s="35" t="s">
        <v>84</v>
      </c>
      <c r="E490" s="76"/>
      <c r="F490" s="72"/>
      <c r="G490" s="72"/>
      <c r="H490" s="72"/>
      <c r="I490" s="72"/>
      <c r="J490" s="72"/>
      <c r="K490" s="72"/>
      <c r="L490" s="72"/>
      <c r="M490" s="73"/>
      <c r="N490" s="73">
        <f t="shared" ref="N490:N495" si="19">+N400</f>
        <v>50</v>
      </c>
      <c r="O490" s="105">
        <f t="shared" ref="O490:O495" si="20">+O412+O442+O454+O472+O484</f>
        <v>50</v>
      </c>
      <c r="P490" s="73">
        <f t="shared" ref="P490:P495" si="21">+P406+P412+P424+P430+P436+P448+P442+P454+P472+P466+P484</f>
        <v>50</v>
      </c>
      <c r="Q490" s="73">
        <f t="shared" ref="Q490:R495" si="22">+Q406+Q412+Q418+Q424+Q430+Q436+Q448+Q442+Q454+Q460+Q472+Q466+Q478+Q484</f>
        <v>50</v>
      </c>
      <c r="R490" s="73">
        <f t="shared" si="22"/>
        <v>50</v>
      </c>
      <c r="S490" s="75">
        <v>50</v>
      </c>
      <c r="T490" s="75"/>
      <c r="U490" s="75"/>
      <c r="V490" s="75"/>
      <c r="W490" s="75"/>
      <c r="X490" s="75"/>
      <c r="Y490" s="75"/>
      <c r="Z490" s="75"/>
      <c r="AA490" s="74">
        <f t="shared" ref="AA490:AA495" si="23">+AA400</f>
        <v>5</v>
      </c>
      <c r="AB490" s="105">
        <f t="shared" ref="AB490:AB495" si="24">+AB412+AB442+AB454+AB472</f>
        <v>10</v>
      </c>
      <c r="AC490" s="73">
        <f t="shared" ref="AC490:AC495" si="25">+AC406+AC412+AC424+AC430+AC436+AC448+AC442+AC454+AC472+AC466+AC484</f>
        <v>30</v>
      </c>
      <c r="AD490" s="73">
        <f t="shared" ref="AD490:AD495" si="26">+AD406+AD412+AD418+AD424+AD430+AD436+AD448+AD442+AD454+AD460+AD472+AD466+AD478+AD484</f>
        <v>45</v>
      </c>
      <c r="AE490" s="100">
        <v>50</v>
      </c>
      <c r="AF490" s="433">
        <f>[3]INVERSIÓN!T34</f>
        <v>50</v>
      </c>
      <c r="AG490" s="224"/>
      <c r="AH490" s="711" t="s">
        <v>255</v>
      </c>
      <c r="AI490" s="736" t="s">
        <v>227</v>
      </c>
      <c r="AJ490" s="736" t="s">
        <v>227</v>
      </c>
      <c r="AK490" s="736" t="s">
        <v>227</v>
      </c>
      <c r="AL490" s="736" t="s">
        <v>228</v>
      </c>
      <c r="AM490" s="706"/>
      <c r="AN490" s="706" t="s">
        <v>258</v>
      </c>
      <c r="AO490" s="705">
        <v>7715777</v>
      </c>
      <c r="AP490" s="706"/>
      <c r="AQ490" s="706"/>
      <c r="AR490" s="704" t="s">
        <v>230</v>
      </c>
      <c r="AS490" s="704" t="s">
        <v>230</v>
      </c>
      <c r="AT490" s="704" t="s">
        <v>230</v>
      </c>
      <c r="AU490" s="704" t="s">
        <v>230</v>
      </c>
      <c r="AV490" s="704" t="s">
        <v>230</v>
      </c>
      <c r="AW490" s="704" t="s">
        <v>230</v>
      </c>
      <c r="AX490" s="704" t="s">
        <v>230</v>
      </c>
      <c r="AY490" s="705">
        <v>7715777</v>
      </c>
      <c r="AZ490" s="221"/>
    </row>
    <row r="491" spans="1:52" ht="18">
      <c r="A491" s="714"/>
      <c r="B491" s="717"/>
      <c r="C491" s="710"/>
      <c r="D491" s="36" t="s">
        <v>6</v>
      </c>
      <c r="E491" s="76"/>
      <c r="F491" s="72"/>
      <c r="G491" s="72"/>
      <c r="H491" s="72"/>
      <c r="I491" s="72"/>
      <c r="J491" s="72"/>
      <c r="K491" s="72"/>
      <c r="L491" s="72"/>
      <c r="M491" s="73"/>
      <c r="N491" s="73">
        <f t="shared" si="19"/>
        <v>641192490</v>
      </c>
      <c r="O491" s="105">
        <f t="shared" si="20"/>
        <v>641192490</v>
      </c>
      <c r="P491" s="73">
        <f t="shared" si="21"/>
        <v>734428327</v>
      </c>
      <c r="Q491" s="73">
        <f t="shared" si="22"/>
        <v>714428327</v>
      </c>
      <c r="R491" s="73">
        <f t="shared" si="22"/>
        <v>714428327.00000012</v>
      </c>
      <c r="S491" s="75">
        <v>714428327</v>
      </c>
      <c r="T491" s="75"/>
      <c r="U491" s="75"/>
      <c r="V491" s="75"/>
      <c r="W491" s="75"/>
      <c r="X491" s="75"/>
      <c r="Y491" s="75"/>
      <c r="Z491" s="75"/>
      <c r="AA491" s="74">
        <f t="shared" si="23"/>
        <v>519353000</v>
      </c>
      <c r="AB491" s="105">
        <f t="shared" si="24"/>
        <v>532019000</v>
      </c>
      <c r="AC491" s="73">
        <f t="shared" si="25"/>
        <v>532019000.00000006</v>
      </c>
      <c r="AD491" s="73">
        <f t="shared" si="26"/>
        <v>556969163.00000012</v>
      </c>
      <c r="AE491" s="89">
        <v>706859293</v>
      </c>
      <c r="AF491" s="433">
        <f>[3]INVERSIÓN!T35</f>
        <v>706859293</v>
      </c>
      <c r="AG491" s="224"/>
      <c r="AH491" s="711"/>
      <c r="AI491" s="737"/>
      <c r="AJ491" s="737"/>
      <c r="AK491" s="737"/>
      <c r="AL491" s="737"/>
      <c r="AM491" s="706"/>
      <c r="AN491" s="706"/>
      <c r="AO491" s="705"/>
      <c r="AP491" s="706"/>
      <c r="AQ491" s="706"/>
      <c r="AR491" s="704"/>
      <c r="AS491" s="704"/>
      <c r="AT491" s="704"/>
      <c r="AU491" s="704"/>
      <c r="AV491" s="704"/>
      <c r="AW491" s="704"/>
      <c r="AX491" s="704"/>
      <c r="AY491" s="705"/>
      <c r="AZ491" s="221"/>
    </row>
    <row r="492" spans="1:52" ht="27">
      <c r="A492" s="714"/>
      <c r="B492" s="717"/>
      <c r="C492" s="710"/>
      <c r="D492" s="38" t="s">
        <v>85</v>
      </c>
      <c r="E492" s="76"/>
      <c r="F492" s="72"/>
      <c r="G492" s="72"/>
      <c r="H492" s="72"/>
      <c r="I492" s="72"/>
      <c r="J492" s="72"/>
      <c r="K492" s="72"/>
      <c r="L492" s="72"/>
      <c r="M492" s="73"/>
      <c r="N492" s="73">
        <f t="shared" si="19"/>
        <v>0</v>
      </c>
      <c r="O492" s="105">
        <f t="shared" si="20"/>
        <v>0</v>
      </c>
      <c r="P492" s="73">
        <f t="shared" si="21"/>
        <v>0</v>
      </c>
      <c r="Q492" s="73">
        <f t="shared" si="22"/>
        <v>0</v>
      </c>
      <c r="R492" s="73">
        <f t="shared" si="22"/>
        <v>0</v>
      </c>
      <c r="S492" s="75"/>
      <c r="T492" s="75"/>
      <c r="U492" s="75"/>
      <c r="V492" s="75"/>
      <c r="W492" s="75"/>
      <c r="X492" s="75"/>
      <c r="Y492" s="75"/>
      <c r="Z492" s="75"/>
      <c r="AA492" s="74">
        <f t="shared" si="23"/>
        <v>0</v>
      </c>
      <c r="AB492" s="105">
        <f t="shared" si="24"/>
        <v>0</v>
      </c>
      <c r="AC492" s="73">
        <f t="shared" si="25"/>
        <v>0</v>
      </c>
      <c r="AD492" s="73">
        <f t="shared" si="26"/>
        <v>0</v>
      </c>
      <c r="AE492" s="75"/>
      <c r="AF492" s="224"/>
      <c r="AG492" s="224"/>
      <c r="AH492" s="711"/>
      <c r="AI492" s="737"/>
      <c r="AJ492" s="737"/>
      <c r="AK492" s="737"/>
      <c r="AL492" s="737"/>
      <c r="AM492" s="706"/>
      <c r="AN492" s="706"/>
      <c r="AO492" s="705"/>
      <c r="AP492" s="706"/>
      <c r="AQ492" s="706"/>
      <c r="AR492" s="704"/>
      <c r="AS492" s="704"/>
      <c r="AT492" s="704"/>
      <c r="AU492" s="704"/>
      <c r="AV492" s="704"/>
      <c r="AW492" s="704"/>
      <c r="AX492" s="704"/>
      <c r="AY492" s="705"/>
      <c r="AZ492" s="221"/>
    </row>
    <row r="493" spans="1:52" ht="27">
      <c r="A493" s="714"/>
      <c r="B493" s="717"/>
      <c r="C493" s="710"/>
      <c r="D493" s="36" t="s">
        <v>7</v>
      </c>
      <c r="E493" s="76"/>
      <c r="F493" s="72"/>
      <c r="G493" s="72"/>
      <c r="H493" s="72"/>
      <c r="I493" s="72"/>
      <c r="J493" s="72"/>
      <c r="K493" s="72"/>
      <c r="L493" s="72"/>
      <c r="M493" s="73"/>
      <c r="N493" s="73">
        <f t="shared" si="19"/>
        <v>0</v>
      </c>
      <c r="O493" s="105">
        <f t="shared" si="20"/>
        <v>0</v>
      </c>
      <c r="P493" s="73">
        <f t="shared" si="21"/>
        <v>0</v>
      </c>
      <c r="Q493" s="73">
        <f t="shared" si="22"/>
        <v>0</v>
      </c>
      <c r="R493" s="73">
        <f t="shared" si="22"/>
        <v>0</v>
      </c>
      <c r="S493" s="75"/>
      <c r="T493" s="75"/>
      <c r="U493" s="75"/>
      <c r="V493" s="75"/>
      <c r="W493" s="75"/>
      <c r="X493" s="75"/>
      <c r="Y493" s="75"/>
      <c r="Z493" s="75"/>
      <c r="AA493" s="74">
        <f t="shared" si="23"/>
        <v>0</v>
      </c>
      <c r="AB493" s="105">
        <f t="shared" si="24"/>
        <v>0</v>
      </c>
      <c r="AC493" s="73">
        <f t="shared" si="25"/>
        <v>0</v>
      </c>
      <c r="AD493" s="73">
        <f t="shared" si="26"/>
        <v>0</v>
      </c>
      <c r="AE493" s="75"/>
      <c r="AF493" s="224"/>
      <c r="AG493" s="224"/>
      <c r="AH493" s="711"/>
      <c r="AI493" s="737"/>
      <c r="AJ493" s="737"/>
      <c r="AK493" s="737"/>
      <c r="AL493" s="737"/>
      <c r="AM493" s="706"/>
      <c r="AN493" s="706"/>
      <c r="AO493" s="705"/>
      <c r="AP493" s="706"/>
      <c r="AQ493" s="706"/>
      <c r="AR493" s="704"/>
      <c r="AS493" s="704"/>
      <c r="AT493" s="704"/>
      <c r="AU493" s="704"/>
      <c r="AV493" s="704"/>
      <c r="AW493" s="704"/>
      <c r="AX493" s="704"/>
      <c r="AY493" s="705"/>
      <c r="AZ493" s="221"/>
    </row>
    <row r="494" spans="1:52" ht="27">
      <c r="A494" s="714"/>
      <c r="B494" s="717"/>
      <c r="C494" s="710"/>
      <c r="D494" s="38" t="s">
        <v>86</v>
      </c>
      <c r="E494" s="76"/>
      <c r="F494" s="72"/>
      <c r="G494" s="72"/>
      <c r="H494" s="72"/>
      <c r="I494" s="72"/>
      <c r="J494" s="72"/>
      <c r="K494" s="72"/>
      <c r="L494" s="72"/>
      <c r="M494" s="73"/>
      <c r="N494" s="73">
        <f t="shared" si="19"/>
        <v>50</v>
      </c>
      <c r="O494" s="105">
        <f t="shared" si="20"/>
        <v>50</v>
      </c>
      <c r="P494" s="73">
        <f t="shared" si="21"/>
        <v>50</v>
      </c>
      <c r="Q494" s="73">
        <f t="shared" si="22"/>
        <v>50</v>
      </c>
      <c r="R494" s="73">
        <f t="shared" si="22"/>
        <v>49</v>
      </c>
      <c r="S494" s="75"/>
      <c r="T494" s="75"/>
      <c r="U494" s="75"/>
      <c r="V494" s="75"/>
      <c r="W494" s="75"/>
      <c r="X494" s="75"/>
      <c r="Y494" s="75"/>
      <c r="Z494" s="75"/>
      <c r="AA494" s="74">
        <f t="shared" si="23"/>
        <v>5</v>
      </c>
      <c r="AB494" s="105">
        <f t="shared" si="24"/>
        <v>10</v>
      </c>
      <c r="AC494" s="73">
        <f t="shared" si="25"/>
        <v>30</v>
      </c>
      <c r="AD494" s="73">
        <f t="shared" si="26"/>
        <v>45</v>
      </c>
      <c r="AE494" s="80">
        <v>50</v>
      </c>
      <c r="AF494" s="434"/>
      <c r="AG494" s="224"/>
      <c r="AH494" s="711"/>
      <c r="AI494" s="737"/>
      <c r="AJ494" s="737"/>
      <c r="AK494" s="737"/>
      <c r="AL494" s="737"/>
      <c r="AM494" s="706"/>
      <c r="AN494" s="706"/>
      <c r="AO494" s="705"/>
      <c r="AP494" s="706"/>
      <c r="AQ494" s="706"/>
      <c r="AR494" s="704"/>
      <c r="AS494" s="704"/>
      <c r="AT494" s="704"/>
      <c r="AU494" s="704"/>
      <c r="AV494" s="704"/>
      <c r="AW494" s="704"/>
      <c r="AX494" s="704"/>
      <c r="AY494" s="705"/>
      <c r="AZ494" s="221"/>
    </row>
    <row r="495" spans="1:52" ht="27.75" thickBot="1">
      <c r="A495" s="715"/>
      <c r="B495" s="719"/>
      <c r="C495" s="710"/>
      <c r="D495" s="37" t="s">
        <v>89</v>
      </c>
      <c r="E495" s="76"/>
      <c r="F495" s="72"/>
      <c r="G495" s="72"/>
      <c r="H495" s="72"/>
      <c r="I495" s="72"/>
      <c r="J495" s="72"/>
      <c r="K495" s="72"/>
      <c r="L495" s="72"/>
      <c r="M495" s="73"/>
      <c r="N495" s="73">
        <f t="shared" si="19"/>
        <v>641192490</v>
      </c>
      <c r="O495" s="105">
        <f t="shared" si="20"/>
        <v>641192490</v>
      </c>
      <c r="P495" s="73">
        <f t="shared" si="21"/>
        <v>734428327</v>
      </c>
      <c r="Q495" s="73">
        <f t="shared" si="22"/>
        <v>714428327</v>
      </c>
      <c r="R495" s="73">
        <f t="shared" si="22"/>
        <v>700139760.46000016</v>
      </c>
      <c r="S495" s="75"/>
      <c r="T495" s="75"/>
      <c r="U495" s="75"/>
      <c r="V495" s="75"/>
      <c r="W495" s="75"/>
      <c r="X495" s="75"/>
      <c r="Y495" s="75"/>
      <c r="Z495" s="75"/>
      <c r="AA495" s="74">
        <f t="shared" si="23"/>
        <v>519353000</v>
      </c>
      <c r="AB495" s="105">
        <f t="shared" si="24"/>
        <v>532019000</v>
      </c>
      <c r="AC495" s="73">
        <f t="shared" si="25"/>
        <v>532019000.00000006</v>
      </c>
      <c r="AD495" s="73">
        <f t="shared" si="26"/>
        <v>556969163.00000012</v>
      </c>
      <c r="AE495" s="89">
        <v>706859293</v>
      </c>
      <c r="AF495" s="432"/>
      <c r="AG495" s="224"/>
      <c r="AH495" s="711"/>
      <c r="AI495" s="712"/>
      <c r="AJ495" s="712"/>
      <c r="AK495" s="712"/>
      <c r="AL495" s="737"/>
      <c r="AM495" s="706"/>
      <c r="AN495" s="706"/>
      <c r="AO495" s="705"/>
      <c r="AP495" s="706"/>
      <c r="AQ495" s="706"/>
      <c r="AR495" s="704"/>
      <c r="AS495" s="704"/>
      <c r="AT495" s="704"/>
      <c r="AU495" s="704"/>
      <c r="AV495" s="704"/>
      <c r="AW495" s="704"/>
      <c r="AX495" s="704"/>
      <c r="AY495" s="705"/>
      <c r="AZ495" s="221"/>
    </row>
    <row r="496" spans="1:52" ht="25.5">
      <c r="A496" s="713">
        <v>6</v>
      </c>
      <c r="B496" s="716" t="s">
        <v>214</v>
      </c>
      <c r="C496" s="710" t="s">
        <v>573</v>
      </c>
      <c r="D496" s="35" t="s">
        <v>84</v>
      </c>
      <c r="E496" s="115">
        <f>+[2]INVERSIÓN!H40</f>
        <v>10</v>
      </c>
      <c r="F496" s="115">
        <f>+[2]INVERSIÓN!I40</f>
        <v>10</v>
      </c>
      <c r="G496" s="104"/>
      <c r="H496" s="104"/>
      <c r="I496" s="104"/>
      <c r="J496" s="104"/>
      <c r="K496" s="104"/>
      <c r="L496" s="104"/>
      <c r="M496" s="102">
        <f t="shared" ref="M496:M501" si="27">+F496</f>
        <v>10</v>
      </c>
      <c r="N496" s="73">
        <f>+[2]INVERSIÓN!K40</f>
        <v>10</v>
      </c>
      <c r="O496" s="73">
        <f>+[2]INVERSIÓN!M40</f>
        <v>10</v>
      </c>
      <c r="P496" s="73">
        <f>+[3]INVERSIÓN!O40</f>
        <v>10</v>
      </c>
      <c r="Q496" s="73">
        <f>+[3]INVERSIÓN!Q40</f>
        <v>10</v>
      </c>
      <c r="R496" s="74">
        <f>+[3]INVERSIÓN!S40</f>
        <v>10</v>
      </c>
      <c r="S496" s="85" t="s">
        <v>260</v>
      </c>
      <c r="T496" s="85"/>
      <c r="U496" s="85"/>
      <c r="V496" s="85"/>
      <c r="W496" s="85"/>
      <c r="X496" s="85"/>
      <c r="Y496" s="85"/>
      <c r="Z496" s="85">
        <f>+[2]INVERSIÓN!J40</f>
        <v>2</v>
      </c>
      <c r="AA496" s="86">
        <f>+[2]INVERSIÓN!DX40</f>
        <v>4</v>
      </c>
      <c r="AB496" s="103">
        <f>+[2]INVERSIÓN!DY40</f>
        <v>6</v>
      </c>
      <c r="AC496" s="118">
        <f>+[3]INVERSIÓN!DZ40</f>
        <v>8</v>
      </c>
      <c r="AD496" s="86">
        <f>+[3]INVERSIÓN!R40</f>
        <v>9</v>
      </c>
      <c r="AE496" s="209">
        <v>10</v>
      </c>
      <c r="AF496" s="431"/>
      <c r="AG496" s="227"/>
      <c r="AH496" s="711" t="s">
        <v>575</v>
      </c>
      <c r="AI496" s="706" t="s">
        <v>184</v>
      </c>
      <c r="AJ496" s="706" t="s">
        <v>184</v>
      </c>
      <c r="AK496" s="706" t="s">
        <v>184</v>
      </c>
      <c r="AL496" s="710" t="s">
        <v>228</v>
      </c>
      <c r="AM496" s="706" t="s">
        <v>261</v>
      </c>
      <c r="AN496" s="706" t="s">
        <v>258</v>
      </c>
      <c r="AO496" s="706">
        <v>7715777</v>
      </c>
      <c r="AP496" s="707">
        <v>3679381.9895200301</v>
      </c>
      <c r="AQ496" s="707">
        <v>4036396.0104799699</v>
      </c>
      <c r="AR496" s="734" t="s">
        <v>230</v>
      </c>
      <c r="AS496" s="734" t="s">
        <v>230</v>
      </c>
      <c r="AT496" s="734" t="s">
        <v>230</v>
      </c>
      <c r="AU496" s="734" t="s">
        <v>230</v>
      </c>
      <c r="AV496" s="734" t="s">
        <v>230</v>
      </c>
      <c r="AW496" s="734" t="s">
        <v>230</v>
      </c>
      <c r="AX496" s="734" t="s">
        <v>230</v>
      </c>
      <c r="AY496" s="735">
        <v>7715777</v>
      </c>
      <c r="AZ496" s="727" t="s">
        <v>275</v>
      </c>
    </row>
    <row r="497" spans="1:52" ht="18">
      <c r="A497" s="714"/>
      <c r="B497" s="717"/>
      <c r="C497" s="710"/>
      <c r="D497" s="36" t="s">
        <v>6</v>
      </c>
      <c r="E497" s="115">
        <f>+[2]INVERSIÓN!H41</f>
        <v>120000000</v>
      </c>
      <c r="F497" s="115">
        <f>+[2]INVERSIÓN!I41</f>
        <v>120000000</v>
      </c>
      <c r="G497" s="88"/>
      <c r="H497" s="88"/>
      <c r="I497" s="88"/>
      <c r="J497" s="88"/>
      <c r="K497" s="88"/>
      <c r="L497" s="88"/>
      <c r="M497" s="102">
        <f t="shared" si="27"/>
        <v>120000000</v>
      </c>
      <c r="N497" s="73">
        <f>+[2]INVERSIÓN!K41</f>
        <v>104955000</v>
      </c>
      <c r="O497" s="73">
        <f>+[2]INVERSIÓN!M41</f>
        <v>104955000</v>
      </c>
      <c r="P497" s="73">
        <f>+[3]INVERSIÓN!O41</f>
        <v>104955000</v>
      </c>
      <c r="Q497" s="73">
        <f>+[3]INVERSIÓN!Q41</f>
        <v>109624000</v>
      </c>
      <c r="R497" s="74">
        <f>+[3]INVERSIÓN!S41</f>
        <v>109624000</v>
      </c>
      <c r="S497" s="728" t="s">
        <v>574</v>
      </c>
      <c r="T497" s="85"/>
      <c r="U497" s="85"/>
      <c r="V497" s="85"/>
      <c r="W497" s="85"/>
      <c r="X497" s="85"/>
      <c r="Y497" s="85"/>
      <c r="Z497" s="85">
        <f>+[2]INVERSIÓN!J41</f>
        <v>0</v>
      </c>
      <c r="AA497" s="86">
        <f>+[2]INVERSIÓN!DX41</f>
        <v>90696000</v>
      </c>
      <c r="AB497" s="103">
        <f>+[2]INVERSIÓN!DY41</f>
        <v>90696000</v>
      </c>
      <c r="AC497" s="118">
        <f>+[3]INVERSIÓN!DZ41</f>
        <v>90696000</v>
      </c>
      <c r="AD497" s="86">
        <f>+[3]INVERSIÓN!R41</f>
        <v>90696000</v>
      </c>
      <c r="AE497" s="209">
        <v>109624000</v>
      </c>
      <c r="AF497" s="431"/>
      <c r="AG497" s="225"/>
      <c r="AH497" s="711"/>
      <c r="AI497" s="706"/>
      <c r="AJ497" s="706"/>
      <c r="AK497" s="706"/>
      <c r="AL497" s="710"/>
      <c r="AM497" s="706"/>
      <c r="AN497" s="706"/>
      <c r="AO497" s="706"/>
      <c r="AP497" s="708"/>
      <c r="AQ497" s="708"/>
      <c r="AR497" s="734"/>
      <c r="AS497" s="734"/>
      <c r="AT497" s="734"/>
      <c r="AU497" s="734"/>
      <c r="AV497" s="734"/>
      <c r="AW497" s="734"/>
      <c r="AX497" s="734"/>
      <c r="AY497" s="735"/>
      <c r="AZ497" s="727"/>
    </row>
    <row r="498" spans="1:52" ht="27">
      <c r="A498" s="714"/>
      <c r="B498" s="717"/>
      <c r="C498" s="710"/>
      <c r="D498" s="38" t="s">
        <v>85</v>
      </c>
      <c r="E498" s="115">
        <f>+[2]INVERSIÓN!H42</f>
        <v>0</v>
      </c>
      <c r="F498" s="115">
        <f>+[2]INVERSIÓN!I42</f>
        <v>0</v>
      </c>
      <c r="G498" s="88"/>
      <c r="H498" s="88"/>
      <c r="I498" s="88"/>
      <c r="J498" s="88"/>
      <c r="K498" s="88"/>
      <c r="L498" s="88"/>
      <c r="M498" s="102">
        <f t="shared" si="27"/>
        <v>0</v>
      </c>
      <c r="N498" s="73">
        <f>+[2]INVERSIÓN!K42</f>
        <v>0</v>
      </c>
      <c r="O498" s="73">
        <f>+[2]INVERSIÓN!M42</f>
        <v>0</v>
      </c>
      <c r="P498" s="73" t="e">
        <f>+[3]INVERSIÓN!O42</f>
        <v>#REF!</v>
      </c>
      <c r="Q498" s="73" t="e">
        <f>+[3]INVERSIÓN!Q42</f>
        <v>#REF!</v>
      </c>
      <c r="R498" s="74" t="e">
        <f>+[3]INVERSIÓN!S42</f>
        <v>#REF!</v>
      </c>
      <c r="S498" s="729"/>
      <c r="T498" s="85"/>
      <c r="U498" s="85"/>
      <c r="V498" s="85"/>
      <c r="W498" s="85"/>
      <c r="X498" s="85"/>
      <c r="Y498" s="85"/>
      <c r="Z498" s="85">
        <f>+[2]INVERSIÓN!J42</f>
        <v>0</v>
      </c>
      <c r="AA498" s="86">
        <f>+[2]INVERSIÓN!DX42</f>
        <v>0</v>
      </c>
      <c r="AB498" s="103">
        <f>+[2]INVERSIÓN!DY42</f>
        <v>0</v>
      </c>
      <c r="AC498" s="118" t="e">
        <f>+[3]INVERSIÓN!DZ42</f>
        <v>#REF!</v>
      </c>
      <c r="AD498" s="86" t="e">
        <f>+[3]INVERSIÓN!R42</f>
        <v>#REF!</v>
      </c>
      <c r="AE498" s="209">
        <v>0</v>
      </c>
      <c r="AF498" s="431"/>
      <c r="AG498" s="225"/>
      <c r="AH498" s="711"/>
      <c r="AI498" s="706"/>
      <c r="AJ498" s="706"/>
      <c r="AK498" s="706"/>
      <c r="AL498" s="710"/>
      <c r="AM498" s="706"/>
      <c r="AN498" s="706"/>
      <c r="AO498" s="706"/>
      <c r="AP498" s="708"/>
      <c r="AQ498" s="708"/>
      <c r="AR498" s="734"/>
      <c r="AS498" s="734"/>
      <c r="AT498" s="734"/>
      <c r="AU498" s="734"/>
      <c r="AV498" s="734"/>
      <c r="AW498" s="734"/>
      <c r="AX498" s="734"/>
      <c r="AY498" s="735"/>
      <c r="AZ498" s="727"/>
    </row>
    <row r="499" spans="1:52" ht="27">
      <c r="A499" s="714"/>
      <c r="B499" s="717"/>
      <c r="C499" s="710"/>
      <c r="D499" s="36" t="s">
        <v>7</v>
      </c>
      <c r="E499" s="115">
        <f>+[2]INVERSIÓN!H43</f>
        <v>0</v>
      </c>
      <c r="F499" s="115">
        <f>+[2]INVERSIÓN!I43</f>
        <v>0</v>
      </c>
      <c r="G499" s="88"/>
      <c r="H499" s="88"/>
      <c r="I499" s="88"/>
      <c r="J499" s="88"/>
      <c r="K499" s="88"/>
      <c r="L499" s="88"/>
      <c r="M499" s="102">
        <f t="shared" si="27"/>
        <v>0</v>
      </c>
      <c r="N499" s="73">
        <f>+[2]INVERSIÓN!K43</f>
        <v>0</v>
      </c>
      <c r="O499" s="73">
        <f>+[2]INVERSIÓN!M43</f>
        <v>0</v>
      </c>
      <c r="P499" s="73" t="e">
        <f>+[3]INVERSIÓN!O43</f>
        <v>#REF!</v>
      </c>
      <c r="Q499" s="73" t="e">
        <f>+[3]INVERSIÓN!Q43</f>
        <v>#REF!</v>
      </c>
      <c r="R499" s="74" t="e">
        <f>+[3]INVERSIÓN!S43</f>
        <v>#REF!</v>
      </c>
      <c r="S499" s="729"/>
      <c r="T499" s="85"/>
      <c r="U499" s="85"/>
      <c r="V499" s="85"/>
      <c r="W499" s="85"/>
      <c r="X499" s="85"/>
      <c r="Y499" s="85"/>
      <c r="Z499" s="85">
        <f>+[2]INVERSIÓN!J43</f>
        <v>0</v>
      </c>
      <c r="AA499" s="86">
        <f>+[2]INVERSIÓN!DX43</f>
        <v>0</v>
      </c>
      <c r="AB499" s="103">
        <f>+[2]INVERSIÓN!DY43</f>
        <v>0</v>
      </c>
      <c r="AC499" s="118" t="e">
        <f>+[3]INVERSIÓN!DZ43</f>
        <v>#REF!</v>
      </c>
      <c r="AD499" s="86" t="e">
        <f>+[3]INVERSIÓN!R43</f>
        <v>#REF!</v>
      </c>
      <c r="AE499" s="209">
        <v>0</v>
      </c>
      <c r="AF499" s="431"/>
      <c r="AG499" s="225"/>
      <c r="AH499" s="711"/>
      <c r="AI499" s="706"/>
      <c r="AJ499" s="706"/>
      <c r="AK499" s="706"/>
      <c r="AL499" s="710"/>
      <c r="AM499" s="706"/>
      <c r="AN499" s="706"/>
      <c r="AO499" s="706"/>
      <c r="AP499" s="708"/>
      <c r="AQ499" s="708"/>
      <c r="AR499" s="734"/>
      <c r="AS499" s="734"/>
      <c r="AT499" s="734"/>
      <c r="AU499" s="734"/>
      <c r="AV499" s="734"/>
      <c r="AW499" s="734"/>
      <c r="AX499" s="734"/>
      <c r="AY499" s="735"/>
      <c r="AZ499" s="727"/>
    </row>
    <row r="500" spans="1:52" ht="27">
      <c r="A500" s="714"/>
      <c r="B500" s="717"/>
      <c r="C500" s="710"/>
      <c r="D500" s="38" t="s">
        <v>86</v>
      </c>
      <c r="E500" s="115">
        <f>+[2]INVERSIÓN!H44</f>
        <v>10</v>
      </c>
      <c r="F500" s="115">
        <f>+[2]INVERSIÓN!I44</f>
        <v>10</v>
      </c>
      <c r="G500" s="104"/>
      <c r="H500" s="104"/>
      <c r="I500" s="104"/>
      <c r="J500" s="104"/>
      <c r="K500" s="104"/>
      <c r="L500" s="104"/>
      <c r="M500" s="102">
        <f t="shared" si="27"/>
        <v>10</v>
      </c>
      <c r="N500" s="73">
        <f>+[2]INVERSIÓN!K44</f>
        <v>10</v>
      </c>
      <c r="O500" s="73">
        <f>+[2]INVERSIÓN!M44</f>
        <v>10</v>
      </c>
      <c r="P500" s="73">
        <f>+[3]INVERSIÓN!O44</f>
        <v>10</v>
      </c>
      <c r="Q500" s="73">
        <f>+[3]INVERSIÓN!Q44</f>
        <v>10</v>
      </c>
      <c r="R500" s="74">
        <f>+[3]INVERSIÓN!S44</f>
        <v>10</v>
      </c>
      <c r="S500" s="729"/>
      <c r="T500" s="74"/>
      <c r="U500" s="74"/>
      <c r="V500" s="74"/>
      <c r="W500" s="74"/>
      <c r="X500" s="74"/>
      <c r="Y500" s="74"/>
      <c r="Z500" s="85">
        <f>+[2]INVERSIÓN!J44</f>
        <v>2</v>
      </c>
      <c r="AA500" s="86">
        <f>+[2]INVERSIÓN!DX44</f>
        <v>4</v>
      </c>
      <c r="AB500" s="103">
        <f>+[2]INVERSIÓN!DY44</f>
        <v>6</v>
      </c>
      <c r="AC500" s="118">
        <f>+[3]INVERSIÓN!DZ44</f>
        <v>8</v>
      </c>
      <c r="AD500" s="86">
        <f>+[3]INVERSIÓN!R44</f>
        <v>9</v>
      </c>
      <c r="AE500" s="209">
        <v>10</v>
      </c>
      <c r="AF500" s="431"/>
      <c r="AG500" s="226"/>
      <c r="AH500" s="711"/>
      <c r="AI500" s="706"/>
      <c r="AJ500" s="706"/>
      <c r="AK500" s="706"/>
      <c r="AL500" s="710"/>
      <c r="AM500" s="706"/>
      <c r="AN500" s="706"/>
      <c r="AO500" s="706"/>
      <c r="AP500" s="708"/>
      <c r="AQ500" s="708"/>
      <c r="AR500" s="734"/>
      <c r="AS500" s="734"/>
      <c r="AT500" s="734"/>
      <c r="AU500" s="734"/>
      <c r="AV500" s="734"/>
      <c r="AW500" s="734"/>
      <c r="AX500" s="734"/>
      <c r="AY500" s="735"/>
      <c r="AZ500" s="727"/>
    </row>
    <row r="501" spans="1:52" ht="27.75" thickBot="1">
      <c r="A501" s="714"/>
      <c r="B501" s="717"/>
      <c r="C501" s="710"/>
      <c r="D501" s="37" t="s">
        <v>89</v>
      </c>
      <c r="E501" s="115">
        <f>+[2]INVERSIÓN!H45</f>
        <v>120000000</v>
      </c>
      <c r="F501" s="115">
        <f>+[2]INVERSIÓN!I45</f>
        <v>120000000</v>
      </c>
      <c r="G501" s="91"/>
      <c r="H501" s="91"/>
      <c r="I501" s="91"/>
      <c r="J501" s="91"/>
      <c r="K501" s="91"/>
      <c r="L501" s="91"/>
      <c r="M501" s="102">
        <f t="shared" si="27"/>
        <v>120000000</v>
      </c>
      <c r="N501" s="73">
        <f>+[2]INVERSIÓN!K45</f>
        <v>104955000</v>
      </c>
      <c r="O501" s="73">
        <f>+[2]INVERSIÓN!M45</f>
        <v>104955000</v>
      </c>
      <c r="P501" s="73">
        <f>+[3]INVERSIÓN!O45</f>
        <v>104955000</v>
      </c>
      <c r="Q501" s="73">
        <f>+[3]INVERSIÓN!Q45</f>
        <v>109624000</v>
      </c>
      <c r="R501" s="74">
        <f>+[3]INVERSIÓN!S45</f>
        <v>109624000</v>
      </c>
      <c r="S501" s="729"/>
      <c r="T501" s="85"/>
      <c r="U501" s="85"/>
      <c r="V501" s="85"/>
      <c r="W501" s="85"/>
      <c r="X501" s="85"/>
      <c r="Y501" s="85"/>
      <c r="Z501" s="85">
        <f>+[2]INVERSIÓN!J45</f>
        <v>0</v>
      </c>
      <c r="AA501" s="86">
        <f>+[2]INVERSIÓN!DX45</f>
        <v>90696000</v>
      </c>
      <c r="AB501" s="103">
        <f>+[2]INVERSIÓN!DY45</f>
        <v>90696000</v>
      </c>
      <c r="AC501" s="118">
        <f>+[3]INVERSIÓN!DZ45</f>
        <v>90696000</v>
      </c>
      <c r="AD501" s="86">
        <f>+[3]INVERSIÓN!R45</f>
        <v>90696000</v>
      </c>
      <c r="AE501" s="209">
        <v>109624000</v>
      </c>
      <c r="AF501" s="431"/>
      <c r="AG501" s="227"/>
      <c r="AH501" s="711"/>
      <c r="AI501" s="706"/>
      <c r="AJ501" s="706"/>
      <c r="AK501" s="706"/>
      <c r="AL501" s="710"/>
      <c r="AM501" s="706"/>
      <c r="AN501" s="706"/>
      <c r="AO501" s="706"/>
      <c r="AP501" s="709"/>
      <c r="AQ501" s="709"/>
      <c r="AR501" s="734"/>
      <c r="AS501" s="734"/>
      <c r="AT501" s="734"/>
      <c r="AU501" s="734"/>
      <c r="AV501" s="734"/>
      <c r="AW501" s="734"/>
      <c r="AX501" s="734"/>
      <c r="AY501" s="735"/>
      <c r="AZ501" s="727"/>
    </row>
    <row r="502" spans="1:52" ht="18">
      <c r="A502" s="714"/>
      <c r="B502" s="717"/>
      <c r="C502" s="738" t="s">
        <v>232</v>
      </c>
      <c r="D502" s="35" t="s">
        <v>84</v>
      </c>
      <c r="E502" s="115"/>
      <c r="F502" s="115"/>
      <c r="G502" s="91"/>
      <c r="H502" s="91"/>
      <c r="I502" s="91"/>
      <c r="J502" s="91"/>
      <c r="K502" s="91"/>
      <c r="L502" s="91"/>
      <c r="M502" s="102"/>
      <c r="N502" s="73"/>
      <c r="O502" s="73"/>
      <c r="P502" s="92">
        <v>1</v>
      </c>
      <c r="Q502" s="92">
        <v>2</v>
      </c>
      <c r="R502" s="85">
        <v>2</v>
      </c>
      <c r="S502" s="730"/>
      <c r="T502" s="85"/>
      <c r="U502" s="85"/>
      <c r="V502" s="85"/>
      <c r="W502" s="85"/>
      <c r="X502" s="85"/>
      <c r="Y502" s="85"/>
      <c r="Z502" s="85"/>
      <c r="AA502" s="86"/>
      <c r="AB502" s="103"/>
      <c r="AC502" s="62">
        <v>1</v>
      </c>
      <c r="AD502" s="435">
        <v>2</v>
      </c>
      <c r="AE502" s="61">
        <v>2</v>
      </c>
      <c r="AF502" s="227"/>
      <c r="AG502" s="227"/>
      <c r="AH502" s="745" t="s">
        <v>232</v>
      </c>
      <c r="AI502" s="706" t="s">
        <v>273</v>
      </c>
      <c r="AJ502" s="706" t="s">
        <v>274</v>
      </c>
      <c r="AK502" s="706" t="s">
        <v>576</v>
      </c>
      <c r="AL502" s="710" t="s">
        <v>228</v>
      </c>
      <c r="AM502" s="706" t="s">
        <v>261</v>
      </c>
      <c r="AN502" s="706" t="s">
        <v>258</v>
      </c>
      <c r="AO502" s="706">
        <v>161372</v>
      </c>
      <c r="AP502" s="706">
        <v>76617</v>
      </c>
      <c r="AQ502" s="706">
        <v>84755</v>
      </c>
      <c r="AR502" s="734" t="s">
        <v>230</v>
      </c>
      <c r="AS502" s="734" t="s">
        <v>230</v>
      </c>
      <c r="AT502" s="734" t="s">
        <v>230</v>
      </c>
      <c r="AU502" s="734" t="s">
        <v>230</v>
      </c>
      <c r="AV502" s="734" t="s">
        <v>230</v>
      </c>
      <c r="AW502" s="734" t="s">
        <v>230</v>
      </c>
      <c r="AX502" s="734" t="s">
        <v>230</v>
      </c>
      <c r="AY502" s="735">
        <v>7715777</v>
      </c>
      <c r="AZ502" s="727" t="s">
        <v>275</v>
      </c>
    </row>
    <row r="503" spans="1:52" ht="18">
      <c r="A503" s="714"/>
      <c r="B503" s="717"/>
      <c r="C503" s="739"/>
      <c r="D503" s="36" t="s">
        <v>6</v>
      </c>
      <c r="E503" s="115"/>
      <c r="F503" s="115"/>
      <c r="G503" s="91"/>
      <c r="H503" s="91"/>
      <c r="I503" s="91"/>
      <c r="J503" s="91"/>
      <c r="K503" s="91"/>
      <c r="L503" s="91"/>
      <c r="M503" s="102"/>
      <c r="N503" s="73"/>
      <c r="O503" s="73"/>
      <c r="P503" s="92">
        <f>+P502*$P$497/$P$496</f>
        <v>10495500</v>
      </c>
      <c r="Q503" s="92">
        <f>+Q502*$Q$497/$Q$496</f>
        <v>21924800</v>
      </c>
      <c r="R503" s="92">
        <f>+R502*$R$497/$R$496</f>
        <v>21924800</v>
      </c>
      <c r="S503" s="85"/>
      <c r="T503" s="85"/>
      <c r="U503" s="85"/>
      <c r="V503" s="85"/>
      <c r="W503" s="85"/>
      <c r="X503" s="85"/>
      <c r="Y503" s="85"/>
      <c r="Z503" s="85"/>
      <c r="AA503" s="86"/>
      <c r="AB503" s="103"/>
      <c r="AC503" s="92">
        <f>+AC502*$AC$497/$AC$496</f>
        <v>11337000</v>
      </c>
      <c r="AD503" s="92">
        <f>+AD502*$AD$497/$AD$496</f>
        <v>20154666.666666668</v>
      </c>
      <c r="AE503" s="92">
        <v>21924800</v>
      </c>
      <c r="AF503" s="436"/>
      <c r="AG503" s="227"/>
      <c r="AH503" s="745"/>
      <c r="AI503" s="706"/>
      <c r="AJ503" s="706"/>
      <c r="AK503" s="706"/>
      <c r="AL503" s="710"/>
      <c r="AM503" s="706"/>
      <c r="AN503" s="706"/>
      <c r="AO503" s="706"/>
      <c r="AP503" s="706"/>
      <c r="AQ503" s="706"/>
      <c r="AR503" s="734"/>
      <c r="AS503" s="734"/>
      <c r="AT503" s="734"/>
      <c r="AU503" s="734"/>
      <c r="AV503" s="734"/>
      <c r="AW503" s="734"/>
      <c r="AX503" s="734"/>
      <c r="AY503" s="735"/>
      <c r="AZ503" s="727"/>
    </row>
    <row r="504" spans="1:52" ht="27">
      <c r="A504" s="714"/>
      <c r="B504" s="717"/>
      <c r="C504" s="739"/>
      <c r="D504" s="38" t="s">
        <v>85</v>
      </c>
      <c r="E504" s="115"/>
      <c r="F504" s="115"/>
      <c r="G504" s="91"/>
      <c r="H504" s="91"/>
      <c r="I504" s="91"/>
      <c r="J504" s="91"/>
      <c r="K504" s="91"/>
      <c r="L504" s="91"/>
      <c r="M504" s="102"/>
      <c r="N504" s="73"/>
      <c r="O504" s="73"/>
      <c r="P504" s="92"/>
      <c r="Q504" s="92"/>
      <c r="R504" s="85"/>
      <c r="S504" s="85"/>
      <c r="T504" s="85"/>
      <c r="U504" s="85"/>
      <c r="V504" s="85"/>
      <c r="W504" s="85"/>
      <c r="X504" s="85"/>
      <c r="Y504" s="85"/>
      <c r="Z504" s="85"/>
      <c r="AA504" s="86"/>
      <c r="AB504" s="103"/>
      <c r="AC504" s="62"/>
      <c r="AD504" s="435"/>
      <c r="AE504" s="61"/>
      <c r="AF504" s="227"/>
      <c r="AG504" s="227"/>
      <c r="AH504" s="745"/>
      <c r="AI504" s="706"/>
      <c r="AJ504" s="706"/>
      <c r="AK504" s="706"/>
      <c r="AL504" s="710"/>
      <c r="AM504" s="706"/>
      <c r="AN504" s="706"/>
      <c r="AO504" s="706"/>
      <c r="AP504" s="706"/>
      <c r="AQ504" s="706"/>
      <c r="AR504" s="734"/>
      <c r="AS504" s="734"/>
      <c r="AT504" s="734"/>
      <c r="AU504" s="734"/>
      <c r="AV504" s="734"/>
      <c r="AW504" s="734"/>
      <c r="AX504" s="734"/>
      <c r="AY504" s="735"/>
      <c r="AZ504" s="727"/>
    </row>
    <row r="505" spans="1:52" ht="27">
      <c r="A505" s="714"/>
      <c r="B505" s="717"/>
      <c r="C505" s="739"/>
      <c r="D505" s="36" t="s">
        <v>7</v>
      </c>
      <c r="E505" s="115"/>
      <c r="F505" s="115"/>
      <c r="G505" s="91"/>
      <c r="H505" s="91"/>
      <c r="I505" s="91"/>
      <c r="J505" s="91"/>
      <c r="K505" s="91"/>
      <c r="L505" s="91"/>
      <c r="M505" s="102"/>
      <c r="N505" s="73"/>
      <c r="O505" s="73"/>
      <c r="P505" s="92"/>
      <c r="Q505" s="92"/>
      <c r="R505" s="85"/>
      <c r="S505" s="85"/>
      <c r="T505" s="85"/>
      <c r="U505" s="85"/>
      <c r="V505" s="85"/>
      <c r="W505" s="85"/>
      <c r="X505" s="85"/>
      <c r="Y505" s="85"/>
      <c r="Z505" s="85"/>
      <c r="AA505" s="86"/>
      <c r="AB505" s="103"/>
      <c r="AC505" s="62"/>
      <c r="AD505" s="435"/>
      <c r="AE505" s="61"/>
      <c r="AF505" s="227"/>
      <c r="AG505" s="227"/>
      <c r="AH505" s="745"/>
      <c r="AI505" s="706"/>
      <c r="AJ505" s="706"/>
      <c r="AK505" s="706"/>
      <c r="AL505" s="710"/>
      <c r="AM505" s="706"/>
      <c r="AN505" s="706"/>
      <c r="AO505" s="706"/>
      <c r="AP505" s="706"/>
      <c r="AQ505" s="706"/>
      <c r="AR505" s="734"/>
      <c r="AS505" s="734"/>
      <c r="AT505" s="734"/>
      <c r="AU505" s="734"/>
      <c r="AV505" s="734"/>
      <c r="AW505" s="734"/>
      <c r="AX505" s="734"/>
      <c r="AY505" s="735"/>
      <c r="AZ505" s="727"/>
    </row>
    <row r="506" spans="1:52" ht="27">
      <c r="A506" s="714"/>
      <c r="B506" s="717"/>
      <c r="C506" s="739"/>
      <c r="D506" s="38" t="s">
        <v>86</v>
      </c>
      <c r="E506" s="115"/>
      <c r="F506" s="115"/>
      <c r="G506" s="91"/>
      <c r="H506" s="91"/>
      <c r="I506" s="91"/>
      <c r="J506" s="91"/>
      <c r="K506" s="91"/>
      <c r="L506" s="91"/>
      <c r="M506" s="102"/>
      <c r="N506" s="73"/>
      <c r="O506" s="73"/>
      <c r="P506" s="92">
        <v>1</v>
      </c>
      <c r="Q506" s="92">
        <v>2</v>
      </c>
      <c r="R506" s="85">
        <v>2</v>
      </c>
      <c r="S506" s="85"/>
      <c r="T506" s="85"/>
      <c r="U506" s="85"/>
      <c r="V506" s="85"/>
      <c r="W506" s="85"/>
      <c r="X506" s="85"/>
      <c r="Y506" s="85"/>
      <c r="Z506" s="85"/>
      <c r="AA506" s="86"/>
      <c r="AB506" s="103"/>
      <c r="AC506" s="62">
        <v>1</v>
      </c>
      <c r="AD506" s="435">
        <v>2</v>
      </c>
      <c r="AE506" s="61">
        <v>2</v>
      </c>
      <c r="AF506" s="227"/>
      <c r="AG506" s="227"/>
      <c r="AH506" s="745"/>
      <c r="AI506" s="706"/>
      <c r="AJ506" s="706"/>
      <c r="AK506" s="706"/>
      <c r="AL506" s="710"/>
      <c r="AM506" s="706"/>
      <c r="AN506" s="706"/>
      <c r="AO506" s="706"/>
      <c r="AP506" s="706"/>
      <c r="AQ506" s="706"/>
      <c r="AR506" s="734"/>
      <c r="AS506" s="734"/>
      <c r="AT506" s="734"/>
      <c r="AU506" s="734"/>
      <c r="AV506" s="734"/>
      <c r="AW506" s="734"/>
      <c r="AX506" s="734"/>
      <c r="AY506" s="735"/>
      <c r="AZ506" s="727"/>
    </row>
    <row r="507" spans="1:52" ht="27.75" thickBot="1">
      <c r="A507" s="714"/>
      <c r="B507" s="717"/>
      <c r="C507" s="740"/>
      <c r="D507" s="37" t="s">
        <v>89</v>
      </c>
      <c r="E507" s="115"/>
      <c r="F507" s="115"/>
      <c r="G507" s="91"/>
      <c r="H507" s="91"/>
      <c r="I507" s="91"/>
      <c r="J507" s="91"/>
      <c r="K507" s="91"/>
      <c r="L507" s="91"/>
      <c r="M507" s="102"/>
      <c r="N507" s="73"/>
      <c r="O507" s="73"/>
      <c r="P507" s="92">
        <f>+P506*$P$497/$P$496</f>
        <v>10495500</v>
      </c>
      <c r="Q507" s="92">
        <f>+Q506*$Q$497/$Q$496</f>
        <v>21924800</v>
      </c>
      <c r="R507" s="92">
        <f>+R506*$R$497/$R$496</f>
        <v>21924800</v>
      </c>
      <c r="S507" s="85"/>
      <c r="T507" s="85"/>
      <c r="U507" s="85"/>
      <c r="V507" s="85"/>
      <c r="W507" s="85"/>
      <c r="X507" s="85"/>
      <c r="Y507" s="85"/>
      <c r="Z507" s="85"/>
      <c r="AA507" s="86"/>
      <c r="AB507" s="103"/>
      <c r="AC507" s="92">
        <f>+AC506*$AC$497/$AC$496</f>
        <v>11337000</v>
      </c>
      <c r="AD507" s="92">
        <f>+AD506*$AD$497/$AD$496</f>
        <v>20154666.666666668</v>
      </c>
      <c r="AE507" s="92">
        <v>21924800</v>
      </c>
      <c r="AF507" s="436"/>
      <c r="AG507" s="227"/>
      <c r="AH507" s="745"/>
      <c r="AI507" s="706"/>
      <c r="AJ507" s="706"/>
      <c r="AK507" s="706"/>
      <c r="AL507" s="710"/>
      <c r="AM507" s="706"/>
      <c r="AN507" s="706"/>
      <c r="AO507" s="706"/>
      <c r="AP507" s="706"/>
      <c r="AQ507" s="706"/>
      <c r="AR507" s="734"/>
      <c r="AS507" s="734"/>
      <c r="AT507" s="734"/>
      <c r="AU507" s="734"/>
      <c r="AV507" s="734"/>
      <c r="AW507" s="734"/>
      <c r="AX507" s="734"/>
      <c r="AY507" s="735"/>
      <c r="AZ507" s="727"/>
    </row>
    <row r="508" spans="1:52" ht="24">
      <c r="A508" s="714"/>
      <c r="B508" s="717"/>
      <c r="C508" s="738" t="s">
        <v>249</v>
      </c>
      <c r="D508" s="35" t="s">
        <v>84</v>
      </c>
      <c r="E508" s="115"/>
      <c r="F508" s="115"/>
      <c r="G508" s="91"/>
      <c r="H508" s="91"/>
      <c r="I508" s="91"/>
      <c r="J508" s="91"/>
      <c r="K508" s="91"/>
      <c r="L508" s="91"/>
      <c r="M508" s="102"/>
      <c r="N508" s="73"/>
      <c r="O508" s="73"/>
      <c r="P508" s="92"/>
      <c r="Q508" s="92"/>
      <c r="R508" s="85">
        <v>1</v>
      </c>
      <c r="S508" s="85"/>
      <c r="T508" s="85"/>
      <c r="U508" s="85"/>
      <c r="V508" s="85"/>
      <c r="W508" s="85"/>
      <c r="X508" s="85"/>
      <c r="Y508" s="85"/>
      <c r="Z508" s="85"/>
      <c r="AA508" s="86"/>
      <c r="AB508" s="103"/>
      <c r="AC508" s="92"/>
      <c r="AD508" s="435"/>
      <c r="AE508" s="61">
        <v>1</v>
      </c>
      <c r="AF508" s="227"/>
      <c r="AG508" s="227" t="s">
        <v>272</v>
      </c>
      <c r="AH508" s="745" t="s">
        <v>249</v>
      </c>
      <c r="AI508" s="706" t="s">
        <v>422</v>
      </c>
      <c r="AJ508" s="736" t="s">
        <v>423</v>
      </c>
      <c r="AK508" s="706" t="s">
        <v>576</v>
      </c>
      <c r="AL508" s="710" t="s">
        <v>228</v>
      </c>
      <c r="AM508" s="706" t="s">
        <v>261</v>
      </c>
      <c r="AN508" s="706" t="s">
        <v>258</v>
      </c>
      <c r="AO508" s="706">
        <v>251571</v>
      </c>
      <c r="AP508" s="706">
        <v>118748</v>
      </c>
      <c r="AQ508" s="706">
        <v>132822</v>
      </c>
      <c r="AR508" s="734" t="s">
        <v>230</v>
      </c>
      <c r="AS508" s="734" t="s">
        <v>230</v>
      </c>
      <c r="AT508" s="734" t="s">
        <v>230</v>
      </c>
      <c r="AU508" s="734" t="s">
        <v>230</v>
      </c>
      <c r="AV508" s="734" t="s">
        <v>230</v>
      </c>
      <c r="AW508" s="734" t="s">
        <v>230</v>
      </c>
      <c r="AX508" s="734" t="s">
        <v>230</v>
      </c>
      <c r="AY508" s="735">
        <v>7715777</v>
      </c>
      <c r="AZ508" s="727" t="s">
        <v>275</v>
      </c>
    </row>
    <row r="509" spans="1:52" ht="18">
      <c r="A509" s="714"/>
      <c r="B509" s="717"/>
      <c r="C509" s="739"/>
      <c r="D509" s="36" t="s">
        <v>6</v>
      </c>
      <c r="E509" s="115"/>
      <c r="F509" s="115"/>
      <c r="G509" s="91"/>
      <c r="H509" s="91"/>
      <c r="I509" s="91"/>
      <c r="J509" s="91"/>
      <c r="K509" s="91"/>
      <c r="L509" s="91"/>
      <c r="M509" s="102"/>
      <c r="N509" s="73"/>
      <c r="O509" s="73"/>
      <c r="P509" s="92"/>
      <c r="Q509" s="92"/>
      <c r="R509" s="92">
        <f>+R508*$R$497/$R$496</f>
        <v>10962400</v>
      </c>
      <c r="S509" s="85"/>
      <c r="T509" s="85"/>
      <c r="U509" s="85"/>
      <c r="V509" s="85"/>
      <c r="W509" s="85"/>
      <c r="X509" s="85"/>
      <c r="Y509" s="85"/>
      <c r="Z509" s="85"/>
      <c r="AA509" s="86"/>
      <c r="AB509" s="103"/>
      <c r="AC509" s="92"/>
      <c r="AD509" s="435"/>
      <c r="AE509" s="92">
        <v>10962400</v>
      </c>
      <c r="AF509" s="436"/>
      <c r="AG509" s="227"/>
      <c r="AH509" s="745"/>
      <c r="AI509" s="706"/>
      <c r="AJ509" s="737"/>
      <c r="AK509" s="706"/>
      <c r="AL509" s="710"/>
      <c r="AM509" s="706"/>
      <c r="AN509" s="706"/>
      <c r="AO509" s="706"/>
      <c r="AP509" s="706"/>
      <c r="AQ509" s="706"/>
      <c r="AR509" s="734"/>
      <c r="AS509" s="734"/>
      <c r="AT509" s="734"/>
      <c r="AU509" s="734"/>
      <c r="AV509" s="734"/>
      <c r="AW509" s="734"/>
      <c r="AX509" s="734"/>
      <c r="AY509" s="735"/>
      <c r="AZ509" s="727"/>
    </row>
    <row r="510" spans="1:52" ht="27">
      <c r="A510" s="714"/>
      <c r="B510" s="717"/>
      <c r="C510" s="739"/>
      <c r="D510" s="38" t="s">
        <v>85</v>
      </c>
      <c r="E510" s="115"/>
      <c r="F510" s="115"/>
      <c r="G510" s="91"/>
      <c r="H510" s="91"/>
      <c r="I510" s="91"/>
      <c r="J510" s="91"/>
      <c r="K510" s="91"/>
      <c r="L510" s="91"/>
      <c r="M510" s="102"/>
      <c r="N510" s="73"/>
      <c r="O510" s="73"/>
      <c r="P510" s="92"/>
      <c r="Q510" s="92"/>
      <c r="R510" s="85"/>
      <c r="S510" s="85"/>
      <c r="T510" s="85"/>
      <c r="U510" s="85"/>
      <c r="V510" s="85"/>
      <c r="W510" s="85"/>
      <c r="X510" s="85"/>
      <c r="Y510" s="85"/>
      <c r="Z510" s="85"/>
      <c r="AA510" s="86"/>
      <c r="AB510" s="103"/>
      <c r="AC510" s="92"/>
      <c r="AD510" s="435"/>
      <c r="AE510" s="61"/>
      <c r="AF510" s="227"/>
      <c r="AG510" s="227"/>
      <c r="AH510" s="745"/>
      <c r="AI510" s="706"/>
      <c r="AJ510" s="737"/>
      <c r="AK510" s="706"/>
      <c r="AL510" s="710"/>
      <c r="AM510" s="706"/>
      <c r="AN510" s="706"/>
      <c r="AO510" s="706"/>
      <c r="AP510" s="706"/>
      <c r="AQ510" s="706"/>
      <c r="AR510" s="734"/>
      <c r="AS510" s="734"/>
      <c r="AT510" s="734"/>
      <c r="AU510" s="734"/>
      <c r="AV510" s="734"/>
      <c r="AW510" s="734"/>
      <c r="AX510" s="734"/>
      <c r="AY510" s="735"/>
      <c r="AZ510" s="727"/>
    </row>
    <row r="511" spans="1:52" ht="27">
      <c r="A511" s="714"/>
      <c r="B511" s="717"/>
      <c r="C511" s="739"/>
      <c r="D511" s="36" t="s">
        <v>7</v>
      </c>
      <c r="E511" s="115"/>
      <c r="F511" s="115"/>
      <c r="G511" s="91"/>
      <c r="H511" s="91"/>
      <c r="I511" s="91"/>
      <c r="J511" s="91"/>
      <c r="K511" s="91"/>
      <c r="L511" s="91"/>
      <c r="M511" s="102"/>
      <c r="N511" s="73"/>
      <c r="O511" s="73"/>
      <c r="P511" s="92"/>
      <c r="Q511" s="92"/>
      <c r="R511" s="85"/>
      <c r="S511" s="85"/>
      <c r="T511" s="85"/>
      <c r="U511" s="85"/>
      <c r="V511" s="85"/>
      <c r="W511" s="85"/>
      <c r="X511" s="85"/>
      <c r="Y511" s="85"/>
      <c r="Z511" s="85"/>
      <c r="AA511" s="86"/>
      <c r="AB511" s="103"/>
      <c r="AC511" s="92"/>
      <c r="AD511" s="435"/>
      <c r="AE511" s="61"/>
      <c r="AF511" s="227"/>
      <c r="AG511" s="227"/>
      <c r="AH511" s="745"/>
      <c r="AI511" s="706"/>
      <c r="AJ511" s="737"/>
      <c r="AK511" s="706"/>
      <c r="AL511" s="710"/>
      <c r="AM511" s="706"/>
      <c r="AN511" s="706"/>
      <c r="AO511" s="706"/>
      <c r="AP511" s="706"/>
      <c r="AQ511" s="706"/>
      <c r="AR511" s="734"/>
      <c r="AS511" s="734"/>
      <c r="AT511" s="734"/>
      <c r="AU511" s="734"/>
      <c r="AV511" s="734"/>
      <c r="AW511" s="734"/>
      <c r="AX511" s="734"/>
      <c r="AY511" s="735"/>
      <c r="AZ511" s="727"/>
    </row>
    <row r="512" spans="1:52" ht="27">
      <c r="A512" s="714"/>
      <c r="B512" s="717"/>
      <c r="C512" s="739"/>
      <c r="D512" s="38" t="s">
        <v>86</v>
      </c>
      <c r="E512" s="115"/>
      <c r="F512" s="115"/>
      <c r="G512" s="91"/>
      <c r="H512" s="91"/>
      <c r="I512" s="91"/>
      <c r="J512" s="91"/>
      <c r="K512" s="91"/>
      <c r="L512" s="91"/>
      <c r="M512" s="102"/>
      <c r="N512" s="73"/>
      <c r="O512" s="73"/>
      <c r="P512" s="92"/>
      <c r="Q512" s="92"/>
      <c r="R512" s="85">
        <v>1</v>
      </c>
      <c r="S512" s="85"/>
      <c r="T512" s="85"/>
      <c r="U512" s="85"/>
      <c r="V512" s="85"/>
      <c r="W512" s="85"/>
      <c r="X512" s="85"/>
      <c r="Y512" s="85"/>
      <c r="Z512" s="85"/>
      <c r="AA512" s="86"/>
      <c r="AB512" s="103"/>
      <c r="AC512" s="92"/>
      <c r="AD512" s="435"/>
      <c r="AE512" s="61">
        <v>1</v>
      </c>
      <c r="AF512" s="227"/>
      <c r="AG512" s="227"/>
      <c r="AH512" s="745"/>
      <c r="AI512" s="706"/>
      <c r="AJ512" s="737"/>
      <c r="AK512" s="706"/>
      <c r="AL512" s="710"/>
      <c r="AM512" s="706"/>
      <c r="AN512" s="706"/>
      <c r="AO512" s="706"/>
      <c r="AP512" s="706"/>
      <c r="AQ512" s="706"/>
      <c r="AR512" s="734"/>
      <c r="AS512" s="734"/>
      <c r="AT512" s="734"/>
      <c r="AU512" s="734"/>
      <c r="AV512" s="734"/>
      <c r="AW512" s="734"/>
      <c r="AX512" s="734"/>
      <c r="AY512" s="735"/>
      <c r="AZ512" s="727"/>
    </row>
    <row r="513" spans="1:52" ht="27.75" thickBot="1">
      <c r="A513" s="714"/>
      <c r="B513" s="717"/>
      <c r="C513" s="740"/>
      <c r="D513" s="37" t="s">
        <v>89</v>
      </c>
      <c r="E513" s="115"/>
      <c r="F513" s="115"/>
      <c r="G513" s="91"/>
      <c r="H513" s="91"/>
      <c r="I513" s="91"/>
      <c r="J513" s="91"/>
      <c r="K513" s="91"/>
      <c r="L513" s="91"/>
      <c r="M513" s="102"/>
      <c r="N513" s="73"/>
      <c r="O513" s="73"/>
      <c r="P513" s="92"/>
      <c r="Q513" s="92"/>
      <c r="R513" s="92">
        <f>+R512*$R$497/$R$496</f>
        <v>10962400</v>
      </c>
      <c r="S513" s="85"/>
      <c r="T513" s="85"/>
      <c r="U513" s="85"/>
      <c r="V513" s="85"/>
      <c r="W513" s="85"/>
      <c r="X513" s="85"/>
      <c r="Y513" s="85"/>
      <c r="Z513" s="85"/>
      <c r="AA513" s="86"/>
      <c r="AB513" s="103"/>
      <c r="AC513" s="92"/>
      <c r="AD513" s="435"/>
      <c r="AE513" s="92">
        <v>10962400</v>
      </c>
      <c r="AF513" s="436"/>
      <c r="AG513" s="227"/>
      <c r="AH513" s="745"/>
      <c r="AI513" s="706"/>
      <c r="AJ513" s="712"/>
      <c r="AK513" s="706"/>
      <c r="AL513" s="710"/>
      <c r="AM513" s="706"/>
      <c r="AN513" s="706"/>
      <c r="AO513" s="706"/>
      <c r="AP513" s="706"/>
      <c r="AQ513" s="706"/>
      <c r="AR513" s="734"/>
      <c r="AS513" s="734"/>
      <c r="AT513" s="734"/>
      <c r="AU513" s="734"/>
      <c r="AV513" s="734"/>
      <c r="AW513" s="734"/>
      <c r="AX513" s="734"/>
      <c r="AY513" s="735"/>
      <c r="AZ513" s="727"/>
    </row>
    <row r="514" spans="1:52" ht="18">
      <c r="A514" s="714"/>
      <c r="B514" s="717"/>
      <c r="C514" s="738" t="s">
        <v>262</v>
      </c>
      <c r="D514" s="35" t="s">
        <v>84</v>
      </c>
      <c r="E514" s="115"/>
      <c r="F514" s="115"/>
      <c r="G514" s="91"/>
      <c r="H514" s="91"/>
      <c r="I514" s="91"/>
      <c r="J514" s="91"/>
      <c r="K514" s="91"/>
      <c r="L514" s="91"/>
      <c r="M514" s="102"/>
      <c r="N514" s="73"/>
      <c r="O514" s="92">
        <v>1</v>
      </c>
      <c r="P514" s="92">
        <v>1</v>
      </c>
      <c r="Q514" s="92">
        <v>1</v>
      </c>
      <c r="R514" s="85">
        <v>1</v>
      </c>
      <c r="S514" s="85"/>
      <c r="T514" s="85"/>
      <c r="U514" s="85"/>
      <c r="V514" s="85"/>
      <c r="W514" s="85"/>
      <c r="X514" s="85"/>
      <c r="Y514" s="85"/>
      <c r="Z514" s="85"/>
      <c r="AA514" s="86"/>
      <c r="AB514" s="103">
        <v>1</v>
      </c>
      <c r="AC514" s="62">
        <v>1</v>
      </c>
      <c r="AD514" s="435">
        <v>1</v>
      </c>
      <c r="AE514" s="61">
        <v>1</v>
      </c>
      <c r="AF514" s="227"/>
      <c r="AG514" s="227"/>
      <c r="AH514" s="741" t="s">
        <v>262</v>
      </c>
      <c r="AI514" s="736" t="s">
        <v>263</v>
      </c>
      <c r="AJ514" s="736" t="s">
        <v>264</v>
      </c>
      <c r="AK514" s="706" t="s">
        <v>576</v>
      </c>
      <c r="AL514" s="710" t="s">
        <v>228</v>
      </c>
      <c r="AM514" s="706" t="s">
        <v>261</v>
      </c>
      <c r="AN514" s="706" t="s">
        <v>258</v>
      </c>
      <c r="AO514" s="706">
        <v>18703</v>
      </c>
      <c r="AP514" s="706">
        <v>9562</v>
      </c>
      <c r="AQ514" s="706">
        <v>9141</v>
      </c>
      <c r="AR514" s="734" t="s">
        <v>230</v>
      </c>
      <c r="AS514" s="734" t="s">
        <v>230</v>
      </c>
      <c r="AT514" s="734" t="s">
        <v>230</v>
      </c>
      <c r="AU514" s="734" t="s">
        <v>230</v>
      </c>
      <c r="AV514" s="734" t="s">
        <v>230</v>
      </c>
      <c r="AW514" s="734" t="s">
        <v>230</v>
      </c>
      <c r="AX514" s="734" t="s">
        <v>230</v>
      </c>
      <c r="AY514" s="735">
        <v>7715778</v>
      </c>
      <c r="AZ514" s="727" t="s">
        <v>275</v>
      </c>
    </row>
    <row r="515" spans="1:52" ht="18">
      <c r="A515" s="714"/>
      <c r="B515" s="717"/>
      <c r="C515" s="739"/>
      <c r="D515" s="36" t="s">
        <v>6</v>
      </c>
      <c r="E515" s="115"/>
      <c r="F515" s="115"/>
      <c r="G515" s="91"/>
      <c r="H515" s="91"/>
      <c r="I515" s="91"/>
      <c r="J515" s="91"/>
      <c r="K515" s="91"/>
      <c r="L515" s="91"/>
      <c r="M515" s="102"/>
      <c r="N515" s="73"/>
      <c r="O515" s="92">
        <f>+O514*$O$497/$O$496</f>
        <v>10495500</v>
      </c>
      <c r="P515" s="92">
        <f>+P514*$P$497/$P$496</f>
        <v>10495500</v>
      </c>
      <c r="Q515" s="92">
        <f>+Q514*$Q$497/$Q$496</f>
        <v>10962400</v>
      </c>
      <c r="R515" s="92">
        <f>+R514*$R$497/$R$496</f>
        <v>10962400</v>
      </c>
      <c r="S515" s="85"/>
      <c r="T515" s="85"/>
      <c r="U515" s="85"/>
      <c r="V515" s="85"/>
      <c r="W515" s="85"/>
      <c r="X515" s="85"/>
      <c r="Y515" s="85"/>
      <c r="Z515" s="85"/>
      <c r="AA515" s="86"/>
      <c r="AB515" s="92">
        <f>+AB514*$AB$497/$AB$496</f>
        <v>15116000</v>
      </c>
      <c r="AC515" s="92">
        <f>+AC514*$AC$497/$AC$496</f>
        <v>11337000</v>
      </c>
      <c r="AD515" s="92">
        <f>+AD514*$AD$497/$AD$496</f>
        <v>10077333.333333334</v>
      </c>
      <c r="AE515" s="92">
        <v>10962400</v>
      </c>
      <c r="AF515" s="436"/>
      <c r="AG515" s="227"/>
      <c r="AH515" s="742"/>
      <c r="AI515" s="737"/>
      <c r="AJ515" s="737"/>
      <c r="AK515" s="706"/>
      <c r="AL515" s="710"/>
      <c r="AM515" s="706"/>
      <c r="AN515" s="706"/>
      <c r="AO515" s="706"/>
      <c r="AP515" s="706"/>
      <c r="AQ515" s="706"/>
      <c r="AR515" s="734"/>
      <c r="AS515" s="734"/>
      <c r="AT515" s="734"/>
      <c r="AU515" s="734"/>
      <c r="AV515" s="734"/>
      <c r="AW515" s="734"/>
      <c r="AX515" s="734"/>
      <c r="AY515" s="735"/>
      <c r="AZ515" s="727"/>
    </row>
    <row r="516" spans="1:52" ht="27">
      <c r="A516" s="714"/>
      <c r="B516" s="717"/>
      <c r="C516" s="739"/>
      <c r="D516" s="38" t="s">
        <v>85</v>
      </c>
      <c r="E516" s="115"/>
      <c r="F516" s="115"/>
      <c r="G516" s="91"/>
      <c r="H516" s="91"/>
      <c r="I516" s="91"/>
      <c r="J516" s="91"/>
      <c r="K516" s="91"/>
      <c r="L516" s="91"/>
      <c r="M516" s="102"/>
      <c r="N516" s="73"/>
      <c r="O516" s="92"/>
      <c r="P516" s="92"/>
      <c r="Q516" s="92"/>
      <c r="R516" s="85"/>
      <c r="S516" s="85"/>
      <c r="T516" s="85"/>
      <c r="U516" s="85"/>
      <c r="V516" s="85"/>
      <c r="W516" s="85"/>
      <c r="X516" s="85"/>
      <c r="Y516" s="85"/>
      <c r="Z516" s="85"/>
      <c r="AA516" s="86"/>
      <c r="AB516" s="103"/>
      <c r="AC516" s="62"/>
      <c r="AD516" s="435"/>
      <c r="AE516" s="61"/>
      <c r="AF516" s="227"/>
      <c r="AG516" s="227"/>
      <c r="AH516" s="742"/>
      <c r="AI516" s="737"/>
      <c r="AJ516" s="737"/>
      <c r="AK516" s="706"/>
      <c r="AL516" s="710"/>
      <c r="AM516" s="706"/>
      <c r="AN516" s="706"/>
      <c r="AO516" s="706"/>
      <c r="AP516" s="706"/>
      <c r="AQ516" s="706"/>
      <c r="AR516" s="734"/>
      <c r="AS516" s="734"/>
      <c r="AT516" s="734"/>
      <c r="AU516" s="734"/>
      <c r="AV516" s="734"/>
      <c r="AW516" s="734"/>
      <c r="AX516" s="734"/>
      <c r="AY516" s="735"/>
      <c r="AZ516" s="727"/>
    </row>
    <row r="517" spans="1:52" ht="27">
      <c r="A517" s="714"/>
      <c r="B517" s="717"/>
      <c r="C517" s="739"/>
      <c r="D517" s="36" t="s">
        <v>7</v>
      </c>
      <c r="E517" s="115"/>
      <c r="F517" s="115"/>
      <c r="G517" s="91"/>
      <c r="H517" s="91"/>
      <c r="I517" s="91"/>
      <c r="J517" s="91"/>
      <c r="K517" s="91"/>
      <c r="L517" s="91"/>
      <c r="M517" s="102"/>
      <c r="N517" s="73"/>
      <c r="O517" s="92"/>
      <c r="P517" s="92"/>
      <c r="Q517" s="92"/>
      <c r="R517" s="85"/>
      <c r="S517" s="85"/>
      <c r="T517" s="85"/>
      <c r="U517" s="85"/>
      <c r="V517" s="85"/>
      <c r="W517" s="85"/>
      <c r="X517" s="85"/>
      <c r="Y517" s="85"/>
      <c r="Z517" s="85"/>
      <c r="AA517" s="86"/>
      <c r="AB517" s="103"/>
      <c r="AC517" s="62"/>
      <c r="AD517" s="435"/>
      <c r="AE517" s="61"/>
      <c r="AF517" s="227"/>
      <c r="AG517" s="227"/>
      <c r="AH517" s="742"/>
      <c r="AI517" s="737"/>
      <c r="AJ517" s="737"/>
      <c r="AK517" s="706"/>
      <c r="AL517" s="710"/>
      <c r="AM517" s="706"/>
      <c r="AN517" s="706"/>
      <c r="AO517" s="706"/>
      <c r="AP517" s="706"/>
      <c r="AQ517" s="706"/>
      <c r="AR517" s="734"/>
      <c r="AS517" s="734"/>
      <c r="AT517" s="734"/>
      <c r="AU517" s="734"/>
      <c r="AV517" s="734"/>
      <c r="AW517" s="734"/>
      <c r="AX517" s="734"/>
      <c r="AY517" s="735"/>
      <c r="AZ517" s="727"/>
    </row>
    <row r="518" spans="1:52" ht="27">
      <c r="A518" s="714"/>
      <c r="B518" s="717"/>
      <c r="C518" s="739"/>
      <c r="D518" s="38" t="s">
        <v>86</v>
      </c>
      <c r="E518" s="115"/>
      <c r="F518" s="115"/>
      <c r="G518" s="91"/>
      <c r="H518" s="91"/>
      <c r="I518" s="91"/>
      <c r="J518" s="91"/>
      <c r="K518" s="91"/>
      <c r="L518" s="91"/>
      <c r="M518" s="102"/>
      <c r="N518" s="73"/>
      <c r="O518" s="92">
        <f>+O514</f>
        <v>1</v>
      </c>
      <c r="P518" s="92">
        <v>1</v>
      </c>
      <c r="Q518" s="92">
        <v>1</v>
      </c>
      <c r="R518" s="85">
        <v>1</v>
      </c>
      <c r="S518" s="85"/>
      <c r="T518" s="85"/>
      <c r="U518" s="85"/>
      <c r="V518" s="85"/>
      <c r="W518" s="85"/>
      <c r="X518" s="85"/>
      <c r="Y518" s="85"/>
      <c r="Z518" s="85"/>
      <c r="AA518" s="86"/>
      <c r="AB518" s="103">
        <f>+AB514</f>
        <v>1</v>
      </c>
      <c r="AC518" s="62">
        <v>1</v>
      </c>
      <c r="AD518" s="435">
        <v>1</v>
      </c>
      <c r="AE518" s="61">
        <v>1</v>
      </c>
      <c r="AF518" s="227"/>
      <c r="AG518" s="227"/>
      <c r="AH518" s="742"/>
      <c r="AI518" s="737"/>
      <c r="AJ518" s="737"/>
      <c r="AK518" s="706"/>
      <c r="AL518" s="710"/>
      <c r="AM518" s="706"/>
      <c r="AN518" s="706"/>
      <c r="AO518" s="706"/>
      <c r="AP518" s="706"/>
      <c r="AQ518" s="706"/>
      <c r="AR518" s="734"/>
      <c r="AS518" s="734"/>
      <c r="AT518" s="734"/>
      <c r="AU518" s="734"/>
      <c r="AV518" s="734"/>
      <c r="AW518" s="734"/>
      <c r="AX518" s="734"/>
      <c r="AY518" s="735"/>
      <c r="AZ518" s="727"/>
    </row>
    <row r="519" spans="1:52" ht="27.75" thickBot="1">
      <c r="A519" s="714"/>
      <c r="B519" s="717"/>
      <c r="C519" s="740"/>
      <c r="D519" s="37" t="s">
        <v>89</v>
      </c>
      <c r="E519" s="115"/>
      <c r="F519" s="115"/>
      <c r="G519" s="91"/>
      <c r="H519" s="91"/>
      <c r="I519" s="91"/>
      <c r="J519" s="91"/>
      <c r="K519" s="91"/>
      <c r="L519" s="91"/>
      <c r="M519" s="102"/>
      <c r="N519" s="73"/>
      <c r="O519" s="92">
        <f>+O515</f>
        <v>10495500</v>
      </c>
      <c r="P519" s="92">
        <f>+P518*$P$497/$P$496</f>
        <v>10495500</v>
      </c>
      <c r="Q519" s="92">
        <f>+Q518*$Q$497/$Q$496</f>
        <v>10962400</v>
      </c>
      <c r="R519" s="92">
        <f>+R518*$R$497/$R$496</f>
        <v>10962400</v>
      </c>
      <c r="S519" s="85"/>
      <c r="T519" s="85"/>
      <c r="U519" s="85"/>
      <c r="V519" s="85"/>
      <c r="W519" s="85"/>
      <c r="X519" s="85"/>
      <c r="Y519" s="85"/>
      <c r="Z519" s="85"/>
      <c r="AA519" s="86"/>
      <c r="AB519" s="103">
        <f>+AB515</f>
        <v>15116000</v>
      </c>
      <c r="AC519" s="92">
        <f>+AC518*$AC$497/$AC$496</f>
        <v>11337000</v>
      </c>
      <c r="AD519" s="92">
        <f>+AD518*$AD$497/$AD$496</f>
        <v>10077333.333333334</v>
      </c>
      <c r="AE519" s="92">
        <v>10962400</v>
      </c>
      <c r="AF519" s="436"/>
      <c r="AG519" s="227"/>
      <c r="AH519" s="743"/>
      <c r="AI519" s="712"/>
      <c r="AJ519" s="712"/>
      <c r="AK519" s="706"/>
      <c r="AL519" s="710"/>
      <c r="AM519" s="706"/>
      <c r="AN519" s="706"/>
      <c r="AO519" s="706"/>
      <c r="AP519" s="706"/>
      <c r="AQ519" s="706"/>
      <c r="AR519" s="734"/>
      <c r="AS519" s="734"/>
      <c r="AT519" s="734"/>
      <c r="AU519" s="734"/>
      <c r="AV519" s="734"/>
      <c r="AW519" s="734"/>
      <c r="AX519" s="734"/>
      <c r="AY519" s="735"/>
      <c r="AZ519" s="727"/>
    </row>
    <row r="520" spans="1:52" ht="18">
      <c r="A520" s="714"/>
      <c r="B520" s="717"/>
      <c r="C520" s="738" t="s">
        <v>244</v>
      </c>
      <c r="D520" s="35" t="s">
        <v>84</v>
      </c>
      <c r="E520" s="115"/>
      <c r="F520" s="115"/>
      <c r="G520" s="91"/>
      <c r="H520" s="91"/>
      <c r="I520" s="91"/>
      <c r="J520" s="91"/>
      <c r="K520" s="91"/>
      <c r="L520" s="91"/>
      <c r="M520" s="102"/>
      <c r="N520" s="73"/>
      <c r="O520" s="92">
        <v>1</v>
      </c>
      <c r="P520" s="92">
        <v>2</v>
      </c>
      <c r="Q520" s="92">
        <v>2</v>
      </c>
      <c r="R520" s="85">
        <v>2</v>
      </c>
      <c r="S520" s="85"/>
      <c r="T520" s="85"/>
      <c r="U520" s="85"/>
      <c r="V520" s="85"/>
      <c r="W520" s="85"/>
      <c r="X520" s="85"/>
      <c r="Y520" s="85"/>
      <c r="Z520" s="85"/>
      <c r="AA520" s="86"/>
      <c r="AB520" s="103">
        <v>1</v>
      </c>
      <c r="AC520" s="62">
        <v>2</v>
      </c>
      <c r="AD520" s="435">
        <v>2</v>
      </c>
      <c r="AE520" s="61">
        <v>2</v>
      </c>
      <c r="AF520" s="227"/>
      <c r="AG520" s="227"/>
      <c r="AH520" s="741" t="s">
        <v>244</v>
      </c>
      <c r="AI520" s="736" t="s">
        <v>265</v>
      </c>
      <c r="AJ520" s="736" t="s">
        <v>266</v>
      </c>
      <c r="AK520" s="706" t="s">
        <v>576</v>
      </c>
      <c r="AL520" s="710" t="s">
        <v>228</v>
      </c>
      <c r="AM520" s="706" t="s">
        <v>261</v>
      </c>
      <c r="AN520" s="706" t="s">
        <v>258</v>
      </c>
      <c r="AO520" s="706">
        <v>1215896</v>
      </c>
      <c r="AP520" s="744">
        <v>572451.32818506297</v>
      </c>
      <c r="AQ520" s="744">
        <v>643444.61270870001</v>
      </c>
      <c r="AR520" s="734" t="s">
        <v>230</v>
      </c>
      <c r="AS520" s="734" t="s">
        <v>230</v>
      </c>
      <c r="AT520" s="734" t="s">
        <v>230</v>
      </c>
      <c r="AU520" s="734" t="s">
        <v>230</v>
      </c>
      <c r="AV520" s="734" t="s">
        <v>230</v>
      </c>
      <c r="AW520" s="734" t="s">
        <v>230</v>
      </c>
      <c r="AX520" s="734" t="s">
        <v>230</v>
      </c>
      <c r="AY520" s="735">
        <v>7715779</v>
      </c>
      <c r="AZ520" s="727" t="s">
        <v>275</v>
      </c>
    </row>
    <row r="521" spans="1:52" ht="18">
      <c r="A521" s="714"/>
      <c r="B521" s="717"/>
      <c r="C521" s="739"/>
      <c r="D521" s="36" t="s">
        <v>6</v>
      </c>
      <c r="E521" s="115"/>
      <c r="F521" s="115"/>
      <c r="G521" s="91"/>
      <c r="H521" s="91"/>
      <c r="I521" s="91"/>
      <c r="J521" s="91"/>
      <c r="K521" s="91"/>
      <c r="L521" s="91"/>
      <c r="M521" s="102"/>
      <c r="N521" s="73"/>
      <c r="O521" s="92">
        <f>+O520*$O$497/$O$496</f>
        <v>10495500</v>
      </c>
      <c r="P521" s="92">
        <f>+P520*$P$497/$P$496</f>
        <v>20991000</v>
      </c>
      <c r="Q521" s="92">
        <f>+Q520*$Q$497/$Q$496</f>
        <v>21924800</v>
      </c>
      <c r="R521" s="92">
        <f>+R520*$R$497/$R$496</f>
        <v>21924800</v>
      </c>
      <c r="S521" s="85"/>
      <c r="T521" s="85"/>
      <c r="U521" s="85"/>
      <c r="V521" s="85"/>
      <c r="W521" s="85"/>
      <c r="X521" s="85"/>
      <c r="Y521" s="85"/>
      <c r="Z521" s="85"/>
      <c r="AA521" s="86"/>
      <c r="AB521" s="92">
        <f>+AB520*$AB$497/$AB$496</f>
        <v>15116000</v>
      </c>
      <c r="AC521" s="92">
        <f>+AC520*$AC$497/$AC$496</f>
        <v>22674000</v>
      </c>
      <c r="AD521" s="92">
        <f>+AD520*$AD$497/$AD$496</f>
        <v>20154666.666666668</v>
      </c>
      <c r="AE521" s="92">
        <v>21924800</v>
      </c>
      <c r="AF521" s="436"/>
      <c r="AG521" s="227"/>
      <c r="AH521" s="742"/>
      <c r="AI521" s="737"/>
      <c r="AJ521" s="737"/>
      <c r="AK521" s="706"/>
      <c r="AL521" s="710"/>
      <c r="AM521" s="706"/>
      <c r="AN521" s="706"/>
      <c r="AO521" s="706"/>
      <c r="AP521" s="744"/>
      <c r="AQ521" s="744"/>
      <c r="AR521" s="734"/>
      <c r="AS521" s="734"/>
      <c r="AT521" s="734"/>
      <c r="AU521" s="734"/>
      <c r="AV521" s="734"/>
      <c r="AW521" s="734"/>
      <c r="AX521" s="734"/>
      <c r="AY521" s="735"/>
      <c r="AZ521" s="727"/>
    </row>
    <row r="522" spans="1:52" ht="27">
      <c r="A522" s="714"/>
      <c r="B522" s="717"/>
      <c r="C522" s="739"/>
      <c r="D522" s="38" t="s">
        <v>85</v>
      </c>
      <c r="E522" s="115"/>
      <c r="F522" s="115"/>
      <c r="G522" s="91"/>
      <c r="H522" s="91"/>
      <c r="I522" s="91"/>
      <c r="J522" s="91"/>
      <c r="K522" s="91"/>
      <c r="L522" s="91"/>
      <c r="M522" s="102"/>
      <c r="N522" s="73"/>
      <c r="O522" s="92"/>
      <c r="P522" s="92"/>
      <c r="Q522" s="92"/>
      <c r="R522" s="85"/>
      <c r="S522" s="85"/>
      <c r="T522" s="85"/>
      <c r="U522" s="85"/>
      <c r="V522" s="85"/>
      <c r="W522" s="85"/>
      <c r="X522" s="85"/>
      <c r="Y522" s="85"/>
      <c r="Z522" s="85"/>
      <c r="AA522" s="86"/>
      <c r="AB522" s="103"/>
      <c r="AC522" s="62"/>
      <c r="AD522" s="435"/>
      <c r="AE522" s="61"/>
      <c r="AF522" s="227"/>
      <c r="AG522" s="227"/>
      <c r="AH522" s="742"/>
      <c r="AI522" s="737"/>
      <c r="AJ522" s="737"/>
      <c r="AK522" s="706"/>
      <c r="AL522" s="710"/>
      <c r="AM522" s="706"/>
      <c r="AN522" s="706"/>
      <c r="AO522" s="706"/>
      <c r="AP522" s="744"/>
      <c r="AQ522" s="744"/>
      <c r="AR522" s="734"/>
      <c r="AS522" s="734"/>
      <c r="AT522" s="734"/>
      <c r="AU522" s="734"/>
      <c r="AV522" s="734"/>
      <c r="AW522" s="734"/>
      <c r="AX522" s="734"/>
      <c r="AY522" s="735"/>
      <c r="AZ522" s="727"/>
    </row>
    <row r="523" spans="1:52" ht="27">
      <c r="A523" s="714"/>
      <c r="B523" s="717"/>
      <c r="C523" s="739"/>
      <c r="D523" s="36" t="s">
        <v>7</v>
      </c>
      <c r="E523" s="115"/>
      <c r="F523" s="115"/>
      <c r="G523" s="91"/>
      <c r="H523" s="91"/>
      <c r="I523" s="91"/>
      <c r="J523" s="91"/>
      <c r="K523" s="91"/>
      <c r="L523" s="91"/>
      <c r="M523" s="102"/>
      <c r="N523" s="73"/>
      <c r="O523" s="92"/>
      <c r="P523" s="92"/>
      <c r="Q523" s="92"/>
      <c r="R523" s="85"/>
      <c r="S523" s="85"/>
      <c r="T523" s="85"/>
      <c r="U523" s="85"/>
      <c r="V523" s="85"/>
      <c r="W523" s="85"/>
      <c r="X523" s="85"/>
      <c r="Y523" s="85"/>
      <c r="Z523" s="85"/>
      <c r="AA523" s="86"/>
      <c r="AB523" s="103"/>
      <c r="AC523" s="62"/>
      <c r="AD523" s="435"/>
      <c r="AE523" s="61"/>
      <c r="AF523" s="227"/>
      <c r="AG523" s="227"/>
      <c r="AH523" s="742"/>
      <c r="AI523" s="737"/>
      <c r="AJ523" s="737"/>
      <c r="AK523" s="706"/>
      <c r="AL523" s="710"/>
      <c r="AM523" s="706"/>
      <c r="AN523" s="706"/>
      <c r="AO523" s="706"/>
      <c r="AP523" s="744"/>
      <c r="AQ523" s="744"/>
      <c r="AR523" s="734"/>
      <c r="AS523" s="734"/>
      <c r="AT523" s="734"/>
      <c r="AU523" s="734"/>
      <c r="AV523" s="734"/>
      <c r="AW523" s="734"/>
      <c r="AX523" s="734"/>
      <c r="AY523" s="735"/>
      <c r="AZ523" s="727"/>
    </row>
    <row r="524" spans="1:52" ht="27">
      <c r="A524" s="714"/>
      <c r="B524" s="717"/>
      <c r="C524" s="739"/>
      <c r="D524" s="38" t="s">
        <v>86</v>
      </c>
      <c r="E524" s="115"/>
      <c r="F524" s="115"/>
      <c r="G524" s="91"/>
      <c r="H524" s="91"/>
      <c r="I524" s="91"/>
      <c r="J524" s="91"/>
      <c r="K524" s="91"/>
      <c r="L524" s="91"/>
      <c r="M524" s="102"/>
      <c r="N524" s="73"/>
      <c r="O524" s="92">
        <f>+O520</f>
        <v>1</v>
      </c>
      <c r="P524" s="92">
        <v>2</v>
      </c>
      <c r="Q524" s="92">
        <v>2</v>
      </c>
      <c r="R524" s="85">
        <v>2</v>
      </c>
      <c r="S524" s="85"/>
      <c r="T524" s="85"/>
      <c r="U524" s="85"/>
      <c r="V524" s="85"/>
      <c r="W524" s="85"/>
      <c r="X524" s="85"/>
      <c r="Y524" s="85"/>
      <c r="Z524" s="85"/>
      <c r="AA524" s="86"/>
      <c r="AB524" s="103">
        <f>+AB520</f>
        <v>1</v>
      </c>
      <c r="AC524" s="62">
        <v>2</v>
      </c>
      <c r="AD524" s="435">
        <v>2</v>
      </c>
      <c r="AE524" s="61">
        <v>2</v>
      </c>
      <c r="AF524" s="227"/>
      <c r="AG524" s="227"/>
      <c r="AH524" s="742"/>
      <c r="AI524" s="737"/>
      <c r="AJ524" s="737"/>
      <c r="AK524" s="706"/>
      <c r="AL524" s="710"/>
      <c r="AM524" s="706"/>
      <c r="AN524" s="706"/>
      <c r="AO524" s="706"/>
      <c r="AP524" s="744"/>
      <c r="AQ524" s="744"/>
      <c r="AR524" s="734"/>
      <c r="AS524" s="734"/>
      <c r="AT524" s="734"/>
      <c r="AU524" s="734"/>
      <c r="AV524" s="734"/>
      <c r="AW524" s="734"/>
      <c r="AX524" s="734"/>
      <c r="AY524" s="735"/>
      <c r="AZ524" s="727"/>
    </row>
    <row r="525" spans="1:52" ht="27.75" thickBot="1">
      <c r="A525" s="714"/>
      <c r="B525" s="717"/>
      <c r="C525" s="740"/>
      <c r="D525" s="37" t="s">
        <v>89</v>
      </c>
      <c r="E525" s="115"/>
      <c r="F525" s="115"/>
      <c r="G525" s="91"/>
      <c r="H525" s="91"/>
      <c r="I525" s="91"/>
      <c r="J525" s="91"/>
      <c r="K525" s="91"/>
      <c r="L525" s="91"/>
      <c r="M525" s="102"/>
      <c r="N525" s="73"/>
      <c r="O525" s="92">
        <f>+O521</f>
        <v>10495500</v>
      </c>
      <c r="P525" s="92">
        <f>+P524*$P$497/$P$496</f>
        <v>20991000</v>
      </c>
      <c r="Q525" s="92">
        <f>+Q524*$Q$497/$Q$496</f>
        <v>21924800</v>
      </c>
      <c r="R525" s="92">
        <f>+R524*$R$497/$R$496</f>
        <v>21924800</v>
      </c>
      <c r="S525" s="85"/>
      <c r="T525" s="85"/>
      <c r="U525" s="85"/>
      <c r="V525" s="85"/>
      <c r="W525" s="85"/>
      <c r="X525" s="85"/>
      <c r="Y525" s="85"/>
      <c r="Z525" s="85"/>
      <c r="AA525" s="86"/>
      <c r="AB525" s="103">
        <f>+AB521</f>
        <v>15116000</v>
      </c>
      <c r="AC525" s="92">
        <f>+AC524*$AC$497/$AC$496</f>
        <v>22674000</v>
      </c>
      <c r="AD525" s="92">
        <f>+AD524*$AD$497/$AD$496</f>
        <v>20154666.666666668</v>
      </c>
      <c r="AE525" s="92">
        <v>20154666.666666668</v>
      </c>
      <c r="AF525" s="436"/>
      <c r="AG525" s="227"/>
      <c r="AH525" s="743"/>
      <c r="AI525" s="712"/>
      <c r="AJ525" s="712"/>
      <c r="AK525" s="706"/>
      <c r="AL525" s="710"/>
      <c r="AM525" s="706"/>
      <c r="AN525" s="706"/>
      <c r="AO525" s="706"/>
      <c r="AP525" s="744"/>
      <c r="AQ525" s="744"/>
      <c r="AR525" s="734"/>
      <c r="AS525" s="734"/>
      <c r="AT525" s="734"/>
      <c r="AU525" s="734"/>
      <c r="AV525" s="734"/>
      <c r="AW525" s="734"/>
      <c r="AX525" s="734"/>
      <c r="AY525" s="735"/>
      <c r="AZ525" s="727"/>
    </row>
    <row r="526" spans="1:52" ht="18">
      <c r="A526" s="714"/>
      <c r="B526" s="717"/>
      <c r="C526" s="738" t="s">
        <v>246</v>
      </c>
      <c r="D526" s="35" t="s">
        <v>84</v>
      </c>
      <c r="E526" s="115"/>
      <c r="F526" s="115"/>
      <c r="G526" s="91"/>
      <c r="H526" s="91"/>
      <c r="I526" s="91"/>
      <c r="J526" s="91"/>
      <c r="K526" s="91"/>
      <c r="L526" s="91"/>
      <c r="M526" s="102"/>
      <c r="N526" s="73"/>
      <c r="O526" s="92">
        <v>1</v>
      </c>
      <c r="P526" s="92">
        <v>2</v>
      </c>
      <c r="Q526" s="92">
        <v>2</v>
      </c>
      <c r="R526" s="85">
        <v>2</v>
      </c>
      <c r="S526" s="85"/>
      <c r="T526" s="85"/>
      <c r="U526" s="85"/>
      <c r="V526" s="85"/>
      <c r="W526" s="85"/>
      <c r="X526" s="85"/>
      <c r="Y526" s="85"/>
      <c r="Z526" s="85"/>
      <c r="AA526" s="86">
        <v>2</v>
      </c>
      <c r="AB526" s="103">
        <v>2</v>
      </c>
      <c r="AC526" s="62">
        <v>2</v>
      </c>
      <c r="AD526" s="435">
        <v>2</v>
      </c>
      <c r="AE526" s="61">
        <v>2</v>
      </c>
      <c r="AF526" s="227"/>
      <c r="AG526" s="227"/>
      <c r="AH526" s="741" t="s">
        <v>246</v>
      </c>
      <c r="AI526" s="736" t="s">
        <v>227</v>
      </c>
      <c r="AJ526" s="736" t="s">
        <v>227</v>
      </c>
      <c r="AK526" s="736" t="s">
        <v>227</v>
      </c>
      <c r="AL526" s="710" t="s">
        <v>228</v>
      </c>
      <c r="AM526" s="706" t="s">
        <v>261</v>
      </c>
      <c r="AN526" s="706" t="s">
        <v>258</v>
      </c>
      <c r="AO526" s="706">
        <v>151418</v>
      </c>
      <c r="AP526" s="706">
        <v>70844</v>
      </c>
      <c r="AQ526" s="706">
        <v>80573</v>
      </c>
      <c r="AR526" s="734" t="s">
        <v>230</v>
      </c>
      <c r="AS526" s="734" t="s">
        <v>230</v>
      </c>
      <c r="AT526" s="734" t="s">
        <v>230</v>
      </c>
      <c r="AU526" s="734" t="s">
        <v>230</v>
      </c>
      <c r="AV526" s="734" t="s">
        <v>230</v>
      </c>
      <c r="AW526" s="734" t="s">
        <v>230</v>
      </c>
      <c r="AX526" s="734" t="s">
        <v>230</v>
      </c>
      <c r="AY526" s="735">
        <v>7715780</v>
      </c>
      <c r="AZ526" s="727" t="s">
        <v>275</v>
      </c>
    </row>
    <row r="527" spans="1:52" ht="18">
      <c r="A527" s="714"/>
      <c r="B527" s="717"/>
      <c r="C527" s="739"/>
      <c r="D527" s="36" t="s">
        <v>6</v>
      </c>
      <c r="E527" s="115"/>
      <c r="F527" s="115"/>
      <c r="G527" s="91"/>
      <c r="H527" s="91"/>
      <c r="I527" s="91"/>
      <c r="J527" s="91"/>
      <c r="K527" s="91"/>
      <c r="L527" s="91"/>
      <c r="M527" s="102"/>
      <c r="N527" s="73"/>
      <c r="O527" s="92">
        <f>+O526*$O$497/$O$496</f>
        <v>10495500</v>
      </c>
      <c r="P527" s="92">
        <f>+P526*$P$497/$P$496</f>
        <v>20991000</v>
      </c>
      <c r="Q527" s="92">
        <f>+Q526*$Q$497/$Q$496</f>
        <v>21924800</v>
      </c>
      <c r="R527" s="92">
        <f>+R526*$R$497/$R$496</f>
        <v>21924800</v>
      </c>
      <c r="S527" s="85"/>
      <c r="T527" s="85"/>
      <c r="U527" s="85"/>
      <c r="V527" s="85"/>
      <c r="W527" s="85"/>
      <c r="X527" s="85"/>
      <c r="Y527" s="85"/>
      <c r="Z527" s="85"/>
      <c r="AA527" s="86"/>
      <c r="AB527" s="92">
        <f>+AB526*$AB$497/$AB$496</f>
        <v>30232000</v>
      </c>
      <c r="AC527" s="92">
        <f>+AC526*$AC$497/$AC$496</f>
        <v>22674000</v>
      </c>
      <c r="AD527" s="92">
        <f>+AD526*$AD$497/$AD$496</f>
        <v>20154666.666666668</v>
      </c>
      <c r="AE527" s="92">
        <v>21924800</v>
      </c>
      <c r="AF527" s="436"/>
      <c r="AG527" s="227"/>
      <c r="AH527" s="742"/>
      <c r="AI527" s="737"/>
      <c r="AJ527" s="737"/>
      <c r="AK527" s="737"/>
      <c r="AL527" s="710"/>
      <c r="AM527" s="706"/>
      <c r="AN527" s="706"/>
      <c r="AO527" s="706"/>
      <c r="AP527" s="706"/>
      <c r="AQ527" s="706"/>
      <c r="AR527" s="734"/>
      <c r="AS527" s="734"/>
      <c r="AT527" s="734"/>
      <c r="AU527" s="734"/>
      <c r="AV527" s="734"/>
      <c r="AW527" s="734"/>
      <c r="AX527" s="734"/>
      <c r="AY527" s="735"/>
      <c r="AZ527" s="727"/>
    </row>
    <row r="528" spans="1:52" ht="27">
      <c r="A528" s="714"/>
      <c r="B528" s="717"/>
      <c r="C528" s="739"/>
      <c r="D528" s="38" t="s">
        <v>85</v>
      </c>
      <c r="E528" s="115"/>
      <c r="F528" s="115"/>
      <c r="G528" s="91"/>
      <c r="H528" s="91"/>
      <c r="I528" s="91"/>
      <c r="J528" s="91"/>
      <c r="K528" s="91"/>
      <c r="L528" s="91"/>
      <c r="M528" s="102"/>
      <c r="N528" s="73"/>
      <c r="O528" s="92"/>
      <c r="P528" s="92"/>
      <c r="Q528" s="92"/>
      <c r="R528" s="85"/>
      <c r="S528" s="85"/>
      <c r="T528" s="85"/>
      <c r="U528" s="85"/>
      <c r="V528" s="85"/>
      <c r="W528" s="85"/>
      <c r="X528" s="85"/>
      <c r="Y528" s="85"/>
      <c r="Z528" s="85"/>
      <c r="AA528" s="86"/>
      <c r="AB528" s="103"/>
      <c r="AC528" s="62"/>
      <c r="AD528" s="435"/>
      <c r="AE528" s="61"/>
      <c r="AF528" s="227"/>
      <c r="AG528" s="227"/>
      <c r="AH528" s="742"/>
      <c r="AI528" s="737"/>
      <c r="AJ528" s="737"/>
      <c r="AK528" s="737"/>
      <c r="AL528" s="710"/>
      <c r="AM528" s="706"/>
      <c r="AN528" s="706"/>
      <c r="AO528" s="706"/>
      <c r="AP528" s="706"/>
      <c r="AQ528" s="706"/>
      <c r="AR528" s="734"/>
      <c r="AS528" s="734"/>
      <c r="AT528" s="734"/>
      <c r="AU528" s="734"/>
      <c r="AV528" s="734"/>
      <c r="AW528" s="734"/>
      <c r="AX528" s="734"/>
      <c r="AY528" s="735"/>
      <c r="AZ528" s="727"/>
    </row>
    <row r="529" spans="1:52" ht="27">
      <c r="A529" s="714"/>
      <c r="B529" s="717"/>
      <c r="C529" s="739"/>
      <c r="D529" s="36" t="s">
        <v>7</v>
      </c>
      <c r="E529" s="115"/>
      <c r="F529" s="115"/>
      <c r="G529" s="91"/>
      <c r="H529" s="91"/>
      <c r="I529" s="91"/>
      <c r="J529" s="91"/>
      <c r="K529" s="91"/>
      <c r="L529" s="91"/>
      <c r="M529" s="102"/>
      <c r="N529" s="73"/>
      <c r="O529" s="92"/>
      <c r="P529" s="92"/>
      <c r="Q529" s="92"/>
      <c r="R529" s="85"/>
      <c r="S529" s="85"/>
      <c r="T529" s="85"/>
      <c r="U529" s="85"/>
      <c r="V529" s="85"/>
      <c r="W529" s="85"/>
      <c r="X529" s="85"/>
      <c r="Y529" s="85"/>
      <c r="Z529" s="85"/>
      <c r="AA529" s="86"/>
      <c r="AB529" s="103"/>
      <c r="AC529" s="62"/>
      <c r="AD529" s="435"/>
      <c r="AE529" s="61"/>
      <c r="AF529" s="227"/>
      <c r="AG529" s="227"/>
      <c r="AH529" s="742"/>
      <c r="AI529" s="737"/>
      <c r="AJ529" s="737"/>
      <c r="AK529" s="737"/>
      <c r="AL529" s="710"/>
      <c r="AM529" s="706"/>
      <c r="AN529" s="706"/>
      <c r="AO529" s="706"/>
      <c r="AP529" s="706"/>
      <c r="AQ529" s="706"/>
      <c r="AR529" s="734"/>
      <c r="AS529" s="734"/>
      <c r="AT529" s="734"/>
      <c r="AU529" s="734"/>
      <c r="AV529" s="734"/>
      <c r="AW529" s="734"/>
      <c r="AX529" s="734"/>
      <c r="AY529" s="735"/>
      <c r="AZ529" s="727"/>
    </row>
    <row r="530" spans="1:52" ht="27">
      <c r="A530" s="714"/>
      <c r="B530" s="717"/>
      <c r="C530" s="739"/>
      <c r="D530" s="38" t="s">
        <v>86</v>
      </c>
      <c r="E530" s="115"/>
      <c r="F530" s="115"/>
      <c r="G530" s="91"/>
      <c r="H530" s="91"/>
      <c r="I530" s="91"/>
      <c r="J530" s="91"/>
      <c r="K530" s="91"/>
      <c r="L530" s="91"/>
      <c r="M530" s="102"/>
      <c r="N530" s="73"/>
      <c r="O530" s="92">
        <f>+O526</f>
        <v>1</v>
      </c>
      <c r="P530" s="92">
        <v>2</v>
      </c>
      <c r="Q530" s="92">
        <v>2</v>
      </c>
      <c r="R530" s="85">
        <v>2</v>
      </c>
      <c r="S530" s="85"/>
      <c r="T530" s="85"/>
      <c r="U530" s="85"/>
      <c r="V530" s="85"/>
      <c r="W530" s="85"/>
      <c r="X530" s="85"/>
      <c r="Y530" s="85"/>
      <c r="Z530" s="85"/>
      <c r="AA530" s="86">
        <v>2</v>
      </c>
      <c r="AB530" s="103">
        <v>2</v>
      </c>
      <c r="AC530" s="62">
        <v>2</v>
      </c>
      <c r="AD530" s="435">
        <v>2</v>
      </c>
      <c r="AE530" s="61">
        <v>2</v>
      </c>
      <c r="AF530" s="227"/>
      <c r="AG530" s="227"/>
      <c r="AH530" s="742"/>
      <c r="AI530" s="737"/>
      <c r="AJ530" s="737"/>
      <c r="AK530" s="737"/>
      <c r="AL530" s="710"/>
      <c r="AM530" s="706"/>
      <c r="AN530" s="706"/>
      <c r="AO530" s="706"/>
      <c r="AP530" s="706"/>
      <c r="AQ530" s="706"/>
      <c r="AR530" s="734"/>
      <c r="AS530" s="734"/>
      <c r="AT530" s="734"/>
      <c r="AU530" s="734"/>
      <c r="AV530" s="734"/>
      <c r="AW530" s="734"/>
      <c r="AX530" s="734"/>
      <c r="AY530" s="735"/>
      <c r="AZ530" s="727"/>
    </row>
    <row r="531" spans="1:52" ht="27.75" thickBot="1">
      <c r="A531" s="714"/>
      <c r="B531" s="717"/>
      <c r="C531" s="740"/>
      <c r="D531" s="37" t="s">
        <v>89</v>
      </c>
      <c r="E531" s="115"/>
      <c r="F531" s="115"/>
      <c r="G531" s="91"/>
      <c r="H531" s="91"/>
      <c r="I531" s="91"/>
      <c r="J531" s="91"/>
      <c r="K531" s="91"/>
      <c r="L531" s="91"/>
      <c r="M531" s="102"/>
      <c r="N531" s="73"/>
      <c r="O531" s="92">
        <f>+O527</f>
        <v>10495500</v>
      </c>
      <c r="P531" s="92">
        <f>+P530*$P$497/$P$496</f>
        <v>20991000</v>
      </c>
      <c r="Q531" s="92">
        <f>+Q530*$Q$497/$Q$496</f>
        <v>21924800</v>
      </c>
      <c r="R531" s="92">
        <f>+R530*$R$497/$R$496</f>
        <v>21924800</v>
      </c>
      <c r="S531" s="85"/>
      <c r="T531" s="85"/>
      <c r="U531" s="85"/>
      <c r="V531" s="85"/>
      <c r="W531" s="85"/>
      <c r="X531" s="85"/>
      <c r="Y531" s="85"/>
      <c r="Z531" s="85"/>
      <c r="AA531" s="86"/>
      <c r="AB531" s="92">
        <f>+AB527</f>
        <v>30232000</v>
      </c>
      <c r="AC531" s="92">
        <f>+AC530*$AC$497/$AC$496</f>
        <v>22674000</v>
      </c>
      <c r="AD531" s="92">
        <f>+AD530*$AD$497/$AD$496</f>
        <v>20154666.666666668</v>
      </c>
      <c r="AE531" s="92">
        <v>21924800</v>
      </c>
      <c r="AF531" s="436"/>
      <c r="AG531" s="227"/>
      <c r="AH531" s="743"/>
      <c r="AI531" s="712"/>
      <c r="AJ531" s="712"/>
      <c r="AK531" s="712"/>
      <c r="AL531" s="710"/>
      <c r="AM531" s="706"/>
      <c r="AN531" s="706"/>
      <c r="AO531" s="706"/>
      <c r="AP531" s="706"/>
      <c r="AQ531" s="706"/>
      <c r="AR531" s="734"/>
      <c r="AS531" s="734"/>
      <c r="AT531" s="734"/>
      <c r="AU531" s="734"/>
      <c r="AV531" s="734"/>
      <c r="AW531" s="734"/>
      <c r="AX531" s="734"/>
      <c r="AY531" s="735"/>
      <c r="AZ531" s="727"/>
    </row>
    <row r="532" spans="1:52" ht="18">
      <c r="A532" s="714"/>
      <c r="B532" s="717"/>
      <c r="C532" s="738" t="s">
        <v>239</v>
      </c>
      <c r="D532" s="35" t="s">
        <v>84</v>
      </c>
      <c r="E532" s="115"/>
      <c r="F532" s="115"/>
      <c r="G532" s="91"/>
      <c r="H532" s="91"/>
      <c r="I532" s="91"/>
      <c r="J532" s="91"/>
      <c r="K532" s="91"/>
      <c r="L532" s="91"/>
      <c r="M532" s="102"/>
      <c r="N532" s="73"/>
      <c r="O532" s="92">
        <v>1</v>
      </c>
      <c r="P532" s="92">
        <v>2</v>
      </c>
      <c r="Q532" s="92">
        <v>2</v>
      </c>
      <c r="R532" s="85">
        <v>2</v>
      </c>
      <c r="S532" s="85"/>
      <c r="T532" s="85"/>
      <c r="U532" s="85"/>
      <c r="V532" s="85"/>
      <c r="W532" s="85"/>
      <c r="X532" s="85"/>
      <c r="Y532" s="85"/>
      <c r="Z532" s="85">
        <v>1</v>
      </c>
      <c r="AA532" s="86"/>
      <c r="AB532" s="103">
        <v>1</v>
      </c>
      <c r="AC532" s="62">
        <v>2</v>
      </c>
      <c r="AD532" s="435">
        <v>2</v>
      </c>
      <c r="AE532" s="61">
        <v>2</v>
      </c>
      <c r="AF532" s="61"/>
      <c r="AG532" s="85"/>
      <c r="AH532" s="741" t="s">
        <v>239</v>
      </c>
      <c r="AI532" s="736" t="s">
        <v>227</v>
      </c>
      <c r="AJ532" s="736" t="s">
        <v>227</v>
      </c>
      <c r="AK532" s="736" t="s">
        <v>227</v>
      </c>
      <c r="AL532" s="710" t="s">
        <v>228</v>
      </c>
      <c r="AM532" s="706" t="s">
        <v>261</v>
      </c>
      <c r="AN532" s="706" t="s">
        <v>258</v>
      </c>
      <c r="AO532" s="706">
        <v>1067898</v>
      </c>
      <c r="AP532" s="706">
        <v>511137</v>
      </c>
      <c r="AQ532" s="706">
        <v>556761</v>
      </c>
      <c r="AR532" s="734" t="s">
        <v>230</v>
      </c>
      <c r="AS532" s="734" t="s">
        <v>230</v>
      </c>
      <c r="AT532" s="734" t="s">
        <v>230</v>
      </c>
      <c r="AU532" s="734" t="s">
        <v>230</v>
      </c>
      <c r="AV532" s="734" t="s">
        <v>230</v>
      </c>
      <c r="AW532" s="734" t="s">
        <v>230</v>
      </c>
      <c r="AX532" s="734" t="s">
        <v>230</v>
      </c>
      <c r="AY532" s="735">
        <v>7715781</v>
      </c>
      <c r="AZ532" s="727" t="s">
        <v>275</v>
      </c>
    </row>
    <row r="533" spans="1:52" ht="18">
      <c r="A533" s="714"/>
      <c r="B533" s="717"/>
      <c r="C533" s="739"/>
      <c r="D533" s="36" t="s">
        <v>6</v>
      </c>
      <c r="E533" s="115"/>
      <c r="F533" s="115"/>
      <c r="G533" s="91"/>
      <c r="H533" s="91"/>
      <c r="I533" s="91"/>
      <c r="J533" s="91"/>
      <c r="K533" s="91"/>
      <c r="L533" s="91"/>
      <c r="M533" s="102"/>
      <c r="N533" s="73"/>
      <c r="O533" s="92">
        <f>+O532*$O$497/$O$496</f>
        <v>10495500</v>
      </c>
      <c r="P533" s="92">
        <f>+P532*$P$497/$P$496</f>
        <v>20991000</v>
      </c>
      <c r="Q533" s="92">
        <f>+Q532*$Q$497/$Q$496</f>
        <v>21924800</v>
      </c>
      <c r="R533" s="92">
        <f>+R532*$R$497/$R$496</f>
        <v>21924800</v>
      </c>
      <c r="S533" s="85"/>
      <c r="T533" s="85"/>
      <c r="U533" s="85"/>
      <c r="V533" s="85"/>
      <c r="W533" s="85"/>
      <c r="X533" s="85"/>
      <c r="Y533" s="85"/>
      <c r="Z533" s="85"/>
      <c r="AA533" s="86"/>
      <c r="AB533" s="92">
        <f>+AB532*$AB$497/$AB$496</f>
        <v>15116000</v>
      </c>
      <c r="AC533" s="92">
        <f>+AC532*$AC$497/$AC$496</f>
        <v>22674000</v>
      </c>
      <c r="AD533" s="92">
        <f>+AD532*$AD$497/$AD$496</f>
        <v>20154666.666666668</v>
      </c>
      <c r="AE533" s="92">
        <v>21924800</v>
      </c>
      <c r="AF533" s="436"/>
      <c r="AG533" s="227"/>
      <c r="AH533" s="742"/>
      <c r="AI533" s="737"/>
      <c r="AJ533" s="737"/>
      <c r="AK533" s="737"/>
      <c r="AL533" s="710"/>
      <c r="AM533" s="706"/>
      <c r="AN533" s="706"/>
      <c r="AO533" s="706"/>
      <c r="AP533" s="706"/>
      <c r="AQ533" s="706"/>
      <c r="AR533" s="734"/>
      <c r="AS533" s="734"/>
      <c r="AT533" s="734"/>
      <c r="AU533" s="734"/>
      <c r="AV533" s="734"/>
      <c r="AW533" s="734"/>
      <c r="AX533" s="734"/>
      <c r="AY533" s="735"/>
      <c r="AZ533" s="727"/>
    </row>
    <row r="534" spans="1:52" ht="27">
      <c r="A534" s="714"/>
      <c r="B534" s="717"/>
      <c r="C534" s="739"/>
      <c r="D534" s="38" t="s">
        <v>85</v>
      </c>
      <c r="E534" s="115"/>
      <c r="F534" s="115"/>
      <c r="G534" s="91"/>
      <c r="H534" s="91"/>
      <c r="I534" s="91"/>
      <c r="J534" s="91"/>
      <c r="K534" s="91"/>
      <c r="L534" s="91"/>
      <c r="M534" s="102"/>
      <c r="N534" s="73"/>
      <c r="O534" s="92"/>
      <c r="P534" s="92"/>
      <c r="Q534" s="92"/>
      <c r="R534" s="85"/>
      <c r="S534" s="85"/>
      <c r="T534" s="85"/>
      <c r="U534" s="85"/>
      <c r="V534" s="85"/>
      <c r="W534" s="85"/>
      <c r="X534" s="85"/>
      <c r="Y534" s="85"/>
      <c r="Z534" s="85"/>
      <c r="AA534" s="86"/>
      <c r="AB534" s="103"/>
      <c r="AC534" s="62"/>
      <c r="AD534" s="435"/>
      <c r="AE534" s="61"/>
      <c r="AF534" s="227"/>
      <c r="AG534" s="227"/>
      <c r="AH534" s="742"/>
      <c r="AI534" s="737"/>
      <c r="AJ534" s="737"/>
      <c r="AK534" s="737"/>
      <c r="AL534" s="710"/>
      <c r="AM534" s="706"/>
      <c r="AN534" s="706"/>
      <c r="AO534" s="706"/>
      <c r="AP534" s="706"/>
      <c r="AQ534" s="706"/>
      <c r="AR534" s="734"/>
      <c r="AS534" s="734"/>
      <c r="AT534" s="734"/>
      <c r="AU534" s="734"/>
      <c r="AV534" s="734"/>
      <c r="AW534" s="734"/>
      <c r="AX534" s="734"/>
      <c r="AY534" s="735"/>
      <c r="AZ534" s="727"/>
    </row>
    <row r="535" spans="1:52" ht="27">
      <c r="A535" s="714"/>
      <c r="B535" s="717"/>
      <c r="C535" s="739"/>
      <c r="D535" s="36" t="s">
        <v>7</v>
      </c>
      <c r="E535" s="115"/>
      <c r="F535" s="115"/>
      <c r="G535" s="91"/>
      <c r="H535" s="91"/>
      <c r="I535" s="91"/>
      <c r="J535" s="91"/>
      <c r="K535" s="91"/>
      <c r="L535" s="91"/>
      <c r="M535" s="102"/>
      <c r="N535" s="73"/>
      <c r="O535" s="92"/>
      <c r="P535" s="92"/>
      <c r="Q535" s="92"/>
      <c r="R535" s="85"/>
      <c r="S535" s="85"/>
      <c r="T535" s="85"/>
      <c r="U535" s="85"/>
      <c r="V535" s="85"/>
      <c r="W535" s="85"/>
      <c r="X535" s="85"/>
      <c r="Y535" s="85"/>
      <c r="Z535" s="85"/>
      <c r="AA535" s="86"/>
      <c r="AB535" s="103"/>
      <c r="AC535" s="62"/>
      <c r="AD535" s="435"/>
      <c r="AE535" s="61"/>
      <c r="AF535" s="227"/>
      <c r="AG535" s="227"/>
      <c r="AH535" s="742"/>
      <c r="AI535" s="737"/>
      <c r="AJ535" s="737"/>
      <c r="AK535" s="737"/>
      <c r="AL535" s="710"/>
      <c r="AM535" s="706"/>
      <c r="AN535" s="706"/>
      <c r="AO535" s="706"/>
      <c r="AP535" s="706"/>
      <c r="AQ535" s="706"/>
      <c r="AR535" s="734"/>
      <c r="AS535" s="734"/>
      <c r="AT535" s="734"/>
      <c r="AU535" s="734"/>
      <c r="AV535" s="734"/>
      <c r="AW535" s="734"/>
      <c r="AX535" s="734"/>
      <c r="AY535" s="735"/>
      <c r="AZ535" s="727"/>
    </row>
    <row r="536" spans="1:52" ht="27">
      <c r="A536" s="714"/>
      <c r="B536" s="717"/>
      <c r="C536" s="739"/>
      <c r="D536" s="38" t="s">
        <v>86</v>
      </c>
      <c r="E536" s="115"/>
      <c r="F536" s="115"/>
      <c r="G536" s="91"/>
      <c r="H536" s="91"/>
      <c r="I536" s="91"/>
      <c r="J536" s="91"/>
      <c r="K536" s="91"/>
      <c r="L536" s="91"/>
      <c r="M536" s="102"/>
      <c r="N536" s="73"/>
      <c r="O536" s="92">
        <f>+O532</f>
        <v>1</v>
      </c>
      <c r="P536" s="92">
        <v>2</v>
      </c>
      <c r="Q536" s="92">
        <v>2</v>
      </c>
      <c r="R536" s="85">
        <v>2</v>
      </c>
      <c r="S536" s="85"/>
      <c r="T536" s="85"/>
      <c r="U536" s="85"/>
      <c r="V536" s="85"/>
      <c r="W536" s="85"/>
      <c r="X536" s="85"/>
      <c r="Y536" s="85"/>
      <c r="Z536" s="85">
        <v>1</v>
      </c>
      <c r="AA536" s="86"/>
      <c r="AB536" s="103">
        <v>1</v>
      </c>
      <c r="AC536" s="62">
        <v>2</v>
      </c>
      <c r="AD536" s="435">
        <v>2</v>
      </c>
      <c r="AE536" s="61">
        <v>2</v>
      </c>
      <c r="AF536" s="227"/>
      <c r="AG536" s="227"/>
      <c r="AH536" s="742"/>
      <c r="AI536" s="737"/>
      <c r="AJ536" s="737"/>
      <c r="AK536" s="737"/>
      <c r="AL536" s="710"/>
      <c r="AM536" s="706"/>
      <c r="AN536" s="706"/>
      <c r="AO536" s="706"/>
      <c r="AP536" s="706"/>
      <c r="AQ536" s="706"/>
      <c r="AR536" s="734"/>
      <c r="AS536" s="734"/>
      <c r="AT536" s="734"/>
      <c r="AU536" s="734"/>
      <c r="AV536" s="734"/>
      <c r="AW536" s="734"/>
      <c r="AX536" s="734"/>
      <c r="AY536" s="735"/>
      <c r="AZ536" s="727"/>
    </row>
    <row r="537" spans="1:52" ht="27.75" thickBot="1">
      <c r="A537" s="714"/>
      <c r="B537" s="717"/>
      <c r="C537" s="740"/>
      <c r="D537" s="37" t="s">
        <v>89</v>
      </c>
      <c r="E537" s="115"/>
      <c r="F537" s="115"/>
      <c r="G537" s="91"/>
      <c r="H537" s="91"/>
      <c r="I537" s="91"/>
      <c r="J537" s="91"/>
      <c r="K537" s="91"/>
      <c r="L537" s="91"/>
      <c r="M537" s="102"/>
      <c r="N537" s="73"/>
      <c r="O537" s="92">
        <f>+O533</f>
        <v>10495500</v>
      </c>
      <c r="P537" s="92">
        <f>+P536*$P$497/$P$496</f>
        <v>20991000</v>
      </c>
      <c r="Q537" s="92">
        <f>+Q536*$Q$497/$Q$496</f>
        <v>21924800</v>
      </c>
      <c r="R537" s="92">
        <f>+R536*$R$497/$R$496</f>
        <v>21924800</v>
      </c>
      <c r="S537" s="85"/>
      <c r="T537" s="85"/>
      <c r="U537" s="85"/>
      <c r="V537" s="85"/>
      <c r="W537" s="85"/>
      <c r="X537" s="85"/>
      <c r="Y537" s="85"/>
      <c r="Z537" s="85"/>
      <c r="AA537" s="86"/>
      <c r="AB537" s="103">
        <f>+AB533</f>
        <v>15116000</v>
      </c>
      <c r="AC537" s="92">
        <f>+AC536*$AC$497/$AC$496</f>
        <v>22674000</v>
      </c>
      <c r="AD537" s="92">
        <f>+AD536*$AD$497/$AD$496</f>
        <v>20154666.666666668</v>
      </c>
      <c r="AE537" s="92">
        <v>21924800</v>
      </c>
      <c r="AF537" s="436"/>
      <c r="AG537" s="227"/>
      <c r="AH537" s="743"/>
      <c r="AI537" s="712"/>
      <c r="AJ537" s="712"/>
      <c r="AK537" s="712"/>
      <c r="AL537" s="710"/>
      <c r="AM537" s="706"/>
      <c r="AN537" s="706"/>
      <c r="AO537" s="706"/>
      <c r="AP537" s="706"/>
      <c r="AQ537" s="706"/>
      <c r="AR537" s="734"/>
      <c r="AS537" s="734"/>
      <c r="AT537" s="734"/>
      <c r="AU537" s="734"/>
      <c r="AV537" s="734"/>
      <c r="AW537" s="734"/>
      <c r="AX537" s="734"/>
      <c r="AY537" s="735"/>
      <c r="AZ537" s="727"/>
    </row>
    <row r="538" spans="1:52" ht="18">
      <c r="A538" s="714"/>
      <c r="B538" s="717"/>
      <c r="C538" s="710" t="s">
        <v>254</v>
      </c>
      <c r="D538" s="35" t="s">
        <v>84</v>
      </c>
      <c r="E538" s="76"/>
      <c r="F538" s="72"/>
      <c r="G538" s="72"/>
      <c r="H538" s="72"/>
      <c r="I538" s="72"/>
      <c r="J538" s="72"/>
      <c r="K538" s="72"/>
      <c r="L538" s="72"/>
      <c r="M538" s="73"/>
      <c r="N538" s="73"/>
      <c r="O538" s="73">
        <v>6</v>
      </c>
      <c r="P538" s="73">
        <v>2</v>
      </c>
      <c r="Q538" s="73">
        <v>1</v>
      </c>
      <c r="R538" s="74">
        <v>0</v>
      </c>
      <c r="S538" s="75"/>
      <c r="T538" s="75"/>
      <c r="U538" s="75"/>
      <c r="V538" s="75"/>
      <c r="W538" s="75"/>
      <c r="X538" s="75"/>
      <c r="Y538" s="75"/>
      <c r="Z538" s="75"/>
      <c r="AA538" s="80"/>
      <c r="AB538" s="77">
        <v>1</v>
      </c>
      <c r="AC538" s="118"/>
      <c r="AD538" s="120"/>
      <c r="AE538" s="75"/>
      <c r="AF538" s="224"/>
      <c r="AG538" s="224"/>
      <c r="AH538" s="711" t="s">
        <v>226</v>
      </c>
      <c r="AI538" s="736" t="s">
        <v>227</v>
      </c>
      <c r="AJ538" s="736" t="s">
        <v>227</v>
      </c>
      <c r="AK538" s="736" t="s">
        <v>227</v>
      </c>
      <c r="AL538" s="736" t="s">
        <v>228</v>
      </c>
      <c r="AM538" s="706"/>
      <c r="AN538" s="706" t="s">
        <v>258</v>
      </c>
      <c r="AO538" s="706">
        <v>7715777</v>
      </c>
      <c r="AP538" s="707">
        <v>3679381.9895200301</v>
      </c>
      <c r="AQ538" s="707">
        <v>4036396.0104799699</v>
      </c>
      <c r="AR538" s="734" t="s">
        <v>230</v>
      </c>
      <c r="AS538" s="734" t="s">
        <v>230</v>
      </c>
      <c r="AT538" s="734" t="s">
        <v>230</v>
      </c>
      <c r="AU538" s="734" t="s">
        <v>230</v>
      </c>
      <c r="AV538" s="734" t="s">
        <v>230</v>
      </c>
      <c r="AW538" s="734" t="s">
        <v>230</v>
      </c>
      <c r="AX538" s="734" t="s">
        <v>230</v>
      </c>
      <c r="AY538" s="735">
        <v>7715782</v>
      </c>
      <c r="AZ538" s="727" t="s">
        <v>275</v>
      </c>
    </row>
    <row r="539" spans="1:52" ht="18">
      <c r="A539" s="714"/>
      <c r="B539" s="717"/>
      <c r="C539" s="710"/>
      <c r="D539" s="36" t="s">
        <v>6</v>
      </c>
      <c r="E539" s="76"/>
      <c r="F539" s="72"/>
      <c r="G539" s="72"/>
      <c r="H539" s="72"/>
      <c r="I539" s="72"/>
      <c r="J539" s="72"/>
      <c r="K539" s="72"/>
      <c r="L539" s="72"/>
      <c r="M539" s="73"/>
      <c r="N539" s="73"/>
      <c r="O539" s="92">
        <f>+O538*$O$497/$O$496</f>
        <v>62973000</v>
      </c>
      <c r="P539" s="92">
        <f>+P538*$P$497/$P$496</f>
        <v>20991000</v>
      </c>
      <c r="Q539" s="92">
        <f>+Q538*$Q$497/$Q$496</f>
        <v>10962400</v>
      </c>
      <c r="R539" s="92">
        <f>+R538*$R$497/$R$496</f>
        <v>0</v>
      </c>
      <c r="S539" s="75"/>
      <c r="T539" s="75"/>
      <c r="U539" s="75"/>
      <c r="V539" s="75"/>
      <c r="W539" s="75"/>
      <c r="X539" s="75"/>
      <c r="Y539" s="75"/>
      <c r="Z539" s="75"/>
      <c r="AA539" s="80"/>
      <c r="AB539" s="77"/>
      <c r="AC539" s="118"/>
      <c r="AD539" s="120"/>
      <c r="AE539" s="75"/>
      <c r="AF539" s="224"/>
      <c r="AG539" s="224"/>
      <c r="AH539" s="711"/>
      <c r="AI539" s="737"/>
      <c r="AJ539" s="737"/>
      <c r="AK539" s="737"/>
      <c r="AL539" s="737"/>
      <c r="AM539" s="706"/>
      <c r="AN539" s="706"/>
      <c r="AO539" s="706"/>
      <c r="AP539" s="708"/>
      <c r="AQ539" s="708"/>
      <c r="AR539" s="734"/>
      <c r="AS539" s="734"/>
      <c r="AT539" s="734"/>
      <c r="AU539" s="734"/>
      <c r="AV539" s="734"/>
      <c r="AW539" s="734"/>
      <c r="AX539" s="734"/>
      <c r="AY539" s="735"/>
      <c r="AZ539" s="727"/>
    </row>
    <row r="540" spans="1:52" ht="27">
      <c r="A540" s="714"/>
      <c r="B540" s="717"/>
      <c r="C540" s="710"/>
      <c r="D540" s="38" t="s">
        <v>85</v>
      </c>
      <c r="E540" s="76"/>
      <c r="F540" s="72"/>
      <c r="G540" s="72"/>
      <c r="H540" s="72"/>
      <c r="I540" s="72"/>
      <c r="J540" s="72"/>
      <c r="K540" s="72"/>
      <c r="L540" s="72"/>
      <c r="M540" s="73"/>
      <c r="N540" s="73"/>
      <c r="O540" s="73"/>
      <c r="P540" s="73"/>
      <c r="Q540" s="73"/>
      <c r="R540" s="74"/>
      <c r="S540" s="75"/>
      <c r="T540" s="75"/>
      <c r="U540" s="75"/>
      <c r="V540" s="75"/>
      <c r="W540" s="75"/>
      <c r="X540" s="75"/>
      <c r="Y540" s="75"/>
      <c r="Z540" s="75"/>
      <c r="AA540" s="80"/>
      <c r="AB540" s="77"/>
      <c r="AC540" s="118"/>
      <c r="AD540" s="120"/>
      <c r="AE540" s="75"/>
      <c r="AF540" s="224"/>
      <c r="AG540" s="224"/>
      <c r="AH540" s="711"/>
      <c r="AI540" s="737"/>
      <c r="AJ540" s="737"/>
      <c r="AK540" s="737"/>
      <c r="AL540" s="737"/>
      <c r="AM540" s="706"/>
      <c r="AN540" s="706"/>
      <c r="AO540" s="706"/>
      <c r="AP540" s="708"/>
      <c r="AQ540" s="708"/>
      <c r="AR540" s="734"/>
      <c r="AS540" s="734"/>
      <c r="AT540" s="734"/>
      <c r="AU540" s="734"/>
      <c r="AV540" s="734"/>
      <c r="AW540" s="734"/>
      <c r="AX540" s="734"/>
      <c r="AY540" s="735"/>
      <c r="AZ540" s="727"/>
    </row>
    <row r="541" spans="1:52" ht="27">
      <c r="A541" s="714"/>
      <c r="B541" s="717"/>
      <c r="C541" s="710"/>
      <c r="D541" s="36" t="s">
        <v>7</v>
      </c>
      <c r="E541" s="76"/>
      <c r="F541" s="72"/>
      <c r="G541" s="72"/>
      <c r="H541" s="72"/>
      <c r="I541" s="72"/>
      <c r="J541" s="72"/>
      <c r="K541" s="72"/>
      <c r="L541" s="72"/>
      <c r="M541" s="73"/>
      <c r="N541" s="73"/>
      <c r="O541" s="73"/>
      <c r="P541" s="73"/>
      <c r="Q541" s="73"/>
      <c r="R541" s="74"/>
      <c r="S541" s="75"/>
      <c r="T541" s="75"/>
      <c r="U541" s="75"/>
      <c r="V541" s="75"/>
      <c r="W541" s="75"/>
      <c r="X541" s="75"/>
      <c r="Y541" s="75"/>
      <c r="Z541" s="75"/>
      <c r="AA541" s="80"/>
      <c r="AB541" s="77"/>
      <c r="AC541" s="118"/>
      <c r="AD541" s="120"/>
      <c r="AE541" s="75"/>
      <c r="AF541" s="224"/>
      <c r="AG541" s="224"/>
      <c r="AH541" s="711"/>
      <c r="AI541" s="737"/>
      <c r="AJ541" s="737"/>
      <c r="AK541" s="737"/>
      <c r="AL541" s="737"/>
      <c r="AM541" s="706"/>
      <c r="AN541" s="706"/>
      <c r="AO541" s="706"/>
      <c r="AP541" s="708"/>
      <c r="AQ541" s="708"/>
      <c r="AR541" s="734"/>
      <c r="AS541" s="734"/>
      <c r="AT541" s="734"/>
      <c r="AU541" s="734"/>
      <c r="AV541" s="734"/>
      <c r="AW541" s="734"/>
      <c r="AX541" s="734"/>
      <c r="AY541" s="735"/>
      <c r="AZ541" s="727"/>
    </row>
    <row r="542" spans="1:52" ht="27">
      <c r="A542" s="714"/>
      <c r="B542" s="717"/>
      <c r="C542" s="710"/>
      <c r="D542" s="38" t="s">
        <v>86</v>
      </c>
      <c r="E542" s="76"/>
      <c r="F542" s="72"/>
      <c r="G542" s="72"/>
      <c r="H542" s="72"/>
      <c r="I542" s="72"/>
      <c r="J542" s="72"/>
      <c r="K542" s="72"/>
      <c r="L542" s="72"/>
      <c r="M542" s="73"/>
      <c r="N542" s="73"/>
      <c r="O542" s="73">
        <v>6</v>
      </c>
      <c r="P542" s="73">
        <v>2</v>
      </c>
      <c r="Q542" s="73">
        <v>1</v>
      </c>
      <c r="R542" s="74">
        <v>0</v>
      </c>
      <c r="S542" s="75"/>
      <c r="T542" s="75"/>
      <c r="U542" s="75"/>
      <c r="V542" s="75"/>
      <c r="W542" s="75"/>
      <c r="X542" s="75"/>
      <c r="Y542" s="75"/>
      <c r="Z542" s="75"/>
      <c r="AA542" s="80"/>
      <c r="AB542" s="105">
        <f>+AB536</f>
        <v>1</v>
      </c>
      <c r="AC542" s="118"/>
      <c r="AD542" s="120"/>
      <c r="AE542" s="75"/>
      <c r="AF542" s="224"/>
      <c r="AG542" s="224"/>
      <c r="AH542" s="711"/>
      <c r="AI542" s="737"/>
      <c r="AJ542" s="737"/>
      <c r="AK542" s="737"/>
      <c r="AL542" s="737"/>
      <c r="AM542" s="706"/>
      <c r="AN542" s="706"/>
      <c r="AO542" s="706"/>
      <c r="AP542" s="708"/>
      <c r="AQ542" s="708"/>
      <c r="AR542" s="734"/>
      <c r="AS542" s="734"/>
      <c r="AT542" s="734"/>
      <c r="AU542" s="734"/>
      <c r="AV542" s="734"/>
      <c r="AW542" s="734"/>
      <c r="AX542" s="734"/>
      <c r="AY542" s="735"/>
      <c r="AZ542" s="727"/>
    </row>
    <row r="543" spans="1:52" ht="27.75" thickBot="1">
      <c r="A543" s="714"/>
      <c r="B543" s="717"/>
      <c r="C543" s="710"/>
      <c r="D543" s="37" t="s">
        <v>89</v>
      </c>
      <c r="E543" s="76"/>
      <c r="F543" s="72"/>
      <c r="G543" s="72"/>
      <c r="H543" s="72"/>
      <c r="I543" s="72"/>
      <c r="J543" s="72"/>
      <c r="K543" s="72"/>
      <c r="L543" s="72"/>
      <c r="M543" s="73"/>
      <c r="N543" s="73"/>
      <c r="O543" s="73">
        <f>+O539</f>
        <v>62973000</v>
      </c>
      <c r="P543" s="92">
        <f>+P542*$P$497/$P$496</f>
        <v>20991000</v>
      </c>
      <c r="Q543" s="92">
        <f>+Q542*$Q$497/$Q$496</f>
        <v>10962400</v>
      </c>
      <c r="R543" s="92">
        <f>+R542*$R$497/$R$496</f>
        <v>0</v>
      </c>
      <c r="S543" s="75"/>
      <c r="T543" s="75"/>
      <c r="U543" s="75"/>
      <c r="V543" s="75"/>
      <c r="W543" s="75"/>
      <c r="X543" s="75"/>
      <c r="Y543" s="75"/>
      <c r="Z543" s="75"/>
      <c r="AA543" s="80"/>
      <c r="AB543" s="105">
        <f>+AB537</f>
        <v>15116000</v>
      </c>
      <c r="AC543" s="118"/>
      <c r="AD543" s="120"/>
      <c r="AE543" s="75"/>
      <c r="AF543" s="224"/>
      <c r="AG543" s="224"/>
      <c r="AH543" s="711"/>
      <c r="AI543" s="712"/>
      <c r="AJ543" s="712"/>
      <c r="AK543" s="712"/>
      <c r="AL543" s="712"/>
      <c r="AM543" s="706"/>
      <c r="AN543" s="706"/>
      <c r="AO543" s="706"/>
      <c r="AP543" s="709"/>
      <c r="AQ543" s="709"/>
      <c r="AR543" s="734"/>
      <c r="AS543" s="734"/>
      <c r="AT543" s="734"/>
      <c r="AU543" s="734"/>
      <c r="AV543" s="734"/>
      <c r="AW543" s="734"/>
      <c r="AX543" s="734"/>
      <c r="AY543" s="735"/>
      <c r="AZ543" s="727"/>
    </row>
    <row r="544" spans="1:52" ht="18">
      <c r="A544" s="714"/>
      <c r="B544" s="717"/>
      <c r="C544" s="710" t="s">
        <v>256</v>
      </c>
      <c r="D544" s="35" t="s">
        <v>84</v>
      </c>
      <c r="E544" s="115">
        <f t="shared" ref="E544:F549" si="28">+E496</f>
        <v>10</v>
      </c>
      <c r="F544" s="115">
        <f t="shared" si="28"/>
        <v>10</v>
      </c>
      <c r="G544" s="104"/>
      <c r="H544" s="104"/>
      <c r="I544" s="104"/>
      <c r="J544" s="104"/>
      <c r="K544" s="104"/>
      <c r="L544" s="104"/>
      <c r="M544" s="102">
        <f t="shared" ref="M544:N549" si="29">+M496</f>
        <v>10</v>
      </c>
      <c r="N544" s="73">
        <f t="shared" si="29"/>
        <v>10</v>
      </c>
      <c r="O544" s="73">
        <f t="shared" ref="O544:O549" si="30">+O514+O520+O526+O532+O538</f>
        <v>10</v>
      </c>
      <c r="P544" s="73">
        <f t="shared" ref="P544:P549" si="31">+P502+P514+P520+P526+P532+P538</f>
        <v>10</v>
      </c>
      <c r="Q544" s="73">
        <f t="shared" ref="Q544:Q549" si="32">+Q502+Q508+Q514+Q520+Q526+Q532+Q538</f>
        <v>10</v>
      </c>
      <c r="R544" s="74">
        <v>10</v>
      </c>
      <c r="S544" s="75"/>
      <c r="T544" s="75"/>
      <c r="U544" s="75"/>
      <c r="V544" s="75"/>
      <c r="W544" s="75"/>
      <c r="X544" s="75"/>
      <c r="Y544" s="75"/>
      <c r="Z544" s="98">
        <f t="shared" ref="Z544:AA549" si="33">+Z496</f>
        <v>2</v>
      </c>
      <c r="AA544" s="74">
        <f t="shared" si="33"/>
        <v>4</v>
      </c>
      <c r="AB544" s="105">
        <f>+AB514+AB520+AB526+AB532+AB538</f>
        <v>6</v>
      </c>
      <c r="AC544" s="73">
        <f t="shared" ref="AC544:AC549" si="34">+AC502+AC514+AC520+AC526+AC532+AC538</f>
        <v>8</v>
      </c>
      <c r="AD544" s="73">
        <f t="shared" ref="AD544:AD549" si="35">+AD502+AD508+AD514+AD520+AD526+AD532+AD538</f>
        <v>9</v>
      </c>
      <c r="AE544" s="73">
        <v>10</v>
      </c>
      <c r="AF544" s="429">
        <f>[3]INVERSIÓN!T40</f>
        <v>10</v>
      </c>
      <c r="AG544" s="224"/>
      <c r="AH544" s="711" t="s">
        <v>226</v>
      </c>
      <c r="AI544" s="706" t="s">
        <v>184</v>
      </c>
      <c r="AJ544" s="706" t="s">
        <v>184</v>
      </c>
      <c r="AK544" s="706" t="s">
        <v>184</v>
      </c>
      <c r="AL544" s="710" t="s">
        <v>228</v>
      </c>
      <c r="AM544" s="706"/>
      <c r="AN544" s="706" t="s">
        <v>258</v>
      </c>
      <c r="AO544" s="706">
        <v>7715777</v>
      </c>
      <c r="AP544" s="707">
        <v>3679381.9895200301</v>
      </c>
      <c r="AQ544" s="707">
        <v>4036396.0104799699</v>
      </c>
      <c r="AR544" s="734" t="s">
        <v>230</v>
      </c>
      <c r="AS544" s="734" t="s">
        <v>230</v>
      </c>
      <c r="AT544" s="734" t="s">
        <v>230</v>
      </c>
      <c r="AU544" s="734" t="s">
        <v>230</v>
      </c>
      <c r="AV544" s="734" t="s">
        <v>230</v>
      </c>
      <c r="AW544" s="734" t="s">
        <v>230</v>
      </c>
      <c r="AX544" s="734" t="s">
        <v>230</v>
      </c>
      <c r="AY544" s="735">
        <v>7715783</v>
      </c>
      <c r="AZ544" s="727" t="s">
        <v>275</v>
      </c>
    </row>
    <row r="545" spans="1:52" ht="18">
      <c r="A545" s="714"/>
      <c r="B545" s="717"/>
      <c r="C545" s="710"/>
      <c r="D545" s="36" t="s">
        <v>6</v>
      </c>
      <c r="E545" s="115">
        <f t="shared" si="28"/>
        <v>120000000</v>
      </c>
      <c r="F545" s="115">
        <f t="shared" si="28"/>
        <v>120000000</v>
      </c>
      <c r="G545" s="104"/>
      <c r="H545" s="104"/>
      <c r="I545" s="104"/>
      <c r="J545" s="104"/>
      <c r="K545" s="104"/>
      <c r="L545" s="104"/>
      <c r="M545" s="102">
        <f t="shared" si="29"/>
        <v>120000000</v>
      </c>
      <c r="N545" s="73">
        <f t="shared" si="29"/>
        <v>104955000</v>
      </c>
      <c r="O545" s="73">
        <f t="shared" si="30"/>
        <v>104955000</v>
      </c>
      <c r="P545" s="73">
        <f t="shared" si="31"/>
        <v>104955000</v>
      </c>
      <c r="Q545" s="73">
        <f t="shared" si="32"/>
        <v>109624000</v>
      </c>
      <c r="R545" s="92">
        <f>+R544*$R$497/$R$496</f>
        <v>109624000</v>
      </c>
      <c r="S545" s="75"/>
      <c r="T545" s="75"/>
      <c r="U545" s="75"/>
      <c r="V545" s="75"/>
      <c r="W545" s="75"/>
      <c r="X545" s="75"/>
      <c r="Y545" s="75"/>
      <c r="Z545" s="98">
        <f t="shared" si="33"/>
        <v>0</v>
      </c>
      <c r="AA545" s="74">
        <f t="shared" si="33"/>
        <v>90696000</v>
      </c>
      <c r="AB545" s="105">
        <f>+AB515+AB521+AB527+AB533+AB537</f>
        <v>90696000</v>
      </c>
      <c r="AC545" s="73">
        <f t="shared" si="34"/>
        <v>90696000</v>
      </c>
      <c r="AD545" s="73">
        <f t="shared" si="35"/>
        <v>90696000.000000015</v>
      </c>
      <c r="AE545" s="72">
        <v>109624000</v>
      </c>
      <c r="AF545" s="429">
        <f>[3]INVERSIÓN!T41</f>
        <v>109624000</v>
      </c>
      <c r="AG545" s="224"/>
      <c r="AH545" s="711"/>
      <c r="AI545" s="706"/>
      <c r="AJ545" s="706"/>
      <c r="AK545" s="706"/>
      <c r="AL545" s="710"/>
      <c r="AM545" s="706"/>
      <c r="AN545" s="706"/>
      <c r="AO545" s="706"/>
      <c r="AP545" s="708"/>
      <c r="AQ545" s="708"/>
      <c r="AR545" s="734"/>
      <c r="AS545" s="734"/>
      <c r="AT545" s="734"/>
      <c r="AU545" s="734"/>
      <c r="AV545" s="734"/>
      <c r="AW545" s="734"/>
      <c r="AX545" s="734"/>
      <c r="AY545" s="735"/>
      <c r="AZ545" s="727"/>
    </row>
    <row r="546" spans="1:52" ht="27">
      <c r="A546" s="714"/>
      <c r="B546" s="717"/>
      <c r="C546" s="710"/>
      <c r="D546" s="38" t="s">
        <v>85</v>
      </c>
      <c r="E546" s="115">
        <f t="shared" si="28"/>
        <v>0</v>
      </c>
      <c r="F546" s="115">
        <f t="shared" si="28"/>
        <v>0</v>
      </c>
      <c r="G546" s="104"/>
      <c r="H546" s="104"/>
      <c r="I546" s="104"/>
      <c r="J546" s="104"/>
      <c r="K546" s="104"/>
      <c r="L546" s="104"/>
      <c r="M546" s="102">
        <f t="shared" si="29"/>
        <v>0</v>
      </c>
      <c r="N546" s="73">
        <f t="shared" si="29"/>
        <v>0</v>
      </c>
      <c r="O546" s="73">
        <f t="shared" si="30"/>
        <v>0</v>
      </c>
      <c r="P546" s="73">
        <f t="shared" si="31"/>
        <v>0</v>
      </c>
      <c r="Q546" s="73">
        <f t="shared" si="32"/>
        <v>0</v>
      </c>
      <c r="R546" s="74"/>
      <c r="S546" s="75"/>
      <c r="T546" s="75"/>
      <c r="U546" s="75"/>
      <c r="V546" s="75"/>
      <c r="W546" s="75"/>
      <c r="X546" s="75"/>
      <c r="Y546" s="75"/>
      <c r="Z546" s="98">
        <f t="shared" si="33"/>
        <v>0</v>
      </c>
      <c r="AA546" s="74">
        <f t="shared" si="33"/>
        <v>0</v>
      </c>
      <c r="AB546" s="105">
        <f>+AB516+AB522+AB528+AB534+AB538</f>
        <v>1</v>
      </c>
      <c r="AC546" s="73">
        <f t="shared" si="34"/>
        <v>0</v>
      </c>
      <c r="AD546" s="73">
        <f t="shared" si="35"/>
        <v>0</v>
      </c>
      <c r="AE546" s="73">
        <v>0</v>
      </c>
      <c r="AF546" s="429"/>
      <c r="AG546" s="224"/>
      <c r="AH546" s="711"/>
      <c r="AI546" s="706"/>
      <c r="AJ546" s="706"/>
      <c r="AK546" s="706"/>
      <c r="AL546" s="710"/>
      <c r="AM546" s="706"/>
      <c r="AN546" s="706"/>
      <c r="AO546" s="706"/>
      <c r="AP546" s="708"/>
      <c r="AQ546" s="708"/>
      <c r="AR546" s="734"/>
      <c r="AS546" s="734"/>
      <c r="AT546" s="734"/>
      <c r="AU546" s="734"/>
      <c r="AV546" s="734"/>
      <c r="AW546" s="734"/>
      <c r="AX546" s="734"/>
      <c r="AY546" s="735"/>
      <c r="AZ546" s="727"/>
    </row>
    <row r="547" spans="1:52" ht="27">
      <c r="A547" s="714"/>
      <c r="B547" s="717"/>
      <c r="C547" s="710"/>
      <c r="D547" s="36" t="s">
        <v>7</v>
      </c>
      <c r="E547" s="115">
        <f t="shared" si="28"/>
        <v>0</v>
      </c>
      <c r="F547" s="115">
        <f t="shared" si="28"/>
        <v>0</v>
      </c>
      <c r="G547" s="104"/>
      <c r="H547" s="104"/>
      <c r="I547" s="104"/>
      <c r="J547" s="104"/>
      <c r="K547" s="104"/>
      <c r="L547" s="104"/>
      <c r="M547" s="102">
        <f t="shared" si="29"/>
        <v>0</v>
      </c>
      <c r="N547" s="73">
        <f t="shared" si="29"/>
        <v>0</v>
      </c>
      <c r="O547" s="73">
        <f t="shared" si="30"/>
        <v>0</v>
      </c>
      <c r="P547" s="73">
        <f t="shared" si="31"/>
        <v>0</v>
      </c>
      <c r="Q547" s="73">
        <f t="shared" si="32"/>
        <v>0</v>
      </c>
      <c r="R547" s="74"/>
      <c r="S547" s="75"/>
      <c r="T547" s="75"/>
      <c r="U547" s="75"/>
      <c r="V547" s="75"/>
      <c r="W547" s="75"/>
      <c r="X547" s="75"/>
      <c r="Y547" s="75"/>
      <c r="Z547" s="98">
        <f t="shared" si="33"/>
        <v>0</v>
      </c>
      <c r="AA547" s="74">
        <f t="shared" si="33"/>
        <v>0</v>
      </c>
      <c r="AB547" s="105">
        <f>+AB517+AB523+AB529+AB535+AB539</f>
        <v>0</v>
      </c>
      <c r="AC547" s="73">
        <f t="shared" si="34"/>
        <v>0</v>
      </c>
      <c r="AD547" s="73">
        <f t="shared" si="35"/>
        <v>0</v>
      </c>
      <c r="AE547" s="73">
        <v>0</v>
      </c>
      <c r="AF547" s="429"/>
      <c r="AG547" s="224"/>
      <c r="AH547" s="711"/>
      <c r="AI547" s="706"/>
      <c r="AJ547" s="706"/>
      <c r="AK547" s="706"/>
      <c r="AL547" s="710"/>
      <c r="AM547" s="706"/>
      <c r="AN547" s="706"/>
      <c r="AO547" s="706"/>
      <c r="AP547" s="708"/>
      <c r="AQ547" s="708"/>
      <c r="AR547" s="734"/>
      <c r="AS547" s="734"/>
      <c r="AT547" s="734"/>
      <c r="AU547" s="734"/>
      <c r="AV547" s="734"/>
      <c r="AW547" s="734"/>
      <c r="AX547" s="734"/>
      <c r="AY547" s="735"/>
      <c r="AZ547" s="727"/>
    </row>
    <row r="548" spans="1:52" ht="27">
      <c r="A548" s="714"/>
      <c r="B548" s="717"/>
      <c r="C548" s="710"/>
      <c r="D548" s="38" t="s">
        <v>86</v>
      </c>
      <c r="E548" s="115">
        <f t="shared" si="28"/>
        <v>10</v>
      </c>
      <c r="F548" s="115">
        <f t="shared" si="28"/>
        <v>10</v>
      </c>
      <c r="G548" s="104"/>
      <c r="H548" s="104"/>
      <c r="I548" s="104"/>
      <c r="J548" s="104"/>
      <c r="K548" s="104"/>
      <c r="L548" s="104"/>
      <c r="M548" s="102">
        <f t="shared" si="29"/>
        <v>10</v>
      </c>
      <c r="N548" s="73">
        <f t="shared" si="29"/>
        <v>10</v>
      </c>
      <c r="O548" s="73">
        <f t="shared" si="30"/>
        <v>10</v>
      </c>
      <c r="P548" s="73">
        <f t="shared" si="31"/>
        <v>10</v>
      </c>
      <c r="Q548" s="73">
        <f t="shared" si="32"/>
        <v>10</v>
      </c>
      <c r="R548" s="74">
        <v>10</v>
      </c>
      <c r="S548" s="75"/>
      <c r="T548" s="75"/>
      <c r="U548" s="75"/>
      <c r="V548" s="75"/>
      <c r="W548" s="75"/>
      <c r="X548" s="75"/>
      <c r="Y548" s="75"/>
      <c r="Z548" s="98">
        <f t="shared" si="33"/>
        <v>2</v>
      </c>
      <c r="AA548" s="74">
        <f t="shared" si="33"/>
        <v>4</v>
      </c>
      <c r="AB548" s="105">
        <f>+AB518+AB524+AB530+AB536+AB542</f>
        <v>6</v>
      </c>
      <c r="AC548" s="73">
        <f t="shared" si="34"/>
        <v>8</v>
      </c>
      <c r="AD548" s="73">
        <f t="shared" si="35"/>
        <v>9</v>
      </c>
      <c r="AE548" s="73">
        <v>10</v>
      </c>
      <c r="AF548" s="429"/>
      <c r="AG548" s="224"/>
      <c r="AH548" s="711"/>
      <c r="AI548" s="706"/>
      <c r="AJ548" s="706"/>
      <c r="AK548" s="706"/>
      <c r="AL548" s="710"/>
      <c r="AM548" s="706"/>
      <c r="AN548" s="706"/>
      <c r="AO548" s="706"/>
      <c r="AP548" s="708"/>
      <c r="AQ548" s="708"/>
      <c r="AR548" s="734"/>
      <c r="AS548" s="734"/>
      <c r="AT548" s="734"/>
      <c r="AU548" s="734"/>
      <c r="AV548" s="734"/>
      <c r="AW548" s="734"/>
      <c r="AX548" s="734"/>
      <c r="AY548" s="735"/>
      <c r="AZ548" s="727"/>
    </row>
    <row r="549" spans="1:52" ht="27.75" thickBot="1">
      <c r="A549" s="715"/>
      <c r="B549" s="719"/>
      <c r="C549" s="710"/>
      <c r="D549" s="37" t="s">
        <v>89</v>
      </c>
      <c r="E549" s="115">
        <f t="shared" si="28"/>
        <v>120000000</v>
      </c>
      <c r="F549" s="115">
        <f t="shared" si="28"/>
        <v>120000000</v>
      </c>
      <c r="G549" s="104"/>
      <c r="H549" s="104"/>
      <c r="I549" s="104"/>
      <c r="J549" s="104"/>
      <c r="K549" s="104"/>
      <c r="L549" s="104"/>
      <c r="M549" s="102">
        <f t="shared" si="29"/>
        <v>120000000</v>
      </c>
      <c r="N549" s="73">
        <f t="shared" si="29"/>
        <v>104955000</v>
      </c>
      <c r="O549" s="73">
        <f t="shared" si="30"/>
        <v>104955000</v>
      </c>
      <c r="P549" s="73">
        <f t="shared" si="31"/>
        <v>104955000</v>
      </c>
      <c r="Q549" s="73">
        <f t="shared" si="32"/>
        <v>109624000</v>
      </c>
      <c r="R549" s="92">
        <f>+R548*$R$497/$R$496</f>
        <v>109624000</v>
      </c>
      <c r="S549" s="75"/>
      <c r="T549" s="75"/>
      <c r="U549" s="75"/>
      <c r="V549" s="75"/>
      <c r="W549" s="75"/>
      <c r="X549" s="75"/>
      <c r="Y549" s="75"/>
      <c r="Z549" s="98">
        <f t="shared" si="33"/>
        <v>0</v>
      </c>
      <c r="AA549" s="74">
        <f t="shared" si="33"/>
        <v>90696000</v>
      </c>
      <c r="AB549" s="105">
        <f>+AB519+AB525+AB531+AB537+AB543</f>
        <v>90696000</v>
      </c>
      <c r="AC549" s="73">
        <f t="shared" si="34"/>
        <v>90696000</v>
      </c>
      <c r="AD549" s="73">
        <f t="shared" si="35"/>
        <v>90696000.000000015</v>
      </c>
      <c r="AE549" s="73">
        <v>109624000</v>
      </c>
      <c r="AF549" s="429"/>
      <c r="AG549" s="224"/>
      <c r="AH549" s="711"/>
      <c r="AI549" s="706"/>
      <c r="AJ549" s="706"/>
      <c r="AK549" s="706"/>
      <c r="AL549" s="710"/>
      <c r="AM549" s="706"/>
      <c r="AN549" s="706"/>
      <c r="AO549" s="706"/>
      <c r="AP549" s="709"/>
      <c r="AQ549" s="709"/>
      <c r="AR549" s="734"/>
      <c r="AS549" s="734"/>
      <c r="AT549" s="734"/>
      <c r="AU549" s="734"/>
      <c r="AV549" s="734"/>
      <c r="AW549" s="734"/>
      <c r="AX549" s="734"/>
      <c r="AY549" s="735"/>
      <c r="AZ549" s="727"/>
    </row>
    <row r="550" spans="1:52" ht="18">
      <c r="A550" s="713">
        <v>7</v>
      </c>
      <c r="B550" s="716" t="s">
        <v>217</v>
      </c>
      <c r="C550" s="710" t="s">
        <v>577</v>
      </c>
      <c r="D550" s="35" t="s">
        <v>84</v>
      </c>
      <c r="E550" s="115">
        <f>+[2]INVERSIÓN!H46</f>
        <v>0.5</v>
      </c>
      <c r="F550" s="115">
        <f>+[2]INVERSIÓN!I46</f>
        <v>0.5</v>
      </c>
      <c r="G550" s="115">
        <f>+[2]INVERSIÓN!J46</f>
        <v>0.05</v>
      </c>
      <c r="H550" s="115">
        <f>+[2]INVERSIÓN!K46</f>
        <v>0.5</v>
      </c>
      <c r="I550" s="115">
        <f>+[2]INVERSIÓN!L46</f>
        <v>0.1</v>
      </c>
      <c r="J550" s="115">
        <f>+[2]INVERSIÓN!M46</f>
        <v>0.5</v>
      </c>
      <c r="K550" s="115">
        <f>+[2]INVERSIÓN!N46</f>
        <v>0.15</v>
      </c>
      <c r="L550" s="115">
        <f>+[2]INVERSIÓN!O46</f>
        <v>0</v>
      </c>
      <c r="M550" s="102">
        <f t="shared" ref="M550:M555" si="36">+F550</f>
        <v>0.5</v>
      </c>
      <c r="N550" s="73">
        <f>+[2]INVERSIÓN!K46</f>
        <v>0.5</v>
      </c>
      <c r="O550" s="73">
        <f>+[2]INVERSIÓN!M46</f>
        <v>0.5</v>
      </c>
      <c r="P550" s="73">
        <f>+[3]INVERSIÓN!O46</f>
        <v>0.5</v>
      </c>
      <c r="Q550" s="73">
        <f>+[3]INVERSIÓN!Q46</f>
        <v>0.5</v>
      </c>
      <c r="R550" s="74">
        <f>+[3]INVERSIÓN!S46</f>
        <v>0.5</v>
      </c>
      <c r="S550" s="728" t="s">
        <v>578</v>
      </c>
      <c r="T550" s="85"/>
      <c r="U550" s="85"/>
      <c r="V550" s="85"/>
      <c r="W550" s="85"/>
      <c r="X550" s="85"/>
      <c r="Y550" s="85"/>
      <c r="Z550" s="85">
        <f>+[2]INVERSIÓN!J46</f>
        <v>0.05</v>
      </c>
      <c r="AA550" s="86">
        <f>+[2]INVERSIÓN!DX46</f>
        <v>0.1</v>
      </c>
      <c r="AB550" s="103">
        <f>+[2]INVERSIÓN!DY46</f>
        <v>0.15</v>
      </c>
      <c r="AC550" s="118">
        <f>+[3]INVERSIÓN!P46</f>
        <v>0.22</v>
      </c>
      <c r="AD550" s="74">
        <f>+[3]INVERSIÓN!R46</f>
        <v>0.42</v>
      </c>
      <c r="AE550" s="61">
        <v>0.5</v>
      </c>
      <c r="AF550" s="437"/>
      <c r="AG550" s="731" t="s">
        <v>579</v>
      </c>
      <c r="AH550" s="711" t="s">
        <v>226</v>
      </c>
      <c r="AI550" s="706" t="s">
        <v>184</v>
      </c>
      <c r="AJ550" s="706" t="s">
        <v>184</v>
      </c>
      <c r="AK550" s="706" t="s">
        <v>184</v>
      </c>
      <c r="AL550" s="710" t="s">
        <v>228</v>
      </c>
      <c r="AM550" s="706" t="s">
        <v>184</v>
      </c>
      <c r="AN550" s="706" t="s">
        <v>258</v>
      </c>
      <c r="AO550" s="705">
        <v>7715777</v>
      </c>
      <c r="AP550" s="707">
        <v>3679381.9895200301</v>
      </c>
      <c r="AQ550" s="707">
        <v>4036396.0104799699</v>
      </c>
      <c r="AR550" s="704" t="s">
        <v>230</v>
      </c>
      <c r="AS550" s="704" t="s">
        <v>230</v>
      </c>
      <c r="AT550" s="704" t="s">
        <v>230</v>
      </c>
      <c r="AU550" s="704" t="s">
        <v>230</v>
      </c>
      <c r="AV550" s="704" t="s">
        <v>230</v>
      </c>
      <c r="AW550" s="704" t="s">
        <v>230</v>
      </c>
      <c r="AX550" s="704" t="s">
        <v>230</v>
      </c>
      <c r="AY550" s="726">
        <v>7715777</v>
      </c>
      <c r="AZ550" s="720"/>
    </row>
    <row r="551" spans="1:52" ht="18">
      <c r="A551" s="714"/>
      <c r="B551" s="717"/>
      <c r="C551" s="710"/>
      <c r="D551" s="36" t="s">
        <v>6</v>
      </c>
      <c r="E551" s="115">
        <f>+[2]INVERSIÓN!H47</f>
        <v>220180000</v>
      </c>
      <c r="F551" s="115">
        <f>+[2]INVERSIÓN!I47</f>
        <v>220180000</v>
      </c>
      <c r="G551" s="115">
        <f>+[2]INVERSIÓN!J47</f>
        <v>0</v>
      </c>
      <c r="H551" s="115">
        <f>+[2]INVERSIÓN!K47</f>
        <v>220180000</v>
      </c>
      <c r="I551" s="115">
        <f>+[2]INVERSIÓN!L47</f>
        <v>162068000</v>
      </c>
      <c r="J551" s="115">
        <f>+[2]INVERSIÓN!M47</f>
        <v>220180000</v>
      </c>
      <c r="K551" s="115">
        <f>+[2]INVERSIÓN!N47</f>
        <v>162068000</v>
      </c>
      <c r="L551" s="115">
        <f>+[2]INVERSIÓN!O47</f>
        <v>0</v>
      </c>
      <c r="M551" s="102">
        <f t="shared" si="36"/>
        <v>220180000</v>
      </c>
      <c r="N551" s="73">
        <f>+[2]INVERSIÓN!K47</f>
        <v>220180000</v>
      </c>
      <c r="O551" s="73">
        <f>+[2]INVERSIÓN!M47</f>
        <v>220180000</v>
      </c>
      <c r="P551" s="73">
        <f>+[3]INVERSIÓN!O47</f>
        <v>199997000</v>
      </c>
      <c r="Q551" s="73">
        <f>+[3]INVERSIÓN!Q47</f>
        <v>218352000</v>
      </c>
      <c r="R551" s="74">
        <f>+[3]INVERSIÓN!S47</f>
        <v>218352000</v>
      </c>
      <c r="S551" s="729"/>
      <c r="T551" s="70"/>
      <c r="U551" s="70"/>
      <c r="V551" s="70"/>
      <c r="W551" s="70"/>
      <c r="X551" s="70"/>
      <c r="Y551" s="70"/>
      <c r="Z551" s="85">
        <f>+[2]INVERSIÓN!J47</f>
        <v>0</v>
      </c>
      <c r="AA551" s="86">
        <f>+[2]INVERSIÓN!DX47</f>
        <v>162068000</v>
      </c>
      <c r="AB551" s="103">
        <f>+[2]INVERSIÓN!DY47</f>
        <v>162068000</v>
      </c>
      <c r="AC551" s="118">
        <f>+[3]INVERSIÓN!P47</f>
        <v>162068000</v>
      </c>
      <c r="AD551" s="74">
        <f>+[3]INVERSIÓN!R47</f>
        <v>162068000</v>
      </c>
      <c r="AE551" s="61">
        <v>200757000</v>
      </c>
      <c r="AF551" s="438"/>
      <c r="AG551" s="732"/>
      <c r="AH551" s="711"/>
      <c r="AI551" s="706"/>
      <c r="AJ551" s="706"/>
      <c r="AK551" s="706"/>
      <c r="AL551" s="710"/>
      <c r="AM551" s="706"/>
      <c r="AN551" s="706"/>
      <c r="AO551" s="705"/>
      <c r="AP551" s="708"/>
      <c r="AQ551" s="708"/>
      <c r="AR551" s="704"/>
      <c r="AS551" s="704"/>
      <c r="AT551" s="704"/>
      <c r="AU551" s="704"/>
      <c r="AV551" s="704"/>
      <c r="AW551" s="704"/>
      <c r="AX551" s="704"/>
      <c r="AY551" s="726"/>
      <c r="AZ551" s="721"/>
    </row>
    <row r="552" spans="1:52" ht="27">
      <c r="A552" s="714"/>
      <c r="B552" s="717"/>
      <c r="C552" s="710"/>
      <c r="D552" s="38" t="s">
        <v>85</v>
      </c>
      <c r="E552" s="115">
        <f>+[2]INVERSIÓN!H48</f>
        <v>0</v>
      </c>
      <c r="F552" s="115">
        <f>+[2]INVERSIÓN!I48</f>
        <v>0</v>
      </c>
      <c r="G552" s="115">
        <f>+[2]INVERSIÓN!J48</f>
        <v>0</v>
      </c>
      <c r="H552" s="115">
        <f>+[2]INVERSIÓN!K48</f>
        <v>0</v>
      </c>
      <c r="I552" s="115">
        <f>+[2]INVERSIÓN!L48</f>
        <v>0</v>
      </c>
      <c r="J552" s="115">
        <f>+[2]INVERSIÓN!M48</f>
        <v>0</v>
      </c>
      <c r="K552" s="115">
        <f>+[2]INVERSIÓN!N48</f>
        <v>0</v>
      </c>
      <c r="L552" s="115">
        <f>+[2]INVERSIÓN!O48</f>
        <v>0</v>
      </c>
      <c r="M552" s="102">
        <f t="shared" si="36"/>
        <v>0</v>
      </c>
      <c r="N552" s="73">
        <f>+[2]INVERSIÓN!K48</f>
        <v>0</v>
      </c>
      <c r="O552" s="73">
        <f>+[2]INVERSIÓN!M48</f>
        <v>0</v>
      </c>
      <c r="P552" s="73" t="e">
        <f>+[3]INVERSIÓN!O48</f>
        <v>#REF!</v>
      </c>
      <c r="Q552" s="73" t="e">
        <f>+[3]INVERSIÓN!Q48</f>
        <v>#REF!</v>
      </c>
      <c r="R552" s="74" t="e">
        <f>+[3]INVERSIÓN!S48</f>
        <v>#REF!</v>
      </c>
      <c r="S552" s="729"/>
      <c r="T552" s="70"/>
      <c r="U552" s="70"/>
      <c r="V552" s="70"/>
      <c r="W552" s="70"/>
      <c r="X552" s="70"/>
      <c r="Y552" s="70"/>
      <c r="Z552" s="85">
        <f>+[2]INVERSIÓN!J48</f>
        <v>0</v>
      </c>
      <c r="AA552" s="86">
        <f>+[2]INVERSIÓN!DX48</f>
        <v>0</v>
      </c>
      <c r="AB552" s="103">
        <f>+[2]INVERSIÓN!DY48</f>
        <v>0</v>
      </c>
      <c r="AC552" s="118" t="e">
        <f>+[3]INVERSIÓN!P48</f>
        <v>#REF!</v>
      </c>
      <c r="AD552" s="74" t="e">
        <f>+[3]INVERSIÓN!R48</f>
        <v>#REF!</v>
      </c>
      <c r="AE552" s="61">
        <v>0</v>
      </c>
      <c r="AF552" s="438"/>
      <c r="AG552" s="732"/>
      <c r="AH552" s="711"/>
      <c r="AI552" s="706"/>
      <c r="AJ552" s="706"/>
      <c r="AK552" s="706"/>
      <c r="AL552" s="710"/>
      <c r="AM552" s="706"/>
      <c r="AN552" s="706"/>
      <c r="AO552" s="705"/>
      <c r="AP552" s="708"/>
      <c r="AQ552" s="708"/>
      <c r="AR552" s="704"/>
      <c r="AS552" s="704"/>
      <c r="AT552" s="704"/>
      <c r="AU552" s="704"/>
      <c r="AV552" s="704"/>
      <c r="AW552" s="704"/>
      <c r="AX552" s="704"/>
      <c r="AY552" s="726"/>
      <c r="AZ552" s="721"/>
    </row>
    <row r="553" spans="1:52" ht="27">
      <c r="A553" s="714"/>
      <c r="B553" s="717"/>
      <c r="C553" s="710"/>
      <c r="D553" s="36" t="s">
        <v>7</v>
      </c>
      <c r="E553" s="115">
        <f>+[2]INVERSIÓN!H49</f>
        <v>0</v>
      </c>
      <c r="F553" s="115">
        <f>+[2]INVERSIÓN!I49</f>
        <v>0</v>
      </c>
      <c r="G553" s="115">
        <f>+[2]INVERSIÓN!J49</f>
        <v>0</v>
      </c>
      <c r="H553" s="115">
        <f>+[2]INVERSIÓN!K49</f>
        <v>0</v>
      </c>
      <c r="I553" s="115">
        <f>+[2]INVERSIÓN!L49</f>
        <v>0</v>
      </c>
      <c r="J553" s="115">
        <f>+[2]INVERSIÓN!M49</f>
        <v>0</v>
      </c>
      <c r="K553" s="115">
        <f>+[2]INVERSIÓN!N49</f>
        <v>0</v>
      </c>
      <c r="L553" s="115">
        <f>+[2]INVERSIÓN!O49</f>
        <v>0</v>
      </c>
      <c r="M553" s="102">
        <f t="shared" si="36"/>
        <v>0</v>
      </c>
      <c r="N553" s="73">
        <f>+[2]INVERSIÓN!K49</f>
        <v>0</v>
      </c>
      <c r="O553" s="73">
        <f>+[2]INVERSIÓN!M49</f>
        <v>0</v>
      </c>
      <c r="P553" s="73" t="e">
        <f>+[3]INVERSIÓN!O49</f>
        <v>#REF!</v>
      </c>
      <c r="Q553" s="73" t="e">
        <f>+[3]INVERSIÓN!Q49</f>
        <v>#REF!</v>
      </c>
      <c r="R553" s="74" t="e">
        <f>+[3]INVERSIÓN!S49</f>
        <v>#REF!</v>
      </c>
      <c r="S553" s="729"/>
      <c r="T553" s="70"/>
      <c r="U553" s="70"/>
      <c r="V553" s="70"/>
      <c r="W553" s="70"/>
      <c r="X553" s="70"/>
      <c r="Y553" s="70"/>
      <c r="Z553" s="85">
        <f>+[2]INVERSIÓN!J49</f>
        <v>0</v>
      </c>
      <c r="AA553" s="86">
        <f>+[2]INVERSIÓN!DX49</f>
        <v>0</v>
      </c>
      <c r="AB553" s="103">
        <f>+[2]INVERSIÓN!DY49</f>
        <v>0</v>
      </c>
      <c r="AC553" s="118" t="e">
        <f>+[3]INVERSIÓN!P49</f>
        <v>#REF!</v>
      </c>
      <c r="AD553" s="74" t="e">
        <f>+[3]INVERSIÓN!R49</f>
        <v>#REF!</v>
      </c>
      <c r="AE553" s="61">
        <v>0</v>
      </c>
      <c r="AF553" s="438"/>
      <c r="AG553" s="732"/>
      <c r="AH553" s="711"/>
      <c r="AI553" s="706"/>
      <c r="AJ553" s="706"/>
      <c r="AK553" s="706"/>
      <c r="AL553" s="710"/>
      <c r="AM553" s="706"/>
      <c r="AN553" s="706"/>
      <c r="AO553" s="705"/>
      <c r="AP553" s="708"/>
      <c r="AQ553" s="708"/>
      <c r="AR553" s="704"/>
      <c r="AS553" s="704"/>
      <c r="AT553" s="704"/>
      <c r="AU553" s="704"/>
      <c r="AV553" s="704"/>
      <c r="AW553" s="704"/>
      <c r="AX553" s="704"/>
      <c r="AY553" s="726"/>
      <c r="AZ553" s="721"/>
    </row>
    <row r="554" spans="1:52" ht="27">
      <c r="A554" s="714"/>
      <c r="B554" s="717"/>
      <c r="C554" s="710"/>
      <c r="D554" s="38" t="s">
        <v>86</v>
      </c>
      <c r="E554" s="115">
        <f>+[2]INVERSIÓN!H50</f>
        <v>0.5</v>
      </c>
      <c r="F554" s="115">
        <f>+[2]INVERSIÓN!I50</f>
        <v>0.5</v>
      </c>
      <c r="G554" s="115">
        <f>+[2]INVERSIÓN!J50</f>
        <v>0.05</v>
      </c>
      <c r="H554" s="115">
        <f>+[2]INVERSIÓN!K50</f>
        <v>0.5</v>
      </c>
      <c r="I554" s="115">
        <f>+[2]INVERSIÓN!L50</f>
        <v>0.1</v>
      </c>
      <c r="J554" s="115">
        <f>+[2]INVERSIÓN!M50</f>
        <v>0.5</v>
      </c>
      <c r="K554" s="115">
        <f>+[2]INVERSIÓN!N50</f>
        <v>0.15</v>
      </c>
      <c r="L554" s="115">
        <f>+[2]INVERSIÓN!O50</f>
        <v>0</v>
      </c>
      <c r="M554" s="102">
        <f t="shared" si="36"/>
        <v>0.5</v>
      </c>
      <c r="N554" s="73">
        <f>+[2]INVERSIÓN!K50</f>
        <v>0.5</v>
      </c>
      <c r="O554" s="73">
        <f>+[2]INVERSIÓN!M50</f>
        <v>0.5</v>
      </c>
      <c r="P554" s="73">
        <f>+[3]INVERSIÓN!O50</f>
        <v>0.5</v>
      </c>
      <c r="Q554" s="73">
        <f>+[3]INVERSIÓN!Q50</f>
        <v>0.5</v>
      </c>
      <c r="R554" s="74">
        <f>+[3]INVERSIÓN!S50</f>
        <v>0.5</v>
      </c>
      <c r="S554" s="729"/>
      <c r="T554" s="74"/>
      <c r="U554" s="74"/>
      <c r="V554" s="74"/>
      <c r="W554" s="74"/>
      <c r="X554" s="74"/>
      <c r="Y554" s="74"/>
      <c r="Z554" s="85">
        <f>+[2]INVERSIÓN!J50</f>
        <v>0.05</v>
      </c>
      <c r="AA554" s="86">
        <f>+[2]INVERSIÓN!DX50</f>
        <v>0.1</v>
      </c>
      <c r="AB554" s="103">
        <f>+[2]INVERSIÓN!DY50</f>
        <v>0.15</v>
      </c>
      <c r="AC554" s="118">
        <f>+[3]INVERSIÓN!P50</f>
        <v>0.22</v>
      </c>
      <c r="AD554" s="74">
        <f>+[3]INVERSIÓN!R50</f>
        <v>0.42</v>
      </c>
      <c r="AE554" s="61">
        <v>0.5</v>
      </c>
      <c r="AF554" s="438"/>
      <c r="AG554" s="732"/>
      <c r="AH554" s="711"/>
      <c r="AI554" s="706"/>
      <c r="AJ554" s="706"/>
      <c r="AK554" s="706"/>
      <c r="AL554" s="710"/>
      <c r="AM554" s="706"/>
      <c r="AN554" s="706"/>
      <c r="AO554" s="705"/>
      <c r="AP554" s="708"/>
      <c r="AQ554" s="708"/>
      <c r="AR554" s="704"/>
      <c r="AS554" s="704"/>
      <c r="AT554" s="704"/>
      <c r="AU554" s="704"/>
      <c r="AV554" s="704"/>
      <c r="AW554" s="704"/>
      <c r="AX554" s="704"/>
      <c r="AY554" s="726"/>
      <c r="AZ554" s="721"/>
    </row>
    <row r="555" spans="1:52" ht="27.75" thickBot="1">
      <c r="A555" s="714"/>
      <c r="B555" s="717"/>
      <c r="C555" s="710"/>
      <c r="D555" s="37" t="s">
        <v>89</v>
      </c>
      <c r="E555" s="115">
        <f>+[2]INVERSIÓN!H51</f>
        <v>220180000</v>
      </c>
      <c r="F555" s="115">
        <f>+[2]INVERSIÓN!I51</f>
        <v>220180000</v>
      </c>
      <c r="G555" s="115">
        <f>+[2]INVERSIÓN!J51</f>
        <v>0</v>
      </c>
      <c r="H555" s="115">
        <f>+[2]INVERSIÓN!K51</f>
        <v>220180000</v>
      </c>
      <c r="I555" s="115">
        <f>+[2]INVERSIÓN!L51</f>
        <v>162068000</v>
      </c>
      <c r="J555" s="115">
        <f>+[2]INVERSIÓN!M51</f>
        <v>220180000</v>
      </c>
      <c r="K555" s="115">
        <f>+[2]INVERSIÓN!N51</f>
        <v>162068000</v>
      </c>
      <c r="L555" s="115">
        <f>+[2]INVERSIÓN!O51</f>
        <v>0</v>
      </c>
      <c r="M555" s="102">
        <f t="shared" si="36"/>
        <v>220180000</v>
      </c>
      <c r="N555" s="73">
        <f>+[2]INVERSIÓN!K51</f>
        <v>220180000</v>
      </c>
      <c r="O555" s="73">
        <f>+[2]INVERSIÓN!M51</f>
        <v>220180000</v>
      </c>
      <c r="P555" s="73">
        <f>+[3]INVERSIÓN!O51</f>
        <v>199997000</v>
      </c>
      <c r="Q555" s="73">
        <f>+[3]INVERSIÓN!Q51</f>
        <v>218352000</v>
      </c>
      <c r="R555" s="74">
        <f>+[3]INVERSIÓN!S51</f>
        <v>218352000</v>
      </c>
      <c r="S555" s="729"/>
      <c r="T555" s="85"/>
      <c r="U555" s="85"/>
      <c r="V555" s="85"/>
      <c r="W555" s="85"/>
      <c r="X555" s="85"/>
      <c r="Y555" s="85"/>
      <c r="Z555" s="85">
        <f>+[2]INVERSIÓN!J51</f>
        <v>0</v>
      </c>
      <c r="AA555" s="86">
        <f>+[2]INVERSIÓN!DX51</f>
        <v>162068000</v>
      </c>
      <c r="AB555" s="103">
        <f>+[2]INVERSIÓN!DY51</f>
        <v>162068000</v>
      </c>
      <c r="AC555" s="118">
        <f>+[3]INVERSIÓN!P51</f>
        <v>162068000</v>
      </c>
      <c r="AD555" s="74">
        <f>+[3]INVERSIÓN!R51</f>
        <v>162068000</v>
      </c>
      <c r="AE555" s="61">
        <v>200757000</v>
      </c>
      <c r="AF555" s="438"/>
      <c r="AG555" s="732"/>
      <c r="AH555" s="711"/>
      <c r="AI555" s="706"/>
      <c r="AJ555" s="706"/>
      <c r="AK555" s="706"/>
      <c r="AL555" s="710"/>
      <c r="AM555" s="706"/>
      <c r="AN555" s="706"/>
      <c r="AO555" s="705"/>
      <c r="AP555" s="709"/>
      <c r="AQ555" s="709"/>
      <c r="AR555" s="704"/>
      <c r="AS555" s="704"/>
      <c r="AT555" s="704"/>
      <c r="AU555" s="704"/>
      <c r="AV555" s="704"/>
      <c r="AW555" s="704"/>
      <c r="AX555" s="704"/>
      <c r="AY555" s="726"/>
      <c r="AZ555" s="722"/>
    </row>
    <row r="556" spans="1:52" ht="18">
      <c r="A556" s="714"/>
      <c r="B556" s="717"/>
      <c r="C556" s="710" t="s">
        <v>256</v>
      </c>
      <c r="D556" s="35" t="s">
        <v>84</v>
      </c>
      <c r="E556" s="115">
        <f>+E550</f>
        <v>0.5</v>
      </c>
      <c r="F556" s="115">
        <f>+F550</f>
        <v>0.5</v>
      </c>
      <c r="G556" s="104"/>
      <c r="H556" s="104"/>
      <c r="I556" s="104"/>
      <c r="J556" s="104"/>
      <c r="K556" s="104"/>
      <c r="L556" s="104"/>
      <c r="M556" s="102">
        <f t="shared" ref="M556:R561" si="37">+M550</f>
        <v>0.5</v>
      </c>
      <c r="N556" s="73">
        <f t="shared" si="37"/>
        <v>0.5</v>
      </c>
      <c r="O556" s="73">
        <f t="shared" si="37"/>
        <v>0.5</v>
      </c>
      <c r="P556" s="73">
        <f t="shared" si="37"/>
        <v>0.5</v>
      </c>
      <c r="Q556" s="73">
        <f t="shared" si="37"/>
        <v>0.5</v>
      </c>
      <c r="R556" s="74">
        <f t="shared" si="37"/>
        <v>0.5</v>
      </c>
      <c r="S556" s="729"/>
      <c r="T556" s="75"/>
      <c r="U556" s="75"/>
      <c r="V556" s="75"/>
      <c r="W556" s="75"/>
      <c r="X556" s="75"/>
      <c r="Y556" s="75"/>
      <c r="Z556" s="98">
        <f t="shared" ref="Z556:AD561" si="38">+Z550</f>
        <v>0.05</v>
      </c>
      <c r="AA556" s="74">
        <f t="shared" si="38"/>
        <v>0.1</v>
      </c>
      <c r="AB556" s="105">
        <f t="shared" si="38"/>
        <v>0.15</v>
      </c>
      <c r="AC556" s="118">
        <f t="shared" si="38"/>
        <v>0.22</v>
      </c>
      <c r="AD556" s="112">
        <f t="shared" si="38"/>
        <v>0.42</v>
      </c>
      <c r="AE556" s="98">
        <v>0.5</v>
      </c>
      <c r="AF556" s="439"/>
      <c r="AG556" s="732"/>
      <c r="AH556" s="711" t="s">
        <v>226</v>
      </c>
      <c r="AI556" s="706" t="s">
        <v>184</v>
      </c>
      <c r="AJ556" s="706" t="s">
        <v>184</v>
      </c>
      <c r="AK556" s="706" t="s">
        <v>184</v>
      </c>
      <c r="AL556" s="710" t="s">
        <v>228</v>
      </c>
      <c r="AM556" s="706" t="s">
        <v>184</v>
      </c>
      <c r="AN556" s="706" t="s">
        <v>258</v>
      </c>
      <c r="AO556" s="705">
        <v>7715777</v>
      </c>
      <c r="AP556" s="707">
        <v>3679381.9895200301</v>
      </c>
      <c r="AQ556" s="707">
        <v>4036396.0104799699</v>
      </c>
      <c r="AR556" s="704" t="s">
        <v>230</v>
      </c>
      <c r="AS556" s="704" t="s">
        <v>230</v>
      </c>
      <c r="AT556" s="704" t="s">
        <v>230</v>
      </c>
      <c r="AU556" s="704" t="s">
        <v>230</v>
      </c>
      <c r="AV556" s="704" t="s">
        <v>230</v>
      </c>
      <c r="AW556" s="704" t="s">
        <v>230</v>
      </c>
      <c r="AX556" s="704" t="s">
        <v>230</v>
      </c>
      <c r="AY556" s="726">
        <v>7715777</v>
      </c>
      <c r="AZ556" s="720"/>
    </row>
    <row r="557" spans="1:52" ht="18">
      <c r="A557" s="714"/>
      <c r="B557" s="717"/>
      <c r="C557" s="710"/>
      <c r="D557" s="36" t="s">
        <v>6</v>
      </c>
      <c r="E557" s="115">
        <f t="shared" ref="E557:F561" si="39">+E551</f>
        <v>220180000</v>
      </c>
      <c r="F557" s="115">
        <f t="shared" si="39"/>
        <v>220180000</v>
      </c>
      <c r="G557" s="104"/>
      <c r="H557" s="104"/>
      <c r="I557" s="104"/>
      <c r="J557" s="104"/>
      <c r="K557" s="104"/>
      <c r="L557" s="104"/>
      <c r="M557" s="102">
        <f t="shared" si="37"/>
        <v>220180000</v>
      </c>
      <c r="N557" s="73">
        <f t="shared" si="37"/>
        <v>220180000</v>
      </c>
      <c r="O557" s="73">
        <f t="shared" si="37"/>
        <v>220180000</v>
      </c>
      <c r="P557" s="73">
        <f t="shared" si="37"/>
        <v>199997000</v>
      </c>
      <c r="Q557" s="73">
        <f t="shared" si="37"/>
        <v>218352000</v>
      </c>
      <c r="R557" s="74">
        <f t="shared" si="37"/>
        <v>218352000</v>
      </c>
      <c r="S557" s="729"/>
      <c r="T557" s="75"/>
      <c r="U557" s="75"/>
      <c r="V557" s="75"/>
      <c r="W557" s="75"/>
      <c r="X557" s="75"/>
      <c r="Y557" s="75"/>
      <c r="Z557" s="98">
        <f t="shared" si="38"/>
        <v>0</v>
      </c>
      <c r="AA557" s="74">
        <f t="shared" si="38"/>
        <v>162068000</v>
      </c>
      <c r="AB557" s="105">
        <f t="shared" si="38"/>
        <v>162068000</v>
      </c>
      <c r="AC557" s="118">
        <f t="shared" si="38"/>
        <v>162068000</v>
      </c>
      <c r="AD557" s="112">
        <f t="shared" si="38"/>
        <v>162068000</v>
      </c>
      <c r="AE557" s="98">
        <v>200757000</v>
      </c>
      <c r="AF557" s="439"/>
      <c r="AG557" s="732"/>
      <c r="AH557" s="711"/>
      <c r="AI557" s="706"/>
      <c r="AJ557" s="706"/>
      <c r="AK557" s="706"/>
      <c r="AL557" s="710"/>
      <c r="AM557" s="706"/>
      <c r="AN557" s="706"/>
      <c r="AO557" s="705"/>
      <c r="AP557" s="708"/>
      <c r="AQ557" s="708"/>
      <c r="AR557" s="704"/>
      <c r="AS557" s="704"/>
      <c r="AT557" s="704"/>
      <c r="AU557" s="704"/>
      <c r="AV557" s="704"/>
      <c r="AW557" s="704"/>
      <c r="AX557" s="704"/>
      <c r="AY557" s="726"/>
      <c r="AZ557" s="721"/>
    </row>
    <row r="558" spans="1:52" ht="27">
      <c r="A558" s="714"/>
      <c r="B558" s="717"/>
      <c r="C558" s="710"/>
      <c r="D558" s="38" t="s">
        <v>85</v>
      </c>
      <c r="E558" s="115">
        <f t="shared" si="39"/>
        <v>0</v>
      </c>
      <c r="F558" s="115">
        <f t="shared" si="39"/>
        <v>0</v>
      </c>
      <c r="G558" s="104"/>
      <c r="H558" s="104"/>
      <c r="I558" s="104"/>
      <c r="J558" s="104"/>
      <c r="K558" s="104"/>
      <c r="L558" s="104"/>
      <c r="M558" s="102">
        <f t="shared" si="37"/>
        <v>0</v>
      </c>
      <c r="N558" s="73">
        <f t="shared" si="37"/>
        <v>0</v>
      </c>
      <c r="O558" s="73">
        <f t="shared" si="37"/>
        <v>0</v>
      </c>
      <c r="P558" s="73" t="e">
        <f t="shared" si="37"/>
        <v>#REF!</v>
      </c>
      <c r="Q558" s="73" t="e">
        <f t="shared" si="37"/>
        <v>#REF!</v>
      </c>
      <c r="R558" s="74" t="e">
        <f t="shared" si="37"/>
        <v>#REF!</v>
      </c>
      <c r="S558" s="729"/>
      <c r="T558" s="75"/>
      <c r="U558" s="75"/>
      <c r="V558" s="75"/>
      <c r="W558" s="75"/>
      <c r="X558" s="75"/>
      <c r="Y558" s="75"/>
      <c r="Z558" s="98">
        <f t="shared" si="38"/>
        <v>0</v>
      </c>
      <c r="AA558" s="74">
        <f t="shared" si="38"/>
        <v>0</v>
      </c>
      <c r="AB558" s="105">
        <f t="shared" si="38"/>
        <v>0</v>
      </c>
      <c r="AC558" s="118" t="e">
        <f t="shared" si="38"/>
        <v>#REF!</v>
      </c>
      <c r="AD558" s="112" t="e">
        <f t="shared" si="38"/>
        <v>#REF!</v>
      </c>
      <c r="AE558" s="98">
        <v>0</v>
      </c>
      <c r="AF558" s="439"/>
      <c r="AG558" s="732"/>
      <c r="AH558" s="711"/>
      <c r="AI558" s="706"/>
      <c r="AJ558" s="706"/>
      <c r="AK558" s="706"/>
      <c r="AL558" s="710"/>
      <c r="AM558" s="706"/>
      <c r="AN558" s="706"/>
      <c r="AO558" s="705"/>
      <c r="AP558" s="708"/>
      <c r="AQ558" s="708"/>
      <c r="AR558" s="704"/>
      <c r="AS558" s="704"/>
      <c r="AT558" s="704"/>
      <c r="AU558" s="704"/>
      <c r="AV558" s="704"/>
      <c r="AW558" s="704"/>
      <c r="AX558" s="704"/>
      <c r="AY558" s="726"/>
      <c r="AZ558" s="721"/>
    </row>
    <row r="559" spans="1:52" ht="27">
      <c r="A559" s="714"/>
      <c r="B559" s="717"/>
      <c r="C559" s="710"/>
      <c r="D559" s="36" t="s">
        <v>7</v>
      </c>
      <c r="E559" s="115">
        <f t="shared" si="39"/>
        <v>0</v>
      </c>
      <c r="F559" s="115">
        <f t="shared" si="39"/>
        <v>0</v>
      </c>
      <c r="G559" s="104"/>
      <c r="H559" s="104"/>
      <c r="I559" s="104"/>
      <c r="J559" s="104"/>
      <c r="K559" s="104"/>
      <c r="L559" s="104"/>
      <c r="M559" s="102">
        <f t="shared" si="37"/>
        <v>0</v>
      </c>
      <c r="N559" s="73">
        <f t="shared" si="37"/>
        <v>0</v>
      </c>
      <c r="O559" s="73">
        <f t="shared" si="37"/>
        <v>0</v>
      </c>
      <c r="P559" s="73" t="e">
        <f t="shared" si="37"/>
        <v>#REF!</v>
      </c>
      <c r="Q559" s="73" t="e">
        <f t="shared" si="37"/>
        <v>#REF!</v>
      </c>
      <c r="R559" s="74" t="e">
        <f t="shared" si="37"/>
        <v>#REF!</v>
      </c>
      <c r="S559" s="729"/>
      <c r="T559" s="75"/>
      <c r="U559" s="75"/>
      <c r="V559" s="75"/>
      <c r="W559" s="75"/>
      <c r="X559" s="75"/>
      <c r="Y559" s="75"/>
      <c r="Z559" s="98">
        <f t="shared" si="38"/>
        <v>0</v>
      </c>
      <c r="AA559" s="74">
        <f t="shared" si="38"/>
        <v>0</v>
      </c>
      <c r="AB559" s="105">
        <f t="shared" si="38"/>
        <v>0</v>
      </c>
      <c r="AC559" s="118" t="e">
        <f t="shared" si="38"/>
        <v>#REF!</v>
      </c>
      <c r="AD559" s="112" t="e">
        <f t="shared" si="38"/>
        <v>#REF!</v>
      </c>
      <c r="AE559" s="98">
        <v>0</v>
      </c>
      <c r="AF559" s="439"/>
      <c r="AG559" s="732"/>
      <c r="AH559" s="711"/>
      <c r="AI559" s="706"/>
      <c r="AJ559" s="706"/>
      <c r="AK559" s="706"/>
      <c r="AL559" s="710"/>
      <c r="AM559" s="706"/>
      <c r="AN559" s="706"/>
      <c r="AO559" s="705"/>
      <c r="AP559" s="708"/>
      <c r="AQ559" s="708"/>
      <c r="AR559" s="704"/>
      <c r="AS559" s="704"/>
      <c r="AT559" s="704"/>
      <c r="AU559" s="704"/>
      <c r="AV559" s="704"/>
      <c r="AW559" s="704"/>
      <c r="AX559" s="704"/>
      <c r="AY559" s="726"/>
      <c r="AZ559" s="721"/>
    </row>
    <row r="560" spans="1:52" ht="27">
      <c r="A560" s="714"/>
      <c r="B560" s="717"/>
      <c r="C560" s="710"/>
      <c r="D560" s="38" t="s">
        <v>86</v>
      </c>
      <c r="E560" s="115">
        <f t="shared" si="39"/>
        <v>0.5</v>
      </c>
      <c r="F560" s="115">
        <f t="shared" si="39"/>
        <v>0.5</v>
      </c>
      <c r="G560" s="104"/>
      <c r="H560" s="104"/>
      <c r="I560" s="104"/>
      <c r="J560" s="104"/>
      <c r="K560" s="104"/>
      <c r="L560" s="104"/>
      <c r="M560" s="102">
        <f t="shared" si="37"/>
        <v>0.5</v>
      </c>
      <c r="N560" s="73">
        <f t="shared" si="37"/>
        <v>0.5</v>
      </c>
      <c r="O560" s="73">
        <f t="shared" si="37"/>
        <v>0.5</v>
      </c>
      <c r="P560" s="73">
        <f t="shared" si="37"/>
        <v>0.5</v>
      </c>
      <c r="Q560" s="73">
        <f t="shared" si="37"/>
        <v>0.5</v>
      </c>
      <c r="R560" s="74">
        <f t="shared" si="37"/>
        <v>0.5</v>
      </c>
      <c r="S560" s="729"/>
      <c r="T560" s="75"/>
      <c r="U560" s="75"/>
      <c r="V560" s="75"/>
      <c r="W560" s="75"/>
      <c r="X560" s="75"/>
      <c r="Y560" s="75"/>
      <c r="Z560" s="98">
        <f t="shared" si="38"/>
        <v>0.05</v>
      </c>
      <c r="AA560" s="74">
        <f t="shared" si="38"/>
        <v>0.1</v>
      </c>
      <c r="AB560" s="105">
        <f t="shared" si="38"/>
        <v>0.15</v>
      </c>
      <c r="AC560" s="118">
        <f t="shared" si="38"/>
        <v>0.22</v>
      </c>
      <c r="AD560" s="112">
        <f t="shared" si="38"/>
        <v>0.42</v>
      </c>
      <c r="AE560" s="98">
        <v>0.5</v>
      </c>
      <c r="AF560" s="439"/>
      <c r="AG560" s="732"/>
      <c r="AH560" s="711"/>
      <c r="AI560" s="706"/>
      <c r="AJ560" s="706"/>
      <c r="AK560" s="706"/>
      <c r="AL560" s="710"/>
      <c r="AM560" s="706"/>
      <c r="AN560" s="706"/>
      <c r="AO560" s="705"/>
      <c r="AP560" s="708"/>
      <c r="AQ560" s="708"/>
      <c r="AR560" s="704"/>
      <c r="AS560" s="704"/>
      <c r="AT560" s="704"/>
      <c r="AU560" s="704"/>
      <c r="AV560" s="704"/>
      <c r="AW560" s="704"/>
      <c r="AX560" s="704"/>
      <c r="AY560" s="726"/>
      <c r="AZ560" s="721"/>
    </row>
    <row r="561" spans="1:52" ht="27.75" thickBot="1">
      <c r="A561" s="715"/>
      <c r="B561" s="719"/>
      <c r="C561" s="710"/>
      <c r="D561" s="37" t="s">
        <v>89</v>
      </c>
      <c r="E561" s="115">
        <f t="shared" si="39"/>
        <v>220180000</v>
      </c>
      <c r="F561" s="115">
        <f t="shared" si="39"/>
        <v>220180000</v>
      </c>
      <c r="G561" s="104"/>
      <c r="H561" s="104"/>
      <c r="I561" s="104"/>
      <c r="J561" s="104"/>
      <c r="K561" s="104"/>
      <c r="L561" s="104"/>
      <c r="M561" s="102">
        <f t="shared" si="37"/>
        <v>220180000</v>
      </c>
      <c r="N561" s="73">
        <f t="shared" si="37"/>
        <v>220180000</v>
      </c>
      <c r="O561" s="73">
        <f t="shared" si="37"/>
        <v>220180000</v>
      </c>
      <c r="P561" s="73">
        <f t="shared" si="37"/>
        <v>199997000</v>
      </c>
      <c r="Q561" s="73">
        <f t="shared" si="37"/>
        <v>218352000</v>
      </c>
      <c r="R561" s="74">
        <f t="shared" si="37"/>
        <v>218352000</v>
      </c>
      <c r="S561" s="730"/>
      <c r="T561" s="75"/>
      <c r="U561" s="75"/>
      <c r="V561" s="75"/>
      <c r="W561" s="75"/>
      <c r="X561" s="75"/>
      <c r="Y561" s="75"/>
      <c r="Z561" s="98">
        <f t="shared" si="38"/>
        <v>0</v>
      </c>
      <c r="AA561" s="74">
        <f t="shared" si="38"/>
        <v>162068000</v>
      </c>
      <c r="AB561" s="105">
        <f t="shared" si="38"/>
        <v>162068000</v>
      </c>
      <c r="AC561" s="118">
        <f t="shared" si="38"/>
        <v>162068000</v>
      </c>
      <c r="AD561" s="112">
        <f t="shared" si="38"/>
        <v>162068000</v>
      </c>
      <c r="AE561" s="98">
        <v>200757000</v>
      </c>
      <c r="AF561" s="440"/>
      <c r="AG561" s="733"/>
      <c r="AH561" s="711"/>
      <c r="AI561" s="706"/>
      <c r="AJ561" s="706"/>
      <c r="AK561" s="706"/>
      <c r="AL561" s="710"/>
      <c r="AM561" s="706"/>
      <c r="AN561" s="706"/>
      <c r="AO561" s="705"/>
      <c r="AP561" s="709"/>
      <c r="AQ561" s="709"/>
      <c r="AR561" s="704"/>
      <c r="AS561" s="704"/>
      <c r="AT561" s="704"/>
      <c r="AU561" s="704"/>
      <c r="AV561" s="704"/>
      <c r="AW561" s="704"/>
      <c r="AX561" s="704"/>
      <c r="AY561" s="726"/>
      <c r="AZ561" s="722"/>
    </row>
    <row r="562" spans="1:52" s="4" customFormat="1" ht="18" customHeight="1">
      <c r="A562" s="713">
        <v>8</v>
      </c>
      <c r="B562" s="716" t="s">
        <v>220</v>
      </c>
      <c r="C562" s="710" t="s">
        <v>581</v>
      </c>
      <c r="D562" s="35" t="s">
        <v>84</v>
      </c>
      <c r="E562" s="119">
        <f>+[2]INVERSIÓN!H52</f>
        <v>0.5</v>
      </c>
      <c r="F562" s="119">
        <f>+[2]INVERSIÓN!I52</f>
        <v>0.5</v>
      </c>
      <c r="G562" s="102"/>
      <c r="H562" s="102"/>
      <c r="I562" s="102"/>
      <c r="J562" s="102"/>
      <c r="K562" s="102"/>
      <c r="L562" s="102"/>
      <c r="M562" s="102">
        <f t="shared" ref="M562:M567" si="40">+F562</f>
        <v>0.5</v>
      </c>
      <c r="N562" s="73">
        <f>+[2]INVERSIÓN!K52</f>
        <v>0.5</v>
      </c>
      <c r="O562" s="73">
        <f>+[2]INVERSIÓN!M52</f>
        <v>0.5</v>
      </c>
      <c r="P562" s="73">
        <f>+[3]INVERSIÓN!O52</f>
        <v>0.5</v>
      </c>
      <c r="Q562" s="73">
        <f>+[3]INVERSIÓN!Q52</f>
        <v>0.5</v>
      </c>
      <c r="R562" s="74">
        <f>+[3]INVERSIÓN!S52</f>
        <v>0.5</v>
      </c>
      <c r="S562" s="723" t="s">
        <v>582</v>
      </c>
      <c r="T562" s="85"/>
      <c r="U562" s="85"/>
      <c r="V562" s="85"/>
      <c r="W562" s="85"/>
      <c r="X562" s="85"/>
      <c r="Y562" s="85"/>
      <c r="Z562" s="85">
        <f>+[2]INVERSIÓN!J52</f>
        <v>0</v>
      </c>
      <c r="AA562" s="86">
        <f>+[2]INVERSIÓN!DX52</f>
        <v>0</v>
      </c>
      <c r="AB562" s="103">
        <f>+[2]INVERSIÓN!DY52</f>
        <v>0</v>
      </c>
      <c r="AC562" s="118">
        <f>+[3]INVERSIÓN!P52</f>
        <v>0.17</v>
      </c>
      <c r="AD562" s="73">
        <f>+[3]INVERSIÓN!R52</f>
        <v>0.34</v>
      </c>
      <c r="AE562" s="61">
        <v>0.5</v>
      </c>
      <c r="AF562" s="437"/>
      <c r="AG562" s="441" t="s">
        <v>583</v>
      </c>
      <c r="AH562" s="711" t="s">
        <v>226</v>
      </c>
      <c r="AI562" s="706" t="s">
        <v>184</v>
      </c>
      <c r="AJ562" s="706" t="s">
        <v>184</v>
      </c>
      <c r="AK562" s="706" t="s">
        <v>184</v>
      </c>
      <c r="AL562" s="710" t="s">
        <v>228</v>
      </c>
      <c r="AM562" s="706"/>
      <c r="AN562" s="706" t="s">
        <v>258</v>
      </c>
      <c r="AO562" s="705">
        <v>7715777</v>
      </c>
      <c r="AP562" s="707">
        <v>3679381.9895200301</v>
      </c>
      <c r="AQ562" s="707">
        <v>4036396.0104799699</v>
      </c>
      <c r="AR562" s="704" t="s">
        <v>230</v>
      </c>
      <c r="AS562" s="704" t="s">
        <v>230</v>
      </c>
      <c r="AT562" s="704" t="s">
        <v>230</v>
      </c>
      <c r="AU562" s="704" t="s">
        <v>230</v>
      </c>
      <c r="AV562" s="704" t="s">
        <v>230</v>
      </c>
      <c r="AW562" s="704" t="s">
        <v>230</v>
      </c>
      <c r="AX562" s="704" t="s">
        <v>230</v>
      </c>
      <c r="AY562" s="705">
        <v>7715778</v>
      </c>
      <c r="AZ562" s="221"/>
    </row>
    <row r="563" spans="1:52" s="4" customFormat="1" ht="18">
      <c r="A563" s="714"/>
      <c r="B563" s="717"/>
      <c r="C563" s="710"/>
      <c r="D563" s="36" t="s">
        <v>6</v>
      </c>
      <c r="E563" s="119">
        <f>+[2]INVERSIÓN!H53</f>
        <v>159600000</v>
      </c>
      <c r="F563" s="119">
        <f>+[2]INVERSIÓN!I53</f>
        <v>159600000</v>
      </c>
      <c r="G563" s="89"/>
      <c r="H563" s="89"/>
      <c r="I563" s="89"/>
      <c r="J563" s="89"/>
      <c r="K563" s="89"/>
      <c r="L563" s="89"/>
      <c r="M563" s="102">
        <f t="shared" si="40"/>
        <v>159600000</v>
      </c>
      <c r="N563" s="73">
        <f>+[2]INVERSIÓN!K53</f>
        <v>152972000</v>
      </c>
      <c r="O563" s="73">
        <f>+[2]INVERSIÓN!M53</f>
        <v>152972000</v>
      </c>
      <c r="P563" s="73">
        <f>+[3]INVERSIÓN!O53</f>
        <v>136314000</v>
      </c>
      <c r="Q563" s="73">
        <f>+[3]INVERSIÓN!Q53</f>
        <v>156172000</v>
      </c>
      <c r="R563" s="74">
        <f>+[3]INVERSIÓN!S53</f>
        <v>156172000</v>
      </c>
      <c r="S563" s="724"/>
      <c r="T563" s="70"/>
      <c r="U563" s="70"/>
      <c r="V563" s="70"/>
      <c r="W563" s="70"/>
      <c r="X563" s="70"/>
      <c r="Y563" s="70"/>
      <c r="Z563" s="85">
        <f>+[2]INVERSIÓN!J53</f>
        <v>0</v>
      </c>
      <c r="AA563" s="86">
        <f>+[2]INVERSIÓN!DX53</f>
        <v>101484000</v>
      </c>
      <c r="AB563" s="103">
        <f>+[2]INVERSIÓN!DY53</f>
        <v>116067000</v>
      </c>
      <c r="AC563" s="118">
        <f>+[3]INVERSIÓN!P53</f>
        <v>116067000</v>
      </c>
      <c r="AD563" s="73">
        <f>+[3]INVERSIÓN!R53</f>
        <v>116067000</v>
      </c>
      <c r="AE563" s="61">
        <v>151311000</v>
      </c>
      <c r="AF563" s="438"/>
      <c r="AG563" s="442"/>
      <c r="AH563" s="711"/>
      <c r="AI563" s="706"/>
      <c r="AJ563" s="706"/>
      <c r="AK563" s="706"/>
      <c r="AL563" s="710"/>
      <c r="AM563" s="706"/>
      <c r="AN563" s="706"/>
      <c r="AO563" s="705"/>
      <c r="AP563" s="708"/>
      <c r="AQ563" s="708"/>
      <c r="AR563" s="704"/>
      <c r="AS563" s="704"/>
      <c r="AT563" s="704"/>
      <c r="AU563" s="704"/>
      <c r="AV563" s="704"/>
      <c r="AW563" s="704"/>
      <c r="AX563" s="704"/>
      <c r="AY563" s="705"/>
      <c r="AZ563" s="221"/>
    </row>
    <row r="564" spans="1:52" s="4" customFormat="1" ht="27">
      <c r="A564" s="714"/>
      <c r="B564" s="717"/>
      <c r="C564" s="710"/>
      <c r="D564" s="38" t="s">
        <v>85</v>
      </c>
      <c r="E564" s="119">
        <f>+[2]INVERSIÓN!H54</f>
        <v>0</v>
      </c>
      <c r="F564" s="119">
        <f>+[2]INVERSIÓN!I54</f>
        <v>0</v>
      </c>
      <c r="G564" s="89"/>
      <c r="H564" s="89"/>
      <c r="I564" s="89"/>
      <c r="J564" s="89"/>
      <c r="K564" s="89"/>
      <c r="L564" s="89"/>
      <c r="M564" s="102">
        <f t="shared" si="40"/>
        <v>0</v>
      </c>
      <c r="N564" s="73">
        <f>+[2]INVERSIÓN!K54</f>
        <v>0</v>
      </c>
      <c r="O564" s="73">
        <f>+[2]INVERSIÓN!M54</f>
        <v>0</v>
      </c>
      <c r="P564" s="73" t="e">
        <f>+[3]INVERSIÓN!O54</f>
        <v>#REF!</v>
      </c>
      <c r="Q564" s="73" t="e">
        <f>+[3]INVERSIÓN!Q54</f>
        <v>#REF!</v>
      </c>
      <c r="R564" s="74" t="e">
        <f>+[3]INVERSIÓN!S54</f>
        <v>#REF!</v>
      </c>
      <c r="S564" s="724"/>
      <c r="T564" s="70"/>
      <c r="U564" s="70"/>
      <c r="V564" s="70"/>
      <c r="W564" s="70"/>
      <c r="X564" s="70"/>
      <c r="Y564" s="70"/>
      <c r="Z564" s="85">
        <f>+[2]INVERSIÓN!J54</f>
        <v>0</v>
      </c>
      <c r="AA564" s="86">
        <f>+[2]INVERSIÓN!DX54</f>
        <v>0</v>
      </c>
      <c r="AB564" s="103">
        <f>+[2]INVERSIÓN!DY54</f>
        <v>0</v>
      </c>
      <c r="AC564" s="118" t="e">
        <f>+[3]INVERSIÓN!P54</f>
        <v>#REF!</v>
      </c>
      <c r="AD564" s="73" t="e">
        <f>+[3]INVERSIÓN!R54</f>
        <v>#REF!</v>
      </c>
      <c r="AE564" s="61">
        <v>0</v>
      </c>
      <c r="AF564" s="438"/>
      <c r="AG564" s="442"/>
      <c r="AH564" s="711"/>
      <c r="AI564" s="706"/>
      <c r="AJ564" s="706"/>
      <c r="AK564" s="706"/>
      <c r="AL564" s="710"/>
      <c r="AM564" s="706"/>
      <c r="AN564" s="706"/>
      <c r="AO564" s="705"/>
      <c r="AP564" s="708"/>
      <c r="AQ564" s="708"/>
      <c r="AR564" s="704"/>
      <c r="AS564" s="704"/>
      <c r="AT564" s="704"/>
      <c r="AU564" s="704"/>
      <c r="AV564" s="704"/>
      <c r="AW564" s="704"/>
      <c r="AX564" s="704"/>
      <c r="AY564" s="705"/>
      <c r="AZ564" s="221"/>
    </row>
    <row r="565" spans="1:52" s="4" customFormat="1" ht="27">
      <c r="A565" s="714"/>
      <c r="B565" s="717"/>
      <c r="C565" s="710"/>
      <c r="D565" s="36" t="s">
        <v>7</v>
      </c>
      <c r="E565" s="119">
        <f>+[2]INVERSIÓN!H55</f>
        <v>0</v>
      </c>
      <c r="F565" s="119">
        <f>+[2]INVERSIÓN!I55</f>
        <v>0</v>
      </c>
      <c r="G565" s="89"/>
      <c r="H565" s="89"/>
      <c r="I565" s="89"/>
      <c r="J565" s="89"/>
      <c r="K565" s="89"/>
      <c r="L565" s="89"/>
      <c r="M565" s="102">
        <f t="shared" si="40"/>
        <v>0</v>
      </c>
      <c r="N565" s="73">
        <f>+[2]INVERSIÓN!K55</f>
        <v>0</v>
      </c>
      <c r="O565" s="73">
        <f>+[2]INVERSIÓN!M55</f>
        <v>0</v>
      </c>
      <c r="P565" s="73" t="e">
        <f>+[3]INVERSIÓN!O55</f>
        <v>#REF!</v>
      </c>
      <c r="Q565" s="73" t="e">
        <f>+[3]INVERSIÓN!Q55</f>
        <v>#REF!</v>
      </c>
      <c r="R565" s="74" t="e">
        <f>+[3]INVERSIÓN!S55</f>
        <v>#REF!</v>
      </c>
      <c r="S565" s="724"/>
      <c r="T565" s="70"/>
      <c r="U565" s="70"/>
      <c r="V565" s="70"/>
      <c r="W565" s="70"/>
      <c r="X565" s="70"/>
      <c r="Y565" s="70"/>
      <c r="Z565" s="85">
        <f>+[2]INVERSIÓN!J55</f>
        <v>0</v>
      </c>
      <c r="AA565" s="86">
        <f>+[2]INVERSIÓN!DX55</f>
        <v>0</v>
      </c>
      <c r="AB565" s="103">
        <f>+[2]INVERSIÓN!DY55</f>
        <v>0</v>
      </c>
      <c r="AC565" s="118" t="e">
        <f>+[3]INVERSIÓN!P55</f>
        <v>#REF!</v>
      </c>
      <c r="AD565" s="73" t="e">
        <f>+[3]INVERSIÓN!R55</f>
        <v>#REF!</v>
      </c>
      <c r="AE565" s="61">
        <v>0</v>
      </c>
      <c r="AF565" s="438"/>
      <c r="AG565" s="442"/>
      <c r="AH565" s="711"/>
      <c r="AI565" s="706"/>
      <c r="AJ565" s="706"/>
      <c r="AK565" s="706"/>
      <c r="AL565" s="710"/>
      <c r="AM565" s="706"/>
      <c r="AN565" s="706"/>
      <c r="AO565" s="705"/>
      <c r="AP565" s="708"/>
      <c r="AQ565" s="708"/>
      <c r="AR565" s="704"/>
      <c r="AS565" s="704"/>
      <c r="AT565" s="704"/>
      <c r="AU565" s="704"/>
      <c r="AV565" s="704"/>
      <c r="AW565" s="704"/>
      <c r="AX565" s="704"/>
      <c r="AY565" s="705"/>
      <c r="AZ565" s="221"/>
    </row>
    <row r="566" spans="1:52" s="4" customFormat="1" ht="27">
      <c r="A566" s="714"/>
      <c r="B566" s="717"/>
      <c r="C566" s="710"/>
      <c r="D566" s="38" t="s">
        <v>86</v>
      </c>
      <c r="E566" s="119">
        <f>+[2]INVERSIÓN!H56</f>
        <v>0.5</v>
      </c>
      <c r="F566" s="119">
        <f>+[2]INVERSIÓN!I56</f>
        <v>0.5</v>
      </c>
      <c r="G566" s="102"/>
      <c r="H566" s="102"/>
      <c r="I566" s="102"/>
      <c r="J566" s="102"/>
      <c r="K566" s="102"/>
      <c r="L566" s="102"/>
      <c r="M566" s="102">
        <f t="shared" si="40"/>
        <v>0.5</v>
      </c>
      <c r="N566" s="73">
        <f>+[2]INVERSIÓN!K56</f>
        <v>0.5</v>
      </c>
      <c r="O566" s="73">
        <f>+[2]INVERSIÓN!M56</f>
        <v>0.5</v>
      </c>
      <c r="P566" s="73">
        <f>+[3]INVERSIÓN!O56</f>
        <v>0.5</v>
      </c>
      <c r="Q566" s="73">
        <f>+[3]INVERSIÓN!Q56</f>
        <v>0.5</v>
      </c>
      <c r="R566" s="74">
        <f>+[3]INVERSIÓN!S56</f>
        <v>0.5</v>
      </c>
      <c r="S566" s="724"/>
      <c r="T566" s="74"/>
      <c r="U566" s="74"/>
      <c r="V566" s="74"/>
      <c r="W566" s="74"/>
      <c r="X566" s="74"/>
      <c r="Y566" s="74"/>
      <c r="Z566" s="85">
        <f>+[2]INVERSIÓN!J56</f>
        <v>0</v>
      </c>
      <c r="AA566" s="86">
        <f>+[2]INVERSIÓN!DX56</f>
        <v>0</v>
      </c>
      <c r="AB566" s="103">
        <f>+[2]INVERSIÓN!DY56</f>
        <v>0</v>
      </c>
      <c r="AC566" s="118">
        <f>+[3]INVERSIÓN!P56</f>
        <v>0.17</v>
      </c>
      <c r="AD566" s="73">
        <f>+[3]INVERSIÓN!R56</f>
        <v>0.34</v>
      </c>
      <c r="AE566" s="61">
        <v>0.5</v>
      </c>
      <c r="AF566" s="438"/>
      <c r="AG566" s="442"/>
      <c r="AH566" s="711"/>
      <c r="AI566" s="706"/>
      <c r="AJ566" s="706"/>
      <c r="AK566" s="706"/>
      <c r="AL566" s="710"/>
      <c r="AM566" s="706"/>
      <c r="AN566" s="706"/>
      <c r="AO566" s="705"/>
      <c r="AP566" s="708"/>
      <c r="AQ566" s="708"/>
      <c r="AR566" s="704"/>
      <c r="AS566" s="704"/>
      <c r="AT566" s="704"/>
      <c r="AU566" s="704"/>
      <c r="AV566" s="704"/>
      <c r="AW566" s="704"/>
      <c r="AX566" s="704"/>
      <c r="AY566" s="705"/>
      <c r="AZ566" s="221"/>
    </row>
    <row r="567" spans="1:52" s="4" customFormat="1" ht="27.75" thickBot="1">
      <c r="A567" s="714"/>
      <c r="B567" s="717"/>
      <c r="C567" s="710"/>
      <c r="D567" s="37" t="s">
        <v>89</v>
      </c>
      <c r="E567" s="119">
        <f>+[2]INVERSIÓN!H57</f>
        <v>159600000</v>
      </c>
      <c r="F567" s="119">
        <f>+[2]INVERSIÓN!I57</f>
        <v>159600000</v>
      </c>
      <c r="G567" s="92"/>
      <c r="H567" s="92"/>
      <c r="I567" s="92"/>
      <c r="J567" s="92"/>
      <c r="K567" s="92"/>
      <c r="L567" s="92"/>
      <c r="M567" s="102">
        <f t="shared" si="40"/>
        <v>159600000</v>
      </c>
      <c r="N567" s="73">
        <f>+[2]INVERSIÓN!K57</f>
        <v>152972000</v>
      </c>
      <c r="O567" s="73">
        <f>+[2]INVERSIÓN!M57</f>
        <v>152972000</v>
      </c>
      <c r="P567" s="73">
        <f>+[3]INVERSIÓN!O57</f>
        <v>136314000</v>
      </c>
      <c r="Q567" s="73">
        <f>+[3]INVERSIÓN!Q57</f>
        <v>156172000</v>
      </c>
      <c r="R567" s="74">
        <f>+[3]INVERSIÓN!S57</f>
        <v>156172000</v>
      </c>
      <c r="S567" s="724"/>
      <c r="T567" s="85"/>
      <c r="U567" s="85"/>
      <c r="V567" s="85"/>
      <c r="W567" s="85"/>
      <c r="X567" s="85"/>
      <c r="Y567" s="85"/>
      <c r="Z567" s="85">
        <f>+[2]INVERSIÓN!J57</f>
        <v>0</v>
      </c>
      <c r="AA567" s="86">
        <f>+[2]INVERSIÓN!DX57</f>
        <v>101484000</v>
      </c>
      <c r="AB567" s="103">
        <f>+[2]INVERSIÓN!DY57</f>
        <v>116067000</v>
      </c>
      <c r="AC567" s="118">
        <f>+[3]INVERSIÓN!P57</f>
        <v>116067000</v>
      </c>
      <c r="AD567" s="73">
        <f>+[3]INVERSIÓN!R57</f>
        <v>116067000</v>
      </c>
      <c r="AE567" s="61">
        <v>151311000</v>
      </c>
      <c r="AF567" s="438"/>
      <c r="AG567" s="442"/>
      <c r="AH567" s="711"/>
      <c r="AI567" s="706"/>
      <c r="AJ567" s="706"/>
      <c r="AK567" s="706"/>
      <c r="AL567" s="710"/>
      <c r="AM567" s="706"/>
      <c r="AN567" s="706"/>
      <c r="AO567" s="705"/>
      <c r="AP567" s="709"/>
      <c r="AQ567" s="709"/>
      <c r="AR567" s="704"/>
      <c r="AS567" s="704"/>
      <c r="AT567" s="704"/>
      <c r="AU567" s="704"/>
      <c r="AV567" s="704"/>
      <c r="AW567" s="704"/>
      <c r="AX567" s="704"/>
      <c r="AY567" s="705"/>
      <c r="AZ567" s="221"/>
    </row>
    <row r="568" spans="1:52" ht="18">
      <c r="A568" s="714"/>
      <c r="B568" s="717"/>
      <c r="C568" s="710" t="s">
        <v>256</v>
      </c>
      <c r="D568" s="35" t="s">
        <v>84</v>
      </c>
      <c r="E568" s="76">
        <f t="shared" ref="E568:F573" si="41">+E562</f>
        <v>0.5</v>
      </c>
      <c r="F568" s="72">
        <f t="shared" si="41"/>
        <v>0.5</v>
      </c>
      <c r="G568" s="72"/>
      <c r="H568" s="72"/>
      <c r="I568" s="72"/>
      <c r="J568" s="72"/>
      <c r="K568" s="72"/>
      <c r="L568" s="72"/>
      <c r="M568" s="73"/>
      <c r="N568" s="73">
        <f t="shared" ref="N568:R573" si="42">+N562</f>
        <v>0.5</v>
      </c>
      <c r="O568" s="73">
        <f t="shared" si="42"/>
        <v>0.5</v>
      </c>
      <c r="P568" s="73">
        <f t="shared" si="42"/>
        <v>0.5</v>
      </c>
      <c r="Q568" s="73">
        <f t="shared" si="42"/>
        <v>0.5</v>
      </c>
      <c r="R568" s="74">
        <f t="shared" si="42"/>
        <v>0.5</v>
      </c>
      <c r="S568" s="724"/>
      <c r="T568" s="75"/>
      <c r="U568" s="75"/>
      <c r="V568" s="75"/>
      <c r="W568" s="75"/>
      <c r="X568" s="75"/>
      <c r="Y568" s="75"/>
      <c r="Z568" s="75"/>
      <c r="AA568" s="74">
        <f t="shared" ref="AA568:AD573" si="43">+AA562</f>
        <v>0</v>
      </c>
      <c r="AB568" s="105">
        <f t="shared" si="43"/>
        <v>0</v>
      </c>
      <c r="AC568" s="118">
        <f t="shared" si="43"/>
        <v>0.17</v>
      </c>
      <c r="AD568" s="73">
        <f t="shared" si="43"/>
        <v>0.34</v>
      </c>
      <c r="AE568" s="98">
        <v>0.5</v>
      </c>
      <c r="AF568" s="439"/>
      <c r="AG568" s="442"/>
      <c r="AH568" s="711" t="s">
        <v>226</v>
      </c>
      <c r="AI568" s="706" t="s">
        <v>184</v>
      </c>
      <c r="AJ568" s="706" t="s">
        <v>184</v>
      </c>
      <c r="AK568" s="706" t="s">
        <v>184</v>
      </c>
      <c r="AL568" s="710" t="s">
        <v>228</v>
      </c>
      <c r="AM568" s="706"/>
      <c r="AN568" s="706" t="s">
        <v>258</v>
      </c>
      <c r="AO568" s="705">
        <v>7715777</v>
      </c>
      <c r="AP568" s="707">
        <v>3679381.9895200301</v>
      </c>
      <c r="AQ568" s="707">
        <v>4036396.0104799699</v>
      </c>
      <c r="AR568" s="704" t="s">
        <v>230</v>
      </c>
      <c r="AS568" s="704" t="s">
        <v>230</v>
      </c>
      <c r="AT568" s="704" t="s">
        <v>230</v>
      </c>
      <c r="AU568" s="704" t="s">
        <v>230</v>
      </c>
      <c r="AV568" s="704" t="s">
        <v>230</v>
      </c>
      <c r="AW568" s="704" t="s">
        <v>230</v>
      </c>
      <c r="AX568" s="704" t="s">
        <v>230</v>
      </c>
      <c r="AY568" s="705">
        <v>7715789</v>
      </c>
      <c r="AZ568" s="221"/>
    </row>
    <row r="569" spans="1:52" ht="18">
      <c r="A569" s="714"/>
      <c r="B569" s="717"/>
      <c r="C569" s="710"/>
      <c r="D569" s="36" t="s">
        <v>6</v>
      </c>
      <c r="E569" s="76">
        <f t="shared" si="41"/>
        <v>159600000</v>
      </c>
      <c r="F569" s="72">
        <f t="shared" si="41"/>
        <v>159600000</v>
      </c>
      <c r="G569" s="72"/>
      <c r="H569" s="72"/>
      <c r="I569" s="72"/>
      <c r="J569" s="72"/>
      <c r="K569" s="72"/>
      <c r="L569" s="72"/>
      <c r="M569" s="73"/>
      <c r="N569" s="73">
        <f t="shared" si="42"/>
        <v>152972000</v>
      </c>
      <c r="O569" s="73">
        <f t="shared" si="42"/>
        <v>152972000</v>
      </c>
      <c r="P569" s="73">
        <f t="shared" si="42"/>
        <v>136314000</v>
      </c>
      <c r="Q569" s="73">
        <f t="shared" si="42"/>
        <v>156172000</v>
      </c>
      <c r="R569" s="74">
        <f t="shared" si="42"/>
        <v>156172000</v>
      </c>
      <c r="S569" s="724"/>
      <c r="T569" s="75"/>
      <c r="U569" s="75"/>
      <c r="V569" s="75"/>
      <c r="W569" s="75"/>
      <c r="X569" s="75"/>
      <c r="Y569" s="75"/>
      <c r="Z569" s="75"/>
      <c r="AA569" s="74">
        <f t="shared" si="43"/>
        <v>101484000</v>
      </c>
      <c r="AB569" s="105">
        <f t="shared" si="43"/>
        <v>116067000</v>
      </c>
      <c r="AC569" s="118">
        <f t="shared" si="43"/>
        <v>116067000</v>
      </c>
      <c r="AD569" s="73">
        <f t="shared" si="43"/>
        <v>116067000</v>
      </c>
      <c r="AE569" s="98">
        <v>151311000</v>
      </c>
      <c r="AF569" s="439"/>
      <c r="AG569" s="442"/>
      <c r="AH569" s="711"/>
      <c r="AI569" s="706"/>
      <c r="AJ569" s="706"/>
      <c r="AK569" s="706"/>
      <c r="AL569" s="710"/>
      <c r="AM569" s="706"/>
      <c r="AN569" s="706"/>
      <c r="AO569" s="705"/>
      <c r="AP569" s="708"/>
      <c r="AQ569" s="708"/>
      <c r="AR569" s="704"/>
      <c r="AS569" s="704"/>
      <c r="AT569" s="704"/>
      <c r="AU569" s="704"/>
      <c r="AV569" s="704"/>
      <c r="AW569" s="704"/>
      <c r="AX569" s="704"/>
      <c r="AY569" s="705"/>
      <c r="AZ569" s="221"/>
    </row>
    <row r="570" spans="1:52" ht="27">
      <c r="A570" s="714"/>
      <c r="B570" s="717"/>
      <c r="C570" s="710"/>
      <c r="D570" s="38" t="s">
        <v>85</v>
      </c>
      <c r="E570" s="76">
        <f t="shared" si="41"/>
        <v>0</v>
      </c>
      <c r="F570" s="72">
        <f t="shared" si="41"/>
        <v>0</v>
      </c>
      <c r="G570" s="72"/>
      <c r="H570" s="72"/>
      <c r="I570" s="72"/>
      <c r="J570" s="72"/>
      <c r="K570" s="72"/>
      <c r="L570" s="72"/>
      <c r="M570" s="73"/>
      <c r="N570" s="73">
        <f t="shared" si="42"/>
        <v>0</v>
      </c>
      <c r="O570" s="73">
        <f t="shared" si="42"/>
        <v>0</v>
      </c>
      <c r="P570" s="73" t="e">
        <f t="shared" si="42"/>
        <v>#REF!</v>
      </c>
      <c r="Q570" s="73" t="e">
        <f t="shared" si="42"/>
        <v>#REF!</v>
      </c>
      <c r="R570" s="74" t="e">
        <f t="shared" si="42"/>
        <v>#REF!</v>
      </c>
      <c r="S570" s="724"/>
      <c r="T570" s="75"/>
      <c r="U570" s="75"/>
      <c r="V570" s="75"/>
      <c r="W570" s="75"/>
      <c r="X570" s="75"/>
      <c r="Y570" s="75"/>
      <c r="Z570" s="75"/>
      <c r="AA570" s="74">
        <f t="shared" si="43"/>
        <v>0</v>
      </c>
      <c r="AB570" s="105">
        <f t="shared" si="43"/>
        <v>0</v>
      </c>
      <c r="AC570" s="118" t="e">
        <f t="shared" si="43"/>
        <v>#REF!</v>
      </c>
      <c r="AD570" s="73" t="e">
        <f t="shared" si="43"/>
        <v>#REF!</v>
      </c>
      <c r="AE570" s="98">
        <v>0</v>
      </c>
      <c r="AF570" s="439"/>
      <c r="AG570" s="442"/>
      <c r="AH570" s="711"/>
      <c r="AI570" s="706"/>
      <c r="AJ570" s="706"/>
      <c r="AK570" s="706"/>
      <c r="AL570" s="710"/>
      <c r="AM570" s="706"/>
      <c r="AN570" s="706"/>
      <c r="AO570" s="705"/>
      <c r="AP570" s="708"/>
      <c r="AQ570" s="708"/>
      <c r="AR570" s="704"/>
      <c r="AS570" s="704"/>
      <c r="AT570" s="704"/>
      <c r="AU570" s="704"/>
      <c r="AV570" s="704"/>
      <c r="AW570" s="704"/>
      <c r="AX570" s="704"/>
      <c r="AY570" s="705"/>
      <c r="AZ570" s="221"/>
    </row>
    <row r="571" spans="1:52" ht="27">
      <c r="A571" s="714"/>
      <c r="B571" s="717"/>
      <c r="C571" s="710"/>
      <c r="D571" s="36" t="s">
        <v>7</v>
      </c>
      <c r="E571" s="76">
        <f t="shared" si="41"/>
        <v>0</v>
      </c>
      <c r="F571" s="72">
        <f t="shared" si="41"/>
        <v>0</v>
      </c>
      <c r="G571" s="72"/>
      <c r="H571" s="72"/>
      <c r="I571" s="72"/>
      <c r="J571" s="72"/>
      <c r="K571" s="72"/>
      <c r="L571" s="72"/>
      <c r="M571" s="73"/>
      <c r="N571" s="73">
        <f t="shared" si="42"/>
        <v>0</v>
      </c>
      <c r="O571" s="73">
        <f t="shared" si="42"/>
        <v>0</v>
      </c>
      <c r="P571" s="73" t="e">
        <f t="shared" si="42"/>
        <v>#REF!</v>
      </c>
      <c r="Q571" s="73" t="e">
        <f t="shared" si="42"/>
        <v>#REF!</v>
      </c>
      <c r="R571" s="74" t="e">
        <f t="shared" si="42"/>
        <v>#REF!</v>
      </c>
      <c r="S571" s="724"/>
      <c r="T571" s="75"/>
      <c r="U571" s="75"/>
      <c r="V571" s="75"/>
      <c r="W571" s="75"/>
      <c r="X571" s="75"/>
      <c r="Y571" s="75"/>
      <c r="Z571" s="75"/>
      <c r="AA571" s="74">
        <f t="shared" si="43"/>
        <v>0</v>
      </c>
      <c r="AB571" s="105">
        <f t="shared" si="43"/>
        <v>0</v>
      </c>
      <c r="AC571" s="118" t="e">
        <f t="shared" si="43"/>
        <v>#REF!</v>
      </c>
      <c r="AD571" s="73" t="e">
        <f t="shared" si="43"/>
        <v>#REF!</v>
      </c>
      <c r="AE571" s="98">
        <v>0</v>
      </c>
      <c r="AF571" s="439"/>
      <c r="AG571" s="442"/>
      <c r="AH571" s="711"/>
      <c r="AI571" s="706"/>
      <c r="AJ571" s="706"/>
      <c r="AK571" s="706"/>
      <c r="AL571" s="710"/>
      <c r="AM571" s="706"/>
      <c r="AN571" s="706"/>
      <c r="AO571" s="705"/>
      <c r="AP571" s="708"/>
      <c r="AQ571" s="708"/>
      <c r="AR571" s="704"/>
      <c r="AS571" s="704"/>
      <c r="AT571" s="704"/>
      <c r="AU571" s="704"/>
      <c r="AV571" s="704"/>
      <c r="AW571" s="704"/>
      <c r="AX571" s="704"/>
      <c r="AY571" s="705"/>
      <c r="AZ571" s="221"/>
    </row>
    <row r="572" spans="1:52" ht="27">
      <c r="A572" s="714"/>
      <c r="B572" s="717"/>
      <c r="C572" s="710"/>
      <c r="D572" s="38" t="s">
        <v>86</v>
      </c>
      <c r="E572" s="76">
        <f t="shared" si="41"/>
        <v>0.5</v>
      </c>
      <c r="F572" s="72">
        <f t="shared" si="41"/>
        <v>0.5</v>
      </c>
      <c r="G572" s="72"/>
      <c r="H572" s="72"/>
      <c r="I572" s="72"/>
      <c r="J572" s="72"/>
      <c r="K572" s="72"/>
      <c r="L572" s="72"/>
      <c r="M572" s="73"/>
      <c r="N572" s="73">
        <f t="shared" si="42"/>
        <v>0.5</v>
      </c>
      <c r="O572" s="73">
        <f t="shared" si="42"/>
        <v>0.5</v>
      </c>
      <c r="P572" s="73">
        <f t="shared" si="42"/>
        <v>0.5</v>
      </c>
      <c r="Q572" s="73">
        <f t="shared" si="42"/>
        <v>0.5</v>
      </c>
      <c r="R572" s="74">
        <f t="shared" si="42"/>
        <v>0.5</v>
      </c>
      <c r="S572" s="724"/>
      <c r="T572" s="75"/>
      <c r="U572" s="75"/>
      <c r="V572" s="75"/>
      <c r="W572" s="75"/>
      <c r="X572" s="75"/>
      <c r="Y572" s="75"/>
      <c r="Z572" s="75"/>
      <c r="AA572" s="74">
        <f t="shared" si="43"/>
        <v>0</v>
      </c>
      <c r="AB572" s="105">
        <f t="shared" si="43"/>
        <v>0</v>
      </c>
      <c r="AC572" s="118">
        <f t="shared" si="43"/>
        <v>0.17</v>
      </c>
      <c r="AD572" s="73">
        <f t="shared" si="43"/>
        <v>0.34</v>
      </c>
      <c r="AE572" s="98">
        <v>0.5</v>
      </c>
      <c r="AF572" s="439"/>
      <c r="AG572" s="442"/>
      <c r="AH572" s="711"/>
      <c r="AI572" s="706"/>
      <c r="AJ572" s="706"/>
      <c r="AK572" s="706"/>
      <c r="AL572" s="710"/>
      <c r="AM572" s="706"/>
      <c r="AN572" s="706"/>
      <c r="AO572" s="705"/>
      <c r="AP572" s="708"/>
      <c r="AQ572" s="708"/>
      <c r="AR572" s="704"/>
      <c r="AS572" s="704"/>
      <c r="AT572" s="704"/>
      <c r="AU572" s="704"/>
      <c r="AV572" s="704"/>
      <c r="AW572" s="704"/>
      <c r="AX572" s="704"/>
      <c r="AY572" s="705"/>
      <c r="AZ572" s="221"/>
    </row>
    <row r="573" spans="1:52" ht="27.75" thickBot="1">
      <c r="A573" s="715"/>
      <c r="B573" s="719"/>
      <c r="C573" s="710"/>
      <c r="D573" s="37" t="s">
        <v>89</v>
      </c>
      <c r="E573" s="76">
        <f t="shared" si="41"/>
        <v>159600000</v>
      </c>
      <c r="F573" s="72">
        <f t="shared" si="41"/>
        <v>159600000</v>
      </c>
      <c r="G573" s="72"/>
      <c r="H573" s="72"/>
      <c r="I573" s="72"/>
      <c r="J573" s="72"/>
      <c r="K573" s="72"/>
      <c r="L573" s="72"/>
      <c r="M573" s="73"/>
      <c r="N573" s="73">
        <f t="shared" si="42"/>
        <v>152972000</v>
      </c>
      <c r="O573" s="73">
        <f t="shared" si="42"/>
        <v>152972000</v>
      </c>
      <c r="P573" s="73">
        <f t="shared" si="42"/>
        <v>136314000</v>
      </c>
      <c r="Q573" s="73">
        <f t="shared" si="42"/>
        <v>156172000</v>
      </c>
      <c r="R573" s="74">
        <f t="shared" si="42"/>
        <v>156172000</v>
      </c>
      <c r="S573" s="725"/>
      <c r="T573" s="75"/>
      <c r="U573" s="75"/>
      <c r="V573" s="75"/>
      <c r="W573" s="75"/>
      <c r="X573" s="75"/>
      <c r="Y573" s="75"/>
      <c r="Z573" s="75"/>
      <c r="AA573" s="74">
        <f t="shared" si="43"/>
        <v>101484000</v>
      </c>
      <c r="AB573" s="105">
        <f t="shared" si="43"/>
        <v>116067000</v>
      </c>
      <c r="AC573" s="118">
        <f t="shared" si="43"/>
        <v>116067000</v>
      </c>
      <c r="AD573" s="73">
        <f t="shared" si="43"/>
        <v>116067000</v>
      </c>
      <c r="AE573" s="98">
        <v>151311000</v>
      </c>
      <c r="AF573" s="440"/>
      <c r="AG573" s="443"/>
      <c r="AH573" s="711"/>
      <c r="AI573" s="706"/>
      <c r="AJ573" s="706"/>
      <c r="AK573" s="706"/>
      <c r="AL573" s="710"/>
      <c r="AM573" s="706"/>
      <c r="AN573" s="706"/>
      <c r="AO573" s="705"/>
      <c r="AP573" s="709"/>
      <c r="AQ573" s="709"/>
      <c r="AR573" s="704"/>
      <c r="AS573" s="704"/>
      <c r="AT573" s="704"/>
      <c r="AU573" s="704"/>
      <c r="AV573" s="704"/>
      <c r="AW573" s="704"/>
      <c r="AX573" s="704"/>
      <c r="AY573" s="705"/>
      <c r="AZ573" s="221"/>
    </row>
    <row r="574" spans="1:52" ht="18">
      <c r="A574" s="713">
        <v>9</v>
      </c>
      <c r="B574" s="716" t="s">
        <v>267</v>
      </c>
      <c r="C574" s="710" t="s">
        <v>226</v>
      </c>
      <c r="D574" s="35" t="s">
        <v>84</v>
      </c>
      <c r="E574" s="76">
        <f>+[2]INVERSIÓN!H58</f>
        <v>1</v>
      </c>
      <c r="F574" s="76">
        <f>+[2]INVERSIÓN!I58</f>
        <v>1</v>
      </c>
      <c r="G574" s="72"/>
      <c r="H574" s="72"/>
      <c r="I574" s="72"/>
      <c r="J574" s="72"/>
      <c r="K574" s="72"/>
      <c r="L574" s="72"/>
      <c r="M574" s="73">
        <f t="shared" ref="M574:M591" si="44">+F574</f>
        <v>1</v>
      </c>
      <c r="N574" s="73">
        <f>+[2]INVERSIÓN!K58</f>
        <v>1</v>
      </c>
      <c r="O574" s="73">
        <f>+[2]INVERSIÓN!M58</f>
        <v>1</v>
      </c>
      <c r="P574" s="73">
        <f>+[3]INVERSIÓN!O58</f>
        <v>1</v>
      </c>
      <c r="Q574" s="73">
        <f>+[3]INVERSIÓN!Q58</f>
        <v>1</v>
      </c>
      <c r="R574" s="74">
        <f>+[3]INVERSIÓN!S58</f>
        <v>1</v>
      </c>
      <c r="S574" s="85"/>
      <c r="T574" s="85"/>
      <c r="U574" s="85"/>
      <c r="V574" s="85"/>
      <c r="W574" s="85"/>
      <c r="X574" s="85"/>
      <c r="Y574" s="85"/>
      <c r="Z574" s="85">
        <f>+[2]INVERSIÓN!J58</f>
        <v>0</v>
      </c>
      <c r="AA574" s="86">
        <f>+[2]INVERSIÓN!DX58</f>
        <v>0</v>
      </c>
      <c r="AB574" s="103">
        <f>+[2]INVERSIÓN!DY58</f>
        <v>0</v>
      </c>
      <c r="AC574" s="118">
        <f>+[3]INVERSIÓN!P58</f>
        <v>0.5</v>
      </c>
      <c r="AD574" s="112">
        <f>+[3]INVERSIÓN!R58</f>
        <v>0.7</v>
      </c>
      <c r="AE574" s="61">
        <v>0.9</v>
      </c>
      <c r="AF574" s="227"/>
      <c r="AG574" s="227"/>
      <c r="AH574" s="711" t="s">
        <v>226</v>
      </c>
      <c r="AI574" s="706" t="s">
        <v>184</v>
      </c>
      <c r="AJ574" s="706" t="s">
        <v>184</v>
      </c>
      <c r="AK574" s="706" t="s">
        <v>184</v>
      </c>
      <c r="AL574" s="710" t="s">
        <v>228</v>
      </c>
      <c r="AM574" s="706"/>
      <c r="AN574" s="706"/>
      <c r="AO574" s="705">
        <v>7715777</v>
      </c>
      <c r="AP574" s="707">
        <v>3679381.9895200301</v>
      </c>
      <c r="AQ574" s="707">
        <v>4036396.0104799699</v>
      </c>
      <c r="AR574" s="704" t="s">
        <v>230</v>
      </c>
      <c r="AS574" s="704" t="s">
        <v>230</v>
      </c>
      <c r="AT574" s="704" t="s">
        <v>230</v>
      </c>
      <c r="AU574" s="704" t="s">
        <v>230</v>
      </c>
      <c r="AV574" s="704" t="s">
        <v>230</v>
      </c>
      <c r="AW574" s="704" t="s">
        <v>230</v>
      </c>
      <c r="AX574" s="704" t="s">
        <v>230</v>
      </c>
      <c r="AY574" s="705">
        <v>7715790</v>
      </c>
      <c r="AZ574" s="221"/>
    </row>
    <row r="575" spans="1:52" ht="18">
      <c r="A575" s="714"/>
      <c r="B575" s="717"/>
      <c r="C575" s="710"/>
      <c r="D575" s="36" t="s">
        <v>6</v>
      </c>
      <c r="E575" s="76">
        <f>+[2]INVERSIÓN!H59</f>
        <v>334120000</v>
      </c>
      <c r="F575" s="76">
        <f>+[2]INVERSIÓN!I59</f>
        <v>334120000</v>
      </c>
      <c r="G575" s="88"/>
      <c r="H575" s="88"/>
      <c r="I575" s="88"/>
      <c r="J575" s="88"/>
      <c r="K575" s="88"/>
      <c r="L575" s="88"/>
      <c r="M575" s="73">
        <f t="shared" si="44"/>
        <v>334120000</v>
      </c>
      <c r="N575" s="73">
        <f>+[2]INVERSIÓN!K59</f>
        <v>400424000</v>
      </c>
      <c r="O575" s="73">
        <f>+[2]INVERSIÓN!M59</f>
        <v>478424000</v>
      </c>
      <c r="P575" s="73">
        <f>+[3]INVERSIÓN!O59</f>
        <v>491805000</v>
      </c>
      <c r="Q575" s="73">
        <f>+[3]INVERSIÓN!Q59</f>
        <v>463576000</v>
      </c>
      <c r="R575" s="74">
        <f>+[3]INVERSIÓN!S59</f>
        <v>463576000</v>
      </c>
      <c r="S575" s="85"/>
      <c r="T575" s="70"/>
      <c r="U575" s="70"/>
      <c r="V575" s="70"/>
      <c r="W575" s="70"/>
      <c r="X575" s="70"/>
      <c r="Y575" s="70"/>
      <c r="Z575" s="85">
        <f>+[2]INVERSIÓN!J59</f>
        <v>40000000</v>
      </c>
      <c r="AA575" s="86">
        <f>+[2]INVERSIÓN!DX59</f>
        <v>318184000</v>
      </c>
      <c r="AB575" s="103">
        <f>+[2]INVERSIÓN!DY59</f>
        <v>318184000</v>
      </c>
      <c r="AC575" s="118">
        <f>+[3]INVERSIÓN!P59</f>
        <v>318184000</v>
      </c>
      <c r="AD575" s="112">
        <f>+[3]INVERSIÓN!R59</f>
        <v>318184000</v>
      </c>
      <c r="AE575" s="61">
        <v>424276000</v>
      </c>
      <c r="AF575" s="227"/>
      <c r="AG575" s="225"/>
      <c r="AH575" s="711"/>
      <c r="AI575" s="706"/>
      <c r="AJ575" s="706"/>
      <c r="AK575" s="706"/>
      <c r="AL575" s="710"/>
      <c r="AM575" s="706"/>
      <c r="AN575" s="706"/>
      <c r="AO575" s="705"/>
      <c r="AP575" s="708"/>
      <c r="AQ575" s="708"/>
      <c r="AR575" s="704"/>
      <c r="AS575" s="704"/>
      <c r="AT575" s="704"/>
      <c r="AU575" s="704"/>
      <c r="AV575" s="704"/>
      <c r="AW575" s="704"/>
      <c r="AX575" s="704"/>
      <c r="AY575" s="705"/>
      <c r="AZ575" s="221"/>
    </row>
    <row r="576" spans="1:52" ht="27">
      <c r="A576" s="714"/>
      <c r="B576" s="717"/>
      <c r="C576" s="710"/>
      <c r="D576" s="38" t="s">
        <v>85</v>
      </c>
      <c r="E576" s="76">
        <f>+[2]INVERSIÓN!H60</f>
        <v>0</v>
      </c>
      <c r="F576" s="76">
        <f>+[2]INVERSIÓN!I60</f>
        <v>0</v>
      </c>
      <c r="G576" s="88"/>
      <c r="H576" s="88"/>
      <c r="I576" s="88"/>
      <c r="J576" s="88"/>
      <c r="K576" s="88"/>
      <c r="L576" s="88"/>
      <c r="M576" s="73">
        <f t="shared" si="44"/>
        <v>0</v>
      </c>
      <c r="N576" s="73">
        <f>+[2]INVERSIÓN!K60</f>
        <v>0</v>
      </c>
      <c r="O576" s="73">
        <f>+[2]INVERSIÓN!M60</f>
        <v>0</v>
      </c>
      <c r="P576" s="73" t="e">
        <f>+[3]INVERSIÓN!O60</f>
        <v>#REF!</v>
      </c>
      <c r="Q576" s="73" t="e">
        <f>+[3]INVERSIÓN!Q60</f>
        <v>#REF!</v>
      </c>
      <c r="R576" s="74" t="e">
        <f>+[3]INVERSIÓN!S60</f>
        <v>#REF!</v>
      </c>
      <c r="S576" s="85"/>
      <c r="T576" s="70"/>
      <c r="U576" s="70"/>
      <c r="V576" s="70"/>
      <c r="W576" s="70"/>
      <c r="X576" s="70"/>
      <c r="Y576" s="70"/>
      <c r="Z576" s="85">
        <f>+[2]INVERSIÓN!J60</f>
        <v>0</v>
      </c>
      <c r="AA576" s="86">
        <f>+[2]INVERSIÓN!DX60</f>
        <v>0</v>
      </c>
      <c r="AB576" s="103">
        <f>+[2]INVERSIÓN!DY60</f>
        <v>0</v>
      </c>
      <c r="AC576" s="118" t="e">
        <f>+[3]INVERSIÓN!P60</f>
        <v>#REF!</v>
      </c>
      <c r="AD576" s="112" t="e">
        <f>+[3]INVERSIÓN!R60</f>
        <v>#REF!</v>
      </c>
      <c r="AE576" s="61">
        <v>0</v>
      </c>
      <c r="AF576" s="227"/>
      <c r="AG576" s="225"/>
      <c r="AH576" s="711"/>
      <c r="AI576" s="706"/>
      <c r="AJ576" s="706"/>
      <c r="AK576" s="706"/>
      <c r="AL576" s="710"/>
      <c r="AM576" s="706"/>
      <c r="AN576" s="706"/>
      <c r="AO576" s="705"/>
      <c r="AP576" s="708"/>
      <c r="AQ576" s="708"/>
      <c r="AR576" s="704"/>
      <c r="AS576" s="704"/>
      <c r="AT576" s="704"/>
      <c r="AU576" s="704"/>
      <c r="AV576" s="704"/>
      <c r="AW576" s="704"/>
      <c r="AX576" s="704"/>
      <c r="AY576" s="705"/>
      <c r="AZ576" s="221"/>
    </row>
    <row r="577" spans="1:52" ht="27">
      <c r="A577" s="714"/>
      <c r="B577" s="717"/>
      <c r="C577" s="710"/>
      <c r="D577" s="36" t="s">
        <v>7</v>
      </c>
      <c r="E577" s="76">
        <f>+[2]INVERSIÓN!H61</f>
        <v>0</v>
      </c>
      <c r="F577" s="76">
        <f>+[2]INVERSIÓN!I61</f>
        <v>0</v>
      </c>
      <c r="G577" s="88"/>
      <c r="H577" s="88"/>
      <c r="I577" s="88"/>
      <c r="J577" s="88"/>
      <c r="K577" s="88"/>
      <c r="L577" s="88"/>
      <c r="M577" s="73">
        <f t="shared" si="44"/>
        <v>0</v>
      </c>
      <c r="N577" s="73">
        <f>+[2]INVERSIÓN!K61</f>
        <v>0</v>
      </c>
      <c r="O577" s="73">
        <f>+[2]INVERSIÓN!M61</f>
        <v>0</v>
      </c>
      <c r="P577" s="73" t="e">
        <f>+[3]INVERSIÓN!O61</f>
        <v>#REF!</v>
      </c>
      <c r="Q577" s="73" t="e">
        <f>+[3]INVERSIÓN!Q61</f>
        <v>#REF!</v>
      </c>
      <c r="R577" s="74" t="e">
        <f>+[3]INVERSIÓN!S61</f>
        <v>#REF!</v>
      </c>
      <c r="S577" s="85"/>
      <c r="T577" s="70"/>
      <c r="U577" s="70"/>
      <c r="V577" s="70"/>
      <c r="W577" s="70"/>
      <c r="X577" s="70"/>
      <c r="Y577" s="70"/>
      <c r="Z577" s="85">
        <f>+[2]INVERSIÓN!J61</f>
        <v>0</v>
      </c>
      <c r="AA577" s="86">
        <f>+[2]INVERSIÓN!DX61</f>
        <v>0</v>
      </c>
      <c r="AB577" s="103">
        <f>+[2]INVERSIÓN!DY61</f>
        <v>0</v>
      </c>
      <c r="AC577" s="118" t="e">
        <f>+[3]INVERSIÓN!P61</f>
        <v>#REF!</v>
      </c>
      <c r="AD577" s="112" t="e">
        <f>+[3]INVERSIÓN!R61</f>
        <v>#REF!</v>
      </c>
      <c r="AE577" s="61">
        <v>0</v>
      </c>
      <c r="AF577" s="227"/>
      <c r="AG577" s="225"/>
      <c r="AH577" s="711"/>
      <c r="AI577" s="706"/>
      <c r="AJ577" s="706"/>
      <c r="AK577" s="706"/>
      <c r="AL577" s="710"/>
      <c r="AM577" s="706"/>
      <c r="AN577" s="706"/>
      <c r="AO577" s="705"/>
      <c r="AP577" s="708"/>
      <c r="AQ577" s="708"/>
      <c r="AR577" s="704"/>
      <c r="AS577" s="704"/>
      <c r="AT577" s="704"/>
      <c r="AU577" s="704"/>
      <c r="AV577" s="704"/>
      <c r="AW577" s="704"/>
      <c r="AX577" s="704"/>
      <c r="AY577" s="705"/>
      <c r="AZ577" s="221"/>
    </row>
    <row r="578" spans="1:52" ht="27">
      <c r="A578" s="714"/>
      <c r="B578" s="717"/>
      <c r="C578" s="710"/>
      <c r="D578" s="38" t="s">
        <v>86</v>
      </c>
      <c r="E578" s="76">
        <f>+[2]INVERSIÓN!H62</f>
        <v>1</v>
      </c>
      <c r="F578" s="76">
        <f>+[2]INVERSIÓN!I62</f>
        <v>1</v>
      </c>
      <c r="G578" s="72"/>
      <c r="H578" s="72"/>
      <c r="I578" s="72"/>
      <c r="J578" s="72"/>
      <c r="K578" s="72"/>
      <c r="L578" s="72"/>
      <c r="M578" s="73">
        <f t="shared" si="44"/>
        <v>1</v>
      </c>
      <c r="N578" s="73">
        <f>+[2]INVERSIÓN!K62</f>
        <v>1</v>
      </c>
      <c r="O578" s="73">
        <f>+[2]INVERSIÓN!M62</f>
        <v>1</v>
      </c>
      <c r="P578" s="73">
        <f>+[3]INVERSIÓN!O62</f>
        <v>1</v>
      </c>
      <c r="Q578" s="73">
        <f>+[3]INVERSIÓN!Q62</f>
        <v>1</v>
      </c>
      <c r="R578" s="74">
        <f>+[3]INVERSIÓN!S62</f>
        <v>1</v>
      </c>
      <c r="S578" s="85"/>
      <c r="T578" s="74"/>
      <c r="U578" s="74"/>
      <c r="V578" s="74"/>
      <c r="W578" s="74"/>
      <c r="X578" s="74"/>
      <c r="Y578" s="74"/>
      <c r="Z578" s="85">
        <f>+[2]INVERSIÓN!J62</f>
        <v>0</v>
      </c>
      <c r="AA578" s="86">
        <f>+[2]INVERSIÓN!DX62</f>
        <v>0</v>
      </c>
      <c r="AB578" s="103">
        <f>+[2]INVERSIÓN!DY62</f>
        <v>0</v>
      </c>
      <c r="AC578" s="118">
        <f>+[3]INVERSIÓN!P62</f>
        <v>0.5</v>
      </c>
      <c r="AD578" s="112">
        <f>+[3]INVERSIÓN!R62</f>
        <v>0.7</v>
      </c>
      <c r="AE578" s="61">
        <v>0.9</v>
      </c>
      <c r="AF578" s="227"/>
      <c r="AG578" s="226"/>
      <c r="AH578" s="711"/>
      <c r="AI578" s="706"/>
      <c r="AJ578" s="706"/>
      <c r="AK578" s="706"/>
      <c r="AL578" s="710"/>
      <c r="AM578" s="706"/>
      <c r="AN578" s="706"/>
      <c r="AO578" s="705"/>
      <c r="AP578" s="708"/>
      <c r="AQ578" s="708"/>
      <c r="AR578" s="704"/>
      <c r="AS578" s="704"/>
      <c r="AT578" s="704"/>
      <c r="AU578" s="704"/>
      <c r="AV578" s="704"/>
      <c r="AW578" s="704"/>
      <c r="AX578" s="704"/>
      <c r="AY578" s="705"/>
      <c r="AZ578" s="221"/>
    </row>
    <row r="579" spans="1:52" ht="27.75" thickBot="1">
      <c r="A579" s="714"/>
      <c r="B579" s="717"/>
      <c r="C579" s="710"/>
      <c r="D579" s="37" t="s">
        <v>89</v>
      </c>
      <c r="E579" s="76">
        <f>+[2]INVERSIÓN!H63</f>
        <v>334120000</v>
      </c>
      <c r="F579" s="76">
        <f>+[2]INVERSIÓN!I63</f>
        <v>334120000</v>
      </c>
      <c r="G579" s="91"/>
      <c r="H579" s="91"/>
      <c r="I579" s="91"/>
      <c r="J579" s="91"/>
      <c r="K579" s="91"/>
      <c r="L579" s="91"/>
      <c r="M579" s="73">
        <f t="shared" si="44"/>
        <v>334120000</v>
      </c>
      <c r="N579" s="73">
        <f>+[2]INVERSIÓN!K63</f>
        <v>400424000</v>
      </c>
      <c r="O579" s="73">
        <f>+[2]INVERSIÓN!M63</f>
        <v>400424000</v>
      </c>
      <c r="P579" s="73">
        <f>+[3]INVERSIÓN!O63</f>
        <v>491805000</v>
      </c>
      <c r="Q579" s="73">
        <f>+[3]INVERSIÓN!Q63</f>
        <v>463576000</v>
      </c>
      <c r="R579" s="74">
        <f>+[3]INVERSIÓN!S63</f>
        <v>463576000</v>
      </c>
      <c r="S579" s="85"/>
      <c r="T579" s="85"/>
      <c r="U579" s="85"/>
      <c r="V579" s="85"/>
      <c r="W579" s="85"/>
      <c r="X579" s="85"/>
      <c r="Y579" s="85"/>
      <c r="Z579" s="85">
        <f>+[2]INVERSIÓN!J63</f>
        <v>40000000</v>
      </c>
      <c r="AA579" s="86">
        <f>+[2]INVERSIÓN!DX63</f>
        <v>318184000</v>
      </c>
      <c r="AB579" s="103">
        <f>+[2]INVERSIÓN!DY63</f>
        <v>318184000</v>
      </c>
      <c r="AC579" s="118">
        <f>+[3]INVERSIÓN!P63</f>
        <v>318184000</v>
      </c>
      <c r="AD579" s="112">
        <f>+[3]INVERSIÓN!R63</f>
        <v>318184000</v>
      </c>
      <c r="AE579" s="61">
        <v>424276000</v>
      </c>
      <c r="AF579" s="227"/>
      <c r="AG579" s="227"/>
      <c r="AH579" s="711"/>
      <c r="AI579" s="706"/>
      <c r="AJ579" s="706"/>
      <c r="AK579" s="706"/>
      <c r="AL579" s="710"/>
      <c r="AM579" s="706"/>
      <c r="AN579" s="706"/>
      <c r="AO579" s="705"/>
      <c r="AP579" s="709"/>
      <c r="AQ579" s="709"/>
      <c r="AR579" s="704"/>
      <c r="AS579" s="704"/>
      <c r="AT579" s="704"/>
      <c r="AU579" s="704"/>
      <c r="AV579" s="704"/>
      <c r="AW579" s="704"/>
      <c r="AX579" s="704"/>
      <c r="AY579" s="705"/>
      <c r="AZ579" s="221"/>
    </row>
    <row r="580" spans="1:52" ht="18">
      <c r="A580" s="714"/>
      <c r="B580" s="717"/>
      <c r="C580" s="710" t="s">
        <v>256</v>
      </c>
      <c r="D580" s="35" t="s">
        <v>84</v>
      </c>
      <c r="E580" s="76">
        <v>1</v>
      </c>
      <c r="F580" s="72">
        <v>1</v>
      </c>
      <c r="G580" s="72"/>
      <c r="H580" s="72"/>
      <c r="I580" s="72"/>
      <c r="J580" s="72"/>
      <c r="K580" s="72"/>
      <c r="L580" s="72"/>
      <c r="M580" s="73">
        <f>+M574</f>
        <v>1</v>
      </c>
      <c r="N580" s="73">
        <f t="shared" ref="N580:R580" si="45">+N574</f>
        <v>1</v>
      </c>
      <c r="O580" s="73">
        <f t="shared" si="45"/>
        <v>1</v>
      </c>
      <c r="P580" s="73">
        <f t="shared" si="45"/>
        <v>1</v>
      </c>
      <c r="Q580" s="73">
        <f t="shared" si="45"/>
        <v>1</v>
      </c>
      <c r="R580" s="73">
        <f t="shared" si="45"/>
        <v>1</v>
      </c>
      <c r="S580" s="73"/>
      <c r="T580" s="75"/>
      <c r="U580" s="75"/>
      <c r="V580" s="75"/>
      <c r="W580" s="75"/>
      <c r="X580" s="75"/>
      <c r="Y580" s="75"/>
      <c r="Z580" s="75"/>
      <c r="AA580" s="74">
        <f>+AA574</f>
        <v>0</v>
      </c>
      <c r="AB580" s="74">
        <f t="shared" ref="AB580:AD580" si="46">+AB574</f>
        <v>0</v>
      </c>
      <c r="AC580" s="74">
        <f t="shared" si="46"/>
        <v>0.5</v>
      </c>
      <c r="AD580" s="74">
        <f t="shared" si="46"/>
        <v>0.7</v>
      </c>
      <c r="AE580" s="98">
        <v>0.9</v>
      </c>
      <c r="AF580" s="430"/>
      <c r="AG580" s="227"/>
      <c r="AH580" s="711" t="s">
        <v>226</v>
      </c>
      <c r="AI580" s="706" t="s">
        <v>184</v>
      </c>
      <c r="AJ580" s="706" t="s">
        <v>184</v>
      </c>
      <c r="AK580" s="706" t="s">
        <v>184</v>
      </c>
      <c r="AL580" s="710" t="s">
        <v>228</v>
      </c>
      <c r="AM580" s="706"/>
      <c r="AN580" s="706"/>
      <c r="AO580" s="705">
        <v>7715777</v>
      </c>
      <c r="AP580" s="707">
        <v>3679381.9895200301</v>
      </c>
      <c r="AQ580" s="707">
        <v>4036396.0104799699</v>
      </c>
      <c r="AR580" s="704" t="s">
        <v>230</v>
      </c>
      <c r="AS580" s="704" t="s">
        <v>230</v>
      </c>
      <c r="AT580" s="704" t="s">
        <v>230</v>
      </c>
      <c r="AU580" s="704" t="s">
        <v>230</v>
      </c>
      <c r="AV580" s="704" t="s">
        <v>230</v>
      </c>
      <c r="AW580" s="704" t="s">
        <v>230</v>
      </c>
      <c r="AX580" s="704" t="s">
        <v>230</v>
      </c>
      <c r="AY580" s="705">
        <v>7715789</v>
      </c>
      <c r="AZ580" s="221"/>
    </row>
    <row r="581" spans="1:52" ht="18">
      <c r="A581" s="714"/>
      <c r="B581" s="717"/>
      <c r="C581" s="710"/>
      <c r="D581" s="36" t="s">
        <v>6</v>
      </c>
      <c r="E581" s="76">
        <v>334120000</v>
      </c>
      <c r="F581" s="72">
        <v>334120000</v>
      </c>
      <c r="G581" s="72"/>
      <c r="H581" s="72"/>
      <c r="I581" s="72"/>
      <c r="J581" s="72"/>
      <c r="K581" s="72"/>
      <c r="L581" s="72"/>
      <c r="M581" s="73">
        <f t="shared" ref="M581:R585" si="47">+M575</f>
        <v>334120000</v>
      </c>
      <c r="N581" s="73">
        <f t="shared" si="47"/>
        <v>400424000</v>
      </c>
      <c r="O581" s="73">
        <f t="shared" si="47"/>
        <v>478424000</v>
      </c>
      <c r="P581" s="73">
        <f t="shared" si="47"/>
        <v>491805000</v>
      </c>
      <c r="Q581" s="73">
        <f t="shared" si="47"/>
        <v>463576000</v>
      </c>
      <c r="R581" s="73">
        <f t="shared" si="47"/>
        <v>463576000</v>
      </c>
      <c r="S581" s="73"/>
      <c r="T581" s="75"/>
      <c r="U581" s="75"/>
      <c r="V581" s="75"/>
      <c r="W581" s="75"/>
      <c r="X581" s="75"/>
      <c r="Y581" s="75"/>
      <c r="Z581" s="75"/>
      <c r="AA581" s="74">
        <f t="shared" ref="AA581:AD585" si="48">+AA575</f>
        <v>318184000</v>
      </c>
      <c r="AB581" s="74">
        <f t="shared" si="48"/>
        <v>318184000</v>
      </c>
      <c r="AC581" s="74">
        <f t="shared" si="48"/>
        <v>318184000</v>
      </c>
      <c r="AD581" s="74">
        <f t="shared" si="48"/>
        <v>318184000</v>
      </c>
      <c r="AE581" s="98">
        <v>424276000</v>
      </c>
      <c r="AF581" s="430"/>
      <c r="AG581" s="227"/>
      <c r="AH581" s="711"/>
      <c r="AI581" s="706"/>
      <c r="AJ581" s="706"/>
      <c r="AK581" s="706"/>
      <c r="AL581" s="710"/>
      <c r="AM581" s="706"/>
      <c r="AN581" s="706"/>
      <c r="AO581" s="705"/>
      <c r="AP581" s="708"/>
      <c r="AQ581" s="708"/>
      <c r="AR581" s="704"/>
      <c r="AS581" s="704"/>
      <c r="AT581" s="704"/>
      <c r="AU581" s="704"/>
      <c r="AV581" s="704"/>
      <c r="AW581" s="704"/>
      <c r="AX581" s="704"/>
      <c r="AY581" s="705"/>
      <c r="AZ581" s="221"/>
    </row>
    <row r="582" spans="1:52" ht="27">
      <c r="A582" s="714"/>
      <c r="B582" s="717"/>
      <c r="C582" s="710"/>
      <c r="D582" s="38" t="s">
        <v>85</v>
      </c>
      <c r="E582" s="76">
        <v>0</v>
      </c>
      <c r="F582" s="72">
        <v>0</v>
      </c>
      <c r="G582" s="72"/>
      <c r="H582" s="72"/>
      <c r="I582" s="72"/>
      <c r="J582" s="72"/>
      <c r="K582" s="72"/>
      <c r="L582" s="72"/>
      <c r="M582" s="73">
        <f t="shared" si="47"/>
        <v>0</v>
      </c>
      <c r="N582" s="73">
        <f t="shared" si="47"/>
        <v>0</v>
      </c>
      <c r="O582" s="73">
        <f t="shared" si="47"/>
        <v>0</v>
      </c>
      <c r="P582" s="73" t="e">
        <f t="shared" si="47"/>
        <v>#REF!</v>
      </c>
      <c r="Q582" s="73" t="e">
        <f t="shared" si="47"/>
        <v>#REF!</v>
      </c>
      <c r="R582" s="73" t="e">
        <f t="shared" si="47"/>
        <v>#REF!</v>
      </c>
      <c r="S582" s="73"/>
      <c r="T582" s="75"/>
      <c r="U582" s="75"/>
      <c r="V582" s="75"/>
      <c r="W582" s="75"/>
      <c r="X582" s="75"/>
      <c r="Y582" s="75"/>
      <c r="Z582" s="75"/>
      <c r="AA582" s="74">
        <f t="shared" si="48"/>
        <v>0</v>
      </c>
      <c r="AB582" s="74">
        <f t="shared" si="48"/>
        <v>0</v>
      </c>
      <c r="AC582" s="74" t="e">
        <f t="shared" si="48"/>
        <v>#REF!</v>
      </c>
      <c r="AD582" s="74" t="e">
        <f t="shared" si="48"/>
        <v>#REF!</v>
      </c>
      <c r="AE582" s="98">
        <v>0</v>
      </c>
      <c r="AF582" s="430"/>
      <c r="AG582" s="227"/>
      <c r="AH582" s="711"/>
      <c r="AI582" s="706"/>
      <c r="AJ582" s="706"/>
      <c r="AK582" s="706"/>
      <c r="AL582" s="710"/>
      <c r="AM582" s="706"/>
      <c r="AN582" s="706"/>
      <c r="AO582" s="705"/>
      <c r="AP582" s="708"/>
      <c r="AQ582" s="708"/>
      <c r="AR582" s="704"/>
      <c r="AS582" s="704"/>
      <c r="AT582" s="704"/>
      <c r="AU582" s="704"/>
      <c r="AV582" s="704"/>
      <c r="AW582" s="704"/>
      <c r="AX582" s="704"/>
      <c r="AY582" s="705"/>
      <c r="AZ582" s="221"/>
    </row>
    <row r="583" spans="1:52" ht="27">
      <c r="A583" s="714"/>
      <c r="B583" s="717"/>
      <c r="C583" s="710"/>
      <c r="D583" s="36" t="s">
        <v>7</v>
      </c>
      <c r="E583" s="76">
        <v>0</v>
      </c>
      <c r="F583" s="72">
        <v>0</v>
      </c>
      <c r="G583" s="72"/>
      <c r="H583" s="72"/>
      <c r="I583" s="72"/>
      <c r="J583" s="72"/>
      <c r="K583" s="72"/>
      <c r="L583" s="72"/>
      <c r="M583" s="73">
        <f t="shared" si="47"/>
        <v>0</v>
      </c>
      <c r="N583" s="73">
        <f t="shared" si="47"/>
        <v>0</v>
      </c>
      <c r="O583" s="73">
        <f t="shared" si="47"/>
        <v>0</v>
      </c>
      <c r="P583" s="73" t="e">
        <f t="shared" si="47"/>
        <v>#REF!</v>
      </c>
      <c r="Q583" s="73" t="e">
        <f t="shared" si="47"/>
        <v>#REF!</v>
      </c>
      <c r="R583" s="73" t="e">
        <f t="shared" si="47"/>
        <v>#REF!</v>
      </c>
      <c r="S583" s="73"/>
      <c r="T583" s="75"/>
      <c r="U583" s="75"/>
      <c r="V583" s="75"/>
      <c r="W583" s="75"/>
      <c r="X583" s="75"/>
      <c r="Y583" s="75"/>
      <c r="Z583" s="75"/>
      <c r="AA583" s="74">
        <f t="shared" si="48"/>
        <v>0</v>
      </c>
      <c r="AB583" s="74">
        <f t="shared" si="48"/>
        <v>0</v>
      </c>
      <c r="AC583" s="74" t="e">
        <f t="shared" si="48"/>
        <v>#REF!</v>
      </c>
      <c r="AD583" s="74" t="e">
        <f t="shared" si="48"/>
        <v>#REF!</v>
      </c>
      <c r="AE583" s="98">
        <v>0</v>
      </c>
      <c r="AF583" s="430"/>
      <c r="AG583" s="227"/>
      <c r="AH583" s="711"/>
      <c r="AI583" s="706"/>
      <c r="AJ583" s="706"/>
      <c r="AK583" s="706"/>
      <c r="AL583" s="710"/>
      <c r="AM583" s="706"/>
      <c r="AN583" s="706"/>
      <c r="AO583" s="705"/>
      <c r="AP583" s="708"/>
      <c r="AQ583" s="708"/>
      <c r="AR583" s="704"/>
      <c r="AS583" s="704"/>
      <c r="AT583" s="704"/>
      <c r="AU583" s="704"/>
      <c r="AV583" s="704"/>
      <c r="AW583" s="704"/>
      <c r="AX583" s="704"/>
      <c r="AY583" s="705"/>
      <c r="AZ583" s="221"/>
    </row>
    <row r="584" spans="1:52" ht="27">
      <c r="A584" s="714"/>
      <c r="B584" s="717"/>
      <c r="C584" s="710"/>
      <c r="D584" s="38" t="s">
        <v>86</v>
      </c>
      <c r="E584" s="76">
        <v>1</v>
      </c>
      <c r="F584" s="72">
        <v>1</v>
      </c>
      <c r="G584" s="72"/>
      <c r="H584" s="72"/>
      <c r="I584" s="72"/>
      <c r="J584" s="72"/>
      <c r="K584" s="72"/>
      <c r="L584" s="72"/>
      <c r="M584" s="73">
        <f t="shared" si="47"/>
        <v>1</v>
      </c>
      <c r="N584" s="73">
        <f t="shared" si="47"/>
        <v>1</v>
      </c>
      <c r="O584" s="73">
        <f t="shared" si="47"/>
        <v>1</v>
      </c>
      <c r="P584" s="73">
        <f t="shared" si="47"/>
        <v>1</v>
      </c>
      <c r="Q584" s="73">
        <f t="shared" si="47"/>
        <v>1</v>
      </c>
      <c r="R584" s="73">
        <f t="shared" si="47"/>
        <v>1</v>
      </c>
      <c r="S584" s="73"/>
      <c r="T584" s="75"/>
      <c r="U584" s="75"/>
      <c r="V584" s="75"/>
      <c r="W584" s="75"/>
      <c r="X584" s="75"/>
      <c r="Y584" s="75"/>
      <c r="Z584" s="75"/>
      <c r="AA584" s="74">
        <f t="shared" si="48"/>
        <v>0</v>
      </c>
      <c r="AB584" s="74">
        <f t="shared" si="48"/>
        <v>0</v>
      </c>
      <c r="AC584" s="74">
        <f t="shared" si="48"/>
        <v>0.5</v>
      </c>
      <c r="AD584" s="74">
        <f t="shared" si="48"/>
        <v>0.7</v>
      </c>
      <c r="AE584" s="98">
        <v>0.9</v>
      </c>
      <c r="AF584" s="430"/>
      <c r="AG584" s="227"/>
      <c r="AH584" s="711"/>
      <c r="AI584" s="706"/>
      <c r="AJ584" s="706"/>
      <c r="AK584" s="706"/>
      <c r="AL584" s="710"/>
      <c r="AM584" s="706"/>
      <c r="AN584" s="706"/>
      <c r="AO584" s="705"/>
      <c r="AP584" s="708"/>
      <c r="AQ584" s="708"/>
      <c r="AR584" s="704"/>
      <c r="AS584" s="704"/>
      <c r="AT584" s="704"/>
      <c r="AU584" s="704"/>
      <c r="AV584" s="704"/>
      <c r="AW584" s="704"/>
      <c r="AX584" s="704"/>
      <c r="AY584" s="705"/>
      <c r="AZ584" s="221"/>
    </row>
    <row r="585" spans="1:52" ht="27.75" thickBot="1">
      <c r="A585" s="715"/>
      <c r="B585" s="719"/>
      <c r="C585" s="710"/>
      <c r="D585" s="37" t="s">
        <v>89</v>
      </c>
      <c r="E585" s="76">
        <v>334120000</v>
      </c>
      <c r="F585" s="72">
        <v>334120000</v>
      </c>
      <c r="G585" s="72"/>
      <c r="H585" s="72"/>
      <c r="I585" s="72"/>
      <c r="J585" s="72"/>
      <c r="K585" s="72"/>
      <c r="L585" s="72"/>
      <c r="M585" s="73">
        <f t="shared" si="47"/>
        <v>334120000</v>
      </c>
      <c r="N585" s="73">
        <f t="shared" si="47"/>
        <v>400424000</v>
      </c>
      <c r="O585" s="73">
        <f t="shared" si="47"/>
        <v>400424000</v>
      </c>
      <c r="P585" s="73">
        <f t="shared" si="47"/>
        <v>491805000</v>
      </c>
      <c r="Q585" s="73">
        <f t="shared" si="47"/>
        <v>463576000</v>
      </c>
      <c r="R585" s="73">
        <f t="shared" si="47"/>
        <v>463576000</v>
      </c>
      <c r="S585" s="73"/>
      <c r="T585" s="75"/>
      <c r="U585" s="75"/>
      <c r="V585" s="75"/>
      <c r="W585" s="75"/>
      <c r="X585" s="75"/>
      <c r="Y585" s="75"/>
      <c r="Z585" s="75"/>
      <c r="AA585" s="74">
        <f t="shared" si="48"/>
        <v>318184000</v>
      </c>
      <c r="AB585" s="74">
        <f t="shared" si="48"/>
        <v>318184000</v>
      </c>
      <c r="AC585" s="74">
        <f t="shared" si="48"/>
        <v>318184000</v>
      </c>
      <c r="AD585" s="74">
        <f t="shared" si="48"/>
        <v>318184000</v>
      </c>
      <c r="AE585" s="98">
        <v>424276000</v>
      </c>
      <c r="AF585" s="430"/>
      <c r="AG585" s="227"/>
      <c r="AH585" s="711"/>
      <c r="AI585" s="706"/>
      <c r="AJ585" s="706"/>
      <c r="AK585" s="706"/>
      <c r="AL585" s="710"/>
      <c r="AM585" s="706"/>
      <c r="AN585" s="706"/>
      <c r="AO585" s="705"/>
      <c r="AP585" s="709"/>
      <c r="AQ585" s="709"/>
      <c r="AR585" s="704"/>
      <c r="AS585" s="704"/>
      <c r="AT585" s="704"/>
      <c r="AU585" s="704"/>
      <c r="AV585" s="704"/>
      <c r="AW585" s="704"/>
      <c r="AX585" s="704"/>
      <c r="AY585" s="705"/>
      <c r="AZ585" s="221"/>
    </row>
    <row r="586" spans="1:52" ht="18">
      <c r="A586" s="713">
        <v>10</v>
      </c>
      <c r="B586" s="716" t="s">
        <v>225</v>
      </c>
      <c r="C586" s="710" t="s">
        <v>226</v>
      </c>
      <c r="D586" s="35" t="s">
        <v>84</v>
      </c>
      <c r="E586" s="76">
        <f>+[2]INVERSIÓN!H64</f>
        <v>12.5</v>
      </c>
      <c r="F586" s="76">
        <f>+[2]INVERSIÓN!I64</f>
        <v>12.5</v>
      </c>
      <c r="G586" s="72"/>
      <c r="H586" s="72"/>
      <c r="I586" s="72"/>
      <c r="J586" s="72"/>
      <c r="K586" s="72"/>
      <c r="L586" s="72"/>
      <c r="M586" s="73">
        <f t="shared" si="44"/>
        <v>12.5</v>
      </c>
      <c r="N586" s="73">
        <f>+[2]INVERSIÓN!K64</f>
        <v>12.5</v>
      </c>
      <c r="O586" s="73">
        <f>+[2]INVERSIÓN!M64</f>
        <v>12.5</v>
      </c>
      <c r="P586" s="73">
        <f>+[3]INVERSIÓN!O64</f>
        <v>12.5</v>
      </c>
      <c r="Q586" s="73">
        <f>+[3]INVERSIÓN!Q64</f>
        <v>12.5</v>
      </c>
      <c r="R586" s="74">
        <f>+[3]INVERSIÓN!S64</f>
        <v>12.5</v>
      </c>
      <c r="S586" s="85"/>
      <c r="T586" s="85"/>
      <c r="U586" s="85"/>
      <c r="V586" s="85"/>
      <c r="W586" s="85"/>
      <c r="X586" s="85"/>
      <c r="Y586" s="85"/>
      <c r="Z586" s="85">
        <f>+[2]INVERSIÓN!J64</f>
        <v>2</v>
      </c>
      <c r="AA586" s="86">
        <f>+[2]INVERSIÓN!DX64</f>
        <v>4.0999999999999996</v>
      </c>
      <c r="AB586" s="103">
        <f>+[2]INVERSIÓN!DY64</f>
        <v>6.2</v>
      </c>
      <c r="AC586" s="118">
        <f>+[3]INVERSIÓN!P64</f>
        <v>8.3000000000000007</v>
      </c>
      <c r="AD586" s="74">
        <f>+[3]INVERSIÓN!R64</f>
        <v>10.4</v>
      </c>
      <c r="AE586" s="61">
        <v>12.5</v>
      </c>
      <c r="AF586" s="227"/>
      <c r="AG586" s="227"/>
      <c r="AH586" s="711" t="s">
        <v>226</v>
      </c>
      <c r="AI586" s="706" t="s">
        <v>184</v>
      </c>
      <c r="AJ586" s="706" t="s">
        <v>184</v>
      </c>
      <c r="AK586" s="706" t="s">
        <v>184</v>
      </c>
      <c r="AL586" s="710" t="s">
        <v>228</v>
      </c>
      <c r="AM586" s="712"/>
      <c r="AN586" s="712"/>
      <c r="AO586" s="705">
        <v>7715777</v>
      </c>
      <c r="AP586" s="707">
        <v>3679381.9895200301</v>
      </c>
      <c r="AQ586" s="707">
        <v>4036396.0104799699</v>
      </c>
      <c r="AR586" s="704" t="s">
        <v>230</v>
      </c>
      <c r="AS586" s="704" t="s">
        <v>230</v>
      </c>
      <c r="AT586" s="704" t="s">
        <v>230</v>
      </c>
      <c r="AU586" s="704" t="s">
        <v>230</v>
      </c>
      <c r="AV586" s="704" t="s">
        <v>230</v>
      </c>
      <c r="AW586" s="704" t="s">
        <v>230</v>
      </c>
      <c r="AX586" s="704" t="s">
        <v>230</v>
      </c>
      <c r="AY586" s="705">
        <v>7715791</v>
      </c>
      <c r="AZ586" s="221"/>
    </row>
    <row r="587" spans="1:52" ht="18">
      <c r="A587" s="714"/>
      <c r="B587" s="717"/>
      <c r="C587" s="710"/>
      <c r="D587" s="36" t="s">
        <v>6</v>
      </c>
      <c r="E587" s="76">
        <f>+[2]INVERSIÓN!H65</f>
        <v>381900000</v>
      </c>
      <c r="F587" s="76">
        <f>+[2]INVERSIÓN!I65</f>
        <v>381900000</v>
      </c>
      <c r="G587" s="88"/>
      <c r="H587" s="88"/>
      <c r="I587" s="88"/>
      <c r="J587" s="88"/>
      <c r="K587" s="88"/>
      <c r="L587" s="88"/>
      <c r="M587" s="73">
        <f t="shared" si="44"/>
        <v>381900000</v>
      </c>
      <c r="N587" s="73">
        <f>+[2]INVERSIÓN!K65</f>
        <v>381900000</v>
      </c>
      <c r="O587" s="73">
        <f>+[2]INVERSIÓN!M65</f>
        <v>303900000</v>
      </c>
      <c r="P587" s="73">
        <f>+[3]INVERSIÓN!O65</f>
        <v>225075000</v>
      </c>
      <c r="Q587" s="73">
        <f>+[3]INVERSIÓN!Q65</f>
        <v>225075000</v>
      </c>
      <c r="R587" s="74">
        <f>+[3]INVERSIÓN!S65</f>
        <v>225075000</v>
      </c>
      <c r="S587" s="85"/>
      <c r="T587" s="70"/>
      <c r="U587" s="70"/>
      <c r="V587" s="70"/>
      <c r="W587" s="70"/>
      <c r="X587" s="70"/>
      <c r="Y587" s="70"/>
      <c r="Z587" s="85">
        <f>+[2]INVERSIÓN!J65</f>
        <v>27401143</v>
      </c>
      <c r="AA587" s="86">
        <f>+[2]INVERSIÓN!DX65</f>
        <v>102981143</v>
      </c>
      <c r="AB587" s="103">
        <f>+[2]INVERSIÓN!DY65</f>
        <v>119147442</v>
      </c>
      <c r="AC587" s="118">
        <f>+[3]INVERSIÓN!P65</f>
        <v>121576922</v>
      </c>
      <c r="AD587" s="74">
        <f>+[3]INVERSIÓN!R65</f>
        <v>168075108</v>
      </c>
      <c r="AE587" s="61">
        <v>219942147</v>
      </c>
      <c r="AF587" s="227"/>
      <c r="AG587" s="225"/>
      <c r="AH587" s="711"/>
      <c r="AI587" s="706"/>
      <c r="AJ587" s="706"/>
      <c r="AK587" s="706"/>
      <c r="AL587" s="710"/>
      <c r="AM587" s="706"/>
      <c r="AN587" s="706"/>
      <c r="AO587" s="705"/>
      <c r="AP587" s="708"/>
      <c r="AQ587" s="708"/>
      <c r="AR587" s="704"/>
      <c r="AS587" s="704"/>
      <c r="AT587" s="704"/>
      <c r="AU587" s="704"/>
      <c r="AV587" s="704"/>
      <c r="AW587" s="704"/>
      <c r="AX587" s="704"/>
      <c r="AY587" s="705"/>
      <c r="AZ587" s="221"/>
    </row>
    <row r="588" spans="1:52" ht="27">
      <c r="A588" s="714"/>
      <c r="B588" s="717"/>
      <c r="C588" s="710"/>
      <c r="D588" s="38" t="s">
        <v>85</v>
      </c>
      <c r="E588" s="76">
        <f>+[2]INVERSIÓN!H66</f>
        <v>0</v>
      </c>
      <c r="F588" s="76">
        <f>+[2]INVERSIÓN!I66</f>
        <v>0</v>
      </c>
      <c r="G588" s="88"/>
      <c r="H588" s="88"/>
      <c r="I588" s="88"/>
      <c r="J588" s="88"/>
      <c r="K588" s="88"/>
      <c r="L588" s="88"/>
      <c r="M588" s="73">
        <f t="shared" si="44"/>
        <v>0</v>
      </c>
      <c r="N588" s="73">
        <f>+[2]INVERSIÓN!K66</f>
        <v>0</v>
      </c>
      <c r="O588" s="73">
        <f>+[2]INVERSIÓN!M66</f>
        <v>0</v>
      </c>
      <c r="P588" s="73" t="e">
        <f>+[3]INVERSIÓN!O66</f>
        <v>#REF!</v>
      </c>
      <c r="Q588" s="73" t="e">
        <f>+[3]INVERSIÓN!Q66</f>
        <v>#REF!</v>
      </c>
      <c r="R588" s="74" t="e">
        <f>+[3]INVERSIÓN!S66</f>
        <v>#REF!</v>
      </c>
      <c r="S588" s="85"/>
      <c r="T588" s="70"/>
      <c r="U588" s="70"/>
      <c r="V588" s="70"/>
      <c r="W588" s="70"/>
      <c r="X588" s="70"/>
      <c r="Y588" s="70"/>
      <c r="Z588" s="85">
        <f>+[2]INVERSIÓN!J66</f>
        <v>0</v>
      </c>
      <c r="AA588" s="86">
        <f>+[2]INVERSIÓN!DX66</f>
        <v>0</v>
      </c>
      <c r="AB588" s="103">
        <f>+[2]INVERSIÓN!DY66</f>
        <v>0</v>
      </c>
      <c r="AC588" s="118" t="e">
        <f>+[3]INVERSIÓN!P66</f>
        <v>#REF!</v>
      </c>
      <c r="AD588" s="74" t="e">
        <f>+[3]INVERSIÓN!R66</f>
        <v>#REF!</v>
      </c>
      <c r="AE588" s="61">
        <v>0</v>
      </c>
      <c r="AF588" s="227"/>
      <c r="AG588" s="225"/>
      <c r="AH588" s="711"/>
      <c r="AI588" s="706"/>
      <c r="AJ588" s="706"/>
      <c r="AK588" s="706"/>
      <c r="AL588" s="710"/>
      <c r="AM588" s="706"/>
      <c r="AN588" s="706"/>
      <c r="AO588" s="705"/>
      <c r="AP588" s="708"/>
      <c r="AQ588" s="708"/>
      <c r="AR588" s="704"/>
      <c r="AS588" s="704"/>
      <c r="AT588" s="704"/>
      <c r="AU588" s="704"/>
      <c r="AV588" s="704"/>
      <c r="AW588" s="704"/>
      <c r="AX588" s="704"/>
      <c r="AY588" s="705"/>
      <c r="AZ588" s="221"/>
    </row>
    <row r="589" spans="1:52" ht="27">
      <c r="A589" s="714"/>
      <c r="B589" s="717"/>
      <c r="C589" s="710"/>
      <c r="D589" s="36" t="s">
        <v>7</v>
      </c>
      <c r="E589" s="76">
        <f>+[2]INVERSIÓN!H67</f>
        <v>0</v>
      </c>
      <c r="F589" s="76">
        <f>+[2]INVERSIÓN!I67</f>
        <v>0</v>
      </c>
      <c r="G589" s="88"/>
      <c r="H589" s="88"/>
      <c r="I589" s="88"/>
      <c r="J589" s="88"/>
      <c r="K589" s="88"/>
      <c r="L589" s="88"/>
      <c r="M589" s="73">
        <f t="shared" si="44"/>
        <v>0</v>
      </c>
      <c r="N589" s="73">
        <f>+[2]INVERSIÓN!K67</f>
        <v>0</v>
      </c>
      <c r="O589" s="73">
        <f>+[2]INVERSIÓN!M67</f>
        <v>0</v>
      </c>
      <c r="P589" s="73" t="e">
        <f>+[3]INVERSIÓN!O67</f>
        <v>#REF!</v>
      </c>
      <c r="Q589" s="73" t="e">
        <f>+[3]INVERSIÓN!Q67</f>
        <v>#REF!</v>
      </c>
      <c r="R589" s="74" t="e">
        <f>+[3]INVERSIÓN!S67</f>
        <v>#REF!</v>
      </c>
      <c r="S589" s="85"/>
      <c r="T589" s="70"/>
      <c r="U589" s="70"/>
      <c r="V589" s="70"/>
      <c r="W589" s="70"/>
      <c r="X589" s="70"/>
      <c r="Y589" s="70"/>
      <c r="Z589" s="85">
        <f>+[2]INVERSIÓN!J67</f>
        <v>0</v>
      </c>
      <c r="AA589" s="86">
        <f>+[2]INVERSIÓN!DX67</f>
        <v>0</v>
      </c>
      <c r="AB589" s="103">
        <f>+[2]INVERSIÓN!DY67</f>
        <v>0</v>
      </c>
      <c r="AC589" s="118" t="e">
        <f>+[3]INVERSIÓN!P67</f>
        <v>#REF!</v>
      </c>
      <c r="AD589" s="74" t="e">
        <f>+[3]INVERSIÓN!R67</f>
        <v>#REF!</v>
      </c>
      <c r="AE589" s="61">
        <v>0</v>
      </c>
      <c r="AF589" s="227"/>
      <c r="AG589" s="225"/>
      <c r="AH589" s="711"/>
      <c r="AI589" s="706"/>
      <c r="AJ589" s="706"/>
      <c r="AK589" s="706"/>
      <c r="AL589" s="710"/>
      <c r="AM589" s="706"/>
      <c r="AN589" s="706"/>
      <c r="AO589" s="705"/>
      <c r="AP589" s="708"/>
      <c r="AQ589" s="708"/>
      <c r="AR589" s="704"/>
      <c r="AS589" s="704"/>
      <c r="AT589" s="704"/>
      <c r="AU589" s="704"/>
      <c r="AV589" s="704"/>
      <c r="AW589" s="704"/>
      <c r="AX589" s="704"/>
      <c r="AY589" s="705"/>
      <c r="AZ589" s="221"/>
    </row>
    <row r="590" spans="1:52" ht="27">
      <c r="A590" s="714"/>
      <c r="B590" s="717"/>
      <c r="C590" s="710"/>
      <c r="D590" s="38" t="s">
        <v>86</v>
      </c>
      <c r="E590" s="76">
        <f>+[2]INVERSIÓN!H68</f>
        <v>12.5</v>
      </c>
      <c r="F590" s="76">
        <f>+[2]INVERSIÓN!I68</f>
        <v>12.5</v>
      </c>
      <c r="G590" s="72"/>
      <c r="H590" s="72"/>
      <c r="I590" s="72"/>
      <c r="J590" s="72"/>
      <c r="K590" s="72"/>
      <c r="L590" s="72"/>
      <c r="M590" s="73">
        <f t="shared" si="44"/>
        <v>12.5</v>
      </c>
      <c r="N590" s="73">
        <f>+[2]INVERSIÓN!K68</f>
        <v>12.5</v>
      </c>
      <c r="O590" s="73">
        <f>+[2]INVERSIÓN!M68</f>
        <v>12.5</v>
      </c>
      <c r="P590" s="73">
        <f>+[3]INVERSIÓN!O68</f>
        <v>12.5</v>
      </c>
      <c r="Q590" s="73">
        <f>+[3]INVERSIÓN!Q68</f>
        <v>12.5</v>
      </c>
      <c r="R590" s="74">
        <f>+[3]INVERSIÓN!S68</f>
        <v>12.5</v>
      </c>
      <c r="S590" s="85"/>
      <c r="T590" s="74"/>
      <c r="U590" s="74"/>
      <c r="V590" s="74"/>
      <c r="W590" s="74"/>
      <c r="X590" s="74"/>
      <c r="Y590" s="74"/>
      <c r="Z590" s="85">
        <f>+[2]INVERSIÓN!J68</f>
        <v>2</v>
      </c>
      <c r="AA590" s="86">
        <f>+[2]INVERSIÓN!DX68</f>
        <v>4.0999999999999996</v>
      </c>
      <c r="AB590" s="103">
        <f>+[2]INVERSIÓN!DY68</f>
        <v>6.2</v>
      </c>
      <c r="AC590" s="118">
        <f>+[3]INVERSIÓN!P68</f>
        <v>8.3000000000000007</v>
      </c>
      <c r="AD590" s="74">
        <f>+[3]INVERSIÓN!R68</f>
        <v>10.4</v>
      </c>
      <c r="AE590" s="61">
        <v>12.5</v>
      </c>
      <c r="AF590" s="227"/>
      <c r="AG590" s="226"/>
      <c r="AH590" s="711"/>
      <c r="AI590" s="706"/>
      <c r="AJ590" s="706"/>
      <c r="AK590" s="706"/>
      <c r="AL590" s="710"/>
      <c r="AM590" s="706"/>
      <c r="AN590" s="706"/>
      <c r="AO590" s="705"/>
      <c r="AP590" s="708"/>
      <c r="AQ590" s="708"/>
      <c r="AR590" s="704"/>
      <c r="AS590" s="704"/>
      <c r="AT590" s="704"/>
      <c r="AU590" s="704"/>
      <c r="AV590" s="704"/>
      <c r="AW590" s="704"/>
      <c r="AX590" s="704"/>
      <c r="AY590" s="705"/>
      <c r="AZ590" s="221"/>
    </row>
    <row r="591" spans="1:52" ht="27.75" thickBot="1">
      <c r="A591" s="714"/>
      <c r="B591" s="717"/>
      <c r="C591" s="710"/>
      <c r="D591" s="37" t="s">
        <v>89</v>
      </c>
      <c r="E591" s="76">
        <f>+[2]INVERSIÓN!H69</f>
        <v>381900000</v>
      </c>
      <c r="F591" s="76">
        <f>+[2]INVERSIÓN!I69</f>
        <v>381900000</v>
      </c>
      <c r="G591" s="91"/>
      <c r="H591" s="91"/>
      <c r="I591" s="91"/>
      <c r="J591" s="91"/>
      <c r="K591" s="91"/>
      <c r="L591" s="91"/>
      <c r="M591" s="73">
        <f t="shared" si="44"/>
        <v>381900000</v>
      </c>
      <c r="N591" s="73">
        <f>+[2]INVERSIÓN!K69</f>
        <v>381900000</v>
      </c>
      <c r="O591" s="73">
        <f>+[2]INVERSIÓN!M69</f>
        <v>381900000</v>
      </c>
      <c r="P591" s="73">
        <f>+[3]INVERSIÓN!O69</f>
        <v>225075000</v>
      </c>
      <c r="Q591" s="73">
        <f>+[3]INVERSIÓN!Q69</f>
        <v>225075000</v>
      </c>
      <c r="R591" s="74">
        <f>+[3]INVERSIÓN!S69</f>
        <v>225075000</v>
      </c>
      <c r="S591" s="85"/>
      <c r="T591" s="85"/>
      <c r="U591" s="85"/>
      <c r="V591" s="85"/>
      <c r="W591" s="85"/>
      <c r="X591" s="85"/>
      <c r="Y591" s="85"/>
      <c r="Z591" s="85">
        <f>+[2]INVERSIÓN!J69</f>
        <v>27401143</v>
      </c>
      <c r="AA591" s="86">
        <f>+[2]INVERSIÓN!DX69</f>
        <v>102981143</v>
      </c>
      <c r="AB591" s="103">
        <f>+[2]INVERSIÓN!DY69</f>
        <v>119147442</v>
      </c>
      <c r="AC591" s="118">
        <f>+[3]INVERSIÓN!P69</f>
        <v>121576922</v>
      </c>
      <c r="AD591" s="74">
        <f>+[3]INVERSIÓN!R69</f>
        <v>168075108</v>
      </c>
      <c r="AE591" s="61">
        <v>219942147</v>
      </c>
      <c r="AF591" s="227"/>
      <c r="AG591" s="227"/>
      <c r="AH591" s="711"/>
      <c r="AI591" s="706"/>
      <c r="AJ591" s="706"/>
      <c r="AK591" s="706"/>
      <c r="AL591" s="710"/>
      <c r="AM591" s="706"/>
      <c r="AN591" s="706"/>
      <c r="AO591" s="705"/>
      <c r="AP591" s="709"/>
      <c r="AQ591" s="709"/>
      <c r="AR591" s="704"/>
      <c r="AS591" s="704"/>
      <c r="AT591" s="704"/>
      <c r="AU591" s="704"/>
      <c r="AV591" s="704"/>
      <c r="AW591" s="704"/>
      <c r="AX591" s="704"/>
      <c r="AY591" s="705"/>
      <c r="AZ591" s="221"/>
    </row>
    <row r="592" spans="1:52" ht="18">
      <c r="A592" s="714"/>
      <c r="B592" s="717"/>
      <c r="C592" s="710" t="s">
        <v>256</v>
      </c>
      <c r="D592" s="35" t="s">
        <v>84</v>
      </c>
      <c r="E592" s="76">
        <v>12.5</v>
      </c>
      <c r="F592" s="72">
        <v>12.5</v>
      </c>
      <c r="G592" s="72"/>
      <c r="H592" s="72"/>
      <c r="I592" s="72"/>
      <c r="J592" s="72"/>
      <c r="K592" s="72"/>
      <c r="L592" s="72"/>
      <c r="M592" s="73">
        <f>+M586</f>
        <v>12.5</v>
      </c>
      <c r="N592" s="73">
        <f t="shared" ref="N592:R592" si="49">+N586</f>
        <v>12.5</v>
      </c>
      <c r="O592" s="73">
        <f t="shared" si="49"/>
        <v>12.5</v>
      </c>
      <c r="P592" s="73">
        <f t="shared" si="49"/>
        <v>12.5</v>
      </c>
      <c r="Q592" s="73">
        <f t="shared" si="49"/>
        <v>12.5</v>
      </c>
      <c r="R592" s="73">
        <f t="shared" si="49"/>
        <v>12.5</v>
      </c>
      <c r="S592" s="73"/>
      <c r="T592" s="75"/>
      <c r="U592" s="75"/>
      <c r="V592" s="75"/>
      <c r="W592" s="75"/>
      <c r="X592" s="75"/>
      <c r="Y592" s="75"/>
      <c r="Z592" s="75"/>
      <c r="AA592" s="74">
        <f>+AA586</f>
        <v>4.0999999999999996</v>
      </c>
      <c r="AB592" s="74">
        <f t="shared" ref="AB592:AD592" si="50">+AB586</f>
        <v>6.2</v>
      </c>
      <c r="AC592" s="74">
        <f t="shared" si="50"/>
        <v>8.3000000000000007</v>
      </c>
      <c r="AD592" s="74">
        <f t="shared" si="50"/>
        <v>10.4</v>
      </c>
      <c r="AE592" s="98">
        <v>12.5</v>
      </c>
      <c r="AF592" s="430"/>
      <c r="AG592" s="227"/>
      <c r="AH592" s="711" t="s">
        <v>226</v>
      </c>
      <c r="AI592" s="706" t="s">
        <v>184</v>
      </c>
      <c r="AJ592" s="706" t="s">
        <v>184</v>
      </c>
      <c r="AK592" s="706" t="s">
        <v>184</v>
      </c>
      <c r="AL592" s="710" t="s">
        <v>228</v>
      </c>
      <c r="AM592" s="706"/>
      <c r="AN592" s="706"/>
      <c r="AO592" s="705">
        <v>7715777</v>
      </c>
      <c r="AP592" s="707">
        <v>3679381.9895200301</v>
      </c>
      <c r="AQ592" s="707">
        <v>4036396.0104799699</v>
      </c>
      <c r="AR592" s="704" t="s">
        <v>230</v>
      </c>
      <c r="AS592" s="704" t="s">
        <v>230</v>
      </c>
      <c r="AT592" s="704" t="s">
        <v>230</v>
      </c>
      <c r="AU592" s="704" t="s">
        <v>230</v>
      </c>
      <c r="AV592" s="704" t="s">
        <v>230</v>
      </c>
      <c r="AW592" s="704" t="s">
        <v>230</v>
      </c>
      <c r="AX592" s="704" t="s">
        <v>230</v>
      </c>
      <c r="AY592" s="705">
        <v>7715789</v>
      </c>
      <c r="AZ592" s="221"/>
    </row>
    <row r="593" spans="1:56" ht="18">
      <c r="A593" s="714"/>
      <c r="B593" s="717"/>
      <c r="C593" s="710"/>
      <c r="D593" s="36" t="s">
        <v>6</v>
      </c>
      <c r="E593" s="76">
        <v>381900000</v>
      </c>
      <c r="F593" s="72">
        <v>381900000</v>
      </c>
      <c r="G593" s="72"/>
      <c r="H593" s="72"/>
      <c r="I593" s="72"/>
      <c r="J593" s="72"/>
      <c r="K593" s="72"/>
      <c r="L593" s="72"/>
      <c r="M593" s="73">
        <f t="shared" ref="M593:R597" si="51">+M587</f>
        <v>381900000</v>
      </c>
      <c r="N593" s="73">
        <f t="shared" si="51"/>
        <v>381900000</v>
      </c>
      <c r="O593" s="73">
        <f t="shared" si="51"/>
        <v>303900000</v>
      </c>
      <c r="P593" s="73">
        <f t="shared" si="51"/>
        <v>225075000</v>
      </c>
      <c r="Q593" s="73">
        <f t="shared" si="51"/>
        <v>225075000</v>
      </c>
      <c r="R593" s="73">
        <f t="shared" si="51"/>
        <v>225075000</v>
      </c>
      <c r="S593" s="73"/>
      <c r="T593" s="75"/>
      <c r="U593" s="75"/>
      <c r="V593" s="75"/>
      <c r="W593" s="75"/>
      <c r="X593" s="75"/>
      <c r="Y593" s="75"/>
      <c r="Z593" s="75"/>
      <c r="AA593" s="74">
        <f t="shared" ref="AA593:AD597" si="52">+AA587</f>
        <v>102981143</v>
      </c>
      <c r="AB593" s="74">
        <f t="shared" si="52"/>
        <v>119147442</v>
      </c>
      <c r="AC593" s="74">
        <f t="shared" si="52"/>
        <v>121576922</v>
      </c>
      <c r="AD593" s="74">
        <f t="shared" si="52"/>
        <v>168075108</v>
      </c>
      <c r="AE593" s="98">
        <v>219942147</v>
      </c>
      <c r="AF593" s="430"/>
      <c r="AG593" s="227"/>
      <c r="AH593" s="711"/>
      <c r="AI593" s="706"/>
      <c r="AJ593" s="706"/>
      <c r="AK593" s="706"/>
      <c r="AL593" s="710"/>
      <c r="AM593" s="706"/>
      <c r="AN593" s="706"/>
      <c r="AO593" s="705"/>
      <c r="AP593" s="708"/>
      <c r="AQ593" s="708"/>
      <c r="AR593" s="704"/>
      <c r="AS593" s="704"/>
      <c r="AT593" s="704"/>
      <c r="AU593" s="704"/>
      <c r="AV593" s="704"/>
      <c r="AW593" s="704"/>
      <c r="AX593" s="704"/>
      <c r="AY593" s="705"/>
      <c r="AZ593" s="221"/>
    </row>
    <row r="594" spans="1:56" ht="27">
      <c r="A594" s="714"/>
      <c r="B594" s="717"/>
      <c r="C594" s="710"/>
      <c r="D594" s="38" t="s">
        <v>85</v>
      </c>
      <c r="E594" s="76">
        <v>0</v>
      </c>
      <c r="F594" s="72">
        <v>0</v>
      </c>
      <c r="G594" s="72"/>
      <c r="H594" s="72"/>
      <c r="I594" s="72"/>
      <c r="J594" s="72"/>
      <c r="K594" s="72"/>
      <c r="L594" s="72"/>
      <c r="M594" s="73">
        <f t="shared" si="51"/>
        <v>0</v>
      </c>
      <c r="N594" s="73">
        <f t="shared" si="51"/>
        <v>0</v>
      </c>
      <c r="O594" s="73">
        <f t="shared" si="51"/>
        <v>0</v>
      </c>
      <c r="P594" s="73" t="e">
        <f t="shared" si="51"/>
        <v>#REF!</v>
      </c>
      <c r="Q594" s="73" t="e">
        <f t="shared" si="51"/>
        <v>#REF!</v>
      </c>
      <c r="R594" s="73" t="e">
        <f t="shared" si="51"/>
        <v>#REF!</v>
      </c>
      <c r="S594" s="73"/>
      <c r="T594" s="75"/>
      <c r="U594" s="75"/>
      <c r="V594" s="75"/>
      <c r="W594" s="75"/>
      <c r="X594" s="75"/>
      <c r="Y594" s="75"/>
      <c r="Z594" s="75"/>
      <c r="AA594" s="74">
        <f t="shared" si="52"/>
        <v>0</v>
      </c>
      <c r="AB594" s="74">
        <f t="shared" si="52"/>
        <v>0</v>
      </c>
      <c r="AC594" s="74" t="e">
        <f t="shared" si="52"/>
        <v>#REF!</v>
      </c>
      <c r="AD594" s="74" t="e">
        <f t="shared" si="52"/>
        <v>#REF!</v>
      </c>
      <c r="AE594" s="98">
        <v>0</v>
      </c>
      <c r="AF594" s="430"/>
      <c r="AG594" s="227"/>
      <c r="AH594" s="711"/>
      <c r="AI594" s="706"/>
      <c r="AJ594" s="706"/>
      <c r="AK594" s="706"/>
      <c r="AL594" s="710"/>
      <c r="AM594" s="706"/>
      <c r="AN594" s="706"/>
      <c r="AO594" s="705"/>
      <c r="AP594" s="708"/>
      <c r="AQ594" s="708"/>
      <c r="AR594" s="704"/>
      <c r="AS594" s="704"/>
      <c r="AT594" s="704"/>
      <c r="AU594" s="704"/>
      <c r="AV594" s="704"/>
      <c r="AW594" s="704"/>
      <c r="AX594" s="704"/>
      <c r="AY594" s="705"/>
      <c r="AZ594" s="221"/>
    </row>
    <row r="595" spans="1:56" ht="27">
      <c r="A595" s="714"/>
      <c r="B595" s="717"/>
      <c r="C595" s="710"/>
      <c r="D595" s="36" t="s">
        <v>7</v>
      </c>
      <c r="E595" s="76">
        <v>0</v>
      </c>
      <c r="F595" s="72">
        <v>0</v>
      </c>
      <c r="G595" s="72"/>
      <c r="H595" s="72"/>
      <c r="I595" s="72"/>
      <c r="J595" s="72"/>
      <c r="K595" s="72"/>
      <c r="L595" s="72"/>
      <c r="M595" s="73">
        <f t="shared" si="51"/>
        <v>0</v>
      </c>
      <c r="N595" s="73">
        <f t="shared" si="51"/>
        <v>0</v>
      </c>
      <c r="O595" s="73">
        <f t="shared" si="51"/>
        <v>0</v>
      </c>
      <c r="P595" s="73" t="e">
        <f t="shared" si="51"/>
        <v>#REF!</v>
      </c>
      <c r="Q595" s="73" t="e">
        <f t="shared" si="51"/>
        <v>#REF!</v>
      </c>
      <c r="R595" s="73" t="e">
        <f t="shared" si="51"/>
        <v>#REF!</v>
      </c>
      <c r="S595" s="73"/>
      <c r="T595" s="75"/>
      <c r="U595" s="75"/>
      <c r="V595" s="75"/>
      <c r="W595" s="75"/>
      <c r="X595" s="75"/>
      <c r="Y595" s="75"/>
      <c r="Z595" s="75"/>
      <c r="AA595" s="74">
        <f t="shared" si="52"/>
        <v>0</v>
      </c>
      <c r="AB595" s="74">
        <f t="shared" si="52"/>
        <v>0</v>
      </c>
      <c r="AC595" s="74" t="e">
        <f t="shared" si="52"/>
        <v>#REF!</v>
      </c>
      <c r="AD595" s="74" t="e">
        <f t="shared" si="52"/>
        <v>#REF!</v>
      </c>
      <c r="AE595" s="98">
        <v>0</v>
      </c>
      <c r="AF595" s="430"/>
      <c r="AG595" s="227"/>
      <c r="AH595" s="711"/>
      <c r="AI595" s="706"/>
      <c r="AJ595" s="706"/>
      <c r="AK595" s="706"/>
      <c r="AL595" s="710"/>
      <c r="AM595" s="706"/>
      <c r="AN595" s="706"/>
      <c r="AO595" s="705"/>
      <c r="AP595" s="708"/>
      <c r="AQ595" s="708"/>
      <c r="AR595" s="704"/>
      <c r="AS595" s="704"/>
      <c r="AT595" s="704"/>
      <c r="AU595" s="704"/>
      <c r="AV595" s="704"/>
      <c r="AW595" s="704"/>
      <c r="AX595" s="704"/>
      <c r="AY595" s="705"/>
      <c r="AZ595" s="221"/>
    </row>
    <row r="596" spans="1:56" ht="27">
      <c r="A596" s="714"/>
      <c r="B596" s="717"/>
      <c r="C596" s="710"/>
      <c r="D596" s="38" t="s">
        <v>86</v>
      </c>
      <c r="E596" s="76">
        <v>12.5</v>
      </c>
      <c r="F596" s="72">
        <v>12.5</v>
      </c>
      <c r="G596" s="72"/>
      <c r="H596" s="72"/>
      <c r="I596" s="72"/>
      <c r="J596" s="72"/>
      <c r="K596" s="72"/>
      <c r="L596" s="72"/>
      <c r="M596" s="73">
        <f t="shared" si="51"/>
        <v>12.5</v>
      </c>
      <c r="N596" s="73">
        <f t="shared" si="51"/>
        <v>12.5</v>
      </c>
      <c r="O596" s="73">
        <f t="shared" si="51"/>
        <v>12.5</v>
      </c>
      <c r="P596" s="73">
        <f t="shared" si="51"/>
        <v>12.5</v>
      </c>
      <c r="Q596" s="73">
        <f t="shared" si="51"/>
        <v>12.5</v>
      </c>
      <c r="R596" s="73">
        <f t="shared" si="51"/>
        <v>12.5</v>
      </c>
      <c r="S596" s="73"/>
      <c r="T596" s="75"/>
      <c r="U596" s="75"/>
      <c r="V596" s="75"/>
      <c r="W596" s="75"/>
      <c r="X596" s="75"/>
      <c r="Y596" s="75"/>
      <c r="Z596" s="75"/>
      <c r="AA596" s="74">
        <f t="shared" si="52"/>
        <v>4.0999999999999996</v>
      </c>
      <c r="AB596" s="74">
        <f t="shared" si="52"/>
        <v>6.2</v>
      </c>
      <c r="AC596" s="74">
        <f t="shared" si="52"/>
        <v>8.3000000000000007</v>
      </c>
      <c r="AD596" s="74">
        <f t="shared" si="52"/>
        <v>10.4</v>
      </c>
      <c r="AE596" s="98">
        <v>12.5</v>
      </c>
      <c r="AF596" s="430"/>
      <c r="AG596" s="227"/>
      <c r="AH596" s="711"/>
      <c r="AI596" s="706"/>
      <c r="AJ596" s="706"/>
      <c r="AK596" s="706"/>
      <c r="AL596" s="710"/>
      <c r="AM596" s="706"/>
      <c r="AN596" s="706"/>
      <c r="AO596" s="705"/>
      <c r="AP596" s="708"/>
      <c r="AQ596" s="708"/>
      <c r="AR596" s="704"/>
      <c r="AS596" s="704"/>
      <c r="AT596" s="704"/>
      <c r="AU596" s="704"/>
      <c r="AV596" s="704"/>
      <c r="AW596" s="704"/>
      <c r="AX596" s="704"/>
      <c r="AY596" s="705"/>
      <c r="AZ596" s="221"/>
    </row>
    <row r="597" spans="1:56" ht="27.75" thickBot="1">
      <c r="A597" s="715"/>
      <c r="B597" s="718"/>
      <c r="C597" s="710"/>
      <c r="D597" s="37" t="s">
        <v>89</v>
      </c>
      <c r="E597" s="76">
        <v>381900000</v>
      </c>
      <c r="F597" s="72">
        <v>381900000</v>
      </c>
      <c r="G597" s="72"/>
      <c r="H597" s="72"/>
      <c r="I597" s="72"/>
      <c r="J597" s="72"/>
      <c r="K597" s="72"/>
      <c r="L597" s="72"/>
      <c r="M597" s="73">
        <f t="shared" si="51"/>
        <v>381900000</v>
      </c>
      <c r="N597" s="73">
        <f t="shared" si="51"/>
        <v>381900000</v>
      </c>
      <c r="O597" s="73">
        <f t="shared" si="51"/>
        <v>381900000</v>
      </c>
      <c r="P597" s="73">
        <f t="shared" si="51"/>
        <v>225075000</v>
      </c>
      <c r="Q597" s="73">
        <f t="shared" si="51"/>
        <v>225075000</v>
      </c>
      <c r="R597" s="73">
        <f t="shared" si="51"/>
        <v>225075000</v>
      </c>
      <c r="S597" s="73"/>
      <c r="T597" s="75"/>
      <c r="U597" s="75"/>
      <c r="V597" s="75"/>
      <c r="W597" s="75"/>
      <c r="X597" s="75"/>
      <c r="Y597" s="75"/>
      <c r="Z597" s="75"/>
      <c r="AA597" s="74">
        <f t="shared" si="52"/>
        <v>102981143</v>
      </c>
      <c r="AB597" s="74">
        <f t="shared" si="52"/>
        <v>119147442</v>
      </c>
      <c r="AC597" s="74">
        <f t="shared" si="52"/>
        <v>121576922</v>
      </c>
      <c r="AD597" s="74">
        <f t="shared" si="52"/>
        <v>168075108</v>
      </c>
      <c r="AE597" s="98">
        <v>219942147</v>
      </c>
      <c r="AF597" s="430"/>
      <c r="AG597" s="227"/>
      <c r="AH597" s="711"/>
      <c r="AI597" s="706"/>
      <c r="AJ597" s="706"/>
      <c r="AK597" s="706"/>
      <c r="AL597" s="710"/>
      <c r="AM597" s="706"/>
      <c r="AN597" s="706"/>
      <c r="AO597" s="705"/>
      <c r="AP597" s="709"/>
      <c r="AQ597" s="709"/>
      <c r="AR597" s="704"/>
      <c r="AS597" s="704"/>
      <c r="AT597" s="704"/>
      <c r="AU597" s="704"/>
      <c r="AV597" s="704"/>
      <c r="AW597" s="704"/>
      <c r="AX597" s="704"/>
      <c r="AY597" s="705"/>
      <c r="AZ597" s="221"/>
    </row>
    <row r="598" spans="1:56" ht="36">
      <c r="A598" s="690" t="s">
        <v>22</v>
      </c>
      <c r="B598" s="691"/>
      <c r="C598" s="691"/>
      <c r="D598" s="39" t="s">
        <v>52</v>
      </c>
      <c r="E598" s="116">
        <v>2520913490</v>
      </c>
      <c r="F598" s="40">
        <v>2520913490</v>
      </c>
      <c r="G598" s="40">
        <v>0</v>
      </c>
      <c r="H598" s="40">
        <v>220180000</v>
      </c>
      <c r="I598" s="40">
        <v>162068000</v>
      </c>
      <c r="J598" s="40">
        <v>220180000</v>
      </c>
      <c r="K598" s="40">
        <v>162068000</v>
      </c>
      <c r="L598" s="40">
        <v>0</v>
      </c>
      <c r="M598" s="40">
        <v>2520913490</v>
      </c>
      <c r="N598" s="40">
        <v>2520913490</v>
      </c>
      <c r="O598" s="40">
        <v>2520913490</v>
      </c>
      <c r="P598" s="40">
        <v>2520913490</v>
      </c>
      <c r="Q598" s="41">
        <v>2520913490</v>
      </c>
      <c r="R598" s="41">
        <v>2520913490</v>
      </c>
      <c r="S598" s="41"/>
      <c r="T598" s="41">
        <v>0</v>
      </c>
      <c r="U598" s="41">
        <v>0</v>
      </c>
      <c r="V598" s="41">
        <v>0</v>
      </c>
      <c r="W598" s="41">
        <v>0</v>
      </c>
      <c r="X598" s="41">
        <v>0</v>
      </c>
      <c r="Y598" s="41">
        <v>0</v>
      </c>
      <c r="Z598" s="40">
        <v>536091143</v>
      </c>
      <c r="AA598" s="40">
        <v>1709433143</v>
      </c>
      <c r="AB598" s="41">
        <v>1752848442</v>
      </c>
      <c r="AC598" s="41">
        <v>1754781922</v>
      </c>
      <c r="AD598" s="41">
        <f>+AD11+AD155+AD311+AD389+AD401+AD497+AD551+AD563+AD575+AD587</f>
        <v>1926726271</v>
      </c>
      <c r="AE598" s="41">
        <v>2444467440</v>
      </c>
      <c r="AF598" s="41"/>
      <c r="AG598" s="204"/>
      <c r="AH598" s="232"/>
      <c r="AI598" s="233"/>
      <c r="AJ598" s="233"/>
      <c r="AK598" s="233"/>
      <c r="AL598" s="233"/>
      <c r="AM598" s="233"/>
      <c r="AN598" s="233"/>
      <c r="AO598" s="233"/>
      <c r="AP598" s="233"/>
      <c r="AQ598" s="234"/>
      <c r="AR598" s="235"/>
      <c r="AS598" s="233"/>
      <c r="AT598" s="233"/>
      <c r="AU598" s="233"/>
      <c r="AV598" s="233"/>
      <c r="AW598" s="233"/>
      <c r="AX598" s="233"/>
      <c r="AY598" s="235"/>
      <c r="AZ598" s="236"/>
    </row>
    <row r="599" spans="1:56" ht="36">
      <c r="A599" s="690"/>
      <c r="B599" s="691"/>
      <c r="C599" s="691"/>
      <c r="D599" s="39" t="s">
        <v>51</v>
      </c>
      <c r="E599" s="40">
        <v>0</v>
      </c>
      <c r="F599" s="40">
        <v>0</v>
      </c>
      <c r="G599" s="40">
        <v>0</v>
      </c>
      <c r="H599" s="40">
        <v>0</v>
      </c>
      <c r="I599" s="40">
        <v>0</v>
      </c>
      <c r="J599" s="40">
        <v>0</v>
      </c>
      <c r="K599" s="40">
        <v>0</v>
      </c>
      <c r="L599" s="40">
        <v>0</v>
      </c>
      <c r="M599" s="40">
        <v>0</v>
      </c>
      <c r="N599" s="40"/>
      <c r="O599" s="40"/>
      <c r="P599" s="40"/>
      <c r="Q599" s="41"/>
      <c r="R599" s="41"/>
      <c r="S599" s="41"/>
      <c r="T599" s="41"/>
      <c r="U599" s="41"/>
      <c r="V599" s="41"/>
      <c r="W599" s="41"/>
      <c r="X599" s="41"/>
      <c r="Y599" s="41"/>
      <c r="Z599" s="40"/>
      <c r="AA599" s="40"/>
      <c r="AB599" s="41"/>
      <c r="AC599" s="41"/>
      <c r="AD599" s="41"/>
      <c r="AE599" s="41"/>
      <c r="AF599" s="41"/>
      <c r="AG599" s="204"/>
      <c r="AH599" s="232"/>
      <c r="AI599" s="233"/>
      <c r="AJ599" s="233"/>
      <c r="AK599" s="233"/>
      <c r="AL599" s="233"/>
      <c r="AM599" s="233"/>
      <c r="AN599" s="233"/>
      <c r="AO599" s="233"/>
      <c r="AP599" s="233"/>
      <c r="AQ599" s="234"/>
      <c r="AR599" s="235"/>
      <c r="AS599" s="233"/>
      <c r="AT599" s="233"/>
      <c r="AU599" s="233"/>
      <c r="AV599" s="233"/>
      <c r="AW599" s="233"/>
      <c r="AX599" s="233"/>
      <c r="AY599" s="235"/>
      <c r="AZ599" s="236"/>
    </row>
    <row r="600" spans="1:56" ht="36.75" thickBot="1">
      <c r="A600" s="692"/>
      <c r="B600" s="693"/>
      <c r="C600" s="693"/>
      <c r="D600" s="42" t="s">
        <v>50</v>
      </c>
      <c r="E600" s="40">
        <v>2520913490</v>
      </c>
      <c r="F600" s="40">
        <v>2520913490</v>
      </c>
      <c r="G600" s="40">
        <v>0</v>
      </c>
      <c r="H600" s="40">
        <v>220180000</v>
      </c>
      <c r="I600" s="40">
        <v>162068000</v>
      </c>
      <c r="J600" s="40">
        <v>220180000</v>
      </c>
      <c r="K600" s="40">
        <v>162068000</v>
      </c>
      <c r="L600" s="40">
        <v>0</v>
      </c>
      <c r="M600" s="40">
        <v>2520913490</v>
      </c>
      <c r="N600" s="40">
        <v>2520913490</v>
      </c>
      <c r="O600" s="40">
        <v>2520913490</v>
      </c>
      <c r="P600" s="40">
        <v>2520913490</v>
      </c>
      <c r="Q600" s="41">
        <v>2520913490</v>
      </c>
      <c r="R600" s="41">
        <v>2520913490</v>
      </c>
      <c r="S600" s="41"/>
      <c r="T600" s="41">
        <v>0</v>
      </c>
      <c r="U600" s="41">
        <v>0</v>
      </c>
      <c r="V600" s="41">
        <v>0</v>
      </c>
      <c r="W600" s="41">
        <v>0</v>
      </c>
      <c r="X600" s="41">
        <v>0</v>
      </c>
      <c r="Y600" s="41">
        <v>0</v>
      </c>
      <c r="Z600" s="40">
        <v>536091143</v>
      </c>
      <c r="AA600" s="40">
        <v>1709433143</v>
      </c>
      <c r="AB600" s="41">
        <v>1752848442</v>
      </c>
      <c r="AC600" s="41">
        <f>+AC598</f>
        <v>1754781922</v>
      </c>
      <c r="AD600" s="41">
        <f>+AD598</f>
        <v>1926726271</v>
      </c>
      <c r="AE600" s="41">
        <v>2444467440</v>
      </c>
      <c r="AF600" s="41"/>
      <c r="AG600" s="204"/>
      <c r="AH600" s="237"/>
      <c r="AI600" s="238"/>
      <c r="AJ600" s="238"/>
      <c r="AK600" s="238"/>
      <c r="AL600" s="238"/>
      <c r="AM600" s="238"/>
      <c r="AN600" s="238"/>
      <c r="AO600" s="238"/>
      <c r="AP600" s="238"/>
      <c r="AQ600" s="239"/>
      <c r="AR600" s="240"/>
      <c r="AS600" s="238"/>
      <c r="AT600" s="238"/>
      <c r="AU600" s="238"/>
      <c r="AV600" s="238"/>
      <c r="AW600" s="238"/>
      <c r="AX600" s="238"/>
      <c r="AY600" s="240"/>
      <c r="AZ600" s="241"/>
    </row>
    <row r="601" spans="1:56">
      <c r="A601" s="26"/>
      <c r="B601" s="26"/>
      <c r="C601" s="122"/>
      <c r="D601" s="26"/>
      <c r="E601" s="27"/>
      <c r="F601" s="27"/>
      <c r="G601" s="27"/>
      <c r="H601" s="27"/>
      <c r="I601" s="27"/>
      <c r="J601" s="27"/>
      <c r="K601" s="27"/>
      <c r="L601" s="27"/>
      <c r="M601" s="27"/>
      <c r="N601" s="27"/>
      <c r="O601" s="27"/>
      <c r="P601" s="121"/>
      <c r="Q601" s="121"/>
      <c r="R601" s="121"/>
      <c r="S601" s="121"/>
      <c r="T601" s="27"/>
      <c r="U601" s="27"/>
      <c r="V601" s="27"/>
      <c r="W601" s="27"/>
      <c r="X601" s="27"/>
      <c r="Y601" s="27"/>
      <c r="Z601" s="27"/>
      <c r="AA601" s="27"/>
      <c r="AB601" s="27"/>
      <c r="AC601" s="121"/>
      <c r="AD601" s="122"/>
      <c r="AE601" s="122"/>
      <c r="AF601" s="122"/>
      <c r="AG601" s="122"/>
      <c r="AH601" s="122"/>
      <c r="AI601" s="122"/>
      <c r="AJ601" s="122"/>
      <c r="AK601" s="122"/>
      <c r="AL601" s="122"/>
      <c r="AM601" s="122"/>
      <c r="AN601" s="122"/>
      <c r="AO601" s="122"/>
      <c r="AP601" s="122"/>
      <c r="AQ601" s="242"/>
      <c r="AR601" s="242"/>
      <c r="AS601" s="122"/>
      <c r="AT601" s="122"/>
      <c r="AU601" s="122"/>
      <c r="AV601" s="122"/>
      <c r="AW601" s="122"/>
      <c r="AX601" s="122"/>
      <c r="AY601" s="242"/>
    </row>
    <row r="602" spans="1:56" ht="18">
      <c r="A602" s="28" t="s">
        <v>56</v>
      </c>
      <c r="B602" s="26"/>
      <c r="C602" s="122"/>
      <c r="D602" s="26"/>
      <c r="E602" s="27"/>
      <c r="F602" s="27"/>
      <c r="G602" s="27"/>
      <c r="H602" s="27"/>
      <c r="I602" s="27"/>
      <c r="J602" s="27"/>
      <c r="K602" s="27"/>
      <c r="L602" s="27"/>
      <c r="M602" s="27"/>
      <c r="N602" s="27"/>
      <c r="O602" s="27"/>
      <c r="P602" s="121"/>
      <c r="Q602" s="121"/>
      <c r="R602" s="121"/>
      <c r="S602" s="121"/>
      <c r="T602" s="27"/>
      <c r="U602" s="27"/>
      <c r="V602" s="27"/>
      <c r="W602" s="27"/>
      <c r="X602" s="27"/>
      <c r="Y602" s="27"/>
      <c r="Z602" s="27"/>
      <c r="AA602" s="27"/>
      <c r="AB602" s="27"/>
      <c r="AC602" s="121"/>
      <c r="AD602" s="122"/>
      <c r="AE602" s="122"/>
      <c r="AF602" s="122"/>
      <c r="AG602" s="122"/>
      <c r="AH602" s="122"/>
      <c r="AI602" s="122"/>
      <c r="AJ602" s="122"/>
      <c r="AK602" s="243"/>
      <c r="AL602" s="243"/>
      <c r="AM602" s="243"/>
      <c r="AN602" s="243"/>
      <c r="AO602" s="243"/>
      <c r="AP602" s="243"/>
      <c r="AQ602" s="244"/>
      <c r="AR602" s="244"/>
      <c r="AS602" s="245"/>
      <c r="AT602" s="245"/>
      <c r="AU602" s="245"/>
      <c r="AV602" s="245"/>
      <c r="AW602" s="245"/>
      <c r="AX602" s="245"/>
      <c r="AY602" s="245"/>
    </row>
    <row r="603" spans="1:56" ht="18">
      <c r="A603" s="56" t="s">
        <v>57</v>
      </c>
      <c r="B603" s="694" t="s">
        <v>58</v>
      </c>
      <c r="C603" s="695"/>
      <c r="D603" s="696"/>
      <c r="E603" s="697" t="s">
        <v>59</v>
      </c>
      <c r="F603" s="698"/>
      <c r="G603" s="698"/>
      <c r="H603" s="698"/>
      <c r="I603" s="698"/>
      <c r="J603" s="698"/>
      <c r="K603" s="698"/>
      <c r="L603" s="698"/>
      <c r="M603" s="698"/>
      <c r="N603" s="698"/>
      <c r="O603" s="698"/>
      <c r="P603" s="698"/>
      <c r="Q603" s="698"/>
      <c r="R603" s="698"/>
      <c r="S603" s="122"/>
      <c r="T603" s="26"/>
      <c r="U603" s="26"/>
      <c r="V603" s="26"/>
      <c r="W603" s="26"/>
      <c r="X603" s="26"/>
      <c r="Y603" s="26"/>
      <c r="Z603" s="26"/>
      <c r="AA603" s="26"/>
      <c r="AB603" s="26"/>
      <c r="AC603" s="122"/>
      <c r="AD603" s="122"/>
      <c r="AE603" s="122"/>
      <c r="AF603" s="122"/>
      <c r="AG603" s="122"/>
      <c r="AH603" s="122"/>
      <c r="AI603" s="122"/>
      <c r="AJ603" s="122"/>
      <c r="AK603" s="243"/>
      <c r="AL603" s="243"/>
      <c r="AM603" s="243"/>
      <c r="AN603" s="243"/>
      <c r="AO603" s="243"/>
      <c r="AP603" s="243"/>
      <c r="AQ603" s="244"/>
      <c r="AR603" s="244"/>
      <c r="AS603" s="243"/>
      <c r="AT603" s="243"/>
      <c r="AU603" s="243"/>
      <c r="AV603" s="243"/>
      <c r="AW603" s="243"/>
      <c r="AX603" s="243"/>
      <c r="AY603" s="244"/>
    </row>
    <row r="604" spans="1:56" ht="18">
      <c r="A604" s="57">
        <v>11</v>
      </c>
      <c r="B604" s="699" t="s">
        <v>60</v>
      </c>
      <c r="C604" s="700"/>
      <c r="D604" s="701"/>
      <c r="E604" s="702" t="s">
        <v>162</v>
      </c>
      <c r="F604" s="703"/>
      <c r="G604" s="703"/>
      <c r="H604" s="703"/>
      <c r="I604" s="703"/>
      <c r="J604" s="703"/>
      <c r="K604" s="703"/>
      <c r="L604" s="703"/>
      <c r="M604" s="703"/>
      <c r="N604" s="703"/>
      <c r="O604" s="703"/>
      <c r="P604" s="703"/>
      <c r="Q604" s="703"/>
      <c r="R604" s="703"/>
      <c r="S604" s="122"/>
      <c r="T604" s="26"/>
      <c r="U604" s="26"/>
      <c r="V604" s="26"/>
      <c r="W604" s="26"/>
      <c r="X604" s="26"/>
      <c r="Y604" s="26"/>
      <c r="Z604" s="26"/>
      <c r="AA604" s="26"/>
      <c r="AB604" s="26"/>
      <c r="AC604" s="122"/>
      <c r="AD604" s="122"/>
      <c r="AE604" s="122"/>
      <c r="AF604" s="122"/>
      <c r="AG604" s="122"/>
      <c r="AH604" s="122"/>
      <c r="AI604" s="122"/>
      <c r="AJ604" s="122"/>
      <c r="AK604" s="243"/>
      <c r="AL604" s="243"/>
      <c r="AM604" s="243"/>
      <c r="AN604" s="243"/>
      <c r="AO604" s="243"/>
      <c r="AP604" s="243"/>
      <c r="AQ604" s="244"/>
      <c r="AR604" s="244"/>
      <c r="AS604" s="243"/>
      <c r="AT604" s="243"/>
      <c r="AU604" s="243"/>
      <c r="AV604" s="243"/>
      <c r="AW604" s="243"/>
      <c r="AX604" s="243"/>
      <c r="AY604" s="244"/>
    </row>
    <row r="605" spans="1:56" s="4" customFormat="1">
      <c r="A605" s="57">
        <v>12</v>
      </c>
      <c r="B605" s="699" t="s">
        <v>177</v>
      </c>
      <c r="C605" s="700"/>
      <c r="D605" s="701"/>
      <c r="E605" s="702" t="s">
        <v>179</v>
      </c>
      <c r="F605" s="703"/>
      <c r="G605" s="703"/>
      <c r="H605" s="703"/>
      <c r="I605" s="703"/>
      <c r="J605" s="703"/>
      <c r="K605" s="703"/>
      <c r="L605" s="703"/>
      <c r="M605" s="703"/>
      <c r="N605" s="703"/>
      <c r="O605" s="703"/>
      <c r="P605" s="703"/>
      <c r="Q605" s="703"/>
      <c r="R605" s="703"/>
      <c r="S605" s="122"/>
      <c r="T605" s="26"/>
      <c r="U605" s="26"/>
      <c r="V605" s="26"/>
      <c r="W605" s="26"/>
      <c r="X605" s="26"/>
      <c r="Y605" s="26"/>
      <c r="Z605" s="26"/>
      <c r="AA605" s="26"/>
      <c r="AB605" s="26"/>
      <c r="AC605" s="122"/>
      <c r="AD605" s="122"/>
      <c r="AE605" s="122"/>
      <c r="AF605" s="122"/>
      <c r="AG605" s="122"/>
      <c r="AH605" s="122"/>
      <c r="AI605" s="122"/>
      <c r="AJ605" s="122"/>
      <c r="AK605" s="122"/>
      <c r="AL605" s="122"/>
      <c r="AM605" s="122"/>
      <c r="AN605" s="122"/>
      <c r="AO605" s="122"/>
      <c r="AP605" s="122"/>
      <c r="AQ605" s="242"/>
      <c r="AR605" s="242"/>
      <c r="AS605" s="122"/>
      <c r="AT605" s="122"/>
      <c r="AU605" s="122"/>
      <c r="AV605" s="122"/>
      <c r="AW605" s="122"/>
      <c r="AX605" s="122"/>
      <c r="AY605" s="242"/>
      <c r="BA605"/>
      <c r="BB605"/>
      <c r="BC605"/>
      <c r="BD605"/>
    </row>
    <row r="606" spans="1:56" s="4" customFormat="1">
      <c r="A606" s="31"/>
      <c r="B606" s="31"/>
      <c r="C606" s="122"/>
      <c r="D606" s="31"/>
      <c r="E606" s="31"/>
      <c r="F606" s="31"/>
      <c r="G606" s="31"/>
      <c r="H606" s="31"/>
      <c r="I606" s="31"/>
      <c r="J606" s="31"/>
      <c r="K606" s="31"/>
      <c r="L606" s="31"/>
      <c r="M606" s="31"/>
      <c r="N606" s="31"/>
      <c r="O606" s="31"/>
      <c r="P606" s="122"/>
      <c r="Q606" s="122"/>
      <c r="R606" s="122"/>
      <c r="S606" s="122"/>
      <c r="T606" s="31"/>
      <c r="U606" s="31"/>
      <c r="V606" s="31"/>
      <c r="W606" s="31"/>
      <c r="X606" s="31"/>
      <c r="Y606" s="31"/>
      <c r="Z606" s="31"/>
      <c r="AA606" s="31"/>
      <c r="AB606" s="31"/>
      <c r="AC606" s="122"/>
      <c r="AD606" s="122"/>
      <c r="AE606" s="122"/>
      <c r="AF606" s="122"/>
      <c r="AG606" s="122"/>
      <c r="AH606" s="122"/>
      <c r="AI606" s="122"/>
      <c r="AJ606" s="122"/>
      <c r="AK606" s="122"/>
      <c r="AL606" s="122"/>
      <c r="AM606" s="122"/>
      <c r="AN606" s="122"/>
      <c r="AO606" s="122"/>
      <c r="AP606" s="122"/>
      <c r="AQ606" s="242"/>
      <c r="AR606" s="242"/>
      <c r="AS606" s="122"/>
      <c r="AT606" s="122"/>
      <c r="AU606" s="122"/>
      <c r="AV606" s="122"/>
      <c r="AW606" s="122"/>
      <c r="AX606" s="122"/>
      <c r="AY606" s="242"/>
      <c r="BA606"/>
      <c r="BB606"/>
      <c r="BC606"/>
      <c r="BD606"/>
    </row>
    <row r="607" spans="1:56" s="4" customFormat="1">
      <c r="A607" s="31"/>
      <c r="B607" s="31"/>
      <c r="C607" s="122"/>
      <c r="D607" s="31"/>
      <c r="E607" s="31"/>
      <c r="F607" s="31"/>
      <c r="G607" s="31"/>
      <c r="H607" s="31"/>
      <c r="I607" s="31"/>
      <c r="J607" s="31"/>
      <c r="K607" s="31"/>
      <c r="L607" s="31"/>
      <c r="M607" s="31"/>
      <c r="N607" s="31"/>
      <c r="O607" s="31"/>
      <c r="P607" s="122"/>
      <c r="Q607" s="122"/>
      <c r="R607" s="122"/>
      <c r="S607" s="122"/>
      <c r="T607" s="31"/>
      <c r="U607" s="31"/>
      <c r="V607" s="31"/>
      <c r="W607" s="31"/>
      <c r="X607" s="31"/>
      <c r="Y607" s="31"/>
      <c r="Z607" s="31"/>
      <c r="AA607" s="31"/>
      <c r="AB607" s="31"/>
      <c r="AC607" s="122"/>
      <c r="AD607" s="122"/>
      <c r="AE607" s="122"/>
      <c r="AF607" s="122"/>
      <c r="AG607" s="122"/>
      <c r="AH607" s="122"/>
      <c r="AI607" s="122"/>
      <c r="AJ607" s="122"/>
      <c r="AK607" s="122"/>
      <c r="AL607" s="122"/>
      <c r="AM607" s="122"/>
      <c r="AN607" s="122"/>
      <c r="AO607" s="122"/>
      <c r="AP607" s="122"/>
      <c r="AQ607" s="242"/>
      <c r="AR607" s="242"/>
      <c r="AS607" s="122"/>
      <c r="AT607" s="122"/>
      <c r="AU607" s="122"/>
      <c r="AV607" s="122"/>
      <c r="AW607" s="122"/>
      <c r="AX607" s="122"/>
      <c r="AY607" s="242"/>
      <c r="BA607"/>
      <c r="BB607"/>
      <c r="BC607"/>
      <c r="BD607"/>
    </row>
    <row r="608" spans="1:56" s="4" customFormat="1">
      <c r="A608" s="31"/>
      <c r="B608" s="31"/>
      <c r="C608" s="122"/>
      <c r="D608" s="31"/>
      <c r="E608" s="32"/>
      <c r="F608" s="32"/>
      <c r="G608" s="32"/>
      <c r="H608" s="32"/>
      <c r="I608" s="32"/>
      <c r="J608" s="32"/>
      <c r="K608" s="32"/>
      <c r="L608" s="32"/>
      <c r="M608" s="32"/>
      <c r="N608" s="32"/>
      <c r="O608" s="32"/>
      <c r="P608" s="121"/>
      <c r="Q608" s="121"/>
      <c r="R608" s="121"/>
      <c r="S608" s="121"/>
      <c r="T608" s="32"/>
      <c r="U608" s="32"/>
      <c r="V608" s="32"/>
      <c r="W608" s="32"/>
      <c r="X608" s="32"/>
      <c r="Y608" s="32"/>
      <c r="Z608" s="32"/>
      <c r="AA608" s="32"/>
      <c r="AB608" s="32"/>
      <c r="AC608" s="121"/>
      <c r="AD608" s="122"/>
      <c r="AE608" s="122"/>
      <c r="AF608" s="122"/>
      <c r="AG608" s="122"/>
      <c r="AH608" s="122"/>
      <c r="AI608" s="122"/>
      <c r="AJ608" s="122"/>
      <c r="AK608" s="122"/>
      <c r="AL608" s="122"/>
      <c r="AM608" s="122"/>
      <c r="AN608" s="122"/>
      <c r="AO608" s="122"/>
      <c r="AP608" s="122"/>
      <c r="AQ608" s="242"/>
      <c r="AR608" s="242"/>
      <c r="AS608" s="122"/>
      <c r="AT608" s="122"/>
      <c r="AU608" s="122"/>
      <c r="AV608" s="122"/>
      <c r="AW608" s="122"/>
      <c r="AX608" s="122"/>
      <c r="AY608" s="242"/>
      <c r="BA608"/>
      <c r="BB608"/>
      <c r="BC608"/>
      <c r="BD608"/>
    </row>
    <row r="609" spans="1:56" s="4" customFormat="1" ht="15.75">
      <c r="A609" s="31"/>
      <c r="B609" s="31"/>
      <c r="C609" s="122"/>
      <c r="D609" s="31"/>
      <c r="E609" s="58"/>
      <c r="F609" s="58"/>
      <c r="G609" s="58"/>
      <c r="H609" s="58"/>
      <c r="I609" s="58"/>
      <c r="J609" s="58"/>
      <c r="K609" s="58"/>
      <c r="L609" s="58"/>
      <c r="M609" s="58"/>
      <c r="N609" s="58"/>
      <c r="O609" s="58"/>
      <c r="P609" s="123"/>
      <c r="Q609" s="123"/>
      <c r="R609" s="122"/>
      <c r="S609" s="122"/>
      <c r="T609" s="31"/>
      <c r="U609" s="31"/>
      <c r="V609" s="31"/>
      <c r="W609" s="31"/>
      <c r="X609" s="31"/>
      <c r="Y609" s="31"/>
      <c r="Z609" s="31"/>
      <c r="AA609" s="31"/>
      <c r="AB609" s="31"/>
      <c r="AC609" s="122"/>
      <c r="AD609" s="122"/>
      <c r="AE609" s="122"/>
      <c r="AF609" s="122"/>
      <c r="AG609" s="122"/>
      <c r="AH609" s="122"/>
      <c r="AI609" s="122"/>
      <c r="AJ609" s="122"/>
      <c r="AK609" s="122"/>
      <c r="AL609" s="122"/>
      <c r="AM609" s="122"/>
      <c r="AN609" s="122"/>
      <c r="AO609" s="122"/>
      <c r="AP609" s="122"/>
      <c r="AQ609" s="242"/>
      <c r="AR609" s="242"/>
      <c r="AS609" s="122"/>
      <c r="AT609" s="122"/>
      <c r="AU609" s="122"/>
      <c r="AV609" s="122"/>
      <c r="AW609" s="122"/>
      <c r="AX609" s="122"/>
      <c r="AY609" s="242"/>
      <c r="BA609"/>
      <c r="BB609"/>
      <c r="BC609"/>
      <c r="BD609"/>
    </row>
    <row r="610" spans="1:56" s="4" customFormat="1">
      <c r="A610" s="31"/>
      <c r="B610" s="31"/>
      <c r="C610" s="122"/>
      <c r="D610" s="31"/>
      <c r="E610" s="31"/>
      <c r="F610" s="31"/>
      <c r="G610" s="31"/>
      <c r="H610" s="31"/>
      <c r="I610" s="31"/>
      <c r="J610" s="31"/>
      <c r="K610" s="31"/>
      <c r="L610" s="31"/>
      <c r="M610" s="31"/>
      <c r="N610" s="31"/>
      <c r="O610" s="31"/>
      <c r="P610" s="122"/>
      <c r="Q610" s="122"/>
      <c r="R610" s="122"/>
      <c r="S610" s="122"/>
      <c r="T610" s="31"/>
      <c r="U610" s="31"/>
      <c r="V610" s="31"/>
      <c r="W610" s="31"/>
      <c r="X610" s="31"/>
      <c r="Y610" s="31"/>
      <c r="Z610" s="31"/>
      <c r="AA610" s="31"/>
      <c r="AB610" s="31"/>
      <c r="AC610" s="122"/>
      <c r="AD610" s="206"/>
      <c r="AE610" s="122"/>
      <c r="AF610" s="122"/>
      <c r="AG610" s="122"/>
      <c r="AH610" s="122"/>
      <c r="AI610" s="122"/>
      <c r="AJ610" s="122"/>
      <c r="AK610" s="122"/>
      <c r="AL610" s="122"/>
      <c r="AM610" s="122"/>
      <c r="AN610" s="122"/>
      <c r="AO610" s="122"/>
      <c r="AP610" s="122"/>
      <c r="AQ610" s="242"/>
      <c r="AR610" s="242"/>
      <c r="AS610" s="122"/>
      <c r="AT610" s="122"/>
      <c r="AU610" s="122"/>
      <c r="AV610" s="122"/>
      <c r="AW610" s="122"/>
      <c r="AX610" s="122"/>
      <c r="AY610" s="242"/>
      <c r="BA610"/>
      <c r="BB610"/>
      <c r="BC610"/>
      <c r="BD610"/>
    </row>
    <row r="611" spans="1:56" s="4" customFormat="1">
      <c r="A611" s="31"/>
      <c r="B611" s="31"/>
      <c r="C611" s="122"/>
      <c r="D611" s="31"/>
      <c r="E611" s="32"/>
      <c r="F611" s="32"/>
      <c r="G611" s="32"/>
      <c r="H611" s="32"/>
      <c r="I611" s="32"/>
      <c r="J611" s="32"/>
      <c r="K611" s="32"/>
      <c r="L611" s="32"/>
      <c r="M611" s="32"/>
      <c r="N611" s="32"/>
      <c r="O611" s="32"/>
      <c r="P611" s="121"/>
      <c r="Q611" s="121"/>
      <c r="R611" s="121"/>
      <c r="S611" s="121"/>
      <c r="T611" s="32"/>
      <c r="U611" s="32"/>
      <c r="V611" s="32"/>
      <c r="W611" s="32"/>
      <c r="X611" s="32"/>
      <c r="Y611" s="32"/>
      <c r="Z611" s="32"/>
      <c r="AA611" s="32"/>
      <c r="AB611" s="32"/>
      <c r="AC611" s="121"/>
      <c r="AD611" s="122"/>
      <c r="AE611" s="122"/>
      <c r="AF611" s="122"/>
      <c r="AG611" s="122"/>
      <c r="AH611" s="122"/>
      <c r="AI611" s="122"/>
      <c r="AJ611" s="122"/>
      <c r="AK611" s="122"/>
      <c r="AL611" s="122"/>
      <c r="AM611" s="122"/>
      <c r="AN611" s="122"/>
      <c r="AO611" s="122"/>
      <c r="AP611" s="122"/>
      <c r="AQ611" s="242"/>
      <c r="AR611" s="242"/>
      <c r="AS611" s="122"/>
      <c r="AT611" s="122"/>
      <c r="AU611" s="122"/>
      <c r="AV611" s="122"/>
      <c r="AW611" s="122"/>
      <c r="AX611" s="122"/>
      <c r="AY611" s="242"/>
      <c r="BA611"/>
      <c r="BB611"/>
      <c r="BC611"/>
      <c r="BD611"/>
    </row>
    <row r="612" spans="1:56" s="4" customFormat="1">
      <c r="A612" s="31"/>
      <c r="B612" s="31"/>
      <c r="C612" s="122"/>
      <c r="D612" s="31"/>
      <c r="E612" s="31"/>
      <c r="F612" s="31"/>
      <c r="G612" s="31"/>
      <c r="H612" s="31"/>
      <c r="I612" s="31"/>
      <c r="J612" s="31"/>
      <c r="K612" s="31"/>
      <c r="L612" s="31"/>
      <c r="M612" s="31"/>
      <c r="N612" s="31"/>
      <c r="O612" s="31"/>
      <c r="P612" s="122"/>
      <c r="Q612" s="122"/>
      <c r="R612" s="122"/>
      <c r="S612" s="122"/>
      <c r="T612" s="31"/>
      <c r="U612" s="31"/>
      <c r="V612" s="31"/>
      <c r="W612" s="31"/>
      <c r="X612" s="31"/>
      <c r="Y612" s="31"/>
      <c r="Z612" s="31"/>
      <c r="AA612" s="31"/>
      <c r="AB612" s="31"/>
      <c r="AC612" s="122"/>
      <c r="AD612" s="122"/>
      <c r="AE612" s="122"/>
      <c r="AF612" s="122"/>
      <c r="AG612" s="122"/>
      <c r="AH612" s="122"/>
      <c r="AI612" s="122"/>
      <c r="AJ612" s="122"/>
      <c r="AK612" s="122"/>
      <c r="AL612" s="122"/>
      <c r="AM612" s="122"/>
      <c r="AN612" s="122"/>
      <c r="AO612" s="122"/>
      <c r="AP612" s="122"/>
      <c r="AQ612" s="242"/>
      <c r="AR612" s="242"/>
      <c r="AS612" s="122"/>
      <c r="AT612" s="122"/>
      <c r="AU612" s="122"/>
      <c r="AV612" s="122"/>
      <c r="AW612" s="122"/>
      <c r="AX612" s="122"/>
      <c r="AY612" s="242"/>
      <c r="BA612"/>
      <c r="BB612"/>
      <c r="BC612"/>
      <c r="BD612"/>
    </row>
    <row r="613" spans="1:56" s="4" customFormat="1">
      <c r="A613" s="31"/>
      <c r="B613" s="31"/>
      <c r="C613" s="122"/>
      <c r="D613" s="31"/>
      <c r="E613" s="31"/>
      <c r="F613" s="31"/>
      <c r="G613" s="31"/>
      <c r="H613" s="31"/>
      <c r="I613" s="31"/>
      <c r="J613" s="31"/>
      <c r="K613" s="31"/>
      <c r="L613" s="31"/>
      <c r="M613" s="31"/>
      <c r="N613" s="31"/>
      <c r="O613" s="31"/>
      <c r="P613" s="122"/>
      <c r="Q613" s="122"/>
      <c r="R613" s="122"/>
      <c r="S613" s="122"/>
      <c r="T613" s="31"/>
      <c r="U613" s="31"/>
      <c r="V613" s="31"/>
      <c r="W613" s="31"/>
      <c r="X613" s="31"/>
      <c r="Y613" s="31"/>
      <c r="Z613" s="31"/>
      <c r="AA613" s="31"/>
      <c r="AB613" s="31"/>
      <c r="AC613" s="122"/>
      <c r="AD613" s="122"/>
      <c r="AE613" s="122"/>
      <c r="AF613" s="122"/>
      <c r="AG613" s="122"/>
      <c r="AH613" s="122"/>
      <c r="AI613" s="122"/>
      <c r="AJ613" s="122"/>
      <c r="AK613" s="122"/>
      <c r="AL613" s="122"/>
      <c r="AM613" s="122"/>
      <c r="AN613" s="122"/>
      <c r="AO613" s="122"/>
      <c r="AP613" s="122"/>
      <c r="AQ613" s="242"/>
      <c r="AR613" s="242"/>
      <c r="AS613" s="122"/>
      <c r="AT613" s="122"/>
      <c r="AU613" s="122"/>
      <c r="AV613" s="122"/>
      <c r="AW613" s="122"/>
      <c r="AX613" s="122"/>
      <c r="AY613" s="242"/>
      <c r="BA613"/>
      <c r="BB613"/>
      <c r="BC613"/>
      <c r="BD613"/>
    </row>
    <row r="614" spans="1:56" s="4" customFormat="1">
      <c r="A614" s="31"/>
      <c r="B614" s="31"/>
      <c r="C614" s="122"/>
      <c r="D614" s="31"/>
      <c r="E614" s="31"/>
      <c r="F614" s="31"/>
      <c r="G614" s="31"/>
      <c r="H614" s="31"/>
      <c r="I614" s="31"/>
      <c r="J614" s="31"/>
      <c r="K614" s="31"/>
      <c r="L614" s="31"/>
      <c r="M614" s="31"/>
      <c r="N614" s="31"/>
      <c r="O614" s="31"/>
      <c r="P614" s="122"/>
      <c r="Q614" s="122"/>
      <c r="R614" s="122"/>
      <c r="S614" s="122"/>
      <c r="T614" s="31"/>
      <c r="U614" s="31"/>
      <c r="V614" s="31"/>
      <c r="W614" s="31"/>
      <c r="X614" s="31"/>
      <c r="Y614" s="31"/>
      <c r="Z614" s="31"/>
      <c r="AA614" s="31"/>
      <c r="AB614" s="31"/>
      <c r="AC614" s="122"/>
      <c r="AD614" s="122"/>
      <c r="AE614" s="122"/>
      <c r="AF614" s="122"/>
      <c r="AG614" s="122"/>
      <c r="AH614" s="122"/>
      <c r="AI614" s="122"/>
      <c r="AJ614" s="122"/>
      <c r="AK614" s="122"/>
      <c r="AL614" s="122"/>
      <c r="AM614" s="122"/>
      <c r="AN614" s="122"/>
      <c r="AO614" s="122"/>
      <c r="AP614" s="122"/>
      <c r="AQ614" s="242"/>
      <c r="AR614" s="242"/>
      <c r="AS614" s="122"/>
      <c r="AT614" s="122"/>
      <c r="AU614" s="122"/>
      <c r="AV614" s="122"/>
      <c r="AW614" s="122"/>
      <c r="AX614" s="122"/>
      <c r="AY614" s="242"/>
      <c r="BA614"/>
      <c r="BB614"/>
      <c r="BC614"/>
      <c r="BD614"/>
    </row>
    <row r="615" spans="1:56" s="4" customFormat="1">
      <c r="A615" s="31"/>
      <c r="B615" s="31"/>
      <c r="C615" s="122"/>
      <c r="D615" s="31"/>
      <c r="E615" s="31"/>
      <c r="F615" s="31"/>
      <c r="G615" s="31"/>
      <c r="H615" s="31"/>
      <c r="I615" s="31"/>
      <c r="J615" s="31"/>
      <c r="K615" s="31"/>
      <c r="L615" s="31"/>
      <c r="M615" s="31"/>
      <c r="N615" s="31"/>
      <c r="O615" s="31"/>
      <c r="P615" s="122"/>
      <c r="Q615" s="122"/>
      <c r="R615" s="122"/>
      <c r="S615" s="122"/>
      <c r="T615" s="31"/>
      <c r="U615" s="31"/>
      <c r="V615" s="31"/>
      <c r="W615" s="31"/>
      <c r="X615" s="31"/>
      <c r="Y615" s="31"/>
      <c r="Z615" s="31"/>
      <c r="AA615" s="31"/>
      <c r="AB615" s="31"/>
      <c r="AC615" s="122"/>
      <c r="AD615" s="122"/>
      <c r="AE615" s="122"/>
      <c r="AF615" s="122"/>
      <c r="AG615" s="122"/>
      <c r="AH615" s="122"/>
      <c r="AI615" s="122"/>
      <c r="AJ615" s="122"/>
      <c r="AK615" s="122"/>
      <c r="AL615" s="122"/>
      <c r="AM615" s="122"/>
      <c r="AN615" s="122"/>
      <c r="AO615" s="122"/>
      <c r="AP615" s="122"/>
      <c r="AQ615" s="242"/>
      <c r="AR615" s="242"/>
      <c r="AS615" s="122"/>
      <c r="AT615" s="122"/>
      <c r="AU615" s="122"/>
      <c r="AV615" s="122"/>
      <c r="AW615" s="122"/>
      <c r="AX615" s="122"/>
      <c r="AY615" s="242"/>
      <c r="BA615"/>
      <c r="BB615"/>
      <c r="BC615"/>
      <c r="BD615"/>
    </row>
    <row r="616" spans="1:56" s="4" customFormat="1">
      <c r="A616" s="31"/>
      <c r="B616" s="31"/>
      <c r="C616" s="122"/>
      <c r="D616" s="31"/>
      <c r="E616" s="31"/>
      <c r="F616" s="31"/>
      <c r="G616" s="31"/>
      <c r="H616" s="31"/>
      <c r="I616" s="31"/>
      <c r="J616" s="31"/>
      <c r="K616" s="31"/>
      <c r="L616" s="31"/>
      <c r="M616" s="31"/>
      <c r="N616" s="31"/>
      <c r="O616" s="31"/>
      <c r="P616" s="122"/>
      <c r="Q616" s="122"/>
      <c r="R616" s="122"/>
      <c r="S616" s="122"/>
      <c r="T616" s="31"/>
      <c r="U616" s="31"/>
      <c r="V616" s="31"/>
      <c r="W616" s="31"/>
      <c r="X616" s="31"/>
      <c r="Y616" s="31"/>
      <c r="Z616" s="31"/>
      <c r="AA616" s="31"/>
      <c r="AB616" s="31"/>
      <c r="AC616" s="122"/>
      <c r="AD616" s="122"/>
      <c r="AE616" s="122"/>
      <c r="AF616" s="122"/>
      <c r="AG616" s="122"/>
      <c r="AH616" s="122"/>
      <c r="AI616" s="122"/>
      <c r="AJ616" s="122"/>
      <c r="AK616" s="122"/>
      <c r="AL616" s="122"/>
      <c r="AM616" s="122"/>
      <c r="AN616" s="122"/>
      <c r="AO616" s="122"/>
      <c r="AP616" s="122"/>
      <c r="AQ616" s="242"/>
      <c r="AR616" s="242"/>
      <c r="AS616" s="122"/>
      <c r="AT616" s="122"/>
      <c r="AU616" s="122"/>
      <c r="AV616" s="122"/>
      <c r="AW616" s="122"/>
      <c r="AX616" s="122"/>
      <c r="AY616" s="242"/>
      <c r="BA616"/>
      <c r="BB616"/>
      <c r="BC616"/>
      <c r="BD616"/>
    </row>
    <row r="617" spans="1:56" s="4" customFormat="1">
      <c r="A617" s="31"/>
      <c r="B617" s="31"/>
      <c r="C617" s="122"/>
      <c r="D617" s="31"/>
      <c r="E617" s="31"/>
      <c r="F617" s="31"/>
      <c r="G617" s="31"/>
      <c r="H617" s="31"/>
      <c r="I617" s="31"/>
      <c r="J617" s="31"/>
      <c r="K617" s="31"/>
      <c r="L617" s="31"/>
      <c r="M617" s="31"/>
      <c r="N617" s="31"/>
      <c r="O617" s="31"/>
      <c r="P617" s="122"/>
      <c r="Q617" s="122"/>
      <c r="R617" s="122"/>
      <c r="S617" s="122"/>
      <c r="T617" s="31"/>
      <c r="U617" s="31"/>
      <c r="V617" s="31"/>
      <c r="W617" s="31"/>
      <c r="X617" s="31"/>
      <c r="Y617" s="31"/>
      <c r="Z617" s="31"/>
      <c r="AA617" s="31"/>
      <c r="AB617" s="31"/>
      <c r="AC617" s="122"/>
      <c r="AD617" s="122"/>
      <c r="AE617" s="122"/>
      <c r="AF617" s="122"/>
      <c r="AG617" s="122"/>
      <c r="AH617" s="122"/>
      <c r="AI617" s="122"/>
      <c r="AJ617" s="122"/>
      <c r="AK617" s="122"/>
      <c r="AL617" s="122"/>
      <c r="AM617" s="122"/>
      <c r="AN617" s="122"/>
      <c r="AO617" s="122"/>
      <c r="AP617" s="122"/>
      <c r="AQ617" s="242"/>
      <c r="AR617" s="242"/>
      <c r="AS617" s="122"/>
      <c r="AT617" s="122"/>
      <c r="AU617" s="122"/>
      <c r="AV617" s="122"/>
      <c r="AW617" s="122"/>
      <c r="AX617" s="122"/>
      <c r="AY617" s="242"/>
      <c r="BA617"/>
      <c r="BB617"/>
      <c r="BC617"/>
      <c r="BD617"/>
    </row>
    <row r="618" spans="1:56" s="4" customFormat="1">
      <c r="A618" s="31"/>
      <c r="B618" s="31"/>
      <c r="C618" s="122"/>
      <c r="D618" s="31"/>
      <c r="E618" s="31"/>
      <c r="F618" s="31"/>
      <c r="G618" s="31"/>
      <c r="H618" s="31"/>
      <c r="I618" s="31"/>
      <c r="J618" s="31"/>
      <c r="K618" s="31"/>
      <c r="L618" s="31"/>
      <c r="M618" s="31"/>
      <c r="N618" s="31"/>
      <c r="O618" s="31"/>
      <c r="P618" s="122"/>
      <c r="Q618" s="122"/>
      <c r="R618" s="122"/>
      <c r="S618" s="122"/>
      <c r="T618" s="31"/>
      <c r="U618" s="31"/>
      <c r="V618" s="31"/>
      <c r="W618" s="31"/>
      <c r="X618" s="31"/>
      <c r="Y618" s="31"/>
      <c r="Z618" s="31"/>
      <c r="AA618" s="31"/>
      <c r="AB618" s="31"/>
      <c r="AC618" s="122"/>
      <c r="AD618" s="122"/>
      <c r="AE618" s="122"/>
      <c r="AF618" s="122"/>
      <c r="AG618" s="122"/>
      <c r="AH618" s="122"/>
      <c r="AI618" s="122"/>
      <c r="AJ618" s="122"/>
      <c r="AK618" s="122"/>
      <c r="AL618" s="122"/>
      <c r="AM618" s="122"/>
      <c r="AN618" s="122"/>
      <c r="AO618" s="122"/>
      <c r="AP618" s="122"/>
      <c r="AQ618" s="242"/>
      <c r="AR618" s="242"/>
      <c r="AS618" s="122"/>
      <c r="AT618" s="122"/>
      <c r="AU618" s="122"/>
      <c r="AV618" s="122"/>
      <c r="AW618" s="122"/>
      <c r="AX618" s="122"/>
      <c r="AY618" s="242"/>
      <c r="BA618"/>
      <c r="BB618"/>
      <c r="BC618"/>
      <c r="BD618"/>
    </row>
    <row r="619" spans="1:56" s="4" customFormat="1">
      <c r="A619"/>
      <c r="B619"/>
      <c r="D619"/>
      <c r="E619"/>
      <c r="F619"/>
      <c r="G619"/>
      <c r="H619"/>
      <c r="I619"/>
      <c r="J619"/>
      <c r="K619"/>
      <c r="L619"/>
      <c r="M619"/>
      <c r="N619"/>
      <c r="O619"/>
      <c r="R619" s="122"/>
      <c r="S619" s="122"/>
      <c r="T619" s="31"/>
      <c r="U619" s="31"/>
      <c r="V619" s="31"/>
      <c r="W619" s="31"/>
      <c r="X619" s="31"/>
      <c r="Y619" s="31"/>
      <c r="Z619" s="31"/>
      <c r="AA619" s="31"/>
      <c r="AB619" s="31"/>
      <c r="AC619" s="122"/>
      <c r="AD619" s="122"/>
      <c r="AQ619" s="8"/>
      <c r="AR619" s="8"/>
      <c r="AY619" s="8"/>
      <c r="BA619"/>
      <c r="BB619"/>
      <c r="BC619"/>
      <c r="BD619"/>
    </row>
    <row r="620" spans="1:56" s="4" customFormat="1">
      <c r="A620"/>
      <c r="B620"/>
      <c r="D620"/>
      <c r="E620"/>
      <c r="F620"/>
      <c r="G620"/>
      <c r="H620"/>
      <c r="I620"/>
      <c r="J620"/>
      <c r="K620"/>
      <c r="L620"/>
      <c r="M620"/>
      <c r="N620"/>
      <c r="O620"/>
      <c r="R620" s="122"/>
      <c r="S620" s="122"/>
      <c r="T620" s="31"/>
      <c r="U620" s="31"/>
      <c r="V620" s="31"/>
      <c r="W620" s="31"/>
      <c r="X620" s="31"/>
      <c r="Y620" s="31"/>
      <c r="Z620" s="31"/>
      <c r="AA620" s="31"/>
      <c r="AB620" s="31"/>
      <c r="AC620" s="122"/>
      <c r="AD620" s="122"/>
      <c r="AQ620" s="8"/>
      <c r="AR620" s="8"/>
      <c r="AY620" s="8"/>
      <c r="BA620"/>
      <c r="BB620"/>
      <c r="BC620"/>
      <c r="BD620"/>
    </row>
    <row r="621" spans="1:56" s="4" customFormat="1">
      <c r="A621"/>
      <c r="B621"/>
      <c r="D621"/>
      <c r="E621"/>
      <c r="F621"/>
      <c r="G621"/>
      <c r="H621"/>
      <c r="I621"/>
      <c r="J621"/>
      <c r="K621"/>
      <c r="L621"/>
      <c r="M621"/>
      <c r="N621"/>
      <c r="O621"/>
      <c r="R621" s="122"/>
      <c r="S621" s="122"/>
      <c r="T621" s="31"/>
      <c r="U621" s="31"/>
      <c r="V621" s="31"/>
      <c r="W621" s="31"/>
      <c r="X621" s="31"/>
      <c r="Y621" s="31"/>
      <c r="Z621" s="31"/>
      <c r="AA621" s="31"/>
      <c r="AB621" s="31"/>
      <c r="AC621" s="122"/>
      <c r="AD621" s="122"/>
      <c r="AQ621" s="8"/>
      <c r="AR621" s="8"/>
      <c r="AY621" s="8"/>
      <c r="BA621"/>
      <c r="BB621"/>
      <c r="BC621"/>
      <c r="BD621"/>
    </row>
    <row r="622" spans="1:56" s="4" customFormat="1">
      <c r="A622"/>
      <c r="B622"/>
      <c r="D622"/>
      <c r="E622"/>
      <c r="F622"/>
      <c r="G622"/>
      <c r="H622"/>
      <c r="I622"/>
      <c r="J622"/>
      <c r="K622"/>
      <c r="L622"/>
      <c r="M622"/>
      <c r="N622"/>
      <c r="O622"/>
      <c r="R622" s="122"/>
      <c r="S622" s="122"/>
      <c r="T622" s="31"/>
      <c r="U622" s="31"/>
      <c r="V622" s="31"/>
      <c r="W622" s="31"/>
      <c r="X622" s="31"/>
      <c r="Y622" s="31"/>
      <c r="Z622" s="31"/>
      <c r="AA622" s="31"/>
      <c r="AB622" s="31"/>
      <c r="AC622" s="122"/>
      <c r="AD622" s="122"/>
      <c r="AQ622" s="8"/>
      <c r="AR622" s="8"/>
      <c r="AY622" s="8"/>
      <c r="BA622"/>
      <c r="BB622"/>
      <c r="BC622"/>
      <c r="BD622"/>
    </row>
    <row r="623" spans="1:56" s="4" customFormat="1">
      <c r="A623"/>
      <c r="B623"/>
      <c r="D623"/>
      <c r="E623"/>
      <c r="F623"/>
      <c r="G623"/>
      <c r="H623"/>
      <c r="I623"/>
      <c r="J623"/>
      <c r="K623"/>
      <c r="L623"/>
      <c r="M623"/>
      <c r="N623"/>
      <c r="O623"/>
      <c r="R623" s="122"/>
      <c r="S623" s="122"/>
      <c r="T623" s="31"/>
      <c r="U623" s="31"/>
      <c r="V623" s="31"/>
      <c r="W623" s="31"/>
      <c r="X623" s="31"/>
      <c r="Y623" s="31"/>
      <c r="Z623" s="31"/>
      <c r="AA623" s="31"/>
      <c r="AB623" s="31"/>
      <c r="AC623" s="122"/>
      <c r="AD623" s="122"/>
      <c r="AQ623" s="8"/>
      <c r="AR623" s="8"/>
      <c r="AY623" s="8"/>
      <c r="BA623"/>
      <c r="BB623"/>
      <c r="BC623"/>
      <c r="BD623"/>
    </row>
    <row r="624" spans="1:56" s="4" customFormat="1">
      <c r="A624"/>
      <c r="B624"/>
      <c r="D624"/>
      <c r="E624"/>
      <c r="F624"/>
      <c r="G624"/>
      <c r="H624"/>
      <c r="I624"/>
      <c r="J624"/>
      <c r="K624"/>
      <c r="L624"/>
      <c r="M624"/>
      <c r="N624"/>
      <c r="O624"/>
      <c r="R624" s="122"/>
      <c r="S624" s="122"/>
      <c r="T624" s="31"/>
      <c r="U624" s="31"/>
      <c r="V624" s="31"/>
      <c r="W624" s="31"/>
      <c r="X624" s="31"/>
      <c r="Y624" s="31"/>
      <c r="Z624" s="31"/>
      <c r="AA624" s="31"/>
      <c r="AB624" s="31"/>
      <c r="AC624" s="122"/>
      <c r="AD624" s="122"/>
      <c r="AQ624" s="8"/>
      <c r="AR624" s="8"/>
      <c r="AY624" s="8"/>
      <c r="BA624"/>
      <c r="BB624"/>
      <c r="BC624"/>
      <c r="BD624"/>
    </row>
    <row r="625" spans="1:56" s="4" customFormat="1">
      <c r="A625"/>
      <c r="B625"/>
      <c r="D625"/>
      <c r="E625"/>
      <c r="F625"/>
      <c r="G625"/>
      <c r="H625"/>
      <c r="I625"/>
      <c r="J625"/>
      <c r="K625"/>
      <c r="L625"/>
      <c r="M625"/>
      <c r="N625"/>
      <c r="O625"/>
      <c r="R625" s="122"/>
      <c r="S625" s="122"/>
      <c r="T625" s="31"/>
      <c r="U625" s="31"/>
      <c r="V625" s="31"/>
      <c r="W625" s="31"/>
      <c r="X625" s="31"/>
      <c r="Y625" s="31"/>
      <c r="Z625" s="31"/>
      <c r="AA625" s="31"/>
      <c r="AB625" s="31"/>
      <c r="AC625" s="122"/>
      <c r="AD625" s="122"/>
      <c r="AQ625" s="8"/>
      <c r="AR625" s="8"/>
      <c r="AY625" s="8"/>
      <c r="BA625"/>
      <c r="BB625"/>
      <c r="BC625"/>
      <c r="BD625"/>
    </row>
    <row r="626" spans="1:56" s="4" customFormat="1">
      <c r="A626"/>
      <c r="B626"/>
      <c r="D626"/>
      <c r="E626"/>
      <c r="F626"/>
      <c r="G626"/>
      <c r="H626"/>
      <c r="I626"/>
      <c r="J626"/>
      <c r="K626"/>
      <c r="L626"/>
      <c r="M626"/>
      <c r="N626"/>
      <c r="O626"/>
      <c r="R626" s="122"/>
      <c r="S626" s="122"/>
      <c r="T626" s="31"/>
      <c r="U626" s="31"/>
      <c r="V626" s="31"/>
      <c r="W626" s="31"/>
      <c r="X626" s="31"/>
      <c r="Y626" s="31"/>
      <c r="Z626" s="31"/>
      <c r="AA626" s="31"/>
      <c r="AB626" s="31"/>
      <c r="AC626" s="122"/>
      <c r="AD626" s="122"/>
      <c r="AQ626" s="8"/>
      <c r="AR626" s="8"/>
      <c r="AY626" s="8"/>
      <c r="BA626"/>
      <c r="BB626"/>
      <c r="BC626"/>
      <c r="BD626"/>
    </row>
    <row r="627" spans="1:56" s="4" customFormat="1">
      <c r="A627"/>
      <c r="B627"/>
      <c r="D627"/>
      <c r="E627"/>
      <c r="F627"/>
      <c r="G627"/>
      <c r="H627"/>
      <c r="I627"/>
      <c r="J627"/>
      <c r="K627"/>
      <c r="L627"/>
      <c r="M627"/>
      <c r="N627"/>
      <c r="O627"/>
      <c r="R627" s="122"/>
      <c r="S627" s="122"/>
      <c r="T627" s="31"/>
      <c r="U627" s="31"/>
      <c r="V627" s="31"/>
      <c r="W627" s="31"/>
      <c r="X627" s="31"/>
      <c r="Y627" s="31"/>
      <c r="Z627" s="31"/>
      <c r="AA627" s="31"/>
      <c r="AB627" s="31"/>
      <c r="AC627" s="122"/>
      <c r="AD627" s="122"/>
      <c r="AQ627" s="8"/>
      <c r="AR627" s="8"/>
      <c r="AY627" s="8"/>
      <c r="BA627"/>
      <c r="BB627"/>
      <c r="BC627"/>
      <c r="BD627"/>
    </row>
    <row r="628" spans="1:56" s="4" customFormat="1">
      <c r="A628"/>
      <c r="B628"/>
      <c r="D628"/>
      <c r="E628"/>
      <c r="F628"/>
      <c r="G628"/>
      <c r="H628"/>
      <c r="I628"/>
      <c r="J628"/>
      <c r="K628"/>
      <c r="L628"/>
      <c r="M628"/>
      <c r="N628"/>
      <c r="O628"/>
      <c r="R628" s="122"/>
      <c r="S628" s="122"/>
      <c r="T628" s="31"/>
      <c r="U628" s="31"/>
      <c r="V628" s="31"/>
      <c r="W628" s="31"/>
      <c r="X628" s="31"/>
      <c r="Y628" s="31"/>
      <c r="Z628" s="31"/>
      <c r="AA628" s="31"/>
      <c r="AB628" s="31"/>
      <c r="AC628" s="122"/>
      <c r="AD628" s="122"/>
      <c r="AQ628" s="8"/>
      <c r="AR628" s="8"/>
      <c r="AY628" s="8"/>
      <c r="BA628"/>
      <c r="BB628"/>
      <c r="BC628"/>
      <c r="BD628"/>
    </row>
    <row r="629" spans="1:56" s="4" customFormat="1">
      <c r="A629"/>
      <c r="B629"/>
      <c r="D629"/>
      <c r="E629"/>
      <c r="F629"/>
      <c r="G629"/>
      <c r="H629"/>
      <c r="I629"/>
      <c r="J629"/>
      <c r="K629"/>
      <c r="L629"/>
      <c r="M629"/>
      <c r="N629"/>
      <c r="O629"/>
      <c r="R629" s="122"/>
      <c r="S629" s="122"/>
      <c r="T629" s="31"/>
      <c r="U629" s="31"/>
      <c r="V629" s="31"/>
      <c r="W629" s="31"/>
      <c r="X629" s="31"/>
      <c r="Y629" s="31"/>
      <c r="Z629" s="31"/>
      <c r="AA629" s="31"/>
      <c r="AB629" s="31"/>
      <c r="AC629" s="122"/>
      <c r="AD629" s="122"/>
      <c r="AQ629" s="8"/>
      <c r="AR629" s="8"/>
      <c r="AY629" s="8"/>
      <c r="BA629"/>
      <c r="BB629"/>
      <c r="BC629"/>
      <c r="BD629"/>
    </row>
    <row r="630" spans="1:56" s="4" customFormat="1">
      <c r="A630"/>
      <c r="B630"/>
      <c r="D630"/>
      <c r="E630"/>
      <c r="F630"/>
      <c r="G630"/>
      <c r="H630"/>
      <c r="I630"/>
      <c r="J630"/>
      <c r="K630"/>
      <c r="L630"/>
      <c r="M630"/>
      <c r="N630"/>
      <c r="O630"/>
      <c r="R630" s="122"/>
      <c r="S630" s="122"/>
      <c r="T630" s="31"/>
      <c r="U630" s="31"/>
      <c r="V630" s="31"/>
      <c r="W630" s="31"/>
      <c r="X630" s="31"/>
      <c r="Y630" s="31"/>
      <c r="Z630" s="31"/>
      <c r="AA630" s="31"/>
      <c r="AB630" s="31"/>
      <c r="AC630" s="122"/>
      <c r="AD630" s="122"/>
      <c r="AQ630" s="8"/>
      <c r="AR630" s="8"/>
      <c r="AY630" s="8"/>
      <c r="BA630"/>
      <c r="BB630"/>
      <c r="BC630"/>
      <c r="BD630"/>
    </row>
    <row r="631" spans="1:56" s="4" customFormat="1">
      <c r="A631"/>
      <c r="B631"/>
      <c r="D631"/>
      <c r="E631"/>
      <c r="F631"/>
      <c r="G631"/>
      <c r="H631"/>
      <c r="I631"/>
      <c r="J631"/>
      <c r="K631"/>
      <c r="L631"/>
      <c r="M631"/>
      <c r="N631"/>
      <c r="O631"/>
      <c r="R631" s="122"/>
      <c r="S631" s="122"/>
      <c r="T631" s="31"/>
      <c r="U631" s="31"/>
      <c r="V631" s="31"/>
      <c r="W631" s="31"/>
      <c r="X631" s="31"/>
      <c r="Y631" s="31"/>
      <c r="Z631" s="31"/>
      <c r="AA631" s="31"/>
      <c r="AB631" s="31"/>
      <c r="AC631" s="122"/>
      <c r="AD631" s="122"/>
      <c r="AQ631" s="8"/>
      <c r="AR631" s="8"/>
      <c r="AY631" s="8"/>
      <c r="BA631"/>
      <c r="BB631"/>
      <c r="BC631"/>
      <c r="BD631"/>
    </row>
    <row r="632" spans="1:56" s="4" customFormat="1">
      <c r="A632"/>
      <c r="B632"/>
      <c r="D632"/>
      <c r="E632"/>
      <c r="F632"/>
      <c r="G632"/>
      <c r="H632"/>
      <c r="I632"/>
      <c r="J632"/>
      <c r="K632"/>
      <c r="L632"/>
      <c r="M632"/>
      <c r="N632"/>
      <c r="O632"/>
      <c r="R632" s="122"/>
      <c r="S632" s="122"/>
      <c r="T632" s="31"/>
      <c r="U632" s="31"/>
      <c r="V632" s="31"/>
      <c r="W632" s="31"/>
      <c r="X632" s="31"/>
      <c r="Y632" s="31"/>
      <c r="Z632" s="31"/>
      <c r="AA632" s="31"/>
      <c r="AB632" s="31"/>
      <c r="AC632" s="122"/>
      <c r="AD632" s="122"/>
      <c r="AQ632" s="8"/>
      <c r="AR632" s="8"/>
      <c r="AY632" s="8"/>
      <c r="BA632"/>
      <c r="BB632"/>
      <c r="BC632"/>
      <c r="BD632"/>
    </row>
    <row r="633" spans="1:56" s="4" customFormat="1">
      <c r="A633"/>
      <c r="B633"/>
      <c r="D633"/>
      <c r="E633"/>
      <c r="F633"/>
      <c r="G633"/>
      <c r="H633"/>
      <c r="I633"/>
      <c r="J633"/>
      <c r="K633"/>
      <c r="L633"/>
      <c r="M633"/>
      <c r="N633"/>
      <c r="O633"/>
      <c r="R633" s="122"/>
      <c r="S633" s="122"/>
      <c r="T633" s="31"/>
      <c r="U633" s="31"/>
      <c r="V633" s="31"/>
      <c r="W633" s="31"/>
      <c r="X633" s="31"/>
      <c r="Y633" s="31"/>
      <c r="Z633" s="31"/>
      <c r="AA633" s="31"/>
      <c r="AB633" s="31"/>
      <c r="AC633" s="122"/>
      <c r="AD633" s="122"/>
      <c r="AQ633" s="8"/>
      <c r="AR633" s="8"/>
      <c r="AY633" s="8"/>
      <c r="BA633"/>
      <c r="BB633"/>
      <c r="BC633"/>
      <c r="BD633"/>
    </row>
    <row r="634" spans="1:56" s="4" customFormat="1">
      <c r="A634"/>
      <c r="B634"/>
      <c r="D634"/>
      <c r="E634"/>
      <c r="F634"/>
      <c r="G634"/>
      <c r="H634"/>
      <c r="I634"/>
      <c r="J634"/>
      <c r="K634"/>
      <c r="L634"/>
      <c r="M634"/>
      <c r="N634"/>
      <c r="O634"/>
      <c r="R634" s="122"/>
      <c r="S634" s="122"/>
      <c r="T634" s="31"/>
      <c r="U634" s="31"/>
      <c r="V634" s="31"/>
      <c r="W634" s="31"/>
      <c r="X634" s="31"/>
      <c r="Y634" s="31"/>
      <c r="Z634" s="31"/>
      <c r="AA634" s="31"/>
      <c r="AB634" s="31"/>
      <c r="AC634" s="122"/>
      <c r="AD634" s="122"/>
      <c r="AQ634" s="8"/>
      <c r="AR634" s="8"/>
      <c r="AY634" s="8"/>
      <c r="BA634"/>
      <c r="BB634"/>
      <c r="BC634"/>
      <c r="BD634"/>
    </row>
    <row r="635" spans="1:56" s="4" customFormat="1">
      <c r="A635"/>
      <c r="B635"/>
      <c r="D635"/>
      <c r="E635"/>
      <c r="F635"/>
      <c r="G635"/>
      <c r="H635"/>
      <c r="I635"/>
      <c r="J635"/>
      <c r="K635"/>
      <c r="L635"/>
      <c r="M635"/>
      <c r="N635"/>
      <c r="O635"/>
      <c r="R635" s="122"/>
      <c r="S635" s="122"/>
      <c r="T635" s="31"/>
      <c r="U635" s="31"/>
      <c r="V635" s="31"/>
      <c r="W635" s="31"/>
      <c r="X635" s="31"/>
      <c r="Y635" s="31"/>
      <c r="Z635" s="31"/>
      <c r="AA635" s="31"/>
      <c r="AB635" s="31"/>
      <c r="AC635" s="122"/>
      <c r="AD635" s="122"/>
      <c r="AQ635" s="8"/>
      <c r="AR635" s="8"/>
      <c r="AY635" s="8"/>
      <c r="BA635"/>
      <c r="BB635"/>
      <c r="BC635"/>
      <c r="BD635"/>
    </row>
    <row r="636" spans="1:56" s="4" customFormat="1">
      <c r="A636"/>
      <c r="B636"/>
      <c r="D636"/>
      <c r="E636"/>
      <c r="F636"/>
      <c r="G636"/>
      <c r="H636"/>
      <c r="I636"/>
      <c r="J636"/>
      <c r="K636"/>
      <c r="L636"/>
      <c r="M636"/>
      <c r="N636"/>
      <c r="O636"/>
      <c r="R636" s="122"/>
      <c r="S636" s="122"/>
      <c r="T636" s="31"/>
      <c r="U636" s="31"/>
      <c r="V636" s="31"/>
      <c r="W636" s="31"/>
      <c r="X636" s="31"/>
      <c r="Y636" s="31"/>
      <c r="Z636" s="31"/>
      <c r="AA636" s="31"/>
      <c r="AB636" s="31"/>
      <c r="AC636" s="122"/>
      <c r="AD636" s="122"/>
      <c r="AQ636" s="8"/>
      <c r="AR636" s="8"/>
      <c r="AY636" s="8"/>
      <c r="BA636"/>
      <c r="BB636"/>
      <c r="BC636"/>
      <c r="BD636"/>
    </row>
    <row r="637" spans="1:56" s="4" customFormat="1">
      <c r="A637"/>
      <c r="B637"/>
      <c r="D637"/>
      <c r="E637"/>
      <c r="F637"/>
      <c r="G637"/>
      <c r="H637"/>
      <c r="I637"/>
      <c r="J637"/>
      <c r="K637"/>
      <c r="L637"/>
      <c r="M637"/>
      <c r="N637"/>
      <c r="O637"/>
      <c r="R637" s="122"/>
      <c r="S637" s="122"/>
      <c r="T637" s="31"/>
      <c r="U637" s="31"/>
      <c r="V637" s="31"/>
      <c r="W637" s="31"/>
      <c r="X637" s="31"/>
      <c r="Y637" s="31"/>
      <c r="Z637" s="31"/>
      <c r="AA637" s="31"/>
      <c r="AB637" s="31"/>
      <c r="AC637" s="122"/>
      <c r="AD637" s="122"/>
      <c r="AQ637" s="8"/>
      <c r="AR637" s="8"/>
      <c r="AY637" s="8"/>
      <c r="BA637"/>
      <c r="BB637"/>
      <c r="BC637"/>
      <c r="BD637"/>
    </row>
    <row r="638" spans="1:56" s="4" customFormat="1">
      <c r="A638"/>
      <c r="B638"/>
      <c r="D638"/>
      <c r="E638"/>
      <c r="F638"/>
      <c r="G638"/>
      <c r="H638"/>
      <c r="I638"/>
      <c r="J638"/>
      <c r="K638"/>
      <c r="L638"/>
      <c r="M638"/>
      <c r="N638"/>
      <c r="O638"/>
      <c r="R638" s="122"/>
      <c r="S638" s="122"/>
      <c r="T638" s="31"/>
      <c r="U638" s="31"/>
      <c r="V638" s="31"/>
      <c r="W638" s="31"/>
      <c r="X638" s="31"/>
      <c r="Y638" s="31"/>
      <c r="Z638" s="31"/>
      <c r="AA638" s="31"/>
      <c r="AB638" s="31"/>
      <c r="AC638" s="122"/>
      <c r="AD638" s="122"/>
      <c r="AQ638" s="8"/>
      <c r="AR638" s="8"/>
      <c r="AY638" s="8"/>
      <c r="BA638"/>
      <c r="BB638"/>
      <c r="BC638"/>
      <c r="BD638"/>
    </row>
    <row r="639" spans="1:56" s="4" customFormat="1">
      <c r="A639"/>
      <c r="B639"/>
      <c r="D639"/>
      <c r="E639"/>
      <c r="F639"/>
      <c r="G639"/>
      <c r="H639"/>
      <c r="I639"/>
      <c r="J639"/>
      <c r="K639"/>
      <c r="L639"/>
      <c r="M639"/>
      <c r="N639"/>
      <c r="O639"/>
      <c r="R639" s="122"/>
      <c r="S639" s="122"/>
      <c r="T639" s="31"/>
      <c r="U639" s="31"/>
      <c r="V639" s="31"/>
      <c r="W639" s="31"/>
      <c r="X639" s="31"/>
      <c r="Y639" s="31"/>
      <c r="Z639" s="31"/>
      <c r="AA639" s="31"/>
      <c r="AB639" s="31"/>
      <c r="AC639" s="122"/>
      <c r="AD639" s="122"/>
      <c r="AQ639" s="8"/>
      <c r="AR639" s="8"/>
      <c r="AY639" s="8"/>
      <c r="BA639"/>
      <c r="BB639"/>
      <c r="BC639"/>
      <c r="BD639"/>
    </row>
    <row r="640" spans="1:56" s="4" customFormat="1">
      <c r="A640"/>
      <c r="B640"/>
      <c r="D640"/>
      <c r="E640"/>
      <c r="F640"/>
      <c r="G640"/>
      <c r="H640"/>
      <c r="I640"/>
      <c r="J640"/>
      <c r="K640"/>
      <c r="L640"/>
      <c r="M640"/>
      <c r="N640"/>
      <c r="O640"/>
      <c r="R640" s="122"/>
      <c r="S640" s="122"/>
      <c r="T640" s="31"/>
      <c r="U640" s="31"/>
      <c r="V640" s="31"/>
      <c r="W640" s="31"/>
      <c r="X640" s="31"/>
      <c r="Y640" s="31"/>
      <c r="Z640" s="31"/>
      <c r="AA640" s="31"/>
      <c r="AB640" s="31"/>
      <c r="AC640" s="122"/>
      <c r="AD640" s="122"/>
      <c r="AQ640" s="8"/>
      <c r="AR640" s="8"/>
      <c r="AY640" s="8"/>
      <c r="BA640"/>
      <c r="BB640"/>
      <c r="BC640"/>
      <c r="BD640"/>
    </row>
    <row r="641" spans="1:56" s="4" customFormat="1">
      <c r="A641"/>
      <c r="B641"/>
      <c r="D641"/>
      <c r="E641"/>
      <c r="F641"/>
      <c r="G641"/>
      <c r="H641"/>
      <c r="I641"/>
      <c r="J641"/>
      <c r="K641"/>
      <c r="L641"/>
      <c r="M641"/>
      <c r="N641"/>
      <c r="O641"/>
      <c r="R641" s="122"/>
      <c r="S641" s="122"/>
      <c r="T641" s="31"/>
      <c r="U641" s="31"/>
      <c r="V641" s="31"/>
      <c r="W641" s="31"/>
      <c r="X641" s="31"/>
      <c r="Y641" s="31"/>
      <c r="Z641" s="31"/>
      <c r="AA641" s="31"/>
      <c r="AB641" s="31"/>
      <c r="AC641" s="122"/>
      <c r="AD641" s="122"/>
      <c r="AQ641" s="8"/>
      <c r="AR641" s="8"/>
      <c r="AY641" s="8"/>
      <c r="BA641"/>
      <c r="BB641"/>
      <c r="BC641"/>
      <c r="BD641"/>
    </row>
    <row r="642" spans="1:56" s="4" customFormat="1">
      <c r="A642"/>
      <c r="B642"/>
      <c r="D642"/>
      <c r="E642"/>
      <c r="F642"/>
      <c r="G642"/>
      <c r="H642"/>
      <c r="I642"/>
      <c r="J642"/>
      <c r="K642"/>
      <c r="L642"/>
      <c r="M642"/>
      <c r="N642"/>
      <c r="O642"/>
      <c r="R642" s="122"/>
      <c r="S642" s="122"/>
      <c r="T642" s="31"/>
      <c r="U642" s="31"/>
      <c r="V642" s="31"/>
      <c r="W642" s="31"/>
      <c r="X642" s="31"/>
      <c r="Y642" s="31"/>
      <c r="Z642" s="31"/>
      <c r="AA642" s="31"/>
      <c r="AB642" s="31"/>
      <c r="AC642" s="122"/>
      <c r="AD642" s="122"/>
      <c r="AQ642" s="8"/>
      <c r="AR642" s="8"/>
      <c r="AY642" s="8"/>
      <c r="BA642"/>
      <c r="BB642"/>
      <c r="BC642"/>
      <c r="BD642"/>
    </row>
    <row r="643" spans="1:56" s="4" customFormat="1">
      <c r="A643"/>
      <c r="B643"/>
      <c r="D643"/>
      <c r="E643"/>
      <c r="F643"/>
      <c r="G643"/>
      <c r="H643"/>
      <c r="I643"/>
      <c r="J643"/>
      <c r="K643"/>
      <c r="L643"/>
      <c r="M643"/>
      <c r="N643"/>
      <c r="O643"/>
      <c r="R643" s="122"/>
      <c r="S643" s="122"/>
      <c r="T643" s="31"/>
      <c r="U643" s="31"/>
      <c r="V643" s="31"/>
      <c r="W643" s="31"/>
      <c r="X643" s="31"/>
      <c r="Y643" s="31"/>
      <c r="Z643" s="31"/>
      <c r="AA643" s="31"/>
      <c r="AB643" s="31"/>
      <c r="AC643" s="122"/>
      <c r="AD643" s="122"/>
      <c r="AQ643" s="8"/>
      <c r="AR643" s="8"/>
      <c r="AY643" s="8"/>
      <c r="BA643"/>
      <c r="BB643"/>
      <c r="BC643"/>
      <c r="BD643"/>
    </row>
    <row r="644" spans="1:56" s="4" customFormat="1">
      <c r="A644"/>
      <c r="B644"/>
      <c r="D644"/>
      <c r="E644"/>
      <c r="F644"/>
      <c r="G644"/>
      <c r="H644"/>
      <c r="I644"/>
      <c r="J644"/>
      <c r="K644"/>
      <c r="L644"/>
      <c r="M644"/>
      <c r="N644"/>
      <c r="O644"/>
      <c r="R644" s="122"/>
      <c r="S644" s="122"/>
      <c r="T644" s="31"/>
      <c r="U644" s="31"/>
      <c r="V644" s="31"/>
      <c r="W644" s="31"/>
      <c r="X644" s="31"/>
      <c r="Y644" s="31"/>
      <c r="Z644" s="31"/>
      <c r="AA644" s="31"/>
      <c r="AB644" s="31"/>
      <c r="AC644" s="122"/>
      <c r="AD644" s="122"/>
      <c r="AQ644" s="8"/>
      <c r="AR644" s="8"/>
      <c r="AY644" s="8"/>
      <c r="BA644"/>
      <c r="BB644"/>
      <c r="BC644"/>
      <c r="BD644"/>
    </row>
    <row r="645" spans="1:56" s="4" customFormat="1">
      <c r="A645"/>
      <c r="B645"/>
      <c r="D645"/>
      <c r="E645"/>
      <c r="F645"/>
      <c r="G645"/>
      <c r="H645"/>
      <c r="I645"/>
      <c r="J645"/>
      <c r="K645"/>
      <c r="L645"/>
      <c r="M645"/>
      <c r="N645"/>
      <c r="O645"/>
      <c r="R645" s="122"/>
      <c r="S645" s="122"/>
      <c r="T645" s="31"/>
      <c r="U645" s="31"/>
      <c r="V645" s="31"/>
      <c r="W645" s="31"/>
      <c r="X645" s="31"/>
      <c r="Y645" s="31"/>
      <c r="Z645" s="31"/>
      <c r="AA645" s="31"/>
      <c r="AB645" s="31"/>
      <c r="AC645" s="122"/>
      <c r="AD645" s="122"/>
      <c r="AQ645" s="8"/>
      <c r="AR645" s="8"/>
      <c r="AY645" s="8"/>
      <c r="BA645"/>
      <c r="BB645"/>
      <c r="BC645"/>
      <c r="BD645"/>
    </row>
    <row r="646" spans="1:56" s="4" customFormat="1">
      <c r="A646"/>
      <c r="B646"/>
      <c r="D646"/>
      <c r="E646"/>
      <c r="F646"/>
      <c r="G646"/>
      <c r="H646"/>
      <c r="I646"/>
      <c r="J646"/>
      <c r="K646"/>
      <c r="L646"/>
      <c r="M646"/>
      <c r="N646"/>
      <c r="O646"/>
      <c r="R646" s="122"/>
      <c r="S646" s="122"/>
      <c r="T646" s="31"/>
      <c r="U646" s="31"/>
      <c r="V646" s="31"/>
      <c r="W646" s="31"/>
      <c r="X646" s="31"/>
      <c r="Y646" s="31"/>
      <c r="Z646" s="31"/>
      <c r="AA646" s="31"/>
      <c r="AB646" s="31"/>
      <c r="AC646" s="122"/>
      <c r="AD646" s="122"/>
      <c r="AQ646" s="8"/>
      <c r="AR646" s="8"/>
      <c r="AY646" s="8"/>
      <c r="BA646"/>
      <c r="BB646"/>
      <c r="BC646"/>
      <c r="BD646"/>
    </row>
    <row r="647" spans="1:56" s="4" customFormat="1">
      <c r="A647"/>
      <c r="B647"/>
      <c r="D647"/>
      <c r="E647"/>
      <c r="F647"/>
      <c r="G647"/>
      <c r="H647"/>
      <c r="I647"/>
      <c r="J647"/>
      <c r="K647"/>
      <c r="L647"/>
      <c r="M647"/>
      <c r="N647"/>
      <c r="O647"/>
      <c r="R647" s="122"/>
      <c r="S647" s="122"/>
      <c r="T647" s="31"/>
      <c r="U647" s="31"/>
      <c r="V647" s="31"/>
      <c r="W647" s="31"/>
      <c r="X647" s="31"/>
      <c r="Y647" s="31"/>
      <c r="Z647" s="31"/>
      <c r="AA647" s="31"/>
      <c r="AB647" s="31"/>
      <c r="AC647" s="122"/>
      <c r="AD647" s="122"/>
      <c r="AQ647" s="8"/>
      <c r="AR647" s="8"/>
      <c r="AY647" s="8"/>
      <c r="BA647"/>
      <c r="BB647"/>
      <c r="BC647"/>
      <c r="BD647"/>
    </row>
    <row r="648" spans="1:56" s="4" customFormat="1">
      <c r="A648"/>
      <c r="B648"/>
      <c r="D648"/>
      <c r="E648"/>
      <c r="F648"/>
      <c r="G648"/>
      <c r="H648"/>
      <c r="I648"/>
      <c r="J648"/>
      <c r="K648"/>
      <c r="L648"/>
      <c r="M648"/>
      <c r="N648"/>
      <c r="O648"/>
      <c r="R648" s="122"/>
      <c r="S648" s="122"/>
      <c r="T648" s="31"/>
      <c r="U648" s="31"/>
      <c r="V648" s="31"/>
      <c r="W648" s="31"/>
      <c r="X648" s="31"/>
      <c r="Y648" s="31"/>
      <c r="Z648" s="31"/>
      <c r="AA648" s="31"/>
      <c r="AB648" s="31"/>
      <c r="AC648" s="122"/>
      <c r="AD648" s="122"/>
      <c r="AQ648" s="8"/>
      <c r="AR648" s="8"/>
      <c r="AY648" s="8"/>
      <c r="BA648"/>
      <c r="BB648"/>
      <c r="BC648"/>
      <c r="BD648"/>
    </row>
    <row r="649" spans="1:56" s="4" customFormat="1">
      <c r="A649"/>
      <c r="B649"/>
      <c r="D649"/>
      <c r="E649"/>
      <c r="F649"/>
      <c r="G649"/>
      <c r="H649"/>
      <c r="I649"/>
      <c r="J649"/>
      <c r="K649"/>
      <c r="L649"/>
      <c r="M649"/>
      <c r="N649"/>
      <c r="O649"/>
      <c r="R649" s="122"/>
      <c r="S649" s="122"/>
      <c r="T649" s="31"/>
      <c r="U649" s="31"/>
      <c r="V649" s="31"/>
      <c r="W649" s="31"/>
      <c r="X649" s="31"/>
      <c r="Y649" s="31"/>
      <c r="Z649" s="31"/>
      <c r="AA649" s="31"/>
      <c r="AB649" s="31"/>
      <c r="AC649" s="122"/>
      <c r="AD649" s="122"/>
      <c r="AQ649" s="8"/>
      <c r="AR649" s="8"/>
      <c r="AY649" s="8"/>
      <c r="BA649"/>
      <c r="BB649"/>
      <c r="BC649"/>
      <c r="BD649"/>
    </row>
    <row r="650" spans="1:56" s="4" customFormat="1">
      <c r="A650"/>
      <c r="B650"/>
      <c r="D650"/>
      <c r="E650"/>
      <c r="F650"/>
      <c r="G650"/>
      <c r="H650"/>
      <c r="I650"/>
      <c r="J650"/>
      <c r="K650"/>
      <c r="L650"/>
      <c r="M650"/>
      <c r="N650"/>
      <c r="O650"/>
      <c r="R650" s="122"/>
      <c r="S650" s="122"/>
      <c r="T650" s="31"/>
      <c r="U650" s="31"/>
      <c r="V650" s="31"/>
      <c r="W650" s="31"/>
      <c r="X650" s="31"/>
      <c r="Y650" s="31"/>
      <c r="Z650" s="31"/>
      <c r="AA650" s="31"/>
      <c r="AB650" s="31"/>
      <c r="AC650" s="122"/>
      <c r="AD650" s="122"/>
      <c r="AQ650" s="8"/>
      <c r="AR650" s="8"/>
      <c r="AY650" s="8"/>
      <c r="BA650"/>
      <c r="BB650"/>
      <c r="BC650"/>
      <c r="BD650"/>
    </row>
    <row r="651" spans="1:56" s="4" customFormat="1">
      <c r="A651"/>
      <c r="B651"/>
      <c r="D651"/>
      <c r="E651"/>
      <c r="F651"/>
      <c r="G651"/>
      <c r="H651"/>
      <c r="I651"/>
      <c r="J651"/>
      <c r="K651"/>
      <c r="L651"/>
      <c r="M651"/>
      <c r="N651"/>
      <c r="O651"/>
      <c r="R651" s="122"/>
      <c r="S651" s="122"/>
      <c r="T651" s="31"/>
      <c r="U651" s="31"/>
      <c r="V651" s="31"/>
      <c r="W651" s="31"/>
      <c r="X651" s="31"/>
      <c r="Y651" s="31"/>
      <c r="Z651" s="31"/>
      <c r="AA651" s="31"/>
      <c r="AB651" s="31"/>
      <c r="AC651" s="122"/>
      <c r="AD651" s="122"/>
      <c r="AQ651" s="8"/>
      <c r="AR651" s="8"/>
      <c r="AY651" s="8"/>
      <c r="BA651"/>
      <c r="BB651"/>
      <c r="BC651"/>
      <c r="BD651"/>
    </row>
    <row r="652" spans="1:56" s="4" customFormat="1">
      <c r="A652"/>
      <c r="B652"/>
      <c r="D652"/>
      <c r="E652"/>
      <c r="F652"/>
      <c r="G652"/>
      <c r="H652"/>
      <c r="I652"/>
      <c r="J652"/>
      <c r="K652"/>
      <c r="L652"/>
      <c r="M652"/>
      <c r="N652"/>
      <c r="O652"/>
      <c r="R652" s="122"/>
      <c r="S652" s="122"/>
      <c r="T652" s="31"/>
      <c r="U652" s="31"/>
      <c r="V652" s="31"/>
      <c r="W652" s="31"/>
      <c r="X652" s="31"/>
      <c r="Y652" s="31"/>
      <c r="Z652" s="31"/>
      <c r="AA652" s="31"/>
      <c r="AB652" s="31"/>
      <c r="AC652" s="122"/>
      <c r="AD652" s="122"/>
      <c r="AQ652" s="8"/>
      <c r="AR652" s="8"/>
      <c r="AY652" s="8"/>
      <c r="BA652"/>
      <c r="BB652"/>
      <c r="BC652"/>
      <c r="BD652"/>
    </row>
    <row r="653" spans="1:56" s="4" customFormat="1">
      <c r="A653"/>
      <c r="B653"/>
      <c r="D653"/>
      <c r="E653"/>
      <c r="F653"/>
      <c r="G653"/>
      <c r="H653"/>
      <c r="I653"/>
      <c r="J653"/>
      <c r="K653"/>
      <c r="L653"/>
      <c r="M653"/>
      <c r="N653"/>
      <c r="O653"/>
      <c r="R653" s="122"/>
      <c r="S653" s="122"/>
      <c r="T653" s="31"/>
      <c r="U653" s="31"/>
      <c r="V653" s="31"/>
      <c r="W653" s="31"/>
      <c r="X653" s="31"/>
      <c r="Y653" s="31"/>
      <c r="Z653" s="31"/>
      <c r="AA653" s="31"/>
      <c r="AB653" s="31"/>
      <c r="AC653" s="122"/>
      <c r="AD653" s="122"/>
      <c r="AQ653" s="8"/>
      <c r="AR653" s="8"/>
      <c r="AY653" s="8"/>
      <c r="BA653"/>
      <c r="BB653"/>
      <c r="BC653"/>
      <c r="BD653"/>
    </row>
    <row r="654" spans="1:56" s="4" customFormat="1">
      <c r="A654"/>
      <c r="B654"/>
      <c r="D654"/>
      <c r="E654"/>
      <c r="F654"/>
      <c r="G654"/>
      <c r="H654"/>
      <c r="I654"/>
      <c r="J654"/>
      <c r="K654"/>
      <c r="L654"/>
      <c r="M654"/>
      <c r="N654"/>
      <c r="O654"/>
      <c r="R654" s="122"/>
      <c r="S654" s="122"/>
      <c r="T654" s="31"/>
      <c r="U654" s="31"/>
      <c r="V654" s="31"/>
      <c r="W654" s="31"/>
      <c r="X654" s="31"/>
      <c r="Y654" s="31"/>
      <c r="Z654" s="31"/>
      <c r="AA654" s="31"/>
      <c r="AB654" s="31"/>
      <c r="AC654" s="122"/>
      <c r="AD654" s="122"/>
      <c r="AQ654" s="8"/>
      <c r="AR654" s="8"/>
      <c r="AY654" s="8"/>
      <c r="BA654"/>
      <c r="BB654"/>
      <c r="BC654"/>
      <c r="BD654"/>
    </row>
    <row r="655" spans="1:56" s="4" customFormat="1">
      <c r="A655"/>
      <c r="B655"/>
      <c r="D655"/>
      <c r="E655"/>
      <c r="F655"/>
      <c r="G655"/>
      <c r="H655"/>
      <c r="I655"/>
      <c r="J655"/>
      <c r="K655"/>
      <c r="L655"/>
      <c r="M655"/>
      <c r="N655"/>
      <c r="O655"/>
      <c r="R655" s="122"/>
      <c r="S655" s="122"/>
      <c r="T655" s="31"/>
      <c r="U655" s="31"/>
      <c r="V655" s="31"/>
      <c r="W655" s="31"/>
      <c r="X655" s="31"/>
      <c r="Y655" s="31"/>
      <c r="Z655" s="31"/>
      <c r="AA655" s="31"/>
      <c r="AB655" s="31"/>
      <c r="AC655" s="122"/>
      <c r="AD655" s="122"/>
      <c r="AQ655" s="8"/>
      <c r="AR655" s="8"/>
      <c r="AY655" s="8"/>
      <c r="BA655"/>
      <c r="BB655"/>
      <c r="BC655"/>
      <c r="BD655"/>
    </row>
    <row r="656" spans="1:56" s="4" customFormat="1">
      <c r="A656"/>
      <c r="B656"/>
      <c r="D656"/>
      <c r="E656"/>
      <c r="F656"/>
      <c r="G656"/>
      <c r="H656"/>
      <c r="I656"/>
      <c r="J656"/>
      <c r="K656"/>
      <c r="L656"/>
      <c r="M656"/>
      <c r="N656"/>
      <c r="O656"/>
      <c r="R656" s="122"/>
      <c r="S656" s="122"/>
      <c r="T656" s="31"/>
      <c r="U656" s="31"/>
      <c r="V656" s="31"/>
      <c r="W656" s="31"/>
      <c r="X656" s="31"/>
      <c r="Y656" s="31"/>
      <c r="Z656" s="31"/>
      <c r="AA656" s="31"/>
      <c r="AB656" s="31"/>
      <c r="AC656" s="122"/>
      <c r="AD656" s="122"/>
      <c r="AQ656" s="8"/>
      <c r="AR656" s="8"/>
      <c r="AY656" s="8"/>
      <c r="BA656"/>
      <c r="BB656"/>
      <c r="BC656"/>
      <c r="BD656"/>
    </row>
    <row r="657" spans="1:56" s="4" customFormat="1">
      <c r="A657"/>
      <c r="B657"/>
      <c r="D657"/>
      <c r="E657"/>
      <c r="F657"/>
      <c r="G657"/>
      <c r="H657"/>
      <c r="I657"/>
      <c r="J657"/>
      <c r="K657"/>
      <c r="L657"/>
      <c r="M657"/>
      <c r="N657"/>
      <c r="O657"/>
      <c r="R657" s="122"/>
      <c r="S657" s="122"/>
      <c r="T657" s="31"/>
      <c r="U657" s="31"/>
      <c r="V657" s="31"/>
      <c r="W657" s="31"/>
      <c r="X657" s="31"/>
      <c r="Y657" s="31"/>
      <c r="Z657" s="31"/>
      <c r="AA657" s="31"/>
      <c r="AB657" s="31"/>
      <c r="AC657" s="122"/>
      <c r="AD657" s="122"/>
      <c r="AQ657" s="8"/>
      <c r="AR657" s="8"/>
      <c r="AY657" s="8"/>
      <c r="BA657"/>
      <c r="BB657"/>
      <c r="BC657"/>
      <c r="BD657"/>
    </row>
    <row r="658" spans="1:56" s="4" customFormat="1">
      <c r="A658"/>
      <c r="B658"/>
      <c r="D658"/>
      <c r="E658"/>
      <c r="F658"/>
      <c r="G658"/>
      <c r="H658"/>
      <c r="I658"/>
      <c r="J658"/>
      <c r="K658"/>
      <c r="L658"/>
      <c r="M658"/>
      <c r="N658"/>
      <c r="O658"/>
      <c r="R658" s="122"/>
      <c r="S658" s="122"/>
      <c r="T658" s="31"/>
      <c r="U658" s="31"/>
      <c r="V658" s="31"/>
      <c r="W658" s="31"/>
      <c r="X658" s="31"/>
      <c r="Y658" s="31"/>
      <c r="Z658" s="31"/>
      <c r="AA658" s="31"/>
      <c r="AB658" s="31"/>
      <c r="AC658" s="122"/>
      <c r="AD658" s="122"/>
      <c r="AQ658" s="8"/>
      <c r="AR658" s="8"/>
      <c r="AY658" s="8"/>
      <c r="BA658"/>
      <c r="BB658"/>
      <c r="BC658"/>
      <c r="BD658"/>
    </row>
    <row r="659" spans="1:56" s="4" customFormat="1">
      <c r="A659"/>
      <c r="B659"/>
      <c r="D659"/>
      <c r="E659"/>
      <c r="F659"/>
      <c r="G659"/>
      <c r="H659"/>
      <c r="I659"/>
      <c r="J659"/>
      <c r="K659"/>
      <c r="L659"/>
      <c r="M659"/>
      <c r="N659"/>
      <c r="O659"/>
      <c r="R659" s="122"/>
      <c r="S659" s="122"/>
      <c r="T659" s="31"/>
      <c r="U659" s="31"/>
      <c r="V659" s="31"/>
      <c r="W659" s="31"/>
      <c r="X659" s="31"/>
      <c r="Y659" s="31"/>
      <c r="Z659" s="31"/>
      <c r="AA659" s="31"/>
      <c r="AB659" s="31"/>
      <c r="AC659" s="122"/>
      <c r="AD659" s="122"/>
      <c r="AQ659" s="8"/>
      <c r="AR659" s="8"/>
      <c r="AY659" s="8"/>
      <c r="BA659"/>
      <c r="BB659"/>
      <c r="BC659"/>
      <c r="BD659"/>
    </row>
    <row r="660" spans="1:56" s="4" customFormat="1">
      <c r="A660"/>
      <c r="B660"/>
      <c r="D660"/>
      <c r="E660"/>
      <c r="F660"/>
      <c r="G660"/>
      <c r="H660"/>
      <c r="I660"/>
      <c r="J660"/>
      <c r="K660"/>
      <c r="L660"/>
      <c r="M660"/>
      <c r="N660"/>
      <c r="O660"/>
      <c r="R660" s="122"/>
      <c r="S660" s="122"/>
      <c r="T660" s="31"/>
      <c r="U660" s="31"/>
      <c r="V660" s="31"/>
      <c r="W660" s="31"/>
      <c r="X660" s="31"/>
      <c r="Y660" s="31"/>
      <c r="Z660" s="31"/>
      <c r="AA660" s="31"/>
      <c r="AB660" s="31"/>
      <c r="AC660" s="122"/>
      <c r="AD660" s="122"/>
      <c r="AQ660" s="8"/>
      <c r="AR660" s="8"/>
      <c r="AY660" s="8"/>
      <c r="BA660"/>
      <c r="BB660"/>
      <c r="BC660"/>
      <c r="BD660"/>
    </row>
    <row r="661" spans="1:56" s="4" customFormat="1">
      <c r="A661"/>
      <c r="B661"/>
      <c r="D661"/>
      <c r="E661"/>
      <c r="F661"/>
      <c r="G661"/>
      <c r="H661"/>
      <c r="I661"/>
      <c r="J661"/>
      <c r="K661"/>
      <c r="L661"/>
      <c r="M661"/>
      <c r="N661"/>
      <c r="O661"/>
      <c r="R661" s="122"/>
      <c r="S661" s="122"/>
      <c r="T661" s="31"/>
      <c r="U661" s="31"/>
      <c r="V661" s="31"/>
      <c r="W661" s="31"/>
      <c r="X661" s="31"/>
      <c r="Y661" s="31"/>
      <c r="Z661" s="31"/>
      <c r="AA661" s="31"/>
      <c r="AB661" s="31"/>
      <c r="AC661" s="122"/>
      <c r="AD661" s="122"/>
      <c r="AQ661" s="8"/>
      <c r="AR661" s="8"/>
      <c r="AY661" s="8"/>
      <c r="BA661"/>
      <c r="BB661"/>
      <c r="BC661"/>
      <c r="BD661"/>
    </row>
    <row r="662" spans="1:56" s="4" customFormat="1">
      <c r="A662"/>
      <c r="B662"/>
      <c r="D662"/>
      <c r="E662"/>
      <c r="F662"/>
      <c r="G662"/>
      <c r="H662"/>
      <c r="I662"/>
      <c r="J662"/>
      <c r="K662"/>
      <c r="L662"/>
      <c r="M662"/>
      <c r="N662"/>
      <c r="O662"/>
      <c r="R662" s="122"/>
      <c r="S662" s="122"/>
      <c r="T662" s="31"/>
      <c r="U662" s="31"/>
      <c r="V662" s="31"/>
      <c r="W662" s="31"/>
      <c r="X662" s="31"/>
      <c r="Y662" s="31"/>
      <c r="Z662" s="31"/>
      <c r="AA662" s="31"/>
      <c r="AB662" s="31"/>
      <c r="AC662" s="122"/>
      <c r="AD662" s="122"/>
      <c r="AQ662" s="8"/>
      <c r="AR662" s="8"/>
      <c r="AY662" s="8"/>
      <c r="BA662"/>
      <c r="BB662"/>
      <c r="BC662"/>
      <c r="BD662"/>
    </row>
    <row r="663" spans="1:56" s="4" customFormat="1">
      <c r="A663"/>
      <c r="B663"/>
      <c r="D663"/>
      <c r="E663"/>
      <c r="F663"/>
      <c r="G663"/>
      <c r="H663"/>
      <c r="I663"/>
      <c r="J663"/>
      <c r="K663"/>
      <c r="L663"/>
      <c r="M663"/>
      <c r="N663"/>
      <c r="O663"/>
      <c r="R663" s="122"/>
      <c r="S663" s="122"/>
      <c r="T663" s="31"/>
      <c r="U663" s="31"/>
      <c r="V663" s="31"/>
      <c r="W663" s="31"/>
      <c r="X663" s="31"/>
      <c r="Y663" s="31"/>
      <c r="Z663" s="31"/>
      <c r="AA663" s="31"/>
      <c r="AB663" s="31"/>
      <c r="AC663" s="122"/>
      <c r="AD663" s="122"/>
      <c r="AQ663" s="8"/>
      <c r="AR663" s="8"/>
      <c r="AY663" s="8"/>
      <c r="BA663"/>
      <c r="BB663"/>
      <c r="BC663"/>
      <c r="BD663"/>
    </row>
    <row r="664" spans="1:56" s="4" customFormat="1">
      <c r="A664"/>
      <c r="B664"/>
      <c r="D664"/>
      <c r="E664"/>
      <c r="F664"/>
      <c r="G664"/>
      <c r="H664"/>
      <c r="I664"/>
      <c r="J664"/>
      <c r="K664"/>
      <c r="L664"/>
      <c r="M664"/>
      <c r="N664"/>
      <c r="O664"/>
      <c r="R664" s="122"/>
      <c r="S664" s="122"/>
      <c r="T664" s="31"/>
      <c r="U664" s="31"/>
      <c r="V664" s="31"/>
      <c r="W664" s="31"/>
      <c r="X664" s="31"/>
      <c r="Y664" s="31"/>
      <c r="Z664" s="31"/>
      <c r="AA664" s="31"/>
      <c r="AB664" s="31"/>
      <c r="AC664" s="122"/>
      <c r="AD664" s="122"/>
      <c r="AQ664" s="8"/>
      <c r="AR664" s="8"/>
      <c r="AY664" s="8"/>
      <c r="BA664"/>
      <c r="BB664"/>
      <c r="BC664"/>
      <c r="BD664"/>
    </row>
    <row r="665" spans="1:56" s="4" customFormat="1">
      <c r="A665"/>
      <c r="B665"/>
      <c r="D665"/>
      <c r="E665"/>
      <c r="F665"/>
      <c r="G665"/>
      <c r="H665"/>
      <c r="I665"/>
      <c r="J665"/>
      <c r="K665"/>
      <c r="L665"/>
      <c r="M665"/>
      <c r="N665"/>
      <c r="O665"/>
      <c r="R665" s="122"/>
      <c r="S665" s="122"/>
      <c r="T665" s="31"/>
      <c r="U665" s="31"/>
      <c r="V665" s="31"/>
      <c r="W665" s="31"/>
      <c r="X665" s="31"/>
      <c r="Y665" s="31"/>
      <c r="Z665" s="31"/>
      <c r="AA665" s="31"/>
      <c r="AB665" s="31"/>
      <c r="AC665" s="122"/>
      <c r="AD665" s="122"/>
      <c r="AQ665" s="8"/>
      <c r="AR665" s="8"/>
      <c r="AY665" s="8"/>
      <c r="BA665"/>
      <c r="BB665"/>
      <c r="BC665"/>
      <c r="BD665"/>
    </row>
    <row r="666" spans="1:56" s="4" customFormat="1">
      <c r="A666"/>
      <c r="B666"/>
      <c r="D666"/>
      <c r="E666"/>
      <c r="F666"/>
      <c r="G666"/>
      <c r="H666"/>
      <c r="I666"/>
      <c r="J666"/>
      <c r="K666"/>
      <c r="L666"/>
      <c r="M666"/>
      <c r="N666"/>
      <c r="O666"/>
      <c r="R666" s="122"/>
      <c r="S666" s="122"/>
      <c r="T666" s="31"/>
      <c r="U666" s="31"/>
      <c r="V666" s="31"/>
      <c r="W666" s="31"/>
      <c r="X666" s="31"/>
      <c r="Y666" s="31"/>
      <c r="Z666" s="31"/>
      <c r="AA666" s="31"/>
      <c r="AB666" s="31"/>
      <c r="AC666" s="122"/>
      <c r="AD666" s="122"/>
      <c r="AQ666" s="8"/>
      <c r="AR666" s="8"/>
      <c r="AY666" s="8"/>
      <c r="BA666"/>
      <c r="BB666"/>
      <c r="BC666"/>
      <c r="BD666"/>
    </row>
    <row r="667" spans="1:56" s="4" customFormat="1">
      <c r="A667"/>
      <c r="B667"/>
      <c r="D667"/>
      <c r="E667"/>
      <c r="F667"/>
      <c r="G667"/>
      <c r="H667"/>
      <c r="I667"/>
      <c r="J667"/>
      <c r="K667"/>
      <c r="L667"/>
      <c r="M667"/>
      <c r="N667"/>
      <c r="O667"/>
      <c r="R667" s="122"/>
      <c r="S667" s="122"/>
      <c r="T667" s="31"/>
      <c r="U667" s="31"/>
      <c r="V667" s="31"/>
      <c r="W667" s="31"/>
      <c r="X667" s="31"/>
      <c r="Y667" s="31"/>
      <c r="Z667" s="31"/>
      <c r="AA667" s="31"/>
      <c r="AB667" s="31"/>
      <c r="AC667" s="122"/>
      <c r="AD667" s="122"/>
      <c r="AQ667" s="8"/>
      <c r="AR667" s="8"/>
      <c r="AY667" s="8"/>
      <c r="BA667"/>
      <c r="BB667"/>
      <c r="BC667"/>
      <c r="BD667"/>
    </row>
    <row r="668" spans="1:56" s="4" customFormat="1">
      <c r="A668"/>
      <c r="B668"/>
      <c r="D668"/>
      <c r="E668"/>
      <c r="F668"/>
      <c r="G668"/>
      <c r="H668"/>
      <c r="I668"/>
      <c r="J668"/>
      <c r="K668"/>
      <c r="L668"/>
      <c r="M668"/>
      <c r="N668"/>
      <c r="O668"/>
      <c r="R668" s="122"/>
      <c r="S668" s="122"/>
      <c r="T668" s="31"/>
      <c r="U668" s="31"/>
      <c r="V668" s="31"/>
      <c r="W668" s="31"/>
      <c r="X668" s="31"/>
      <c r="Y668" s="31"/>
      <c r="Z668" s="31"/>
      <c r="AA668" s="31"/>
      <c r="AB668" s="31"/>
      <c r="AC668" s="122"/>
      <c r="AD668" s="122"/>
      <c r="AQ668" s="8"/>
      <c r="AR668" s="8"/>
      <c r="AY668" s="8"/>
      <c r="BA668"/>
      <c r="BB668"/>
      <c r="BC668"/>
      <c r="BD668"/>
    </row>
    <row r="669" spans="1:56" s="4" customFormat="1">
      <c r="A669"/>
      <c r="B669"/>
      <c r="D669"/>
      <c r="E669"/>
      <c r="F669"/>
      <c r="G669"/>
      <c r="H669"/>
      <c r="I669"/>
      <c r="J669"/>
      <c r="K669"/>
      <c r="L669"/>
      <c r="M669"/>
      <c r="N669"/>
      <c r="O669"/>
      <c r="R669" s="122"/>
      <c r="S669" s="122"/>
      <c r="T669" s="31"/>
      <c r="U669" s="31"/>
      <c r="V669" s="31"/>
      <c r="W669" s="31"/>
      <c r="X669" s="31"/>
      <c r="Y669" s="31"/>
      <c r="Z669" s="31"/>
      <c r="AA669" s="31"/>
      <c r="AB669" s="31"/>
      <c r="AC669" s="122"/>
      <c r="AD669" s="122"/>
      <c r="AQ669" s="8"/>
      <c r="AR669" s="8"/>
      <c r="AY669" s="8"/>
      <c r="BA669"/>
      <c r="BB669"/>
      <c r="BC669"/>
      <c r="BD669"/>
    </row>
    <row r="670" spans="1:56" s="4" customFormat="1">
      <c r="A670"/>
      <c r="B670"/>
      <c r="D670"/>
      <c r="E670"/>
      <c r="F670"/>
      <c r="G670"/>
      <c r="H670"/>
      <c r="I670"/>
      <c r="J670"/>
      <c r="K670"/>
      <c r="L670"/>
      <c r="M670"/>
      <c r="N670"/>
      <c r="O670"/>
      <c r="R670" s="122"/>
      <c r="S670" s="122"/>
      <c r="T670" s="31"/>
      <c r="U670" s="31"/>
      <c r="V670" s="31"/>
      <c r="W670" s="31"/>
      <c r="X670" s="31"/>
      <c r="Y670" s="31"/>
      <c r="Z670" s="31"/>
      <c r="AA670" s="31"/>
      <c r="AB670" s="31"/>
      <c r="AC670" s="122"/>
      <c r="AD670" s="122"/>
      <c r="AQ670" s="8"/>
      <c r="AR670" s="8"/>
      <c r="AY670" s="8"/>
      <c r="BA670"/>
      <c r="BB670"/>
      <c r="BC670"/>
      <c r="BD670"/>
    </row>
    <row r="671" spans="1:56" s="4" customFormat="1">
      <c r="A671"/>
      <c r="B671"/>
      <c r="D671"/>
      <c r="E671"/>
      <c r="F671"/>
      <c r="G671"/>
      <c r="H671"/>
      <c r="I671"/>
      <c r="J671"/>
      <c r="K671"/>
      <c r="L671"/>
      <c r="M671"/>
      <c r="N671"/>
      <c r="O671"/>
      <c r="R671" s="122"/>
      <c r="S671" s="122"/>
      <c r="T671" s="31"/>
      <c r="U671" s="31"/>
      <c r="V671" s="31"/>
      <c r="W671" s="31"/>
      <c r="X671" s="31"/>
      <c r="Y671" s="31"/>
      <c r="Z671" s="31"/>
      <c r="AA671" s="31"/>
      <c r="AB671" s="31"/>
      <c r="AC671" s="122"/>
      <c r="AD671" s="122"/>
      <c r="AQ671" s="8"/>
      <c r="AR671" s="8"/>
      <c r="AY671" s="8"/>
      <c r="BA671"/>
      <c r="BB671"/>
      <c r="BC671"/>
      <c r="BD671"/>
    </row>
    <row r="672" spans="1:56" s="4" customFormat="1">
      <c r="A672"/>
      <c r="B672"/>
      <c r="D672"/>
      <c r="E672"/>
      <c r="F672"/>
      <c r="G672"/>
      <c r="H672"/>
      <c r="I672"/>
      <c r="J672"/>
      <c r="K672"/>
      <c r="L672"/>
      <c r="M672"/>
      <c r="N672"/>
      <c r="O672"/>
      <c r="R672" s="122"/>
      <c r="S672" s="122"/>
      <c r="T672" s="31"/>
      <c r="U672" s="31"/>
      <c r="V672" s="31"/>
      <c r="W672" s="31"/>
      <c r="X672" s="31"/>
      <c r="Y672" s="31"/>
      <c r="Z672" s="31"/>
      <c r="AA672" s="31"/>
      <c r="AB672" s="31"/>
      <c r="AC672" s="122"/>
      <c r="AD672" s="122"/>
      <c r="AQ672" s="8"/>
      <c r="AR672" s="8"/>
      <c r="AY672" s="8"/>
      <c r="BA672"/>
      <c r="BB672"/>
      <c r="BC672"/>
      <c r="BD672"/>
    </row>
    <row r="673" spans="1:56" s="4" customFormat="1">
      <c r="A673"/>
      <c r="B673"/>
      <c r="D673"/>
      <c r="E673"/>
      <c r="F673"/>
      <c r="G673"/>
      <c r="H673"/>
      <c r="I673"/>
      <c r="J673"/>
      <c r="K673"/>
      <c r="L673"/>
      <c r="M673"/>
      <c r="N673"/>
      <c r="O673"/>
      <c r="R673" s="122"/>
      <c r="S673" s="122"/>
      <c r="T673" s="31"/>
      <c r="U673" s="31"/>
      <c r="V673" s="31"/>
      <c r="W673" s="31"/>
      <c r="X673" s="31"/>
      <c r="Y673" s="31"/>
      <c r="Z673" s="31"/>
      <c r="AA673" s="31"/>
      <c r="AB673" s="31"/>
      <c r="AC673" s="122"/>
      <c r="AD673" s="122"/>
      <c r="AQ673" s="8"/>
      <c r="AR673" s="8"/>
      <c r="AY673" s="8"/>
      <c r="BA673"/>
      <c r="BB673"/>
      <c r="BC673"/>
      <c r="BD673"/>
    </row>
    <row r="674" spans="1:56" s="4" customFormat="1">
      <c r="A674"/>
      <c r="B674"/>
      <c r="D674"/>
      <c r="E674"/>
      <c r="F674"/>
      <c r="G674"/>
      <c r="H674"/>
      <c r="I674"/>
      <c r="J674"/>
      <c r="K674"/>
      <c r="L674"/>
      <c r="M674"/>
      <c r="N674"/>
      <c r="O674"/>
      <c r="R674" s="122"/>
      <c r="S674" s="122"/>
      <c r="T674" s="31"/>
      <c r="U674" s="31"/>
      <c r="V674" s="31"/>
      <c r="W674" s="31"/>
      <c r="X674" s="31"/>
      <c r="Y674" s="31"/>
      <c r="Z674" s="31"/>
      <c r="AA674" s="31"/>
      <c r="AB674" s="31"/>
      <c r="AC674" s="122"/>
      <c r="AD674" s="122"/>
      <c r="AQ674" s="8"/>
      <c r="AR674" s="8"/>
      <c r="AY674" s="8"/>
      <c r="BA674"/>
      <c r="BB674"/>
      <c r="BC674"/>
      <c r="BD674"/>
    </row>
    <row r="675" spans="1:56" s="4" customFormat="1">
      <c r="A675"/>
      <c r="B675"/>
      <c r="D675"/>
      <c r="E675"/>
      <c r="F675"/>
      <c r="G675"/>
      <c r="H675"/>
      <c r="I675"/>
      <c r="J675"/>
      <c r="K675"/>
      <c r="L675"/>
      <c r="M675"/>
      <c r="N675"/>
      <c r="O675"/>
      <c r="R675" s="122"/>
      <c r="S675" s="122"/>
      <c r="T675" s="31"/>
      <c r="U675" s="31"/>
      <c r="V675" s="31"/>
      <c r="W675" s="31"/>
      <c r="X675" s="31"/>
      <c r="Y675" s="31"/>
      <c r="Z675" s="31"/>
      <c r="AA675" s="31"/>
      <c r="AB675" s="31"/>
      <c r="AC675" s="122"/>
      <c r="AD675" s="122"/>
      <c r="AQ675" s="8"/>
      <c r="AR675" s="8"/>
      <c r="AY675" s="8"/>
      <c r="BA675"/>
      <c r="BB675"/>
      <c r="BC675"/>
      <c r="BD675"/>
    </row>
    <row r="676" spans="1:56" s="4" customFormat="1">
      <c r="A676"/>
      <c r="B676"/>
      <c r="D676"/>
      <c r="E676"/>
      <c r="F676"/>
      <c r="G676"/>
      <c r="H676"/>
      <c r="I676"/>
      <c r="J676"/>
      <c r="K676"/>
      <c r="L676"/>
      <c r="M676"/>
      <c r="N676"/>
      <c r="O676"/>
      <c r="R676" s="122"/>
      <c r="S676" s="122"/>
      <c r="T676" s="31"/>
      <c r="U676" s="31"/>
      <c r="V676" s="31"/>
      <c r="W676" s="31"/>
      <c r="X676" s="31"/>
      <c r="Y676" s="31"/>
      <c r="Z676" s="31"/>
      <c r="AA676" s="31"/>
      <c r="AB676" s="31"/>
      <c r="AC676" s="122"/>
      <c r="AD676" s="122"/>
      <c r="AQ676" s="8"/>
      <c r="AR676" s="8"/>
      <c r="AY676" s="8"/>
      <c r="BA676"/>
      <c r="BB676"/>
      <c r="BC676"/>
      <c r="BD676"/>
    </row>
    <row r="677" spans="1:56" s="4" customFormat="1">
      <c r="A677"/>
      <c r="B677"/>
      <c r="D677"/>
      <c r="E677"/>
      <c r="F677"/>
      <c r="G677"/>
      <c r="H677"/>
      <c r="I677"/>
      <c r="J677"/>
      <c r="K677"/>
      <c r="L677"/>
      <c r="M677"/>
      <c r="N677"/>
      <c r="O677"/>
      <c r="R677" s="122"/>
      <c r="S677" s="122"/>
      <c r="T677" s="31"/>
      <c r="U677" s="31"/>
      <c r="V677" s="31"/>
      <c r="W677" s="31"/>
      <c r="X677" s="31"/>
      <c r="Y677" s="31"/>
      <c r="Z677" s="31"/>
      <c r="AA677" s="31"/>
      <c r="AB677" s="31"/>
      <c r="AC677" s="122"/>
      <c r="AD677" s="122"/>
      <c r="AQ677" s="8"/>
      <c r="AR677" s="8"/>
      <c r="AY677" s="8"/>
      <c r="BA677"/>
      <c r="BB677"/>
      <c r="BC677"/>
      <c r="BD677"/>
    </row>
    <row r="678" spans="1:56" s="4" customFormat="1">
      <c r="A678"/>
      <c r="B678"/>
      <c r="D678"/>
      <c r="E678"/>
      <c r="F678"/>
      <c r="G678"/>
      <c r="H678"/>
      <c r="I678"/>
      <c r="J678"/>
      <c r="K678"/>
      <c r="L678"/>
      <c r="M678"/>
      <c r="N678"/>
      <c r="O678"/>
      <c r="R678" s="122"/>
      <c r="S678" s="122"/>
      <c r="T678" s="31"/>
      <c r="U678" s="31"/>
      <c r="V678" s="31"/>
      <c r="W678" s="31"/>
      <c r="X678" s="31"/>
      <c r="Y678" s="31"/>
      <c r="Z678" s="31"/>
      <c r="AA678" s="31"/>
      <c r="AB678" s="31"/>
      <c r="AC678" s="122"/>
      <c r="AD678" s="122"/>
      <c r="AQ678" s="8"/>
      <c r="AR678" s="8"/>
      <c r="AY678" s="8"/>
      <c r="BA678"/>
      <c r="BB678"/>
      <c r="BC678"/>
      <c r="BD678"/>
    </row>
    <row r="679" spans="1:56" s="4" customFormat="1">
      <c r="A679"/>
      <c r="B679"/>
      <c r="D679"/>
      <c r="E679"/>
      <c r="F679"/>
      <c r="G679"/>
      <c r="H679"/>
      <c r="I679"/>
      <c r="J679"/>
      <c r="K679"/>
      <c r="L679"/>
      <c r="M679"/>
      <c r="N679"/>
      <c r="O679"/>
      <c r="R679" s="122"/>
      <c r="S679" s="122"/>
      <c r="T679" s="31"/>
      <c r="U679" s="31"/>
      <c r="V679" s="31"/>
      <c r="W679" s="31"/>
      <c r="X679" s="31"/>
      <c r="Y679" s="31"/>
      <c r="Z679" s="31"/>
      <c r="AA679" s="31"/>
      <c r="AB679" s="31"/>
      <c r="AC679" s="122"/>
      <c r="AD679" s="122"/>
      <c r="AQ679" s="8"/>
      <c r="AR679" s="8"/>
      <c r="AY679" s="8"/>
      <c r="BA679"/>
      <c r="BB679"/>
      <c r="BC679"/>
      <c r="BD679"/>
    </row>
    <row r="680" spans="1:56" s="4" customFormat="1">
      <c r="A680"/>
      <c r="B680"/>
      <c r="D680"/>
      <c r="E680"/>
      <c r="F680"/>
      <c r="G680"/>
      <c r="H680"/>
      <c r="I680"/>
      <c r="J680"/>
      <c r="K680"/>
      <c r="L680"/>
      <c r="M680"/>
      <c r="N680"/>
      <c r="O680"/>
      <c r="R680" s="122"/>
      <c r="S680" s="122"/>
      <c r="T680" s="31"/>
      <c r="U680" s="31"/>
      <c r="V680" s="31"/>
      <c r="W680" s="31"/>
      <c r="X680" s="31"/>
      <c r="Y680" s="31"/>
      <c r="Z680" s="31"/>
      <c r="AA680" s="31"/>
      <c r="AB680" s="31"/>
      <c r="AC680" s="122"/>
      <c r="AD680" s="122"/>
      <c r="AQ680" s="8"/>
      <c r="AR680" s="8"/>
      <c r="AY680" s="8"/>
      <c r="BA680"/>
      <c r="BB680"/>
      <c r="BC680"/>
      <c r="BD680"/>
    </row>
    <row r="681" spans="1:56" s="4" customFormat="1">
      <c r="A681"/>
      <c r="B681"/>
      <c r="D681"/>
      <c r="E681"/>
      <c r="F681"/>
      <c r="G681"/>
      <c r="H681"/>
      <c r="I681"/>
      <c r="J681"/>
      <c r="K681"/>
      <c r="L681"/>
      <c r="M681"/>
      <c r="N681"/>
      <c r="O681"/>
      <c r="R681" s="122"/>
      <c r="S681" s="122"/>
      <c r="T681" s="31"/>
      <c r="U681" s="31"/>
      <c r="V681" s="31"/>
      <c r="W681" s="31"/>
      <c r="X681" s="31"/>
      <c r="Y681" s="31"/>
      <c r="Z681" s="31"/>
      <c r="AA681" s="31"/>
      <c r="AB681" s="31"/>
      <c r="AC681" s="122"/>
      <c r="AD681" s="122"/>
      <c r="AQ681" s="8"/>
      <c r="AR681" s="8"/>
      <c r="AY681" s="8"/>
      <c r="BA681"/>
      <c r="BB681"/>
      <c r="BC681"/>
      <c r="BD681"/>
    </row>
    <row r="682" spans="1:56" s="4" customFormat="1">
      <c r="A682"/>
      <c r="B682"/>
      <c r="D682"/>
      <c r="E682"/>
      <c r="F682"/>
      <c r="G682"/>
      <c r="H682"/>
      <c r="I682"/>
      <c r="J682"/>
      <c r="K682"/>
      <c r="L682"/>
      <c r="M682"/>
      <c r="N682"/>
      <c r="O682"/>
      <c r="R682" s="122"/>
      <c r="S682" s="122"/>
      <c r="T682" s="31"/>
      <c r="U682" s="31"/>
      <c r="V682" s="31"/>
      <c r="W682" s="31"/>
      <c r="X682" s="31"/>
      <c r="Y682" s="31"/>
      <c r="Z682" s="31"/>
      <c r="AA682" s="31"/>
      <c r="AB682" s="31"/>
      <c r="AC682" s="122"/>
      <c r="AD682" s="122"/>
      <c r="AQ682" s="8"/>
      <c r="AR682" s="8"/>
      <c r="AY682" s="8"/>
      <c r="BA682"/>
      <c r="BB682"/>
      <c r="BC682"/>
      <c r="BD682"/>
    </row>
    <row r="683" spans="1:56" s="4" customFormat="1">
      <c r="A683"/>
      <c r="B683"/>
      <c r="D683"/>
      <c r="E683"/>
      <c r="F683"/>
      <c r="G683"/>
      <c r="H683"/>
      <c r="I683"/>
      <c r="J683"/>
      <c r="K683"/>
      <c r="L683"/>
      <c r="M683"/>
      <c r="N683"/>
      <c r="O683"/>
      <c r="R683" s="122"/>
      <c r="S683" s="122"/>
      <c r="T683" s="31"/>
      <c r="U683" s="31"/>
      <c r="V683" s="31"/>
      <c r="W683" s="31"/>
      <c r="X683" s="31"/>
      <c r="Y683" s="31"/>
      <c r="Z683" s="31"/>
      <c r="AA683" s="31"/>
      <c r="AB683" s="31"/>
      <c r="AC683" s="122"/>
      <c r="AD683" s="122"/>
      <c r="AQ683" s="8"/>
      <c r="AR683" s="8"/>
      <c r="AY683" s="8"/>
      <c r="BA683"/>
      <c r="BB683"/>
      <c r="BC683"/>
      <c r="BD683"/>
    </row>
    <row r="684" spans="1:56" s="4" customFormat="1">
      <c r="A684"/>
      <c r="B684"/>
      <c r="D684"/>
      <c r="E684"/>
      <c r="F684"/>
      <c r="G684"/>
      <c r="H684"/>
      <c r="I684"/>
      <c r="J684"/>
      <c r="K684"/>
      <c r="L684"/>
      <c r="M684"/>
      <c r="N684"/>
      <c r="O684"/>
      <c r="R684" s="122"/>
      <c r="S684" s="122"/>
      <c r="T684" s="31"/>
      <c r="U684" s="31"/>
      <c r="V684" s="31"/>
      <c r="W684" s="31"/>
      <c r="X684" s="31"/>
      <c r="Y684" s="31"/>
      <c r="Z684" s="31"/>
      <c r="AA684" s="31"/>
      <c r="AB684" s="31"/>
      <c r="AC684" s="122"/>
      <c r="AD684" s="122"/>
      <c r="AQ684" s="8"/>
      <c r="AR684" s="8"/>
      <c r="AY684" s="8"/>
      <c r="BA684"/>
      <c r="BB684"/>
      <c r="BC684"/>
      <c r="BD684"/>
    </row>
    <row r="685" spans="1:56" s="4" customFormat="1">
      <c r="A685"/>
      <c r="B685"/>
      <c r="D685"/>
      <c r="E685"/>
      <c r="F685"/>
      <c r="G685"/>
      <c r="H685"/>
      <c r="I685"/>
      <c r="J685"/>
      <c r="K685"/>
      <c r="L685"/>
      <c r="M685"/>
      <c r="N685"/>
      <c r="O685"/>
      <c r="R685" s="122"/>
      <c r="S685" s="122"/>
      <c r="T685" s="31"/>
      <c r="U685" s="31"/>
      <c r="V685" s="31"/>
      <c r="W685" s="31"/>
      <c r="X685" s="31"/>
      <c r="Y685" s="31"/>
      <c r="Z685" s="31"/>
      <c r="AA685" s="31"/>
      <c r="AB685" s="31"/>
      <c r="AC685" s="122"/>
      <c r="AD685" s="122"/>
      <c r="AQ685" s="8"/>
      <c r="AR685" s="8"/>
      <c r="AY685" s="8"/>
      <c r="BA685"/>
      <c r="BB685"/>
      <c r="BC685"/>
      <c r="BD685"/>
    </row>
    <row r="686" spans="1:56" s="4" customFormat="1">
      <c r="A686"/>
      <c r="B686"/>
      <c r="D686"/>
      <c r="E686"/>
      <c r="F686"/>
      <c r="G686"/>
      <c r="H686"/>
      <c r="I686"/>
      <c r="J686"/>
      <c r="K686"/>
      <c r="L686"/>
      <c r="M686"/>
      <c r="N686"/>
      <c r="O686"/>
      <c r="R686" s="122"/>
      <c r="S686" s="122"/>
      <c r="T686" s="31"/>
      <c r="U686" s="31"/>
      <c r="V686" s="31"/>
      <c r="W686" s="31"/>
      <c r="X686" s="31"/>
      <c r="Y686" s="31"/>
      <c r="Z686" s="31"/>
      <c r="AA686" s="31"/>
      <c r="AB686" s="31"/>
      <c r="AC686" s="122"/>
      <c r="AD686" s="122"/>
      <c r="AQ686" s="8"/>
      <c r="AR686" s="8"/>
      <c r="AY686" s="8"/>
      <c r="BA686"/>
      <c r="BB686"/>
      <c r="BC686"/>
      <c r="BD686"/>
    </row>
    <row r="687" spans="1:56" s="4" customFormat="1">
      <c r="A687"/>
      <c r="B687"/>
      <c r="D687"/>
      <c r="E687"/>
      <c r="F687"/>
      <c r="G687"/>
      <c r="H687"/>
      <c r="I687"/>
      <c r="J687"/>
      <c r="K687"/>
      <c r="L687"/>
      <c r="M687"/>
      <c r="N687"/>
      <c r="O687"/>
      <c r="R687" s="122"/>
      <c r="S687" s="122"/>
      <c r="T687" s="31"/>
      <c r="U687" s="31"/>
      <c r="V687" s="31"/>
      <c r="W687" s="31"/>
      <c r="X687" s="31"/>
      <c r="Y687" s="31"/>
      <c r="Z687" s="31"/>
      <c r="AA687" s="31"/>
      <c r="AB687" s="31"/>
      <c r="AC687" s="122"/>
      <c r="AD687" s="122"/>
      <c r="AQ687" s="8"/>
      <c r="AR687" s="8"/>
      <c r="AY687" s="8"/>
      <c r="BA687"/>
      <c r="BB687"/>
      <c r="BC687"/>
      <c r="BD687"/>
    </row>
    <row r="688" spans="1:56" s="4" customFormat="1">
      <c r="A688"/>
      <c r="B688"/>
      <c r="D688"/>
      <c r="E688"/>
      <c r="F688"/>
      <c r="G688"/>
      <c r="H688"/>
      <c r="I688"/>
      <c r="J688"/>
      <c r="K688"/>
      <c r="L688"/>
      <c r="M688"/>
      <c r="N688"/>
      <c r="O688"/>
      <c r="R688" s="122"/>
      <c r="S688" s="122"/>
      <c r="T688" s="31"/>
      <c r="U688" s="31"/>
      <c r="V688" s="31"/>
      <c r="W688" s="31"/>
      <c r="X688" s="31"/>
      <c r="Y688" s="31"/>
      <c r="Z688" s="31"/>
      <c r="AA688" s="31"/>
      <c r="AB688" s="31"/>
      <c r="AC688" s="122"/>
      <c r="AD688" s="122"/>
      <c r="AQ688" s="8"/>
      <c r="AR688" s="8"/>
      <c r="AY688" s="8"/>
      <c r="BA688"/>
      <c r="BB688"/>
      <c r="BC688"/>
      <c r="BD688"/>
    </row>
    <row r="689" spans="1:56" s="4" customFormat="1">
      <c r="A689"/>
      <c r="B689"/>
      <c r="D689"/>
      <c r="E689"/>
      <c r="F689"/>
      <c r="G689"/>
      <c r="H689"/>
      <c r="I689"/>
      <c r="J689"/>
      <c r="K689"/>
      <c r="L689"/>
      <c r="M689"/>
      <c r="N689"/>
      <c r="O689"/>
      <c r="R689" s="122"/>
      <c r="S689" s="122"/>
      <c r="T689" s="31"/>
      <c r="U689" s="31"/>
      <c r="V689" s="31"/>
      <c r="W689" s="31"/>
      <c r="X689" s="31"/>
      <c r="Y689" s="31"/>
      <c r="Z689" s="31"/>
      <c r="AA689" s="31"/>
      <c r="AB689" s="31"/>
      <c r="AC689" s="122"/>
      <c r="AD689" s="122"/>
      <c r="AQ689" s="8"/>
      <c r="AR689" s="8"/>
      <c r="AY689" s="8"/>
      <c r="BA689"/>
      <c r="BB689"/>
      <c r="BC689"/>
      <c r="BD689"/>
    </row>
    <row r="690" spans="1:56" s="4" customFormat="1">
      <c r="A690"/>
      <c r="B690"/>
      <c r="D690"/>
      <c r="E690"/>
      <c r="F690"/>
      <c r="G690"/>
      <c r="H690"/>
      <c r="I690"/>
      <c r="J690"/>
      <c r="K690"/>
      <c r="L690"/>
      <c r="M690"/>
      <c r="N690"/>
      <c r="O690"/>
      <c r="R690" s="122"/>
      <c r="S690" s="122"/>
      <c r="T690" s="31"/>
      <c r="U690" s="31"/>
      <c r="V690" s="31"/>
      <c r="W690" s="31"/>
      <c r="X690" s="31"/>
      <c r="Y690" s="31"/>
      <c r="Z690" s="31"/>
      <c r="AA690" s="31"/>
      <c r="AB690" s="31"/>
      <c r="AC690" s="122"/>
      <c r="AD690" s="122"/>
      <c r="AQ690" s="8"/>
      <c r="AR690" s="8"/>
      <c r="AY690" s="8"/>
      <c r="BA690"/>
      <c r="BB690"/>
      <c r="BC690"/>
      <c r="BD690"/>
    </row>
    <row r="691" spans="1:56" s="4" customFormat="1">
      <c r="A691"/>
      <c r="B691"/>
      <c r="D691"/>
      <c r="E691"/>
      <c r="F691"/>
      <c r="G691"/>
      <c r="H691"/>
      <c r="I691"/>
      <c r="J691"/>
      <c r="K691"/>
      <c r="L691"/>
      <c r="M691"/>
      <c r="N691"/>
      <c r="O691"/>
      <c r="R691" s="122"/>
      <c r="S691" s="122"/>
      <c r="T691" s="31"/>
      <c r="U691" s="31"/>
      <c r="V691" s="31"/>
      <c r="W691" s="31"/>
      <c r="X691" s="31"/>
      <c r="Y691" s="31"/>
      <c r="Z691" s="31"/>
      <c r="AA691" s="31"/>
      <c r="AB691" s="31"/>
      <c r="AC691" s="122"/>
      <c r="AD691" s="122"/>
      <c r="AQ691" s="8"/>
      <c r="AR691" s="8"/>
      <c r="AY691" s="8"/>
      <c r="BA691"/>
      <c r="BB691"/>
      <c r="BC691"/>
      <c r="BD691"/>
    </row>
    <row r="692" spans="1:56" s="4" customFormat="1">
      <c r="A692"/>
      <c r="B692"/>
      <c r="D692"/>
      <c r="E692"/>
      <c r="F692"/>
      <c r="G692"/>
      <c r="H692"/>
      <c r="I692"/>
      <c r="J692"/>
      <c r="K692"/>
      <c r="L692"/>
      <c r="M692"/>
      <c r="N692"/>
      <c r="O692"/>
      <c r="R692" s="122"/>
      <c r="S692" s="122"/>
      <c r="T692" s="31"/>
      <c r="U692" s="31"/>
      <c r="V692" s="31"/>
      <c r="W692" s="31"/>
      <c r="X692" s="31"/>
      <c r="Y692" s="31"/>
      <c r="Z692" s="31"/>
      <c r="AA692" s="31"/>
      <c r="AB692" s="31"/>
      <c r="AC692" s="122"/>
      <c r="AD692" s="122"/>
      <c r="AQ692" s="8"/>
      <c r="AR692" s="8"/>
      <c r="AY692" s="8"/>
      <c r="BA692"/>
      <c r="BB692"/>
      <c r="BC692"/>
      <c r="BD692"/>
    </row>
    <row r="693" spans="1:56" s="4" customFormat="1">
      <c r="A693"/>
      <c r="B693"/>
      <c r="D693"/>
      <c r="E693"/>
      <c r="F693"/>
      <c r="G693"/>
      <c r="H693"/>
      <c r="I693"/>
      <c r="J693"/>
      <c r="K693"/>
      <c r="L693"/>
      <c r="M693"/>
      <c r="N693"/>
      <c r="O693"/>
      <c r="R693" s="122"/>
      <c r="S693" s="122"/>
      <c r="T693" s="31"/>
      <c r="U693" s="31"/>
      <c r="V693" s="31"/>
      <c r="W693" s="31"/>
      <c r="X693" s="31"/>
      <c r="Y693" s="31"/>
      <c r="Z693" s="31"/>
      <c r="AA693" s="31"/>
      <c r="AB693" s="31"/>
      <c r="AC693" s="122"/>
      <c r="AD693" s="122"/>
      <c r="AQ693" s="8"/>
      <c r="AR693" s="8"/>
      <c r="AY693" s="8"/>
      <c r="BA693"/>
      <c r="BB693"/>
      <c r="BC693"/>
      <c r="BD693"/>
    </row>
    <row r="694" spans="1:56" s="4" customFormat="1">
      <c r="A694"/>
      <c r="B694"/>
      <c r="D694"/>
      <c r="E694"/>
      <c r="F694"/>
      <c r="G694"/>
      <c r="H694"/>
      <c r="I694"/>
      <c r="J694"/>
      <c r="K694"/>
      <c r="L694"/>
      <c r="M694"/>
      <c r="N694"/>
      <c r="O694"/>
      <c r="R694" s="122"/>
      <c r="S694" s="122"/>
      <c r="T694" s="31"/>
      <c r="U694" s="31"/>
      <c r="V694" s="31"/>
      <c r="W694" s="31"/>
      <c r="X694" s="31"/>
      <c r="Y694" s="31"/>
      <c r="Z694" s="31"/>
      <c r="AA694" s="31"/>
      <c r="AB694" s="31"/>
      <c r="AC694" s="122"/>
      <c r="AD694" s="122"/>
      <c r="AQ694" s="8"/>
      <c r="AR694" s="8"/>
      <c r="AY694" s="8"/>
      <c r="BA694"/>
      <c r="BB694"/>
      <c r="BC694"/>
      <c r="BD694"/>
    </row>
    <row r="695" spans="1:56" s="4" customFormat="1">
      <c r="A695"/>
      <c r="B695"/>
      <c r="D695"/>
      <c r="E695"/>
      <c r="F695"/>
      <c r="G695"/>
      <c r="H695"/>
      <c r="I695"/>
      <c r="J695"/>
      <c r="K695"/>
      <c r="L695"/>
      <c r="M695"/>
      <c r="N695"/>
      <c r="O695"/>
      <c r="R695" s="122"/>
      <c r="S695" s="122"/>
      <c r="T695" s="31"/>
      <c r="U695" s="31"/>
      <c r="V695" s="31"/>
      <c r="W695" s="31"/>
      <c r="X695" s="31"/>
      <c r="Y695" s="31"/>
      <c r="Z695" s="31"/>
      <c r="AA695" s="31"/>
      <c r="AB695" s="31"/>
      <c r="AC695" s="122"/>
      <c r="AD695" s="122"/>
      <c r="AQ695" s="8"/>
      <c r="AR695" s="8"/>
      <c r="AY695" s="8"/>
      <c r="BA695"/>
      <c r="BB695"/>
      <c r="BC695"/>
      <c r="BD695"/>
    </row>
    <row r="696" spans="1:56" s="4" customFormat="1">
      <c r="A696"/>
      <c r="B696"/>
      <c r="D696"/>
      <c r="E696"/>
      <c r="F696"/>
      <c r="G696"/>
      <c r="H696"/>
      <c r="I696"/>
      <c r="J696"/>
      <c r="K696"/>
      <c r="L696"/>
      <c r="M696"/>
      <c r="N696"/>
      <c r="O696"/>
      <c r="R696" s="122"/>
      <c r="S696" s="122"/>
      <c r="T696" s="31"/>
      <c r="U696" s="31"/>
      <c r="V696" s="31"/>
      <c r="W696" s="31"/>
      <c r="X696" s="31"/>
      <c r="Y696" s="31"/>
      <c r="Z696" s="31"/>
      <c r="AA696" s="31"/>
      <c r="AB696" s="31"/>
      <c r="AC696" s="122"/>
      <c r="AD696" s="122"/>
      <c r="AQ696" s="8"/>
      <c r="AR696" s="8"/>
      <c r="AY696" s="8"/>
      <c r="BA696"/>
      <c r="BB696"/>
      <c r="BC696"/>
      <c r="BD696"/>
    </row>
    <row r="697" spans="1:56" s="4" customFormat="1">
      <c r="A697"/>
      <c r="B697"/>
      <c r="D697"/>
      <c r="E697"/>
      <c r="F697"/>
      <c r="G697"/>
      <c r="H697"/>
      <c r="I697"/>
      <c r="J697"/>
      <c r="K697"/>
      <c r="L697"/>
      <c r="M697"/>
      <c r="N697"/>
      <c r="O697"/>
      <c r="R697" s="122"/>
      <c r="S697" s="122"/>
      <c r="T697" s="31"/>
      <c r="U697" s="31"/>
      <c r="V697" s="31"/>
      <c r="W697" s="31"/>
      <c r="X697" s="31"/>
      <c r="Y697" s="31"/>
      <c r="Z697" s="31"/>
      <c r="AA697" s="31"/>
      <c r="AB697" s="31"/>
      <c r="AC697" s="122"/>
      <c r="AD697" s="122"/>
      <c r="AQ697" s="8"/>
      <c r="AR697" s="8"/>
      <c r="AY697" s="8"/>
      <c r="BA697"/>
      <c r="BB697"/>
      <c r="BC697"/>
      <c r="BD697"/>
    </row>
    <row r="698" spans="1:56" s="4" customFormat="1">
      <c r="A698"/>
      <c r="B698"/>
      <c r="D698"/>
      <c r="E698"/>
      <c r="F698"/>
      <c r="G698"/>
      <c r="H698"/>
      <c r="I698"/>
      <c r="J698"/>
      <c r="K698"/>
      <c r="L698"/>
      <c r="M698"/>
      <c r="N698"/>
      <c r="O698"/>
      <c r="R698" s="122"/>
      <c r="S698" s="122"/>
      <c r="T698" s="31"/>
      <c r="U698" s="31"/>
      <c r="V698" s="31"/>
      <c r="W698" s="31"/>
      <c r="X698" s="31"/>
      <c r="Y698" s="31"/>
      <c r="Z698" s="31"/>
      <c r="AA698" s="31"/>
      <c r="AB698" s="31"/>
      <c r="AC698" s="122"/>
      <c r="AD698" s="122"/>
      <c r="AQ698" s="8"/>
      <c r="AR698" s="8"/>
      <c r="AY698" s="8"/>
      <c r="BA698"/>
      <c r="BB698"/>
      <c r="BC698"/>
      <c r="BD698"/>
    </row>
    <row r="699" spans="1:56" s="4" customFormat="1">
      <c r="A699"/>
      <c r="B699"/>
      <c r="D699"/>
      <c r="E699"/>
      <c r="F699"/>
      <c r="G699"/>
      <c r="H699"/>
      <c r="I699"/>
      <c r="J699"/>
      <c r="K699"/>
      <c r="L699"/>
      <c r="M699"/>
      <c r="N699"/>
      <c r="O699"/>
      <c r="R699" s="122"/>
      <c r="S699" s="122"/>
      <c r="T699" s="31"/>
      <c r="U699" s="31"/>
      <c r="V699" s="31"/>
      <c r="W699" s="31"/>
      <c r="X699" s="31"/>
      <c r="Y699" s="31"/>
      <c r="Z699" s="31"/>
      <c r="AA699" s="31"/>
      <c r="AB699" s="31"/>
      <c r="AC699" s="122"/>
      <c r="AD699" s="122"/>
      <c r="AQ699" s="8"/>
      <c r="AR699" s="8"/>
      <c r="AY699" s="8"/>
      <c r="BA699"/>
      <c r="BB699"/>
      <c r="BC699"/>
      <c r="BD699"/>
    </row>
    <row r="700" spans="1:56" s="4" customFormat="1">
      <c r="A700"/>
      <c r="B700"/>
      <c r="D700"/>
      <c r="E700"/>
      <c r="F700"/>
      <c r="G700"/>
      <c r="H700"/>
      <c r="I700"/>
      <c r="J700"/>
      <c r="K700"/>
      <c r="L700"/>
      <c r="M700"/>
      <c r="N700"/>
      <c r="O700"/>
      <c r="R700" s="122"/>
      <c r="S700" s="122"/>
      <c r="T700" s="31"/>
      <c r="U700" s="31"/>
      <c r="V700" s="31"/>
      <c r="W700" s="31"/>
      <c r="X700" s="31"/>
      <c r="Y700" s="31"/>
      <c r="Z700" s="31"/>
      <c r="AA700" s="31"/>
      <c r="AB700" s="31"/>
      <c r="AC700" s="122"/>
      <c r="AD700" s="122"/>
      <c r="AQ700" s="8"/>
      <c r="AR700" s="8"/>
      <c r="AY700" s="8"/>
      <c r="BA700"/>
      <c r="BB700"/>
      <c r="BC700"/>
      <c r="BD700"/>
    </row>
    <row r="701" spans="1:56" s="4" customFormat="1">
      <c r="A701"/>
      <c r="B701"/>
      <c r="D701"/>
      <c r="E701"/>
      <c r="F701"/>
      <c r="G701"/>
      <c r="H701"/>
      <c r="I701"/>
      <c r="J701"/>
      <c r="K701"/>
      <c r="L701"/>
      <c r="M701"/>
      <c r="N701"/>
      <c r="O701"/>
      <c r="R701" s="122"/>
      <c r="S701" s="122"/>
      <c r="T701" s="31"/>
      <c r="U701" s="31"/>
      <c r="V701" s="31"/>
      <c r="W701" s="31"/>
      <c r="X701" s="31"/>
      <c r="Y701" s="31"/>
      <c r="Z701" s="31"/>
      <c r="AA701" s="31"/>
      <c r="AB701" s="31"/>
      <c r="AC701" s="122"/>
      <c r="AD701" s="122"/>
      <c r="AQ701" s="8"/>
      <c r="AR701" s="8"/>
      <c r="AY701" s="8"/>
      <c r="BA701"/>
      <c r="BB701"/>
      <c r="BC701"/>
      <c r="BD701"/>
    </row>
    <row r="702" spans="1:56" s="4" customFormat="1">
      <c r="A702"/>
      <c r="B702"/>
      <c r="D702"/>
      <c r="E702"/>
      <c r="F702"/>
      <c r="G702"/>
      <c r="H702"/>
      <c r="I702"/>
      <c r="J702"/>
      <c r="K702"/>
      <c r="L702"/>
      <c r="M702"/>
      <c r="N702"/>
      <c r="O702"/>
      <c r="R702" s="122"/>
      <c r="S702" s="122"/>
      <c r="T702" s="31"/>
      <c r="U702" s="31"/>
      <c r="V702" s="31"/>
      <c r="W702" s="31"/>
      <c r="X702" s="31"/>
      <c r="Y702" s="31"/>
      <c r="Z702" s="31"/>
      <c r="AA702" s="31"/>
      <c r="AB702" s="31"/>
      <c r="AC702" s="122"/>
      <c r="AD702" s="122"/>
      <c r="AQ702" s="8"/>
      <c r="AR702" s="8"/>
      <c r="AY702" s="8"/>
      <c r="BA702"/>
      <c r="BB702"/>
      <c r="BC702"/>
      <c r="BD702"/>
    </row>
    <row r="703" spans="1:56" s="4" customFormat="1">
      <c r="A703"/>
      <c r="B703"/>
      <c r="D703"/>
      <c r="E703"/>
      <c r="F703"/>
      <c r="G703"/>
      <c r="H703"/>
      <c r="I703"/>
      <c r="J703"/>
      <c r="K703"/>
      <c r="L703"/>
      <c r="M703"/>
      <c r="N703"/>
      <c r="O703"/>
      <c r="R703" s="122"/>
      <c r="S703" s="122"/>
      <c r="T703" s="31"/>
      <c r="U703" s="31"/>
      <c r="V703" s="31"/>
      <c r="W703" s="31"/>
      <c r="X703" s="31"/>
      <c r="Y703" s="31"/>
      <c r="Z703" s="31"/>
      <c r="AA703" s="31"/>
      <c r="AB703" s="31"/>
      <c r="AC703" s="122"/>
      <c r="AD703" s="122"/>
      <c r="AQ703" s="8"/>
      <c r="AR703" s="8"/>
      <c r="AY703" s="8"/>
      <c r="BA703"/>
      <c r="BB703"/>
      <c r="BC703"/>
      <c r="BD703"/>
    </row>
    <row r="704" spans="1:56" s="4" customFormat="1">
      <c r="A704"/>
      <c r="B704"/>
      <c r="D704"/>
      <c r="E704"/>
      <c r="F704"/>
      <c r="G704"/>
      <c r="H704"/>
      <c r="I704"/>
      <c r="J704"/>
      <c r="K704"/>
      <c r="L704"/>
      <c r="M704"/>
      <c r="N704"/>
      <c r="O704"/>
      <c r="R704" s="122"/>
      <c r="S704" s="122"/>
      <c r="T704" s="31"/>
      <c r="U704" s="31"/>
      <c r="V704" s="31"/>
      <c r="W704" s="31"/>
      <c r="X704" s="31"/>
      <c r="Y704" s="31"/>
      <c r="Z704" s="31"/>
      <c r="AA704" s="31"/>
      <c r="AB704" s="31"/>
      <c r="AC704" s="122"/>
      <c r="AD704" s="122"/>
      <c r="AQ704" s="8"/>
      <c r="AR704" s="8"/>
      <c r="AY704" s="8"/>
      <c r="BA704"/>
      <c r="BB704"/>
      <c r="BC704"/>
      <c r="BD704"/>
    </row>
    <row r="705" spans="1:56" s="4" customFormat="1">
      <c r="A705"/>
      <c r="B705"/>
      <c r="D705"/>
      <c r="E705"/>
      <c r="F705"/>
      <c r="G705"/>
      <c r="H705"/>
      <c r="I705"/>
      <c r="J705"/>
      <c r="K705"/>
      <c r="L705"/>
      <c r="M705"/>
      <c r="N705"/>
      <c r="O705"/>
      <c r="R705" s="122"/>
      <c r="S705" s="122"/>
      <c r="T705" s="31"/>
      <c r="U705" s="31"/>
      <c r="V705" s="31"/>
      <c r="W705" s="31"/>
      <c r="X705" s="31"/>
      <c r="Y705" s="31"/>
      <c r="Z705" s="31"/>
      <c r="AA705" s="31"/>
      <c r="AB705" s="31"/>
      <c r="AC705" s="122"/>
      <c r="AD705" s="122"/>
      <c r="AQ705" s="8"/>
      <c r="AR705" s="8"/>
      <c r="AY705" s="8"/>
      <c r="BA705"/>
      <c r="BB705"/>
      <c r="BC705"/>
      <c r="BD705"/>
    </row>
    <row r="706" spans="1:56" s="4" customFormat="1">
      <c r="A706"/>
      <c r="B706"/>
      <c r="D706"/>
      <c r="E706"/>
      <c r="F706"/>
      <c r="G706"/>
      <c r="H706"/>
      <c r="I706"/>
      <c r="J706"/>
      <c r="K706"/>
      <c r="L706"/>
      <c r="M706"/>
      <c r="N706"/>
      <c r="O706"/>
      <c r="R706" s="122"/>
      <c r="S706" s="122"/>
      <c r="T706" s="31"/>
      <c r="U706" s="31"/>
      <c r="V706" s="31"/>
      <c r="W706" s="31"/>
      <c r="X706" s="31"/>
      <c r="Y706" s="31"/>
      <c r="Z706" s="31"/>
      <c r="AA706" s="31"/>
      <c r="AB706" s="31"/>
      <c r="AC706" s="122"/>
      <c r="AD706" s="122"/>
      <c r="AQ706" s="8"/>
      <c r="AR706" s="8"/>
      <c r="AY706" s="8"/>
      <c r="BA706"/>
      <c r="BB706"/>
      <c r="BC706"/>
      <c r="BD706"/>
    </row>
    <row r="707" spans="1:56" s="4" customFormat="1">
      <c r="A707"/>
      <c r="B707"/>
      <c r="D707"/>
      <c r="E707"/>
      <c r="F707"/>
      <c r="G707"/>
      <c r="H707"/>
      <c r="I707"/>
      <c r="J707"/>
      <c r="K707"/>
      <c r="L707"/>
      <c r="M707"/>
      <c r="N707"/>
      <c r="O707"/>
      <c r="R707" s="122"/>
      <c r="S707" s="122"/>
      <c r="T707" s="31"/>
      <c r="U707" s="31"/>
      <c r="V707" s="31"/>
      <c r="W707" s="31"/>
      <c r="X707" s="31"/>
      <c r="Y707" s="31"/>
      <c r="Z707" s="31"/>
      <c r="AA707" s="31"/>
      <c r="AB707" s="31"/>
      <c r="AC707" s="122"/>
      <c r="AD707" s="122"/>
      <c r="AQ707" s="8"/>
      <c r="AR707" s="8"/>
      <c r="AY707" s="8"/>
      <c r="BA707"/>
      <c r="BB707"/>
      <c r="BC707"/>
      <c r="BD707"/>
    </row>
    <row r="708" spans="1:56" s="4" customFormat="1">
      <c r="A708"/>
      <c r="B708"/>
      <c r="D708"/>
      <c r="E708"/>
      <c r="F708"/>
      <c r="G708"/>
      <c r="H708"/>
      <c r="I708"/>
      <c r="J708"/>
      <c r="K708"/>
      <c r="L708"/>
      <c r="M708"/>
      <c r="N708"/>
      <c r="O708"/>
      <c r="R708" s="122"/>
      <c r="S708" s="122"/>
      <c r="T708" s="31"/>
      <c r="U708" s="31"/>
      <c r="V708" s="31"/>
      <c r="W708" s="31"/>
      <c r="X708" s="31"/>
      <c r="Y708" s="31"/>
      <c r="Z708" s="31"/>
      <c r="AA708" s="31"/>
      <c r="AB708" s="31"/>
      <c r="AC708" s="122"/>
      <c r="AD708" s="122"/>
      <c r="AQ708" s="8"/>
      <c r="AR708" s="8"/>
      <c r="AY708" s="8"/>
      <c r="BA708"/>
      <c r="BB708"/>
      <c r="BC708"/>
      <c r="BD708"/>
    </row>
    <row r="709" spans="1:56" s="4" customFormat="1">
      <c r="A709"/>
      <c r="B709"/>
      <c r="D709"/>
      <c r="E709"/>
      <c r="F709"/>
      <c r="G709"/>
      <c r="H709"/>
      <c r="I709"/>
      <c r="J709"/>
      <c r="K709"/>
      <c r="L709"/>
      <c r="M709"/>
      <c r="N709"/>
      <c r="O709"/>
      <c r="R709" s="122"/>
      <c r="S709" s="122"/>
      <c r="T709" s="31"/>
      <c r="U709" s="31"/>
      <c r="V709" s="31"/>
      <c r="W709" s="31"/>
      <c r="X709" s="31"/>
      <c r="Y709" s="31"/>
      <c r="Z709" s="31"/>
      <c r="AA709" s="31"/>
      <c r="AB709" s="31"/>
      <c r="AC709" s="122"/>
      <c r="AD709" s="122"/>
      <c r="AQ709" s="8"/>
      <c r="AR709" s="8"/>
      <c r="AY709" s="8"/>
      <c r="BA709"/>
      <c r="BB709"/>
      <c r="BC709"/>
      <c r="BD709"/>
    </row>
    <row r="710" spans="1:56" s="4" customFormat="1">
      <c r="A710"/>
      <c r="B710"/>
      <c r="D710"/>
      <c r="E710"/>
      <c r="F710"/>
      <c r="G710"/>
      <c r="H710"/>
      <c r="I710"/>
      <c r="J710"/>
      <c r="K710"/>
      <c r="L710"/>
      <c r="M710"/>
      <c r="N710"/>
      <c r="O710"/>
      <c r="R710" s="122"/>
      <c r="S710" s="122"/>
      <c r="T710" s="31"/>
      <c r="U710" s="31"/>
      <c r="V710" s="31"/>
      <c r="W710" s="31"/>
      <c r="X710" s="31"/>
      <c r="Y710" s="31"/>
      <c r="Z710" s="31"/>
      <c r="AA710" s="31"/>
      <c r="AB710" s="31"/>
      <c r="AC710" s="122"/>
      <c r="AD710" s="122"/>
      <c r="AQ710" s="8"/>
      <c r="AR710" s="8"/>
      <c r="AY710" s="8"/>
      <c r="BA710"/>
      <c r="BB710"/>
      <c r="BC710"/>
      <c r="BD710"/>
    </row>
    <row r="711" spans="1:56" s="4" customFormat="1">
      <c r="A711"/>
      <c r="B711"/>
      <c r="D711"/>
      <c r="E711"/>
      <c r="F711"/>
      <c r="G711"/>
      <c r="H711"/>
      <c r="I711"/>
      <c r="J711"/>
      <c r="K711"/>
      <c r="L711"/>
      <c r="M711"/>
      <c r="N711"/>
      <c r="O711"/>
      <c r="R711" s="122"/>
      <c r="S711" s="122"/>
      <c r="T711" s="31"/>
      <c r="U711" s="31"/>
      <c r="V711" s="31"/>
      <c r="W711" s="31"/>
      <c r="X711" s="31"/>
      <c r="Y711" s="31"/>
      <c r="Z711" s="31"/>
      <c r="AA711" s="31"/>
      <c r="AB711" s="31"/>
      <c r="AC711" s="122"/>
      <c r="AD711" s="122"/>
      <c r="AQ711" s="8"/>
      <c r="AR711" s="8"/>
      <c r="AY711" s="8"/>
      <c r="BA711"/>
      <c r="BB711"/>
      <c r="BC711"/>
      <c r="BD711"/>
    </row>
    <row r="712" spans="1:56" s="4" customFormat="1">
      <c r="A712"/>
      <c r="B712"/>
      <c r="D712"/>
      <c r="E712"/>
      <c r="F712"/>
      <c r="G712"/>
      <c r="H712"/>
      <c r="I712"/>
      <c r="J712"/>
      <c r="K712"/>
      <c r="L712"/>
      <c r="M712"/>
      <c r="N712"/>
      <c r="O712"/>
      <c r="R712" s="122"/>
      <c r="S712" s="122"/>
      <c r="T712" s="31"/>
      <c r="U712" s="31"/>
      <c r="V712" s="31"/>
      <c r="W712" s="31"/>
      <c r="X712" s="31"/>
      <c r="Y712" s="31"/>
      <c r="Z712" s="31"/>
      <c r="AA712" s="31"/>
      <c r="AB712" s="31"/>
      <c r="AC712" s="122"/>
      <c r="AD712" s="122"/>
      <c r="AQ712" s="8"/>
      <c r="AR712" s="8"/>
      <c r="AY712" s="8"/>
      <c r="BA712"/>
      <c r="BB712"/>
      <c r="BC712"/>
      <c r="BD712"/>
    </row>
    <row r="713" spans="1:56" s="4" customFormat="1">
      <c r="A713"/>
      <c r="B713"/>
      <c r="D713"/>
      <c r="E713"/>
      <c r="F713"/>
      <c r="G713"/>
      <c r="H713"/>
      <c r="I713"/>
      <c r="J713"/>
      <c r="K713"/>
      <c r="L713"/>
      <c r="M713"/>
      <c r="N713"/>
      <c r="O713"/>
      <c r="R713" s="122"/>
      <c r="S713" s="122"/>
      <c r="T713" s="31"/>
      <c r="U713" s="31"/>
      <c r="V713" s="31"/>
      <c r="W713" s="31"/>
      <c r="X713" s="31"/>
      <c r="Y713" s="31"/>
      <c r="Z713" s="31"/>
      <c r="AA713" s="31"/>
      <c r="AB713" s="31"/>
      <c r="AC713" s="122"/>
      <c r="AD713" s="122"/>
      <c r="AQ713" s="8"/>
      <c r="AR713" s="8"/>
      <c r="AY713" s="8"/>
      <c r="BA713"/>
      <c r="BB713"/>
      <c r="BC713"/>
      <c r="BD713"/>
    </row>
    <row r="714" spans="1:56" s="4" customFormat="1">
      <c r="A714"/>
      <c r="B714"/>
      <c r="D714"/>
      <c r="E714"/>
      <c r="F714"/>
      <c r="G714"/>
      <c r="H714"/>
      <c r="I714"/>
      <c r="J714"/>
      <c r="K714"/>
      <c r="L714"/>
      <c r="M714"/>
      <c r="N714"/>
      <c r="O714"/>
      <c r="R714" s="122"/>
      <c r="S714" s="122"/>
      <c r="T714" s="31"/>
      <c r="U714" s="31"/>
      <c r="V714" s="31"/>
      <c r="W714" s="31"/>
      <c r="X714" s="31"/>
      <c r="Y714" s="31"/>
      <c r="Z714" s="31"/>
      <c r="AA714" s="31"/>
      <c r="AB714" s="31"/>
      <c r="AC714" s="122"/>
      <c r="AD714" s="122"/>
      <c r="AQ714" s="8"/>
      <c r="AR714" s="8"/>
      <c r="AY714" s="8"/>
      <c r="BA714"/>
      <c r="BB714"/>
      <c r="BC714"/>
      <c r="BD714"/>
    </row>
    <row r="715" spans="1:56" s="4" customFormat="1">
      <c r="A715"/>
      <c r="B715"/>
      <c r="D715"/>
      <c r="E715"/>
      <c r="F715"/>
      <c r="G715"/>
      <c r="H715"/>
      <c r="I715"/>
      <c r="J715"/>
      <c r="K715"/>
      <c r="L715"/>
      <c r="M715"/>
      <c r="N715"/>
      <c r="O715"/>
      <c r="R715" s="122"/>
      <c r="S715" s="122"/>
      <c r="T715" s="31"/>
      <c r="U715" s="31"/>
      <c r="V715" s="31"/>
      <c r="W715" s="31"/>
      <c r="X715" s="31"/>
      <c r="Y715" s="31"/>
      <c r="Z715" s="31"/>
      <c r="AA715" s="31"/>
      <c r="AB715" s="31"/>
      <c r="AC715" s="122"/>
      <c r="AD715" s="122"/>
      <c r="AQ715" s="8"/>
      <c r="AR715" s="8"/>
      <c r="AY715" s="8"/>
      <c r="BA715"/>
      <c r="BB715"/>
      <c r="BC715"/>
      <c r="BD715"/>
    </row>
    <row r="716" spans="1:56" s="4" customFormat="1">
      <c r="A716"/>
      <c r="B716"/>
      <c r="D716"/>
      <c r="E716"/>
      <c r="F716"/>
      <c r="G716"/>
      <c r="H716"/>
      <c r="I716"/>
      <c r="J716"/>
      <c r="K716"/>
      <c r="L716"/>
      <c r="M716"/>
      <c r="N716"/>
      <c r="O716"/>
      <c r="R716" s="122"/>
      <c r="S716" s="122"/>
      <c r="T716" s="31"/>
      <c r="U716" s="31"/>
      <c r="V716" s="31"/>
      <c r="W716" s="31"/>
      <c r="X716" s="31"/>
      <c r="Y716" s="31"/>
      <c r="Z716" s="31"/>
      <c r="AA716" s="31"/>
      <c r="AB716" s="31"/>
      <c r="AC716" s="122"/>
      <c r="AD716" s="122"/>
      <c r="AQ716" s="8"/>
      <c r="AR716" s="8"/>
      <c r="AY716" s="8"/>
      <c r="BA716"/>
      <c r="BB716"/>
      <c r="BC716"/>
      <c r="BD716"/>
    </row>
    <row r="717" spans="1:56" s="4" customFormat="1">
      <c r="A717"/>
      <c r="B717"/>
      <c r="D717"/>
      <c r="E717"/>
      <c r="F717"/>
      <c r="G717"/>
      <c r="H717"/>
      <c r="I717"/>
      <c r="J717"/>
      <c r="K717"/>
      <c r="L717"/>
      <c r="M717"/>
      <c r="N717"/>
      <c r="O717"/>
      <c r="R717" s="122"/>
      <c r="S717" s="122"/>
      <c r="T717" s="31"/>
      <c r="U717" s="31"/>
      <c r="V717" s="31"/>
      <c r="W717" s="31"/>
      <c r="X717" s="31"/>
      <c r="Y717" s="31"/>
      <c r="Z717" s="31"/>
      <c r="AA717" s="31"/>
      <c r="AB717" s="31"/>
      <c r="AC717" s="122"/>
      <c r="AD717" s="122"/>
      <c r="AQ717" s="8"/>
      <c r="AR717" s="8"/>
      <c r="AY717" s="8"/>
      <c r="BA717"/>
      <c r="BB717"/>
      <c r="BC717"/>
      <c r="BD717"/>
    </row>
    <row r="718" spans="1:56" s="4" customFormat="1">
      <c r="A718"/>
      <c r="B718"/>
      <c r="D718"/>
      <c r="E718"/>
      <c r="F718"/>
      <c r="G718"/>
      <c r="H718"/>
      <c r="I718"/>
      <c r="J718"/>
      <c r="K718"/>
      <c r="L718"/>
      <c r="M718"/>
      <c r="N718"/>
      <c r="O718"/>
      <c r="R718" s="122"/>
      <c r="S718" s="122"/>
      <c r="T718" s="31"/>
      <c r="U718" s="31"/>
      <c r="V718" s="31"/>
      <c r="W718" s="31"/>
      <c r="X718" s="31"/>
      <c r="Y718" s="31"/>
      <c r="Z718" s="31"/>
      <c r="AA718" s="31"/>
      <c r="AB718" s="31"/>
      <c r="AC718" s="122"/>
      <c r="AD718" s="122"/>
      <c r="AQ718" s="8"/>
      <c r="AR718" s="8"/>
      <c r="AY718" s="8"/>
      <c r="BA718"/>
      <c r="BB718"/>
      <c r="BC718"/>
      <c r="BD718"/>
    </row>
    <row r="719" spans="1:56" s="4" customFormat="1">
      <c r="A719"/>
      <c r="B719"/>
      <c r="D719"/>
      <c r="E719"/>
      <c r="F719"/>
      <c r="G719"/>
      <c r="H719"/>
      <c r="I719"/>
      <c r="J719"/>
      <c r="K719"/>
      <c r="L719"/>
      <c r="M719"/>
      <c r="N719"/>
      <c r="O719"/>
      <c r="R719" s="122"/>
      <c r="S719" s="122"/>
      <c r="T719" s="31"/>
      <c r="U719" s="31"/>
      <c r="V719" s="31"/>
      <c r="W719" s="31"/>
      <c r="X719" s="31"/>
      <c r="Y719" s="31"/>
      <c r="Z719" s="31"/>
      <c r="AA719" s="31"/>
      <c r="AB719" s="31"/>
      <c r="AC719" s="122"/>
      <c r="AD719" s="122"/>
      <c r="AQ719" s="8"/>
      <c r="AR719" s="8"/>
      <c r="AY719" s="8"/>
      <c r="BA719"/>
      <c r="BB719"/>
      <c r="BC719"/>
      <c r="BD719"/>
    </row>
    <row r="720" spans="1:56" s="4" customFormat="1">
      <c r="A720"/>
      <c r="B720"/>
      <c r="D720"/>
      <c r="E720"/>
      <c r="F720"/>
      <c r="G720"/>
      <c r="H720"/>
      <c r="I720"/>
      <c r="J720"/>
      <c r="K720"/>
      <c r="L720"/>
      <c r="M720"/>
      <c r="N720"/>
      <c r="O720"/>
      <c r="R720" s="122"/>
      <c r="S720" s="122"/>
      <c r="T720" s="31"/>
      <c r="U720" s="31"/>
      <c r="V720" s="31"/>
      <c r="W720" s="31"/>
      <c r="X720" s="31"/>
      <c r="Y720" s="31"/>
      <c r="Z720" s="31"/>
      <c r="AA720" s="31"/>
      <c r="AB720" s="31"/>
      <c r="AC720" s="122"/>
      <c r="AD720" s="122"/>
      <c r="AQ720" s="8"/>
      <c r="AR720" s="8"/>
      <c r="AY720" s="8"/>
      <c r="BA720"/>
      <c r="BB720"/>
      <c r="BC720"/>
      <c r="BD720"/>
    </row>
    <row r="721" spans="1:56" s="4" customFormat="1">
      <c r="A721"/>
      <c r="B721"/>
      <c r="D721"/>
      <c r="E721"/>
      <c r="F721"/>
      <c r="G721"/>
      <c r="H721"/>
      <c r="I721"/>
      <c r="J721"/>
      <c r="K721"/>
      <c r="L721"/>
      <c r="M721"/>
      <c r="N721"/>
      <c r="O721"/>
      <c r="R721" s="122"/>
      <c r="S721" s="122"/>
      <c r="T721" s="31"/>
      <c r="U721" s="31"/>
      <c r="V721" s="31"/>
      <c r="W721" s="31"/>
      <c r="X721" s="31"/>
      <c r="Y721" s="31"/>
      <c r="Z721" s="31"/>
      <c r="AA721" s="31"/>
      <c r="AB721" s="31"/>
      <c r="AC721" s="122"/>
      <c r="AD721" s="122"/>
      <c r="AQ721" s="8"/>
      <c r="AR721" s="8"/>
      <c r="AY721" s="8"/>
      <c r="BA721"/>
      <c r="BB721"/>
      <c r="BC721"/>
      <c r="BD721"/>
    </row>
    <row r="722" spans="1:56" s="4" customFormat="1">
      <c r="A722"/>
      <c r="B722"/>
      <c r="D722"/>
      <c r="E722"/>
      <c r="F722"/>
      <c r="G722"/>
      <c r="H722"/>
      <c r="I722"/>
      <c r="J722"/>
      <c r="K722"/>
      <c r="L722"/>
      <c r="M722"/>
      <c r="N722"/>
      <c r="O722"/>
      <c r="R722" s="122"/>
      <c r="S722" s="122"/>
      <c r="T722" s="31"/>
      <c r="U722" s="31"/>
      <c r="V722" s="31"/>
      <c r="W722" s="31"/>
      <c r="X722" s="31"/>
      <c r="Y722" s="31"/>
      <c r="Z722" s="31"/>
      <c r="AA722" s="31"/>
      <c r="AB722" s="31"/>
      <c r="AC722" s="122"/>
      <c r="AD722" s="122"/>
      <c r="AQ722" s="8"/>
      <c r="AR722" s="8"/>
      <c r="AY722" s="8"/>
      <c r="BA722"/>
      <c r="BB722"/>
      <c r="BC722"/>
      <c r="BD722"/>
    </row>
    <row r="723" spans="1:56" s="4" customFormat="1">
      <c r="A723"/>
      <c r="B723"/>
      <c r="D723"/>
      <c r="E723"/>
      <c r="F723"/>
      <c r="G723"/>
      <c r="H723"/>
      <c r="I723"/>
      <c r="J723"/>
      <c r="K723"/>
      <c r="L723"/>
      <c r="M723"/>
      <c r="N723"/>
      <c r="O723"/>
      <c r="R723" s="122"/>
      <c r="S723" s="122"/>
      <c r="T723" s="31"/>
      <c r="U723" s="31"/>
      <c r="V723" s="31"/>
      <c r="W723" s="31"/>
      <c r="X723" s="31"/>
      <c r="Y723" s="31"/>
      <c r="Z723" s="31"/>
      <c r="AA723" s="31"/>
      <c r="AB723" s="31"/>
      <c r="AC723" s="122"/>
      <c r="AD723" s="122"/>
      <c r="AQ723" s="8"/>
      <c r="AR723" s="8"/>
      <c r="AY723" s="8"/>
      <c r="BA723"/>
      <c r="BB723"/>
      <c r="BC723"/>
      <c r="BD723"/>
    </row>
    <row r="724" spans="1:56" s="4" customFormat="1">
      <c r="A724"/>
      <c r="B724"/>
      <c r="D724"/>
      <c r="E724"/>
      <c r="F724"/>
      <c r="G724"/>
      <c r="H724"/>
      <c r="I724"/>
      <c r="J724"/>
      <c r="K724"/>
      <c r="L724"/>
      <c r="M724"/>
      <c r="N724"/>
      <c r="O724"/>
      <c r="R724" s="122"/>
      <c r="S724" s="122"/>
      <c r="T724" s="31"/>
      <c r="U724" s="31"/>
      <c r="V724" s="31"/>
      <c r="W724" s="31"/>
      <c r="X724" s="31"/>
      <c r="Y724" s="31"/>
      <c r="Z724" s="31"/>
      <c r="AA724" s="31"/>
      <c r="AB724" s="31"/>
      <c r="AC724" s="122"/>
      <c r="AD724" s="122"/>
      <c r="AQ724" s="8"/>
      <c r="AR724" s="8"/>
      <c r="AY724" s="8"/>
      <c r="BA724"/>
      <c r="BB724"/>
      <c r="BC724"/>
      <c r="BD724"/>
    </row>
    <row r="725" spans="1:56" s="4" customFormat="1">
      <c r="A725"/>
      <c r="B725"/>
      <c r="D725"/>
      <c r="E725"/>
      <c r="F725"/>
      <c r="G725"/>
      <c r="H725"/>
      <c r="I725"/>
      <c r="J725"/>
      <c r="K725"/>
      <c r="L725"/>
      <c r="M725"/>
      <c r="N725"/>
      <c r="O725"/>
      <c r="R725" s="122"/>
      <c r="S725" s="122"/>
      <c r="T725" s="31"/>
      <c r="U725" s="31"/>
      <c r="V725" s="31"/>
      <c r="W725" s="31"/>
      <c r="X725" s="31"/>
      <c r="Y725" s="31"/>
      <c r="Z725" s="31"/>
      <c r="AA725" s="31"/>
      <c r="AB725" s="31"/>
      <c r="AC725" s="122"/>
      <c r="AD725" s="122"/>
      <c r="AQ725" s="8"/>
      <c r="AR725" s="8"/>
      <c r="AY725" s="8"/>
      <c r="BA725"/>
      <c r="BB725"/>
      <c r="BC725"/>
      <c r="BD725"/>
    </row>
    <row r="726" spans="1:56" s="4" customFormat="1">
      <c r="A726"/>
      <c r="B726"/>
      <c r="D726"/>
      <c r="E726"/>
      <c r="F726"/>
      <c r="G726"/>
      <c r="H726"/>
      <c r="I726"/>
      <c r="J726"/>
      <c r="K726"/>
      <c r="L726"/>
      <c r="M726"/>
      <c r="N726"/>
      <c r="O726"/>
      <c r="R726" s="122"/>
      <c r="S726" s="122"/>
      <c r="T726" s="31"/>
      <c r="U726" s="31"/>
      <c r="V726" s="31"/>
      <c r="W726" s="31"/>
      <c r="X726" s="31"/>
      <c r="Y726" s="31"/>
      <c r="Z726" s="31"/>
      <c r="AA726" s="31"/>
      <c r="AB726" s="31"/>
      <c r="AC726" s="122"/>
      <c r="AD726" s="122"/>
      <c r="AQ726" s="8"/>
      <c r="AR726" s="8"/>
      <c r="AY726" s="8"/>
      <c r="BA726"/>
      <c r="BB726"/>
      <c r="BC726"/>
      <c r="BD726"/>
    </row>
    <row r="727" spans="1:56" s="4" customFormat="1">
      <c r="A727"/>
      <c r="B727"/>
      <c r="D727"/>
      <c r="E727"/>
      <c r="F727"/>
      <c r="G727"/>
      <c r="H727"/>
      <c r="I727"/>
      <c r="J727"/>
      <c r="K727"/>
      <c r="L727"/>
      <c r="M727"/>
      <c r="N727"/>
      <c r="O727"/>
      <c r="R727" s="122"/>
      <c r="S727" s="122"/>
      <c r="T727" s="31"/>
      <c r="U727" s="31"/>
      <c r="V727" s="31"/>
      <c r="W727" s="31"/>
      <c r="X727" s="31"/>
      <c r="Y727" s="31"/>
      <c r="Z727" s="31"/>
      <c r="AA727" s="31"/>
      <c r="AB727" s="31"/>
      <c r="AC727" s="122"/>
      <c r="AD727" s="122"/>
      <c r="AQ727" s="8"/>
      <c r="AR727" s="8"/>
      <c r="AY727" s="8"/>
      <c r="BA727"/>
      <c r="BB727"/>
      <c r="BC727"/>
      <c r="BD727"/>
    </row>
    <row r="728" spans="1:56" s="4" customFormat="1">
      <c r="A728"/>
      <c r="B728"/>
      <c r="D728"/>
      <c r="E728"/>
      <c r="F728"/>
      <c r="G728"/>
      <c r="H728"/>
      <c r="I728"/>
      <c r="J728"/>
      <c r="K728"/>
      <c r="L728"/>
      <c r="M728"/>
      <c r="N728"/>
      <c r="O728"/>
      <c r="R728" s="122"/>
      <c r="S728" s="122"/>
      <c r="T728" s="31"/>
      <c r="U728" s="31"/>
      <c r="V728" s="31"/>
      <c r="W728" s="31"/>
      <c r="X728" s="31"/>
      <c r="Y728" s="31"/>
      <c r="Z728" s="31"/>
      <c r="AA728" s="31"/>
      <c r="AB728" s="31"/>
      <c r="AC728" s="122"/>
      <c r="AD728" s="122"/>
      <c r="AQ728" s="8"/>
      <c r="AR728" s="8"/>
      <c r="AY728" s="8"/>
      <c r="BA728"/>
      <c r="BB728"/>
      <c r="BC728"/>
      <c r="BD728"/>
    </row>
    <row r="729" spans="1:56" s="4" customFormat="1">
      <c r="A729"/>
      <c r="B729"/>
      <c r="D729"/>
      <c r="E729"/>
      <c r="F729"/>
      <c r="G729"/>
      <c r="H729"/>
      <c r="I729"/>
      <c r="J729"/>
      <c r="K729"/>
      <c r="L729"/>
      <c r="M729"/>
      <c r="N729"/>
      <c r="O729"/>
      <c r="R729" s="122"/>
      <c r="S729" s="122"/>
      <c r="T729" s="31"/>
      <c r="U729" s="31"/>
      <c r="V729" s="31"/>
      <c r="W729" s="31"/>
      <c r="X729" s="31"/>
      <c r="Y729" s="31"/>
      <c r="Z729" s="31"/>
      <c r="AA729" s="31"/>
      <c r="AB729" s="31"/>
      <c r="AC729" s="122"/>
      <c r="AD729" s="122"/>
      <c r="AQ729" s="8"/>
      <c r="AR729" s="8"/>
      <c r="AY729" s="8"/>
      <c r="BA729"/>
      <c r="BB729"/>
      <c r="BC729"/>
      <c r="BD729"/>
    </row>
    <row r="730" spans="1:56" s="4" customFormat="1">
      <c r="A730"/>
      <c r="B730"/>
      <c r="D730"/>
      <c r="E730"/>
      <c r="F730"/>
      <c r="G730"/>
      <c r="H730"/>
      <c r="I730"/>
      <c r="J730"/>
      <c r="K730"/>
      <c r="L730"/>
      <c r="M730"/>
      <c r="N730"/>
      <c r="O730"/>
      <c r="R730" s="122"/>
      <c r="S730" s="122"/>
      <c r="T730" s="31"/>
      <c r="U730" s="31"/>
      <c r="V730" s="31"/>
      <c r="W730" s="31"/>
      <c r="X730" s="31"/>
      <c r="Y730" s="31"/>
      <c r="Z730" s="31"/>
      <c r="AA730" s="31"/>
      <c r="AB730" s="31"/>
      <c r="AC730" s="122"/>
      <c r="AD730" s="122"/>
      <c r="AQ730" s="8"/>
      <c r="AR730" s="8"/>
      <c r="AY730" s="8"/>
      <c r="BA730"/>
      <c r="BB730"/>
      <c r="BC730"/>
      <c r="BD730"/>
    </row>
    <row r="731" spans="1:56" s="4" customFormat="1">
      <c r="A731"/>
      <c r="B731"/>
      <c r="D731"/>
      <c r="E731"/>
      <c r="F731"/>
      <c r="G731"/>
      <c r="H731"/>
      <c r="I731"/>
      <c r="J731"/>
      <c r="K731"/>
      <c r="L731"/>
      <c r="M731"/>
      <c r="N731"/>
      <c r="O731"/>
      <c r="R731" s="122"/>
      <c r="S731" s="122"/>
      <c r="T731" s="31"/>
      <c r="U731" s="31"/>
      <c r="V731" s="31"/>
      <c r="W731" s="31"/>
      <c r="X731" s="31"/>
      <c r="Y731" s="31"/>
      <c r="Z731" s="31"/>
      <c r="AA731" s="31"/>
      <c r="AB731" s="31"/>
      <c r="AC731" s="122"/>
      <c r="AD731" s="122"/>
      <c r="AQ731" s="8"/>
      <c r="AR731" s="8"/>
      <c r="AY731" s="8"/>
      <c r="BA731"/>
      <c r="BB731"/>
      <c r="BC731"/>
      <c r="BD731"/>
    </row>
    <row r="732" spans="1:56" s="4" customFormat="1">
      <c r="A732"/>
      <c r="B732"/>
      <c r="D732"/>
      <c r="E732"/>
      <c r="F732"/>
      <c r="G732"/>
      <c r="H732"/>
      <c r="I732"/>
      <c r="J732"/>
      <c r="K732"/>
      <c r="L732"/>
      <c r="M732"/>
      <c r="N732"/>
      <c r="O732"/>
      <c r="R732" s="122"/>
      <c r="S732" s="122"/>
      <c r="T732" s="31"/>
      <c r="U732" s="31"/>
      <c r="V732" s="31"/>
      <c r="W732" s="31"/>
      <c r="X732" s="31"/>
      <c r="Y732" s="31"/>
      <c r="Z732" s="31"/>
      <c r="AA732" s="31"/>
      <c r="AB732" s="31"/>
      <c r="AC732" s="122"/>
      <c r="AD732" s="122"/>
      <c r="AQ732" s="8"/>
      <c r="AR732" s="8"/>
      <c r="AY732" s="8"/>
      <c r="BA732"/>
      <c r="BB732"/>
      <c r="BC732"/>
      <c r="BD732"/>
    </row>
    <row r="733" spans="1:56" s="4" customFormat="1">
      <c r="A733"/>
      <c r="B733"/>
      <c r="D733"/>
      <c r="E733"/>
      <c r="F733"/>
      <c r="G733"/>
      <c r="H733"/>
      <c r="I733"/>
      <c r="J733"/>
      <c r="K733"/>
      <c r="L733"/>
      <c r="M733"/>
      <c r="N733"/>
      <c r="O733"/>
      <c r="R733" s="122"/>
      <c r="S733" s="122"/>
      <c r="T733" s="31"/>
      <c r="U733" s="31"/>
      <c r="V733" s="31"/>
      <c r="W733" s="31"/>
      <c r="X733" s="31"/>
      <c r="Y733" s="31"/>
      <c r="Z733" s="31"/>
      <c r="AA733" s="31"/>
      <c r="AB733" s="31"/>
      <c r="AC733" s="122"/>
      <c r="AD733" s="122"/>
      <c r="AQ733" s="8"/>
      <c r="AR733" s="8"/>
      <c r="AY733" s="8"/>
      <c r="BA733"/>
      <c r="BB733"/>
      <c r="BC733"/>
      <c r="BD733"/>
    </row>
    <row r="734" spans="1:56" s="4" customFormat="1">
      <c r="A734"/>
      <c r="B734"/>
      <c r="D734"/>
      <c r="E734"/>
      <c r="F734"/>
      <c r="G734"/>
      <c r="H734"/>
      <c r="I734"/>
      <c r="J734"/>
      <c r="K734"/>
      <c r="L734"/>
      <c r="M734"/>
      <c r="N734"/>
      <c r="O734"/>
      <c r="R734" s="122"/>
      <c r="S734" s="122"/>
      <c r="T734" s="31"/>
      <c r="U734" s="31"/>
      <c r="V734" s="31"/>
      <c r="W734" s="31"/>
      <c r="X734" s="31"/>
      <c r="Y734" s="31"/>
      <c r="Z734" s="31"/>
      <c r="AA734" s="31"/>
      <c r="AB734" s="31"/>
      <c r="AC734" s="122"/>
      <c r="AD734" s="122"/>
      <c r="AQ734" s="8"/>
      <c r="AR734" s="8"/>
      <c r="AY734" s="8"/>
      <c r="BA734"/>
      <c r="BB734"/>
      <c r="BC734"/>
      <c r="BD734"/>
    </row>
    <row r="735" spans="1:56" s="4" customFormat="1">
      <c r="A735"/>
      <c r="B735"/>
      <c r="D735"/>
      <c r="E735"/>
      <c r="F735"/>
      <c r="G735"/>
      <c r="H735"/>
      <c r="I735"/>
      <c r="J735"/>
      <c r="K735"/>
      <c r="L735"/>
      <c r="M735"/>
      <c r="N735"/>
      <c r="O735"/>
      <c r="R735" s="122"/>
      <c r="S735" s="122"/>
      <c r="T735" s="31"/>
      <c r="U735" s="31"/>
      <c r="V735" s="31"/>
      <c r="W735" s="31"/>
      <c r="X735" s="31"/>
      <c r="Y735" s="31"/>
      <c r="Z735" s="31"/>
      <c r="AA735" s="31"/>
      <c r="AB735" s="31"/>
      <c r="AC735" s="122"/>
      <c r="AD735" s="122"/>
      <c r="AQ735" s="8"/>
      <c r="AR735" s="8"/>
      <c r="AY735" s="8"/>
      <c r="BA735"/>
      <c r="BB735"/>
      <c r="BC735"/>
      <c r="BD735"/>
    </row>
    <row r="736" spans="1:56" s="4" customFormat="1">
      <c r="A736"/>
      <c r="B736"/>
      <c r="D736"/>
      <c r="E736"/>
      <c r="F736"/>
      <c r="G736"/>
      <c r="H736"/>
      <c r="I736"/>
      <c r="J736"/>
      <c r="K736"/>
      <c r="L736"/>
      <c r="M736"/>
      <c r="N736"/>
      <c r="O736"/>
      <c r="R736" s="122"/>
      <c r="S736" s="122"/>
      <c r="T736" s="31"/>
      <c r="U736" s="31"/>
      <c r="V736" s="31"/>
      <c r="W736" s="31"/>
      <c r="X736" s="31"/>
      <c r="Y736" s="31"/>
      <c r="Z736" s="31"/>
      <c r="AA736" s="31"/>
      <c r="AB736" s="31"/>
      <c r="AC736" s="122"/>
      <c r="AD736" s="122"/>
      <c r="AQ736" s="8"/>
      <c r="AR736" s="8"/>
      <c r="AY736" s="8"/>
      <c r="BA736"/>
      <c r="BB736"/>
      <c r="BC736"/>
      <c r="BD736"/>
    </row>
    <row r="737" spans="1:56" s="4" customFormat="1">
      <c r="A737"/>
      <c r="B737"/>
      <c r="D737"/>
      <c r="E737"/>
      <c r="F737"/>
      <c r="G737"/>
      <c r="H737"/>
      <c r="I737"/>
      <c r="J737"/>
      <c r="K737"/>
      <c r="L737"/>
      <c r="M737"/>
      <c r="N737"/>
      <c r="O737"/>
      <c r="R737" s="122"/>
      <c r="S737" s="122"/>
      <c r="T737" s="31"/>
      <c r="U737" s="31"/>
      <c r="V737" s="31"/>
      <c r="W737" s="31"/>
      <c r="X737" s="31"/>
      <c r="Y737" s="31"/>
      <c r="Z737" s="31"/>
      <c r="AA737" s="31"/>
      <c r="AB737" s="31"/>
      <c r="AC737" s="122"/>
      <c r="AD737" s="122"/>
      <c r="AQ737" s="8"/>
      <c r="AR737" s="8"/>
      <c r="AY737" s="8"/>
      <c r="BA737"/>
      <c r="BB737"/>
      <c r="BC737"/>
      <c r="BD737"/>
    </row>
    <row r="738" spans="1:56" s="4" customFormat="1">
      <c r="A738"/>
      <c r="B738"/>
      <c r="D738"/>
      <c r="E738"/>
      <c r="F738"/>
      <c r="G738"/>
      <c r="H738"/>
      <c r="I738"/>
      <c r="J738"/>
      <c r="K738"/>
      <c r="L738"/>
      <c r="M738"/>
      <c r="N738"/>
      <c r="O738"/>
      <c r="R738" s="122"/>
      <c r="S738" s="122"/>
      <c r="T738" s="31"/>
      <c r="U738" s="31"/>
      <c r="V738" s="31"/>
      <c r="W738" s="31"/>
      <c r="X738" s="31"/>
      <c r="Y738" s="31"/>
      <c r="Z738" s="31"/>
      <c r="AA738" s="31"/>
      <c r="AB738" s="31"/>
      <c r="AC738" s="122"/>
      <c r="AD738" s="122"/>
      <c r="AQ738" s="8"/>
      <c r="AR738" s="8"/>
      <c r="AY738" s="8"/>
      <c r="BA738"/>
      <c r="BB738"/>
      <c r="BC738"/>
      <c r="BD738"/>
    </row>
    <row r="739" spans="1:56" s="4" customFormat="1">
      <c r="A739"/>
      <c r="B739"/>
      <c r="D739"/>
      <c r="E739"/>
      <c r="F739"/>
      <c r="G739"/>
      <c r="H739"/>
      <c r="I739"/>
      <c r="J739"/>
      <c r="K739"/>
      <c r="L739"/>
      <c r="M739"/>
      <c r="N739"/>
      <c r="O739"/>
      <c r="R739" s="122"/>
      <c r="S739" s="122"/>
      <c r="T739" s="31"/>
      <c r="U739" s="31"/>
      <c r="V739" s="31"/>
      <c r="W739" s="31"/>
      <c r="X739" s="31"/>
      <c r="Y739" s="31"/>
      <c r="Z739" s="31"/>
      <c r="AA739" s="31"/>
      <c r="AB739" s="31"/>
      <c r="AC739" s="122"/>
      <c r="AD739" s="122"/>
      <c r="AQ739" s="8"/>
      <c r="AR739" s="8"/>
      <c r="AY739" s="8"/>
      <c r="BA739"/>
      <c r="BB739"/>
      <c r="BC739"/>
      <c r="BD739"/>
    </row>
    <row r="740" spans="1:56" s="4" customFormat="1">
      <c r="A740"/>
      <c r="B740"/>
      <c r="D740"/>
      <c r="E740"/>
      <c r="F740"/>
      <c r="G740"/>
      <c r="H740"/>
      <c r="I740"/>
      <c r="J740"/>
      <c r="K740"/>
      <c r="L740"/>
      <c r="M740"/>
      <c r="N740"/>
      <c r="O740"/>
      <c r="R740" s="122"/>
      <c r="S740" s="122"/>
      <c r="T740" s="31"/>
      <c r="U740" s="31"/>
      <c r="V740" s="31"/>
      <c r="W740" s="31"/>
      <c r="X740" s="31"/>
      <c r="Y740" s="31"/>
      <c r="Z740" s="31"/>
      <c r="AA740" s="31"/>
      <c r="AB740" s="31"/>
      <c r="AC740" s="122"/>
      <c r="AD740" s="122"/>
      <c r="AQ740" s="8"/>
      <c r="AR740" s="8"/>
      <c r="AY740" s="8"/>
      <c r="BA740"/>
      <c r="BB740"/>
      <c r="BC740"/>
      <c r="BD740"/>
    </row>
    <row r="741" spans="1:56" s="4" customFormat="1">
      <c r="A741"/>
      <c r="B741"/>
      <c r="D741"/>
      <c r="E741"/>
      <c r="F741"/>
      <c r="G741"/>
      <c r="H741"/>
      <c r="I741"/>
      <c r="J741"/>
      <c r="K741"/>
      <c r="L741"/>
      <c r="M741"/>
      <c r="N741"/>
      <c r="O741"/>
      <c r="R741" s="122"/>
      <c r="S741" s="122"/>
      <c r="T741" s="31"/>
      <c r="U741" s="31"/>
      <c r="V741" s="31"/>
      <c r="W741" s="31"/>
      <c r="X741" s="31"/>
      <c r="Y741" s="31"/>
      <c r="Z741" s="31"/>
      <c r="AA741" s="31"/>
      <c r="AB741" s="31"/>
      <c r="AC741" s="122"/>
      <c r="AD741" s="122"/>
      <c r="AQ741" s="8"/>
      <c r="AR741" s="8"/>
      <c r="AY741" s="8"/>
      <c r="BA741"/>
      <c r="BB741"/>
      <c r="BC741"/>
      <c r="BD741"/>
    </row>
    <row r="742" spans="1:56" s="4" customFormat="1">
      <c r="A742"/>
      <c r="B742"/>
      <c r="D742"/>
      <c r="E742"/>
      <c r="F742"/>
      <c r="G742"/>
      <c r="H742"/>
      <c r="I742"/>
      <c r="J742"/>
      <c r="K742"/>
      <c r="L742"/>
      <c r="M742"/>
      <c r="N742"/>
      <c r="O742"/>
      <c r="R742" s="122"/>
      <c r="S742" s="122"/>
      <c r="T742" s="31"/>
      <c r="U742" s="31"/>
      <c r="V742" s="31"/>
      <c r="W742" s="31"/>
      <c r="X742" s="31"/>
      <c r="Y742" s="31"/>
      <c r="Z742" s="31"/>
      <c r="AA742" s="31"/>
      <c r="AB742" s="31"/>
      <c r="AC742" s="122"/>
      <c r="AD742" s="122"/>
      <c r="AQ742" s="8"/>
      <c r="AR742" s="8"/>
      <c r="AY742" s="8"/>
      <c r="BA742"/>
      <c r="BB742"/>
      <c r="BC742"/>
      <c r="BD742"/>
    </row>
    <row r="743" spans="1:56" s="4" customFormat="1">
      <c r="A743"/>
      <c r="B743"/>
      <c r="D743"/>
      <c r="E743"/>
      <c r="F743"/>
      <c r="G743"/>
      <c r="H743"/>
      <c r="I743"/>
      <c r="J743"/>
      <c r="K743"/>
      <c r="L743"/>
      <c r="M743"/>
      <c r="N743"/>
      <c r="O743"/>
      <c r="R743" s="122"/>
      <c r="S743" s="122"/>
      <c r="T743" s="31"/>
      <c r="U743" s="31"/>
      <c r="V743" s="31"/>
      <c r="W743" s="31"/>
      <c r="X743" s="31"/>
      <c r="Y743" s="31"/>
      <c r="Z743" s="31"/>
      <c r="AA743" s="31"/>
      <c r="AB743" s="31"/>
      <c r="AC743" s="122"/>
      <c r="AD743" s="122"/>
      <c r="AQ743" s="8"/>
      <c r="AR743" s="8"/>
      <c r="AY743" s="8"/>
      <c r="BA743"/>
      <c r="BB743"/>
      <c r="BC743"/>
      <c r="BD743"/>
    </row>
    <row r="744" spans="1:56" s="4" customFormat="1">
      <c r="A744"/>
      <c r="B744"/>
      <c r="D744"/>
      <c r="E744"/>
      <c r="F744"/>
      <c r="G744"/>
      <c r="H744"/>
      <c r="I744"/>
      <c r="J744"/>
      <c r="K744"/>
      <c r="L744"/>
      <c r="M744"/>
      <c r="N744"/>
      <c r="O744"/>
      <c r="R744" s="122"/>
      <c r="S744" s="122"/>
      <c r="T744" s="31"/>
      <c r="U744" s="31"/>
      <c r="V744" s="31"/>
      <c r="W744" s="31"/>
      <c r="X744" s="31"/>
      <c r="Y744" s="31"/>
      <c r="Z744" s="31"/>
      <c r="AA744" s="31"/>
      <c r="AB744" s="31"/>
      <c r="AC744" s="122"/>
      <c r="AD744" s="122"/>
      <c r="AQ744" s="8"/>
      <c r="AR744" s="8"/>
      <c r="AY744" s="8"/>
      <c r="BA744"/>
      <c r="BB744"/>
      <c r="BC744"/>
      <c r="BD744"/>
    </row>
    <row r="745" spans="1:56" s="4" customFormat="1">
      <c r="A745"/>
      <c r="B745"/>
      <c r="D745"/>
      <c r="E745"/>
      <c r="F745"/>
      <c r="G745"/>
      <c r="H745"/>
      <c r="I745"/>
      <c r="J745"/>
      <c r="K745"/>
      <c r="L745"/>
      <c r="M745"/>
      <c r="N745"/>
      <c r="O745"/>
      <c r="R745" s="122"/>
      <c r="S745" s="122"/>
      <c r="T745" s="31"/>
      <c r="U745" s="31"/>
      <c r="V745" s="31"/>
      <c r="W745" s="31"/>
      <c r="X745" s="31"/>
      <c r="Y745" s="31"/>
      <c r="Z745" s="31"/>
      <c r="AA745" s="31"/>
      <c r="AB745" s="31"/>
      <c r="AC745" s="122"/>
      <c r="AD745" s="122"/>
      <c r="AQ745" s="8"/>
      <c r="AR745" s="8"/>
      <c r="AY745" s="8"/>
      <c r="BA745"/>
      <c r="BB745"/>
      <c r="BC745"/>
      <c r="BD745"/>
    </row>
    <row r="746" spans="1:56" s="4" customFormat="1">
      <c r="A746"/>
      <c r="B746"/>
      <c r="D746"/>
      <c r="E746"/>
      <c r="F746"/>
      <c r="G746"/>
      <c r="H746"/>
      <c r="I746"/>
      <c r="J746"/>
      <c r="K746"/>
      <c r="L746"/>
      <c r="M746"/>
      <c r="N746"/>
      <c r="O746"/>
      <c r="R746" s="122"/>
      <c r="S746" s="122"/>
      <c r="T746" s="31"/>
      <c r="U746" s="31"/>
      <c r="V746" s="31"/>
      <c r="W746" s="31"/>
      <c r="X746" s="31"/>
      <c r="Y746" s="31"/>
      <c r="Z746" s="31"/>
      <c r="AA746" s="31"/>
      <c r="AB746" s="31"/>
      <c r="AC746" s="122"/>
      <c r="AD746" s="122"/>
      <c r="AQ746" s="8"/>
      <c r="AR746" s="8"/>
      <c r="AY746" s="8"/>
      <c r="BA746"/>
      <c r="BB746"/>
      <c r="BC746"/>
      <c r="BD746"/>
    </row>
    <row r="747" spans="1:56" s="4" customFormat="1">
      <c r="A747"/>
      <c r="B747"/>
      <c r="D747"/>
      <c r="E747"/>
      <c r="F747"/>
      <c r="G747"/>
      <c r="H747"/>
      <c r="I747"/>
      <c r="J747"/>
      <c r="K747"/>
      <c r="L747"/>
      <c r="M747"/>
      <c r="N747"/>
      <c r="O747"/>
      <c r="R747" s="122"/>
      <c r="S747" s="122"/>
      <c r="T747" s="31"/>
      <c r="U747" s="31"/>
      <c r="V747" s="31"/>
      <c r="W747" s="31"/>
      <c r="X747" s="31"/>
      <c r="Y747" s="31"/>
      <c r="Z747" s="31"/>
      <c r="AA747" s="31"/>
      <c r="AB747" s="31"/>
      <c r="AC747" s="122"/>
      <c r="AD747" s="122"/>
      <c r="AQ747" s="8"/>
      <c r="AR747" s="8"/>
      <c r="AY747" s="8"/>
      <c r="BA747"/>
      <c r="BB747"/>
      <c r="BC747"/>
      <c r="BD747"/>
    </row>
    <row r="748" spans="1:56" s="4" customFormat="1">
      <c r="A748"/>
      <c r="B748"/>
      <c r="D748"/>
      <c r="E748"/>
      <c r="F748"/>
      <c r="G748"/>
      <c r="H748"/>
      <c r="I748"/>
      <c r="J748"/>
      <c r="K748"/>
      <c r="L748"/>
      <c r="M748"/>
      <c r="N748"/>
      <c r="O748"/>
      <c r="R748" s="122"/>
      <c r="S748" s="122"/>
      <c r="T748" s="31"/>
      <c r="U748" s="31"/>
      <c r="V748" s="31"/>
      <c r="W748" s="31"/>
      <c r="X748" s="31"/>
      <c r="Y748" s="31"/>
      <c r="Z748" s="31"/>
      <c r="AA748" s="31"/>
      <c r="AB748" s="31"/>
      <c r="AC748" s="122"/>
      <c r="AD748" s="122"/>
      <c r="AQ748" s="8"/>
      <c r="AR748" s="8"/>
      <c r="AY748" s="8"/>
      <c r="BA748"/>
      <c r="BB748"/>
      <c r="BC748"/>
      <c r="BD748"/>
    </row>
    <row r="749" spans="1:56" s="4" customFormat="1">
      <c r="A749"/>
      <c r="B749"/>
      <c r="D749"/>
      <c r="E749"/>
      <c r="F749"/>
      <c r="G749"/>
      <c r="H749"/>
      <c r="I749"/>
      <c r="J749"/>
      <c r="K749"/>
      <c r="L749"/>
      <c r="M749"/>
      <c r="N749"/>
      <c r="O749"/>
      <c r="R749" s="122"/>
      <c r="S749" s="122"/>
      <c r="T749" s="31"/>
      <c r="U749" s="31"/>
      <c r="V749" s="31"/>
      <c r="W749" s="31"/>
      <c r="X749" s="31"/>
      <c r="Y749" s="31"/>
      <c r="Z749" s="31"/>
      <c r="AA749" s="31"/>
      <c r="AB749" s="31"/>
      <c r="AC749" s="122"/>
      <c r="AD749" s="122"/>
      <c r="AQ749" s="8"/>
      <c r="AR749" s="8"/>
      <c r="AY749" s="8"/>
      <c r="BA749"/>
      <c r="BB749"/>
      <c r="BC749"/>
      <c r="BD749"/>
    </row>
    <row r="750" spans="1:56" s="4" customFormat="1">
      <c r="A750"/>
      <c r="B750"/>
      <c r="D750"/>
      <c r="E750"/>
      <c r="F750"/>
      <c r="G750"/>
      <c r="H750"/>
      <c r="I750"/>
      <c r="J750"/>
      <c r="K750"/>
      <c r="L750"/>
      <c r="M750"/>
      <c r="N750"/>
      <c r="O750"/>
      <c r="R750" s="122"/>
      <c r="S750" s="122"/>
      <c r="T750" s="31"/>
      <c r="U750" s="31"/>
      <c r="V750" s="31"/>
      <c r="W750" s="31"/>
      <c r="X750" s="31"/>
      <c r="Y750" s="31"/>
      <c r="Z750" s="31"/>
      <c r="AA750" s="31"/>
      <c r="AB750" s="31"/>
      <c r="AC750" s="122"/>
      <c r="AD750" s="122"/>
      <c r="AQ750" s="8"/>
      <c r="AR750" s="8"/>
      <c r="AY750" s="8"/>
      <c r="BA750"/>
      <c r="BB750"/>
      <c r="BC750"/>
      <c r="BD750"/>
    </row>
    <row r="751" spans="1:56" s="4" customFormat="1">
      <c r="A751"/>
      <c r="B751"/>
      <c r="D751"/>
      <c r="E751"/>
      <c r="F751"/>
      <c r="G751"/>
      <c r="H751"/>
      <c r="I751"/>
      <c r="J751"/>
      <c r="K751"/>
      <c r="L751"/>
      <c r="M751"/>
      <c r="N751"/>
      <c r="O751"/>
      <c r="R751" s="122"/>
      <c r="S751" s="122"/>
      <c r="T751" s="31"/>
      <c r="U751" s="31"/>
      <c r="V751" s="31"/>
      <c r="W751" s="31"/>
      <c r="X751" s="31"/>
      <c r="Y751" s="31"/>
      <c r="Z751" s="31"/>
      <c r="AA751" s="31"/>
      <c r="AB751" s="31"/>
      <c r="AC751" s="122"/>
      <c r="AD751" s="122"/>
      <c r="AQ751" s="8"/>
      <c r="AR751" s="8"/>
      <c r="AY751" s="8"/>
      <c r="BA751"/>
      <c r="BB751"/>
      <c r="BC751"/>
      <c r="BD751"/>
    </row>
    <row r="752" spans="1:56" s="4" customFormat="1">
      <c r="A752"/>
      <c r="B752"/>
      <c r="D752"/>
      <c r="E752"/>
      <c r="F752"/>
      <c r="G752"/>
      <c r="H752"/>
      <c r="I752"/>
      <c r="J752"/>
      <c r="K752"/>
      <c r="L752"/>
      <c r="M752"/>
      <c r="N752"/>
      <c r="O752"/>
      <c r="R752" s="122"/>
      <c r="S752" s="122"/>
      <c r="T752" s="31"/>
      <c r="U752" s="31"/>
      <c r="V752" s="31"/>
      <c r="W752" s="31"/>
      <c r="X752" s="31"/>
      <c r="Y752" s="31"/>
      <c r="Z752" s="31"/>
      <c r="AA752" s="31"/>
      <c r="AB752" s="31"/>
      <c r="AC752" s="122"/>
      <c r="AD752" s="122"/>
      <c r="AQ752" s="8"/>
      <c r="AR752" s="8"/>
      <c r="AY752" s="8"/>
      <c r="BA752"/>
      <c r="BB752"/>
      <c r="BC752"/>
      <c r="BD752"/>
    </row>
    <row r="753" spans="1:56" s="4" customFormat="1">
      <c r="A753"/>
      <c r="B753"/>
      <c r="D753"/>
      <c r="E753"/>
      <c r="F753"/>
      <c r="G753"/>
      <c r="H753"/>
      <c r="I753"/>
      <c r="J753"/>
      <c r="K753"/>
      <c r="L753"/>
      <c r="M753"/>
      <c r="N753"/>
      <c r="O753"/>
      <c r="R753" s="122"/>
      <c r="S753" s="122"/>
      <c r="T753" s="31"/>
      <c r="U753" s="31"/>
      <c r="V753" s="31"/>
      <c r="W753" s="31"/>
      <c r="X753" s="31"/>
      <c r="Y753" s="31"/>
      <c r="Z753" s="31"/>
      <c r="AA753" s="31"/>
      <c r="AB753" s="31"/>
      <c r="AC753" s="122"/>
      <c r="AD753" s="122"/>
      <c r="AQ753" s="8"/>
      <c r="AR753" s="8"/>
      <c r="AY753" s="8"/>
      <c r="BA753"/>
      <c r="BB753"/>
      <c r="BC753"/>
      <c r="BD753"/>
    </row>
    <row r="754" spans="1:56" s="4" customFormat="1">
      <c r="A754"/>
      <c r="B754"/>
      <c r="D754"/>
      <c r="E754"/>
      <c r="F754"/>
      <c r="G754"/>
      <c r="H754"/>
      <c r="I754"/>
      <c r="J754"/>
      <c r="K754"/>
      <c r="L754"/>
      <c r="M754"/>
      <c r="N754"/>
      <c r="O754"/>
      <c r="R754" s="122"/>
      <c r="S754" s="122"/>
      <c r="T754" s="31"/>
      <c r="U754" s="31"/>
      <c r="V754" s="31"/>
      <c r="W754" s="31"/>
      <c r="X754" s="31"/>
      <c r="Y754" s="31"/>
      <c r="Z754" s="31"/>
      <c r="AA754" s="31"/>
      <c r="AB754" s="31"/>
      <c r="AC754" s="122"/>
      <c r="AD754" s="122"/>
      <c r="AQ754" s="8"/>
      <c r="AR754" s="8"/>
      <c r="AY754" s="8"/>
      <c r="BA754"/>
      <c r="BB754"/>
      <c r="BC754"/>
      <c r="BD754"/>
    </row>
    <row r="755" spans="1:56" s="4" customFormat="1">
      <c r="A755"/>
      <c r="B755"/>
      <c r="D755"/>
      <c r="E755"/>
      <c r="F755"/>
      <c r="G755"/>
      <c r="H755"/>
      <c r="I755"/>
      <c r="J755"/>
      <c r="K755"/>
      <c r="L755"/>
      <c r="M755"/>
      <c r="N755"/>
      <c r="O755"/>
      <c r="R755" s="122"/>
      <c r="S755" s="122"/>
      <c r="T755" s="31"/>
      <c r="U755" s="31"/>
      <c r="V755" s="31"/>
      <c r="W755" s="31"/>
      <c r="X755" s="31"/>
      <c r="Y755" s="31"/>
      <c r="Z755" s="31"/>
      <c r="AA755" s="31"/>
      <c r="AB755" s="31"/>
      <c r="AC755" s="122"/>
      <c r="AD755" s="122"/>
      <c r="AQ755" s="8"/>
      <c r="AR755" s="8"/>
      <c r="AY755" s="8"/>
      <c r="BA755"/>
      <c r="BB755"/>
      <c r="BC755"/>
      <c r="BD755"/>
    </row>
    <row r="756" spans="1:56" s="4" customFormat="1">
      <c r="A756"/>
      <c r="B756"/>
      <c r="D756"/>
      <c r="E756"/>
      <c r="F756"/>
      <c r="G756"/>
      <c r="H756"/>
      <c r="I756"/>
      <c r="J756"/>
      <c r="K756"/>
      <c r="L756"/>
      <c r="M756"/>
      <c r="N756"/>
      <c r="O756"/>
      <c r="R756" s="122"/>
      <c r="S756" s="122"/>
      <c r="T756" s="31"/>
      <c r="U756" s="31"/>
      <c r="V756" s="31"/>
      <c r="W756" s="31"/>
      <c r="X756" s="31"/>
      <c r="Y756" s="31"/>
      <c r="Z756" s="31"/>
      <c r="AA756" s="31"/>
      <c r="AB756" s="31"/>
      <c r="AC756" s="122"/>
      <c r="AD756" s="122"/>
      <c r="AQ756" s="8"/>
      <c r="AR756" s="8"/>
      <c r="AY756" s="8"/>
      <c r="BA756"/>
      <c r="BB756"/>
      <c r="BC756"/>
      <c r="BD756"/>
    </row>
    <row r="757" spans="1:56" s="4" customFormat="1">
      <c r="A757"/>
      <c r="B757"/>
      <c r="D757"/>
      <c r="E757"/>
      <c r="F757"/>
      <c r="G757"/>
      <c r="H757"/>
      <c r="I757"/>
      <c r="J757"/>
      <c r="K757"/>
      <c r="L757"/>
      <c r="M757"/>
      <c r="N757"/>
      <c r="O757"/>
      <c r="R757" s="122"/>
      <c r="S757" s="122"/>
      <c r="T757" s="31"/>
      <c r="U757" s="31"/>
      <c r="V757" s="31"/>
      <c r="W757" s="31"/>
      <c r="X757" s="31"/>
      <c r="Y757" s="31"/>
      <c r="Z757" s="31"/>
      <c r="AA757" s="31"/>
      <c r="AB757" s="31"/>
      <c r="AC757" s="122"/>
      <c r="AD757" s="122"/>
      <c r="AQ757" s="8"/>
      <c r="AR757" s="8"/>
      <c r="AY757" s="8"/>
      <c r="BA757"/>
      <c r="BB757"/>
      <c r="BC757"/>
      <c r="BD757"/>
    </row>
    <row r="758" spans="1:56" s="4" customFormat="1">
      <c r="A758"/>
      <c r="B758"/>
      <c r="D758"/>
      <c r="E758"/>
      <c r="F758"/>
      <c r="G758"/>
      <c r="H758"/>
      <c r="I758"/>
      <c r="J758"/>
      <c r="K758"/>
      <c r="L758"/>
      <c r="M758"/>
      <c r="N758"/>
      <c r="O758"/>
      <c r="R758" s="122"/>
      <c r="S758" s="122"/>
      <c r="T758" s="31"/>
      <c r="U758" s="31"/>
      <c r="V758" s="31"/>
      <c r="W758" s="31"/>
      <c r="X758" s="31"/>
      <c r="Y758" s="31"/>
      <c r="Z758" s="31"/>
      <c r="AA758" s="31"/>
      <c r="AB758" s="31"/>
      <c r="AC758" s="122"/>
      <c r="AD758" s="122"/>
      <c r="AQ758" s="8"/>
      <c r="AR758" s="8"/>
      <c r="AY758" s="8"/>
      <c r="BA758"/>
      <c r="BB758"/>
      <c r="BC758"/>
      <c r="BD758"/>
    </row>
    <row r="759" spans="1:56" s="4" customFormat="1">
      <c r="A759"/>
      <c r="B759"/>
      <c r="D759"/>
      <c r="E759"/>
      <c r="F759"/>
      <c r="G759"/>
      <c r="H759"/>
      <c r="I759"/>
      <c r="J759"/>
      <c r="K759"/>
      <c r="L759"/>
      <c r="M759"/>
      <c r="N759"/>
      <c r="O759"/>
      <c r="R759" s="122"/>
      <c r="S759" s="122"/>
      <c r="T759" s="31"/>
      <c r="U759" s="31"/>
      <c r="V759" s="31"/>
      <c r="W759" s="31"/>
      <c r="X759" s="31"/>
      <c r="Y759" s="31"/>
      <c r="Z759" s="31"/>
      <c r="AA759" s="31"/>
      <c r="AB759" s="31"/>
      <c r="AC759" s="122"/>
      <c r="AD759" s="122"/>
      <c r="AQ759" s="8"/>
      <c r="AR759" s="8"/>
      <c r="AY759" s="8"/>
      <c r="BA759"/>
      <c r="BB759"/>
      <c r="BC759"/>
      <c r="BD759"/>
    </row>
    <row r="760" spans="1:56" s="4" customFormat="1">
      <c r="A760"/>
      <c r="B760"/>
      <c r="D760"/>
      <c r="E760"/>
      <c r="F760"/>
      <c r="G760"/>
      <c r="H760"/>
      <c r="I760"/>
      <c r="J760"/>
      <c r="K760"/>
      <c r="L760"/>
      <c r="M760"/>
      <c r="N760"/>
      <c r="O760"/>
      <c r="R760" s="122"/>
      <c r="S760" s="122"/>
      <c r="T760" s="31"/>
      <c r="U760" s="31"/>
      <c r="V760" s="31"/>
      <c r="W760" s="31"/>
      <c r="X760" s="31"/>
      <c r="Y760" s="31"/>
      <c r="Z760" s="31"/>
      <c r="AA760" s="31"/>
      <c r="AB760" s="31"/>
      <c r="AC760" s="122"/>
      <c r="AD760" s="122"/>
      <c r="AQ760" s="8"/>
      <c r="AR760" s="8"/>
      <c r="AY760" s="8"/>
      <c r="BA760"/>
      <c r="BB760"/>
      <c r="BC760"/>
      <c r="BD760"/>
    </row>
    <row r="761" spans="1:56" s="4" customFormat="1">
      <c r="A761"/>
      <c r="B761"/>
      <c r="D761"/>
      <c r="E761"/>
      <c r="F761"/>
      <c r="G761"/>
      <c r="H761"/>
      <c r="I761"/>
      <c r="J761"/>
      <c r="K761"/>
      <c r="L761"/>
      <c r="M761"/>
      <c r="N761"/>
      <c r="O761"/>
      <c r="R761" s="122"/>
      <c r="S761" s="122"/>
      <c r="T761" s="31"/>
      <c r="U761" s="31"/>
      <c r="V761" s="31"/>
      <c r="W761" s="31"/>
      <c r="X761" s="31"/>
      <c r="Y761" s="31"/>
      <c r="Z761" s="31"/>
      <c r="AA761" s="31"/>
      <c r="AB761" s="31"/>
      <c r="AC761" s="122"/>
      <c r="AD761" s="122"/>
      <c r="AQ761" s="8"/>
      <c r="AR761" s="8"/>
      <c r="AY761" s="8"/>
      <c r="BA761"/>
      <c r="BB761"/>
      <c r="BC761"/>
      <c r="BD761"/>
    </row>
    <row r="762" spans="1:56" s="4" customFormat="1">
      <c r="A762"/>
      <c r="B762"/>
      <c r="D762"/>
      <c r="E762"/>
      <c r="F762"/>
      <c r="G762"/>
      <c r="H762"/>
      <c r="I762"/>
      <c r="J762"/>
      <c r="K762"/>
      <c r="L762"/>
      <c r="M762"/>
      <c r="N762"/>
      <c r="O762"/>
      <c r="R762" s="122"/>
      <c r="S762" s="122"/>
      <c r="T762" s="31"/>
      <c r="U762" s="31"/>
      <c r="V762" s="31"/>
      <c r="W762" s="31"/>
      <c r="X762" s="31"/>
      <c r="Y762" s="31"/>
      <c r="Z762" s="31"/>
      <c r="AA762" s="31"/>
      <c r="AB762" s="31"/>
      <c r="AC762" s="122"/>
      <c r="AD762" s="122"/>
      <c r="AQ762" s="8"/>
      <c r="AR762" s="8"/>
      <c r="AY762" s="8"/>
      <c r="BA762"/>
      <c r="BB762"/>
      <c r="BC762"/>
      <c r="BD762"/>
    </row>
    <row r="763" spans="1:56" s="4" customFormat="1">
      <c r="A763"/>
      <c r="B763"/>
      <c r="D763"/>
      <c r="E763"/>
      <c r="F763"/>
      <c r="G763"/>
      <c r="H763"/>
      <c r="I763"/>
      <c r="J763"/>
      <c r="K763"/>
      <c r="L763"/>
      <c r="M763"/>
      <c r="N763"/>
      <c r="O763"/>
      <c r="R763" s="122"/>
      <c r="S763" s="122"/>
      <c r="T763" s="31"/>
      <c r="U763" s="31"/>
      <c r="V763" s="31"/>
      <c r="W763" s="31"/>
      <c r="X763" s="31"/>
      <c r="Y763" s="31"/>
      <c r="Z763" s="31"/>
      <c r="AA763" s="31"/>
      <c r="AB763" s="31"/>
      <c r="AC763" s="122"/>
      <c r="AD763" s="122"/>
      <c r="AQ763" s="8"/>
      <c r="AR763" s="8"/>
      <c r="AY763" s="8"/>
      <c r="BA763"/>
      <c r="BB763"/>
      <c r="BC763"/>
      <c r="BD763"/>
    </row>
    <row r="764" spans="1:56" s="4" customFormat="1">
      <c r="A764"/>
      <c r="B764"/>
      <c r="D764"/>
      <c r="E764"/>
      <c r="F764"/>
      <c r="G764"/>
      <c r="H764"/>
      <c r="I764"/>
      <c r="J764"/>
      <c r="K764"/>
      <c r="L764"/>
      <c r="M764"/>
      <c r="N764"/>
      <c r="O764"/>
      <c r="R764" s="122"/>
      <c r="S764" s="122"/>
      <c r="T764" s="31"/>
      <c r="U764" s="31"/>
      <c r="V764" s="31"/>
      <c r="W764" s="31"/>
      <c r="X764" s="31"/>
      <c r="Y764" s="31"/>
      <c r="Z764" s="31"/>
      <c r="AA764" s="31"/>
      <c r="AB764" s="31"/>
      <c r="AC764" s="122"/>
      <c r="AD764" s="122"/>
      <c r="AQ764" s="8"/>
      <c r="AR764" s="8"/>
      <c r="AY764" s="8"/>
      <c r="BA764"/>
      <c r="BB764"/>
      <c r="BC764"/>
      <c r="BD764"/>
    </row>
    <row r="765" spans="1:56" s="4" customFormat="1">
      <c r="A765"/>
      <c r="B765"/>
      <c r="D765"/>
      <c r="E765"/>
      <c r="F765"/>
      <c r="G765"/>
      <c r="H765"/>
      <c r="I765"/>
      <c r="J765"/>
      <c r="K765"/>
      <c r="L765"/>
      <c r="M765"/>
      <c r="N765"/>
      <c r="O765"/>
      <c r="R765" s="122"/>
      <c r="S765" s="122"/>
      <c r="T765" s="31"/>
      <c r="U765" s="31"/>
      <c r="V765" s="31"/>
      <c r="W765" s="31"/>
      <c r="X765" s="31"/>
      <c r="Y765" s="31"/>
      <c r="Z765" s="31"/>
      <c r="AA765" s="31"/>
      <c r="AB765" s="31"/>
      <c r="AC765" s="122"/>
      <c r="AD765" s="122"/>
      <c r="AQ765" s="8"/>
      <c r="AR765" s="8"/>
      <c r="AY765" s="8"/>
      <c r="BA765"/>
      <c r="BB765"/>
      <c r="BC765"/>
      <c r="BD765"/>
    </row>
    <row r="766" spans="1:56" s="4" customFormat="1">
      <c r="A766"/>
      <c r="B766"/>
      <c r="D766"/>
      <c r="E766"/>
      <c r="F766"/>
      <c r="G766"/>
      <c r="H766"/>
      <c r="I766"/>
      <c r="J766"/>
      <c r="K766"/>
      <c r="L766"/>
      <c r="M766"/>
      <c r="N766"/>
      <c r="O766"/>
      <c r="R766" s="122"/>
      <c r="S766" s="122"/>
      <c r="T766" s="31"/>
      <c r="U766" s="31"/>
      <c r="V766" s="31"/>
      <c r="W766" s="31"/>
      <c r="X766" s="31"/>
      <c r="Y766" s="31"/>
      <c r="Z766" s="31"/>
      <c r="AA766" s="31"/>
      <c r="AB766" s="31"/>
      <c r="AC766" s="122"/>
      <c r="AD766" s="122"/>
      <c r="AQ766" s="8"/>
      <c r="AR766" s="8"/>
      <c r="AY766" s="8"/>
      <c r="BA766"/>
      <c r="BB766"/>
      <c r="BC766"/>
      <c r="BD766"/>
    </row>
    <row r="767" spans="1:56" s="4" customFormat="1">
      <c r="A767"/>
      <c r="B767"/>
      <c r="D767"/>
      <c r="E767"/>
      <c r="F767"/>
      <c r="G767"/>
      <c r="H767"/>
      <c r="I767"/>
      <c r="J767"/>
      <c r="K767"/>
      <c r="L767"/>
      <c r="M767"/>
      <c r="N767"/>
      <c r="O767"/>
      <c r="R767" s="122"/>
      <c r="S767" s="122"/>
      <c r="T767" s="31"/>
      <c r="U767" s="31"/>
      <c r="V767" s="31"/>
      <c r="W767" s="31"/>
      <c r="X767" s="31"/>
      <c r="Y767" s="31"/>
      <c r="Z767" s="31"/>
      <c r="AA767" s="31"/>
      <c r="AB767" s="31"/>
      <c r="AC767" s="122"/>
      <c r="AD767" s="122"/>
      <c r="AQ767" s="8"/>
      <c r="AR767" s="8"/>
      <c r="AY767" s="8"/>
      <c r="BA767"/>
      <c r="BB767"/>
      <c r="BC767"/>
      <c r="BD767"/>
    </row>
    <row r="768" spans="1:56" s="4" customFormat="1">
      <c r="A768"/>
      <c r="B768"/>
      <c r="D768"/>
      <c r="E768"/>
      <c r="F768"/>
      <c r="G768"/>
      <c r="H768"/>
      <c r="I768"/>
      <c r="J768"/>
      <c r="K768"/>
      <c r="L768"/>
      <c r="M768"/>
      <c r="N768"/>
      <c r="O768"/>
      <c r="R768" s="122"/>
      <c r="S768" s="122"/>
      <c r="T768" s="31"/>
      <c r="U768" s="31"/>
      <c r="V768" s="31"/>
      <c r="W768" s="31"/>
      <c r="X768" s="31"/>
      <c r="Y768" s="31"/>
      <c r="Z768" s="31"/>
      <c r="AA768" s="31"/>
      <c r="AB768" s="31"/>
      <c r="AC768" s="122"/>
      <c r="AD768" s="122"/>
      <c r="AQ768" s="8"/>
      <c r="AR768" s="8"/>
      <c r="AY768" s="8"/>
      <c r="BA768"/>
      <c r="BB768"/>
      <c r="BC768"/>
      <c r="BD768"/>
    </row>
    <row r="769" spans="1:56" s="4" customFormat="1">
      <c r="A769"/>
      <c r="B769"/>
      <c r="D769"/>
      <c r="E769"/>
      <c r="F769"/>
      <c r="G769"/>
      <c r="H769"/>
      <c r="I769"/>
      <c r="J769"/>
      <c r="K769"/>
      <c r="L769"/>
      <c r="M769"/>
      <c r="N769"/>
      <c r="O769"/>
      <c r="R769" s="122"/>
      <c r="S769" s="122"/>
      <c r="T769" s="31"/>
      <c r="U769" s="31"/>
      <c r="V769" s="31"/>
      <c r="W769" s="31"/>
      <c r="X769" s="31"/>
      <c r="Y769" s="31"/>
      <c r="Z769" s="31"/>
      <c r="AA769" s="31"/>
      <c r="AB769" s="31"/>
      <c r="AC769" s="122"/>
      <c r="AD769" s="122"/>
      <c r="AQ769" s="8"/>
      <c r="AR769" s="8"/>
      <c r="AY769" s="8"/>
      <c r="BA769"/>
      <c r="BB769"/>
      <c r="BC769"/>
      <c r="BD769"/>
    </row>
    <row r="770" spans="1:56" s="4" customFormat="1">
      <c r="A770"/>
      <c r="B770"/>
      <c r="D770"/>
      <c r="E770"/>
      <c r="F770"/>
      <c r="G770"/>
      <c r="H770"/>
      <c r="I770"/>
      <c r="J770"/>
      <c r="K770"/>
      <c r="L770"/>
      <c r="M770"/>
      <c r="N770"/>
      <c r="O770"/>
      <c r="R770" s="122"/>
      <c r="S770" s="122"/>
      <c r="T770" s="31"/>
      <c r="U770" s="31"/>
      <c r="V770" s="31"/>
      <c r="W770" s="31"/>
      <c r="X770" s="31"/>
      <c r="Y770" s="31"/>
      <c r="Z770" s="31"/>
      <c r="AA770" s="31"/>
      <c r="AB770" s="31"/>
      <c r="AC770" s="122"/>
      <c r="AD770" s="122"/>
      <c r="AQ770" s="8"/>
      <c r="AR770" s="8"/>
      <c r="AY770" s="8"/>
      <c r="BA770"/>
      <c r="BB770"/>
      <c r="BC770"/>
      <c r="BD770"/>
    </row>
    <row r="771" spans="1:56" s="4" customFormat="1">
      <c r="A771"/>
      <c r="B771"/>
      <c r="D771"/>
      <c r="E771"/>
      <c r="F771"/>
      <c r="G771"/>
      <c r="H771"/>
      <c r="I771"/>
      <c r="J771"/>
      <c r="K771"/>
      <c r="L771"/>
      <c r="M771"/>
      <c r="N771"/>
      <c r="O771"/>
      <c r="R771" s="122"/>
      <c r="S771" s="122"/>
      <c r="T771" s="31"/>
      <c r="U771" s="31"/>
      <c r="V771" s="31"/>
      <c r="W771" s="31"/>
      <c r="X771" s="31"/>
      <c r="Y771" s="31"/>
      <c r="Z771" s="31"/>
      <c r="AA771" s="31"/>
      <c r="AB771" s="31"/>
      <c r="AC771" s="122"/>
      <c r="AD771" s="122"/>
      <c r="AQ771" s="8"/>
      <c r="AR771" s="8"/>
      <c r="AY771" s="8"/>
      <c r="BA771"/>
      <c r="BB771"/>
      <c r="BC771"/>
      <c r="BD771"/>
    </row>
    <row r="772" spans="1:56" s="4" customFormat="1">
      <c r="A772"/>
      <c r="B772"/>
      <c r="D772"/>
      <c r="E772"/>
      <c r="F772"/>
      <c r="G772"/>
      <c r="H772"/>
      <c r="I772"/>
      <c r="J772"/>
      <c r="K772"/>
      <c r="L772"/>
      <c r="M772"/>
      <c r="N772"/>
      <c r="O772"/>
      <c r="R772" s="122"/>
      <c r="S772" s="122"/>
      <c r="T772" s="31"/>
      <c r="U772" s="31"/>
      <c r="V772" s="31"/>
      <c r="W772" s="31"/>
      <c r="X772" s="31"/>
      <c r="Y772" s="31"/>
      <c r="Z772" s="31"/>
      <c r="AA772" s="31"/>
      <c r="AB772" s="31"/>
      <c r="AC772" s="122"/>
      <c r="AD772" s="122"/>
      <c r="AQ772" s="8"/>
      <c r="AR772" s="8"/>
      <c r="AY772" s="8"/>
      <c r="BA772"/>
      <c r="BB772"/>
      <c r="BC772"/>
      <c r="BD772"/>
    </row>
    <row r="773" spans="1:56" s="4" customFormat="1">
      <c r="A773"/>
      <c r="B773"/>
      <c r="D773"/>
      <c r="E773"/>
      <c r="F773"/>
      <c r="G773"/>
      <c r="H773"/>
      <c r="I773"/>
      <c r="J773"/>
      <c r="K773"/>
      <c r="L773"/>
      <c r="M773"/>
      <c r="N773"/>
      <c r="O773"/>
      <c r="R773" s="122"/>
      <c r="S773" s="122"/>
      <c r="T773" s="31"/>
      <c r="U773" s="31"/>
      <c r="V773" s="31"/>
      <c r="W773" s="31"/>
      <c r="X773" s="31"/>
      <c r="Y773" s="31"/>
      <c r="Z773" s="31"/>
      <c r="AA773" s="31"/>
      <c r="AB773" s="31"/>
      <c r="AC773" s="122"/>
      <c r="AD773" s="122"/>
      <c r="AQ773" s="8"/>
      <c r="AR773" s="8"/>
      <c r="AY773" s="8"/>
      <c r="BA773"/>
      <c r="BB773"/>
      <c r="BC773"/>
      <c r="BD773"/>
    </row>
    <row r="774" spans="1:56" s="4" customFormat="1">
      <c r="A774"/>
      <c r="B774"/>
      <c r="D774"/>
      <c r="E774"/>
      <c r="F774"/>
      <c r="G774"/>
      <c r="H774"/>
      <c r="I774"/>
      <c r="J774"/>
      <c r="K774"/>
      <c r="L774"/>
      <c r="M774"/>
      <c r="N774"/>
      <c r="O774"/>
      <c r="R774" s="122"/>
      <c r="S774" s="122"/>
      <c r="T774" s="31"/>
      <c r="U774" s="31"/>
      <c r="V774" s="31"/>
      <c r="W774" s="31"/>
      <c r="X774" s="31"/>
      <c r="Y774" s="31"/>
      <c r="Z774" s="31"/>
      <c r="AA774" s="31"/>
      <c r="AB774" s="31"/>
      <c r="AC774" s="122"/>
      <c r="AD774" s="122"/>
      <c r="AQ774" s="8"/>
      <c r="AR774" s="8"/>
      <c r="AY774" s="8"/>
      <c r="BA774"/>
      <c r="BB774"/>
      <c r="BC774"/>
      <c r="BD774"/>
    </row>
    <row r="775" spans="1:56" s="4" customFormat="1">
      <c r="A775"/>
      <c r="B775"/>
      <c r="D775"/>
      <c r="E775"/>
      <c r="F775"/>
      <c r="G775"/>
      <c r="H775"/>
      <c r="I775"/>
      <c r="J775"/>
      <c r="K775"/>
      <c r="L775"/>
      <c r="M775"/>
      <c r="N775"/>
      <c r="O775"/>
      <c r="R775" s="122"/>
      <c r="S775" s="122"/>
      <c r="T775" s="31"/>
      <c r="U775" s="31"/>
      <c r="V775" s="31"/>
      <c r="W775" s="31"/>
      <c r="X775" s="31"/>
      <c r="Y775" s="31"/>
      <c r="Z775" s="31"/>
      <c r="AA775" s="31"/>
      <c r="AB775" s="31"/>
      <c r="AC775" s="122"/>
      <c r="AD775" s="122"/>
      <c r="AQ775" s="8"/>
      <c r="AR775" s="8"/>
      <c r="AY775" s="8"/>
      <c r="BA775"/>
      <c r="BB775"/>
      <c r="BC775"/>
      <c r="BD775"/>
    </row>
    <row r="776" spans="1:56" s="4" customFormat="1">
      <c r="A776"/>
      <c r="B776"/>
      <c r="D776"/>
      <c r="E776"/>
      <c r="F776"/>
      <c r="G776"/>
      <c r="H776"/>
      <c r="I776"/>
      <c r="J776"/>
      <c r="K776"/>
      <c r="L776"/>
      <c r="M776"/>
      <c r="N776"/>
      <c r="O776"/>
      <c r="R776" s="122"/>
      <c r="S776" s="122"/>
      <c r="T776" s="31"/>
      <c r="U776" s="31"/>
      <c r="V776" s="31"/>
      <c r="W776" s="31"/>
      <c r="X776" s="31"/>
      <c r="Y776" s="31"/>
      <c r="Z776" s="31"/>
      <c r="AA776" s="31"/>
      <c r="AB776" s="31"/>
      <c r="AC776" s="122"/>
      <c r="AD776" s="122"/>
      <c r="AQ776" s="8"/>
      <c r="AR776" s="8"/>
      <c r="AY776" s="8"/>
      <c r="BA776"/>
      <c r="BB776"/>
      <c r="BC776"/>
      <c r="BD776"/>
    </row>
    <row r="777" spans="1:56" s="4" customFormat="1">
      <c r="A777"/>
      <c r="B777"/>
      <c r="D777"/>
      <c r="E777"/>
      <c r="F777"/>
      <c r="G777"/>
      <c r="H777"/>
      <c r="I777"/>
      <c r="J777"/>
      <c r="K777"/>
      <c r="L777"/>
      <c r="M777"/>
      <c r="N777"/>
      <c r="O777"/>
      <c r="R777" s="122"/>
      <c r="S777" s="122"/>
      <c r="T777" s="31"/>
      <c r="U777" s="31"/>
      <c r="V777" s="31"/>
      <c r="W777" s="31"/>
      <c r="X777" s="31"/>
      <c r="Y777" s="31"/>
      <c r="Z777" s="31"/>
      <c r="AA777" s="31"/>
      <c r="AB777" s="31"/>
      <c r="AC777" s="122"/>
      <c r="AD777" s="122"/>
      <c r="AQ777" s="8"/>
      <c r="AR777" s="8"/>
      <c r="AY777" s="8"/>
      <c r="BA777"/>
      <c r="BB777"/>
      <c r="BC777"/>
      <c r="BD777"/>
    </row>
    <row r="778" spans="1:56" s="4" customFormat="1">
      <c r="A778"/>
      <c r="B778"/>
      <c r="D778"/>
      <c r="E778"/>
      <c r="F778"/>
      <c r="G778"/>
      <c r="H778"/>
      <c r="I778"/>
      <c r="J778"/>
      <c r="K778"/>
      <c r="L778"/>
      <c r="M778"/>
      <c r="N778"/>
      <c r="O778"/>
      <c r="R778" s="122"/>
      <c r="S778" s="122"/>
      <c r="T778" s="31"/>
      <c r="U778" s="31"/>
      <c r="V778" s="31"/>
      <c r="W778" s="31"/>
      <c r="X778" s="31"/>
      <c r="Y778" s="31"/>
      <c r="Z778" s="31"/>
      <c r="AA778" s="31"/>
      <c r="AB778" s="31"/>
      <c r="AC778" s="122"/>
      <c r="AD778" s="122"/>
      <c r="AQ778" s="8"/>
      <c r="AR778" s="8"/>
      <c r="AY778" s="8"/>
      <c r="BA778"/>
      <c r="BB778"/>
      <c r="BC778"/>
      <c r="BD778"/>
    </row>
    <row r="779" spans="1:56" s="4" customFormat="1">
      <c r="A779"/>
      <c r="B779"/>
      <c r="D779"/>
      <c r="E779"/>
      <c r="F779"/>
      <c r="G779"/>
      <c r="H779"/>
      <c r="I779"/>
      <c r="J779"/>
      <c r="K779"/>
      <c r="L779"/>
      <c r="M779"/>
      <c r="N779"/>
      <c r="O779"/>
      <c r="R779" s="122"/>
      <c r="S779" s="122"/>
      <c r="T779" s="31"/>
      <c r="U779" s="31"/>
      <c r="V779" s="31"/>
      <c r="W779" s="31"/>
      <c r="X779" s="31"/>
      <c r="Y779" s="31"/>
      <c r="Z779" s="31"/>
      <c r="AA779" s="31"/>
      <c r="AB779" s="31"/>
      <c r="AC779" s="122"/>
      <c r="AD779" s="122"/>
      <c r="AQ779" s="8"/>
      <c r="AR779" s="8"/>
      <c r="AY779" s="8"/>
      <c r="BA779"/>
      <c r="BB779"/>
      <c r="BC779"/>
      <c r="BD779"/>
    </row>
    <row r="780" spans="1:56" s="4" customFormat="1">
      <c r="A780"/>
      <c r="B780"/>
      <c r="D780"/>
      <c r="E780"/>
      <c r="F780"/>
      <c r="G780"/>
      <c r="H780"/>
      <c r="I780"/>
      <c r="J780"/>
      <c r="K780"/>
      <c r="L780"/>
      <c r="M780"/>
      <c r="N780"/>
      <c r="O780"/>
      <c r="R780" s="122"/>
      <c r="S780" s="122"/>
      <c r="T780" s="31"/>
      <c r="U780" s="31"/>
      <c r="V780" s="31"/>
      <c r="W780" s="31"/>
      <c r="X780" s="31"/>
      <c r="Y780" s="31"/>
      <c r="Z780" s="31"/>
      <c r="AA780" s="31"/>
      <c r="AB780" s="31"/>
      <c r="AC780" s="122"/>
      <c r="AD780" s="122"/>
      <c r="AQ780" s="8"/>
      <c r="AR780" s="8"/>
      <c r="AY780" s="8"/>
      <c r="BA780"/>
      <c r="BB780"/>
      <c r="BC780"/>
      <c r="BD780"/>
    </row>
    <row r="781" spans="1:56" s="4" customFormat="1">
      <c r="A781"/>
      <c r="B781"/>
      <c r="D781"/>
      <c r="E781"/>
      <c r="F781"/>
      <c r="G781"/>
      <c r="H781"/>
      <c r="I781"/>
      <c r="J781"/>
      <c r="K781"/>
      <c r="L781"/>
      <c r="M781"/>
      <c r="N781"/>
      <c r="O781"/>
      <c r="R781" s="122"/>
      <c r="S781" s="122"/>
      <c r="T781" s="31"/>
      <c r="U781" s="31"/>
      <c r="V781" s="31"/>
      <c r="W781" s="31"/>
      <c r="X781" s="31"/>
      <c r="Y781" s="31"/>
      <c r="Z781" s="31"/>
      <c r="AA781" s="31"/>
      <c r="AB781" s="31"/>
      <c r="AC781" s="122"/>
      <c r="AD781" s="122"/>
      <c r="AQ781" s="8"/>
      <c r="AR781" s="8"/>
      <c r="AY781" s="8"/>
      <c r="BA781"/>
      <c r="BB781"/>
      <c r="BC781"/>
      <c r="BD781"/>
    </row>
    <row r="782" spans="1:56" s="4" customFormat="1">
      <c r="A782"/>
      <c r="B782"/>
      <c r="D782"/>
      <c r="E782"/>
      <c r="F782"/>
      <c r="G782"/>
      <c r="H782"/>
      <c r="I782"/>
      <c r="J782"/>
      <c r="K782"/>
      <c r="L782"/>
      <c r="M782"/>
      <c r="N782"/>
      <c r="O782"/>
      <c r="R782" s="122"/>
      <c r="S782" s="122"/>
      <c r="T782" s="31"/>
      <c r="U782" s="31"/>
      <c r="V782" s="31"/>
      <c r="W782" s="31"/>
      <c r="X782" s="31"/>
      <c r="Y782" s="31"/>
      <c r="Z782" s="31"/>
      <c r="AA782" s="31"/>
      <c r="AB782" s="31"/>
      <c r="AC782" s="122"/>
      <c r="AD782" s="122"/>
      <c r="AQ782" s="8"/>
      <c r="AR782" s="8"/>
      <c r="AY782" s="8"/>
      <c r="BA782"/>
      <c r="BB782"/>
      <c r="BC782"/>
      <c r="BD782"/>
    </row>
    <row r="783" spans="1:56" s="4" customFormat="1">
      <c r="A783"/>
      <c r="B783"/>
      <c r="D783"/>
      <c r="E783"/>
      <c r="F783"/>
      <c r="G783"/>
      <c r="H783"/>
      <c r="I783"/>
      <c r="J783"/>
      <c r="K783"/>
      <c r="L783"/>
      <c r="M783"/>
      <c r="N783"/>
      <c r="O783"/>
      <c r="R783" s="122"/>
      <c r="S783" s="122"/>
      <c r="T783" s="31"/>
      <c r="U783" s="31"/>
      <c r="V783" s="31"/>
      <c r="W783" s="31"/>
      <c r="X783" s="31"/>
      <c r="Y783" s="31"/>
      <c r="Z783" s="31"/>
      <c r="AA783" s="31"/>
      <c r="AB783" s="31"/>
      <c r="AC783" s="122"/>
      <c r="AD783" s="122"/>
      <c r="AQ783" s="8"/>
      <c r="AR783" s="8"/>
      <c r="AY783" s="8"/>
      <c r="BA783"/>
      <c r="BB783"/>
      <c r="BC783"/>
      <c r="BD783"/>
    </row>
    <row r="784" spans="1:56" s="4" customFormat="1">
      <c r="A784"/>
      <c r="B784"/>
      <c r="D784"/>
      <c r="E784"/>
      <c r="F784"/>
      <c r="G784"/>
      <c r="H784"/>
      <c r="I784"/>
      <c r="J784"/>
      <c r="K784"/>
      <c r="L784"/>
      <c r="M784"/>
      <c r="N784"/>
      <c r="O784"/>
      <c r="R784" s="122"/>
      <c r="S784" s="122"/>
      <c r="T784" s="31"/>
      <c r="U784" s="31"/>
      <c r="V784" s="31"/>
      <c r="W784" s="31"/>
      <c r="X784" s="31"/>
      <c r="Y784" s="31"/>
      <c r="Z784" s="31"/>
      <c r="AA784" s="31"/>
      <c r="AB784" s="31"/>
      <c r="AC784" s="122"/>
      <c r="AD784" s="122"/>
      <c r="AQ784" s="8"/>
      <c r="AR784" s="8"/>
      <c r="AY784" s="8"/>
      <c r="BA784"/>
      <c r="BB784"/>
      <c r="BC784"/>
      <c r="BD784"/>
    </row>
    <row r="785" spans="1:56" s="4" customFormat="1">
      <c r="A785"/>
      <c r="B785"/>
      <c r="D785"/>
      <c r="E785"/>
      <c r="F785"/>
      <c r="G785"/>
      <c r="H785"/>
      <c r="I785"/>
      <c r="J785"/>
      <c r="K785"/>
      <c r="L785"/>
      <c r="M785"/>
      <c r="N785"/>
      <c r="O785"/>
      <c r="R785" s="122"/>
      <c r="S785" s="122"/>
      <c r="T785" s="31"/>
      <c r="U785" s="31"/>
      <c r="V785" s="31"/>
      <c r="W785" s="31"/>
      <c r="X785" s="31"/>
      <c r="Y785" s="31"/>
      <c r="Z785" s="31"/>
      <c r="AA785" s="31"/>
      <c r="AB785" s="31"/>
      <c r="AC785" s="122"/>
      <c r="AD785" s="122"/>
      <c r="AQ785" s="8"/>
      <c r="AR785" s="8"/>
      <c r="AY785" s="8"/>
      <c r="BA785"/>
      <c r="BB785"/>
      <c r="BC785"/>
      <c r="BD785"/>
    </row>
    <row r="786" spans="1:56" s="4" customFormat="1">
      <c r="A786"/>
      <c r="B786"/>
      <c r="D786"/>
      <c r="E786"/>
      <c r="F786"/>
      <c r="G786"/>
      <c r="H786"/>
      <c r="I786"/>
      <c r="J786"/>
      <c r="K786"/>
      <c r="L786"/>
      <c r="M786"/>
      <c r="N786"/>
      <c r="O786"/>
      <c r="R786" s="122"/>
      <c r="S786" s="122"/>
      <c r="T786" s="31"/>
      <c r="U786" s="31"/>
      <c r="V786" s="31"/>
      <c r="W786" s="31"/>
      <c r="X786" s="31"/>
      <c r="Y786" s="31"/>
      <c r="Z786" s="31"/>
      <c r="AA786" s="31"/>
      <c r="AB786" s="31"/>
      <c r="AC786" s="122"/>
      <c r="AD786" s="122"/>
      <c r="AQ786" s="8"/>
      <c r="AR786" s="8"/>
      <c r="AY786" s="8"/>
      <c r="BA786"/>
      <c r="BB786"/>
      <c r="BC786"/>
      <c r="BD786"/>
    </row>
    <row r="787" spans="1:56" s="4" customFormat="1">
      <c r="A787"/>
      <c r="B787"/>
      <c r="D787"/>
      <c r="E787"/>
      <c r="F787"/>
      <c r="G787"/>
      <c r="H787"/>
      <c r="I787"/>
      <c r="J787"/>
      <c r="K787"/>
      <c r="L787"/>
      <c r="M787"/>
      <c r="N787"/>
      <c r="O787"/>
      <c r="R787" s="122"/>
      <c r="S787" s="122"/>
      <c r="T787" s="31"/>
      <c r="U787" s="31"/>
      <c r="V787" s="31"/>
      <c r="W787" s="31"/>
      <c r="X787" s="31"/>
      <c r="Y787" s="31"/>
      <c r="Z787" s="31"/>
      <c r="AA787" s="31"/>
      <c r="AB787" s="31"/>
      <c r="AC787" s="122"/>
      <c r="AD787" s="122"/>
      <c r="AQ787" s="8"/>
      <c r="AR787" s="8"/>
      <c r="AY787" s="8"/>
      <c r="BA787"/>
      <c r="BB787"/>
      <c r="BC787"/>
      <c r="BD787"/>
    </row>
    <row r="788" spans="1:56" s="4" customFormat="1">
      <c r="A788"/>
      <c r="B788"/>
      <c r="D788"/>
      <c r="E788"/>
      <c r="F788"/>
      <c r="G788"/>
      <c r="H788"/>
      <c r="I788"/>
      <c r="J788"/>
      <c r="K788"/>
      <c r="L788"/>
      <c r="M788"/>
      <c r="N788"/>
      <c r="O788"/>
      <c r="R788" s="122"/>
      <c r="S788" s="122"/>
      <c r="T788" s="31"/>
      <c r="U788" s="31"/>
      <c r="V788" s="31"/>
      <c r="W788" s="31"/>
      <c r="X788" s="31"/>
      <c r="Y788" s="31"/>
      <c r="Z788" s="31"/>
      <c r="AA788" s="31"/>
      <c r="AB788" s="31"/>
      <c r="AC788" s="122"/>
      <c r="AD788" s="122"/>
      <c r="AQ788" s="8"/>
      <c r="AR788" s="8"/>
      <c r="AY788" s="8"/>
      <c r="BA788"/>
      <c r="BB788"/>
      <c r="BC788"/>
      <c r="BD788"/>
    </row>
    <row r="789" spans="1:56" s="4" customFormat="1">
      <c r="A789"/>
      <c r="B789"/>
      <c r="D789"/>
      <c r="E789"/>
      <c r="F789"/>
      <c r="G789"/>
      <c r="H789"/>
      <c r="I789"/>
      <c r="J789"/>
      <c r="K789"/>
      <c r="L789"/>
      <c r="M789"/>
      <c r="N789"/>
      <c r="O789"/>
      <c r="R789" s="122"/>
      <c r="S789" s="122"/>
      <c r="T789" s="31"/>
      <c r="U789" s="31"/>
      <c r="V789" s="31"/>
      <c r="W789" s="31"/>
      <c r="X789" s="31"/>
      <c r="Y789" s="31"/>
      <c r="Z789" s="31"/>
      <c r="AA789" s="31"/>
      <c r="AB789" s="31"/>
      <c r="AC789" s="122"/>
      <c r="AD789" s="122"/>
      <c r="AQ789" s="8"/>
      <c r="AR789" s="8"/>
      <c r="AY789" s="8"/>
      <c r="BA789"/>
      <c r="BB789"/>
      <c r="BC789"/>
      <c r="BD789"/>
    </row>
    <row r="790" spans="1:56" s="4" customFormat="1">
      <c r="A790"/>
      <c r="B790"/>
      <c r="D790"/>
      <c r="E790"/>
      <c r="F790"/>
      <c r="G790"/>
      <c r="H790"/>
      <c r="I790"/>
      <c r="J790"/>
      <c r="K790"/>
      <c r="L790"/>
      <c r="M790"/>
      <c r="N790"/>
      <c r="O790"/>
      <c r="R790" s="122"/>
      <c r="S790" s="122"/>
      <c r="T790" s="31"/>
      <c r="U790" s="31"/>
      <c r="V790" s="31"/>
      <c r="W790" s="31"/>
      <c r="X790" s="31"/>
      <c r="Y790" s="31"/>
      <c r="Z790" s="31"/>
      <c r="AA790" s="31"/>
      <c r="AB790" s="31"/>
      <c r="AC790" s="122"/>
      <c r="AD790" s="122"/>
      <c r="AQ790" s="8"/>
      <c r="AR790" s="8"/>
      <c r="AY790" s="8"/>
      <c r="BA790"/>
      <c r="BB790"/>
      <c r="BC790"/>
      <c r="BD790"/>
    </row>
    <row r="791" spans="1:56" s="4" customFormat="1">
      <c r="A791"/>
      <c r="B791"/>
      <c r="D791"/>
      <c r="E791"/>
      <c r="F791"/>
      <c r="G791"/>
      <c r="H791"/>
      <c r="I791"/>
      <c r="J791"/>
      <c r="K791"/>
      <c r="L791"/>
      <c r="M791"/>
      <c r="N791"/>
      <c r="O791"/>
      <c r="R791" s="122"/>
      <c r="S791" s="122"/>
      <c r="T791" s="31"/>
      <c r="U791" s="31"/>
      <c r="V791" s="31"/>
      <c r="W791" s="31"/>
      <c r="X791" s="31"/>
      <c r="Y791" s="31"/>
      <c r="Z791" s="31"/>
      <c r="AA791" s="31"/>
      <c r="AB791" s="31"/>
      <c r="AC791" s="122"/>
      <c r="AD791" s="122"/>
      <c r="AQ791" s="8"/>
      <c r="AR791" s="8"/>
      <c r="AY791" s="8"/>
      <c r="BA791"/>
      <c r="BB791"/>
      <c r="BC791"/>
      <c r="BD791"/>
    </row>
    <row r="792" spans="1:56" s="4" customFormat="1">
      <c r="A792"/>
      <c r="B792"/>
      <c r="D792"/>
      <c r="E792"/>
      <c r="F792"/>
      <c r="G792"/>
      <c r="H792"/>
      <c r="I792"/>
      <c r="J792"/>
      <c r="K792"/>
      <c r="L792"/>
      <c r="M792"/>
      <c r="N792"/>
      <c r="O792"/>
      <c r="R792" s="122"/>
      <c r="S792" s="122"/>
      <c r="T792" s="31"/>
      <c r="U792" s="31"/>
      <c r="V792" s="31"/>
      <c r="W792" s="31"/>
      <c r="X792" s="31"/>
      <c r="Y792" s="31"/>
      <c r="Z792" s="31"/>
      <c r="AA792" s="31"/>
      <c r="AB792" s="31"/>
      <c r="AC792" s="122"/>
      <c r="AD792" s="122"/>
      <c r="AQ792" s="8"/>
      <c r="AR792" s="8"/>
      <c r="AY792" s="8"/>
      <c r="BA792"/>
      <c r="BB792"/>
      <c r="BC792"/>
      <c r="BD792"/>
    </row>
    <row r="793" spans="1:56" s="4" customFormat="1">
      <c r="A793"/>
      <c r="B793"/>
      <c r="D793"/>
      <c r="E793"/>
      <c r="F793"/>
      <c r="G793"/>
      <c r="H793"/>
      <c r="I793"/>
      <c r="J793"/>
      <c r="K793"/>
      <c r="L793"/>
      <c r="M793"/>
      <c r="N793"/>
      <c r="O793"/>
      <c r="R793" s="122"/>
      <c r="S793" s="122"/>
      <c r="T793" s="31"/>
      <c r="U793" s="31"/>
      <c r="V793" s="31"/>
      <c r="W793" s="31"/>
      <c r="X793" s="31"/>
      <c r="Y793" s="31"/>
      <c r="Z793" s="31"/>
      <c r="AA793" s="31"/>
      <c r="AB793" s="31"/>
      <c r="AC793" s="122"/>
      <c r="AD793" s="122"/>
      <c r="AQ793" s="8"/>
      <c r="AR793" s="8"/>
      <c r="AY793" s="8"/>
      <c r="BA793"/>
      <c r="BB793"/>
      <c r="BC793"/>
      <c r="BD793"/>
    </row>
    <row r="794" spans="1:56" s="4" customFormat="1">
      <c r="A794"/>
      <c r="B794"/>
      <c r="D794"/>
      <c r="E794"/>
      <c r="F794"/>
      <c r="G794"/>
      <c r="H794"/>
      <c r="I794"/>
      <c r="J794"/>
      <c r="K794"/>
      <c r="L794"/>
      <c r="M794"/>
      <c r="N794"/>
      <c r="O794"/>
      <c r="R794" s="122"/>
      <c r="S794" s="122"/>
      <c r="T794" s="31"/>
      <c r="U794" s="31"/>
      <c r="V794" s="31"/>
      <c r="W794" s="31"/>
      <c r="X794" s="31"/>
      <c r="Y794" s="31"/>
      <c r="Z794" s="31"/>
      <c r="AA794" s="31"/>
      <c r="AB794" s="31"/>
      <c r="AC794" s="122"/>
      <c r="AD794" s="122"/>
      <c r="AQ794" s="8"/>
      <c r="AR794" s="8"/>
      <c r="AY794" s="8"/>
      <c r="BA794"/>
      <c r="BB794"/>
      <c r="BC794"/>
      <c r="BD794"/>
    </row>
    <row r="795" spans="1:56" s="4" customFormat="1">
      <c r="A795"/>
      <c r="B795"/>
      <c r="D795"/>
      <c r="E795"/>
      <c r="F795"/>
      <c r="G795"/>
      <c r="H795"/>
      <c r="I795"/>
      <c r="J795"/>
      <c r="K795"/>
      <c r="L795"/>
      <c r="M795"/>
      <c r="N795"/>
      <c r="O795"/>
      <c r="R795" s="122"/>
      <c r="S795" s="122"/>
      <c r="T795" s="31"/>
      <c r="U795" s="31"/>
      <c r="V795" s="31"/>
      <c r="W795" s="31"/>
      <c r="X795" s="31"/>
      <c r="Y795" s="31"/>
      <c r="Z795" s="31"/>
      <c r="AA795" s="31"/>
      <c r="AB795" s="31"/>
      <c r="AC795" s="122"/>
      <c r="AD795" s="122"/>
      <c r="AQ795" s="8"/>
      <c r="AR795" s="8"/>
      <c r="AY795" s="8"/>
      <c r="BA795"/>
      <c r="BB795"/>
      <c r="BC795"/>
      <c r="BD795"/>
    </row>
    <row r="796" spans="1:56" s="4" customFormat="1">
      <c r="A796"/>
      <c r="B796"/>
      <c r="D796"/>
      <c r="E796"/>
      <c r="F796"/>
      <c r="G796"/>
      <c r="H796"/>
      <c r="I796"/>
      <c r="J796"/>
      <c r="K796"/>
      <c r="L796"/>
      <c r="M796"/>
      <c r="N796"/>
      <c r="O796"/>
      <c r="R796" s="122"/>
      <c r="S796" s="122"/>
      <c r="T796" s="31"/>
      <c r="U796" s="31"/>
      <c r="V796" s="31"/>
      <c r="W796" s="31"/>
      <c r="X796" s="31"/>
      <c r="Y796" s="31"/>
      <c r="Z796" s="31"/>
      <c r="AA796" s="31"/>
      <c r="AB796" s="31"/>
      <c r="AC796" s="122"/>
      <c r="AD796" s="122"/>
      <c r="AQ796" s="8"/>
      <c r="AR796" s="8"/>
      <c r="AY796" s="8"/>
      <c r="BA796"/>
      <c r="BB796"/>
      <c r="BC796"/>
      <c r="BD796"/>
    </row>
    <row r="797" spans="1:56" s="4" customFormat="1">
      <c r="A797"/>
      <c r="B797"/>
      <c r="D797"/>
      <c r="E797"/>
      <c r="F797"/>
      <c r="G797"/>
      <c r="H797"/>
      <c r="I797"/>
      <c r="J797"/>
      <c r="K797"/>
      <c r="L797"/>
      <c r="M797"/>
      <c r="N797"/>
      <c r="O797"/>
      <c r="R797" s="122"/>
      <c r="S797" s="122"/>
      <c r="T797" s="31"/>
      <c r="U797" s="31"/>
      <c r="V797" s="31"/>
      <c r="W797" s="31"/>
      <c r="X797" s="31"/>
      <c r="Y797" s="31"/>
      <c r="Z797" s="31"/>
      <c r="AA797" s="31"/>
      <c r="AB797" s="31"/>
      <c r="AC797" s="122"/>
      <c r="AD797" s="122"/>
      <c r="AQ797" s="8"/>
      <c r="AR797" s="8"/>
      <c r="AY797" s="8"/>
      <c r="BA797"/>
      <c r="BB797"/>
      <c r="BC797"/>
      <c r="BD797"/>
    </row>
    <row r="798" spans="1:56" s="4" customFormat="1">
      <c r="A798"/>
      <c r="B798"/>
      <c r="D798"/>
      <c r="E798"/>
      <c r="F798"/>
      <c r="G798"/>
      <c r="H798"/>
      <c r="I798"/>
      <c r="J798"/>
      <c r="K798"/>
      <c r="L798"/>
      <c r="M798"/>
      <c r="N798"/>
      <c r="O798"/>
      <c r="R798" s="122"/>
      <c r="S798" s="122"/>
      <c r="T798" s="31"/>
      <c r="U798" s="31"/>
      <c r="V798" s="31"/>
      <c r="W798" s="31"/>
      <c r="X798" s="31"/>
      <c r="Y798" s="31"/>
      <c r="Z798" s="31"/>
      <c r="AA798" s="31"/>
      <c r="AB798" s="31"/>
      <c r="AC798" s="122"/>
      <c r="AD798" s="122"/>
      <c r="AQ798" s="8"/>
      <c r="AR798" s="8"/>
      <c r="AY798" s="8"/>
      <c r="BA798"/>
      <c r="BB798"/>
      <c r="BC798"/>
      <c r="BD798"/>
    </row>
    <row r="799" spans="1:56" s="4" customFormat="1">
      <c r="A799"/>
      <c r="B799"/>
      <c r="D799"/>
      <c r="E799"/>
      <c r="F799"/>
      <c r="G799"/>
      <c r="H799"/>
      <c r="I799"/>
      <c r="J799"/>
      <c r="K799"/>
      <c r="L799"/>
      <c r="M799"/>
      <c r="N799"/>
      <c r="O799"/>
      <c r="R799" s="122"/>
      <c r="S799" s="122"/>
      <c r="T799" s="31"/>
      <c r="U799" s="31"/>
      <c r="V799" s="31"/>
      <c r="W799" s="31"/>
      <c r="X799" s="31"/>
      <c r="Y799" s="31"/>
      <c r="Z799" s="31"/>
      <c r="AA799" s="31"/>
      <c r="AB799" s="31"/>
      <c r="AC799" s="122"/>
      <c r="AD799" s="122"/>
      <c r="AQ799" s="8"/>
      <c r="AR799" s="8"/>
      <c r="AY799" s="8"/>
      <c r="BA799"/>
      <c r="BB799"/>
      <c r="BC799"/>
      <c r="BD799"/>
    </row>
    <row r="800" spans="1:56" s="4" customFormat="1">
      <c r="A800"/>
      <c r="B800"/>
      <c r="D800"/>
      <c r="E800"/>
      <c r="F800"/>
      <c r="G800"/>
      <c r="H800"/>
      <c r="I800"/>
      <c r="J800"/>
      <c r="K800"/>
      <c r="L800"/>
      <c r="M800"/>
      <c r="N800"/>
      <c r="O800"/>
      <c r="R800" s="122"/>
      <c r="S800" s="122"/>
      <c r="T800" s="31"/>
      <c r="U800" s="31"/>
      <c r="V800" s="31"/>
      <c r="W800" s="31"/>
      <c r="X800" s="31"/>
      <c r="Y800" s="31"/>
      <c r="Z800" s="31"/>
      <c r="AA800" s="31"/>
      <c r="AB800" s="31"/>
      <c r="AC800" s="122"/>
      <c r="AD800" s="122"/>
      <c r="AQ800" s="8"/>
      <c r="AR800" s="8"/>
      <c r="AY800" s="8"/>
      <c r="BA800"/>
      <c r="BB800"/>
      <c r="BC800"/>
      <c r="BD800"/>
    </row>
    <row r="801" spans="1:56" s="4" customFormat="1">
      <c r="A801"/>
      <c r="B801"/>
      <c r="D801"/>
      <c r="E801"/>
      <c r="F801"/>
      <c r="G801"/>
      <c r="H801"/>
      <c r="I801"/>
      <c r="J801"/>
      <c r="K801"/>
      <c r="L801"/>
      <c r="M801"/>
      <c r="N801"/>
      <c r="O801"/>
      <c r="R801" s="122"/>
      <c r="S801" s="122"/>
      <c r="T801" s="31"/>
      <c r="U801" s="31"/>
      <c r="V801" s="31"/>
      <c r="W801" s="31"/>
      <c r="X801" s="31"/>
      <c r="Y801" s="31"/>
      <c r="Z801" s="31"/>
      <c r="AA801" s="31"/>
      <c r="AB801" s="31"/>
      <c r="AC801" s="122"/>
      <c r="AD801" s="122"/>
      <c r="AQ801" s="8"/>
      <c r="AR801" s="8"/>
      <c r="AY801" s="8"/>
      <c r="BA801"/>
      <c r="BB801"/>
      <c r="BC801"/>
      <c r="BD801"/>
    </row>
    <row r="802" spans="1:56" s="4" customFormat="1">
      <c r="A802"/>
      <c r="B802"/>
      <c r="D802"/>
      <c r="E802"/>
      <c r="F802"/>
      <c r="G802"/>
      <c r="H802"/>
      <c r="I802"/>
      <c r="J802"/>
      <c r="K802"/>
      <c r="L802"/>
      <c r="M802"/>
      <c r="N802"/>
      <c r="O802"/>
      <c r="R802" s="122"/>
      <c r="S802" s="122"/>
      <c r="T802" s="31"/>
      <c r="U802" s="31"/>
      <c r="V802" s="31"/>
      <c r="W802" s="31"/>
      <c r="X802" s="31"/>
      <c r="Y802" s="31"/>
      <c r="Z802" s="31"/>
      <c r="AA802" s="31"/>
      <c r="AB802" s="31"/>
      <c r="AC802" s="122"/>
      <c r="AD802" s="122"/>
      <c r="AQ802" s="8"/>
      <c r="AR802" s="8"/>
      <c r="AY802" s="8"/>
      <c r="BA802"/>
      <c r="BB802"/>
      <c r="BC802"/>
      <c r="BD802"/>
    </row>
    <row r="803" spans="1:56" s="4" customFormat="1">
      <c r="A803"/>
      <c r="B803"/>
      <c r="D803"/>
      <c r="E803"/>
      <c r="F803"/>
      <c r="G803"/>
      <c r="H803"/>
      <c r="I803"/>
      <c r="J803"/>
      <c r="K803"/>
      <c r="L803"/>
      <c r="M803"/>
      <c r="N803"/>
      <c r="O803"/>
      <c r="R803" s="122"/>
      <c r="S803" s="122"/>
      <c r="T803" s="31"/>
      <c r="U803" s="31"/>
      <c r="V803" s="31"/>
      <c r="W803" s="31"/>
      <c r="X803" s="31"/>
      <c r="Y803" s="31"/>
      <c r="Z803" s="31"/>
      <c r="AA803" s="31"/>
      <c r="AB803" s="31"/>
      <c r="AC803" s="122"/>
      <c r="AD803" s="122"/>
      <c r="AQ803" s="8"/>
      <c r="AR803" s="8"/>
      <c r="AY803" s="8"/>
      <c r="BA803"/>
      <c r="BB803"/>
      <c r="BC803"/>
      <c r="BD803"/>
    </row>
    <row r="804" spans="1:56" s="4" customFormat="1">
      <c r="A804"/>
      <c r="B804"/>
      <c r="D804"/>
      <c r="E804"/>
      <c r="F804"/>
      <c r="G804"/>
      <c r="H804"/>
      <c r="I804"/>
      <c r="J804"/>
      <c r="K804"/>
      <c r="L804"/>
      <c r="M804"/>
      <c r="N804"/>
      <c r="O804"/>
      <c r="R804" s="122"/>
      <c r="S804" s="122"/>
      <c r="T804" s="31"/>
      <c r="U804" s="31"/>
      <c r="V804" s="31"/>
      <c r="W804" s="31"/>
      <c r="X804" s="31"/>
      <c r="Y804" s="31"/>
      <c r="Z804" s="31"/>
      <c r="AA804" s="31"/>
      <c r="AB804" s="31"/>
      <c r="AC804" s="122"/>
      <c r="AD804" s="122"/>
      <c r="AQ804" s="8"/>
      <c r="AR804" s="8"/>
      <c r="AY804" s="8"/>
      <c r="BA804"/>
      <c r="BB804"/>
      <c r="BC804"/>
      <c r="BD804"/>
    </row>
    <row r="805" spans="1:56" s="4" customFormat="1">
      <c r="A805"/>
      <c r="B805"/>
      <c r="D805"/>
      <c r="E805"/>
      <c r="F805"/>
      <c r="G805"/>
      <c r="H805"/>
      <c r="I805"/>
      <c r="J805"/>
      <c r="K805"/>
      <c r="L805"/>
      <c r="M805"/>
      <c r="N805"/>
      <c r="O805"/>
      <c r="R805" s="122"/>
      <c r="S805" s="122"/>
      <c r="T805" s="31"/>
      <c r="U805" s="31"/>
      <c r="V805" s="31"/>
      <c r="W805" s="31"/>
      <c r="X805" s="31"/>
      <c r="Y805" s="31"/>
      <c r="Z805" s="31"/>
      <c r="AA805" s="31"/>
      <c r="AB805" s="31"/>
      <c r="AC805" s="122"/>
      <c r="AD805" s="122"/>
      <c r="AQ805" s="8"/>
      <c r="AR805" s="8"/>
      <c r="AY805" s="8"/>
      <c r="BA805"/>
      <c r="BB805"/>
      <c r="BC805"/>
      <c r="BD805"/>
    </row>
    <row r="806" spans="1:56" s="4" customFormat="1">
      <c r="A806"/>
      <c r="B806"/>
      <c r="D806"/>
      <c r="E806"/>
      <c r="F806"/>
      <c r="G806"/>
      <c r="H806"/>
      <c r="I806"/>
      <c r="J806"/>
      <c r="K806"/>
      <c r="L806"/>
      <c r="M806"/>
      <c r="N806"/>
      <c r="O806"/>
      <c r="R806" s="122"/>
      <c r="S806" s="122"/>
      <c r="T806" s="31"/>
      <c r="U806" s="31"/>
      <c r="V806" s="31"/>
      <c r="W806" s="31"/>
      <c r="X806" s="31"/>
      <c r="Y806" s="31"/>
      <c r="Z806" s="31"/>
      <c r="AA806" s="31"/>
      <c r="AB806" s="31"/>
      <c r="AC806" s="122"/>
      <c r="AD806" s="122"/>
      <c r="AQ806" s="8"/>
      <c r="AR806" s="8"/>
      <c r="AY806" s="8"/>
      <c r="BA806"/>
      <c r="BB806"/>
      <c r="BC806"/>
      <c r="BD806"/>
    </row>
    <row r="807" spans="1:56" s="4" customFormat="1">
      <c r="A807"/>
      <c r="B807"/>
      <c r="D807"/>
      <c r="E807"/>
      <c r="F807"/>
      <c r="G807"/>
      <c r="H807"/>
      <c r="I807"/>
      <c r="J807"/>
      <c r="K807"/>
      <c r="L807"/>
      <c r="M807"/>
      <c r="N807"/>
      <c r="O807"/>
      <c r="R807" s="122"/>
      <c r="S807" s="122"/>
      <c r="T807" s="31"/>
      <c r="U807" s="31"/>
      <c r="V807" s="31"/>
      <c r="W807" s="31"/>
      <c r="X807" s="31"/>
      <c r="Y807" s="31"/>
      <c r="Z807" s="31"/>
      <c r="AA807" s="31"/>
      <c r="AB807" s="31"/>
      <c r="AC807" s="122"/>
      <c r="AD807" s="122"/>
      <c r="AQ807" s="8"/>
      <c r="AR807" s="8"/>
      <c r="AY807" s="8"/>
      <c r="BA807"/>
      <c r="BB807"/>
      <c r="BC807"/>
      <c r="BD807"/>
    </row>
    <row r="808" spans="1:56" s="4" customFormat="1">
      <c r="A808"/>
      <c r="B808"/>
      <c r="D808"/>
      <c r="E808"/>
      <c r="F808"/>
      <c r="G808"/>
      <c r="H808"/>
      <c r="I808"/>
      <c r="J808"/>
      <c r="K808"/>
      <c r="L808"/>
      <c r="M808"/>
      <c r="N808"/>
      <c r="O808"/>
      <c r="R808" s="122"/>
      <c r="S808" s="122"/>
      <c r="T808" s="31"/>
      <c r="U808" s="31"/>
      <c r="V808" s="31"/>
      <c r="W808" s="31"/>
      <c r="X808" s="31"/>
      <c r="Y808" s="31"/>
      <c r="Z808" s="31"/>
      <c r="AA808" s="31"/>
      <c r="AB808" s="31"/>
      <c r="AC808" s="122"/>
      <c r="AD808" s="122"/>
      <c r="AQ808" s="8"/>
      <c r="AR808" s="8"/>
      <c r="AY808" s="8"/>
      <c r="BA808"/>
      <c r="BB808"/>
      <c r="BC808"/>
      <c r="BD808"/>
    </row>
    <row r="809" spans="1:56" s="4" customFormat="1">
      <c r="A809"/>
      <c r="B809"/>
      <c r="D809"/>
      <c r="E809"/>
      <c r="F809"/>
      <c r="G809"/>
      <c r="H809"/>
      <c r="I809"/>
      <c r="J809"/>
      <c r="K809"/>
      <c r="L809"/>
      <c r="M809"/>
      <c r="N809"/>
      <c r="O809"/>
      <c r="R809" s="122"/>
      <c r="S809" s="122"/>
      <c r="T809" s="31"/>
      <c r="U809" s="31"/>
      <c r="V809" s="31"/>
      <c r="W809" s="31"/>
      <c r="X809" s="31"/>
      <c r="Y809" s="31"/>
      <c r="Z809" s="31"/>
      <c r="AA809" s="31"/>
      <c r="AB809" s="31"/>
      <c r="AC809" s="122"/>
      <c r="AD809" s="122"/>
      <c r="AQ809" s="8"/>
      <c r="AR809" s="8"/>
      <c r="AY809" s="8"/>
      <c r="BA809"/>
      <c r="BB809"/>
      <c r="BC809"/>
      <c r="BD809"/>
    </row>
    <row r="810" spans="1:56" s="4" customFormat="1">
      <c r="A810"/>
      <c r="B810"/>
      <c r="D810"/>
      <c r="E810"/>
      <c r="F810"/>
      <c r="G810"/>
      <c r="H810"/>
      <c r="I810"/>
      <c r="J810"/>
      <c r="K810"/>
      <c r="L810"/>
      <c r="M810"/>
      <c r="N810"/>
      <c r="O810"/>
      <c r="R810" s="122"/>
      <c r="S810" s="122"/>
      <c r="T810" s="31"/>
      <c r="U810" s="31"/>
      <c r="V810" s="31"/>
      <c r="W810" s="31"/>
      <c r="X810" s="31"/>
      <c r="Y810" s="31"/>
      <c r="Z810" s="31"/>
      <c r="AA810" s="31"/>
      <c r="AB810" s="31"/>
      <c r="AC810" s="122"/>
      <c r="AD810" s="122"/>
      <c r="AQ810" s="8"/>
      <c r="AR810" s="8"/>
      <c r="AY810" s="8"/>
      <c r="BA810"/>
      <c r="BB810"/>
      <c r="BC810"/>
      <c r="BD810"/>
    </row>
    <row r="811" spans="1:56" s="4" customFormat="1">
      <c r="A811"/>
      <c r="B811"/>
      <c r="D811"/>
      <c r="E811"/>
      <c r="F811"/>
      <c r="G811"/>
      <c r="H811"/>
      <c r="I811"/>
      <c r="J811"/>
      <c r="K811"/>
      <c r="L811"/>
      <c r="M811"/>
      <c r="N811"/>
      <c r="O811"/>
      <c r="R811" s="122"/>
      <c r="S811" s="122"/>
      <c r="T811" s="31"/>
      <c r="U811" s="31"/>
      <c r="V811" s="31"/>
      <c r="W811" s="31"/>
      <c r="X811" s="31"/>
      <c r="Y811" s="31"/>
      <c r="Z811" s="31"/>
      <c r="AA811" s="31"/>
      <c r="AB811" s="31"/>
      <c r="AC811" s="122"/>
      <c r="AD811" s="122"/>
      <c r="AQ811" s="8"/>
      <c r="AR811" s="8"/>
      <c r="AY811" s="8"/>
      <c r="BA811"/>
      <c r="BB811"/>
      <c r="BC811"/>
      <c r="BD811"/>
    </row>
    <row r="812" spans="1:56" s="4" customFormat="1">
      <c r="A812"/>
      <c r="B812"/>
      <c r="D812"/>
      <c r="E812"/>
      <c r="F812"/>
      <c r="G812"/>
      <c r="H812"/>
      <c r="I812"/>
      <c r="J812"/>
      <c r="K812"/>
      <c r="L812"/>
      <c r="M812"/>
      <c r="N812"/>
      <c r="O812"/>
      <c r="R812" s="122"/>
      <c r="S812" s="122"/>
      <c r="T812" s="31"/>
      <c r="U812" s="31"/>
      <c r="V812" s="31"/>
      <c r="W812" s="31"/>
      <c r="X812" s="31"/>
      <c r="Y812" s="31"/>
      <c r="Z812" s="31"/>
      <c r="AA812" s="31"/>
      <c r="AB812" s="31"/>
      <c r="AC812" s="122"/>
      <c r="AD812" s="122"/>
      <c r="AQ812" s="8"/>
      <c r="AR812" s="8"/>
      <c r="AY812" s="8"/>
      <c r="BA812"/>
      <c r="BB812"/>
      <c r="BC812"/>
      <c r="BD812"/>
    </row>
    <row r="813" spans="1:56" s="4" customFormat="1">
      <c r="A813"/>
      <c r="B813"/>
      <c r="D813"/>
      <c r="E813"/>
      <c r="F813"/>
      <c r="G813"/>
      <c r="H813"/>
      <c r="I813"/>
      <c r="J813"/>
      <c r="K813"/>
      <c r="L813"/>
      <c r="M813"/>
      <c r="N813"/>
      <c r="O813"/>
      <c r="R813" s="122"/>
      <c r="S813" s="122"/>
      <c r="T813" s="31"/>
      <c r="U813" s="31"/>
      <c r="V813" s="31"/>
      <c r="W813" s="31"/>
      <c r="X813" s="31"/>
      <c r="Y813" s="31"/>
      <c r="Z813" s="31"/>
      <c r="AA813" s="31"/>
      <c r="AB813" s="31"/>
      <c r="AC813" s="122"/>
      <c r="AD813" s="122"/>
      <c r="AQ813" s="8"/>
      <c r="AR813" s="8"/>
      <c r="AY813" s="8"/>
      <c r="BA813"/>
      <c r="BB813"/>
      <c r="BC813"/>
      <c r="BD813"/>
    </row>
    <row r="814" spans="1:56" s="4" customFormat="1">
      <c r="A814"/>
      <c r="B814"/>
      <c r="D814"/>
      <c r="E814"/>
      <c r="F814"/>
      <c r="G814"/>
      <c r="H814"/>
      <c r="I814"/>
      <c r="J814"/>
      <c r="K814"/>
      <c r="L814"/>
      <c r="M814"/>
      <c r="N814"/>
      <c r="O814"/>
      <c r="R814" s="122"/>
      <c r="S814" s="122"/>
      <c r="T814" s="31"/>
      <c r="U814" s="31"/>
      <c r="V814" s="31"/>
      <c r="W814" s="31"/>
      <c r="X814" s="31"/>
      <c r="Y814" s="31"/>
      <c r="Z814" s="31"/>
      <c r="AA814" s="31"/>
      <c r="AB814" s="31"/>
      <c r="AC814" s="122"/>
      <c r="AD814" s="122"/>
      <c r="AQ814" s="8"/>
      <c r="AR814" s="8"/>
      <c r="AY814" s="8"/>
      <c r="BA814"/>
      <c r="BB814"/>
      <c r="BC814"/>
      <c r="BD814"/>
    </row>
    <row r="815" spans="1:56" s="4" customFormat="1">
      <c r="A815"/>
      <c r="B815"/>
      <c r="D815"/>
      <c r="E815"/>
      <c r="F815"/>
      <c r="G815"/>
      <c r="H815"/>
      <c r="I815"/>
      <c r="J815"/>
      <c r="K815"/>
      <c r="L815"/>
      <c r="M815"/>
      <c r="N815"/>
      <c r="O815"/>
      <c r="R815" s="122"/>
      <c r="S815" s="122"/>
      <c r="T815" s="31"/>
      <c r="U815" s="31"/>
      <c r="V815" s="31"/>
      <c r="W815" s="31"/>
      <c r="X815" s="31"/>
      <c r="Y815" s="31"/>
      <c r="Z815" s="31"/>
      <c r="AA815" s="31"/>
      <c r="AB815" s="31"/>
      <c r="AC815" s="122"/>
      <c r="AD815" s="122"/>
      <c r="AQ815" s="8"/>
      <c r="AR815" s="8"/>
      <c r="AY815" s="8"/>
      <c r="BA815"/>
      <c r="BB815"/>
      <c r="BC815"/>
      <c r="BD815"/>
    </row>
    <row r="816" spans="1:56" s="4" customFormat="1">
      <c r="A816"/>
      <c r="B816"/>
      <c r="D816"/>
      <c r="E816"/>
      <c r="F816"/>
      <c r="G816"/>
      <c r="H816"/>
      <c r="I816"/>
      <c r="J816"/>
      <c r="K816"/>
      <c r="L816"/>
      <c r="M816"/>
      <c r="N816"/>
      <c r="O816"/>
      <c r="R816" s="122"/>
      <c r="S816" s="122"/>
      <c r="T816" s="31"/>
      <c r="U816" s="31"/>
      <c r="V816" s="31"/>
      <c r="W816" s="31"/>
      <c r="X816" s="31"/>
      <c r="Y816" s="31"/>
      <c r="Z816" s="31"/>
      <c r="AA816" s="31"/>
      <c r="AB816" s="31"/>
      <c r="AC816" s="122"/>
      <c r="AD816" s="122"/>
      <c r="AQ816" s="8"/>
      <c r="AR816" s="8"/>
      <c r="AY816" s="8"/>
      <c r="BA816"/>
      <c r="BB816"/>
      <c r="BC816"/>
      <c r="BD816"/>
    </row>
    <row r="817" spans="1:56" s="4" customFormat="1">
      <c r="A817"/>
      <c r="B817"/>
      <c r="D817"/>
      <c r="E817"/>
      <c r="F817"/>
      <c r="G817"/>
      <c r="H817"/>
      <c r="I817"/>
      <c r="J817"/>
      <c r="K817"/>
      <c r="L817"/>
      <c r="M817"/>
      <c r="N817"/>
      <c r="O817"/>
      <c r="R817" s="122"/>
      <c r="S817" s="122"/>
      <c r="T817" s="31"/>
      <c r="U817" s="31"/>
      <c r="V817" s="31"/>
      <c r="W817" s="31"/>
      <c r="X817" s="31"/>
      <c r="Y817" s="31"/>
      <c r="Z817" s="31"/>
      <c r="AA817" s="31"/>
      <c r="AB817" s="31"/>
      <c r="AC817" s="122"/>
      <c r="AD817" s="122"/>
      <c r="AQ817" s="8"/>
      <c r="AR817" s="8"/>
      <c r="AY817" s="8"/>
      <c r="BA817"/>
      <c r="BB817"/>
      <c r="BC817"/>
      <c r="BD817"/>
    </row>
    <row r="818" spans="1:56" s="4" customFormat="1">
      <c r="A818"/>
      <c r="B818"/>
      <c r="D818"/>
      <c r="E818"/>
      <c r="F818"/>
      <c r="G818"/>
      <c r="H818"/>
      <c r="I818"/>
      <c r="J818"/>
      <c r="K818"/>
      <c r="L818"/>
      <c r="M818"/>
      <c r="N818"/>
      <c r="O818"/>
      <c r="R818" s="122"/>
      <c r="S818" s="122"/>
      <c r="T818" s="31"/>
      <c r="U818" s="31"/>
      <c r="V818" s="31"/>
      <c r="W818" s="31"/>
      <c r="X818" s="31"/>
      <c r="Y818" s="31"/>
      <c r="Z818" s="31"/>
      <c r="AA818" s="31"/>
      <c r="AB818" s="31"/>
      <c r="AC818" s="122"/>
      <c r="AD818" s="122"/>
      <c r="AQ818" s="8"/>
      <c r="AR818" s="8"/>
      <c r="AY818" s="8"/>
      <c r="BA818"/>
      <c r="BB818"/>
      <c r="BC818"/>
      <c r="BD818"/>
    </row>
    <row r="819" spans="1:56" s="4" customFormat="1">
      <c r="A819"/>
      <c r="B819"/>
      <c r="D819"/>
      <c r="E819"/>
      <c r="F819"/>
      <c r="G819"/>
      <c r="H819"/>
      <c r="I819"/>
      <c r="J819"/>
      <c r="K819"/>
      <c r="L819"/>
      <c r="M819"/>
      <c r="N819"/>
      <c r="O819"/>
      <c r="R819" s="122"/>
      <c r="S819" s="122"/>
      <c r="T819" s="31"/>
      <c r="U819" s="31"/>
      <c r="V819" s="31"/>
      <c r="W819" s="31"/>
      <c r="X819" s="31"/>
      <c r="Y819" s="31"/>
      <c r="Z819" s="31"/>
      <c r="AA819" s="31"/>
      <c r="AB819" s="31"/>
      <c r="AC819" s="122"/>
      <c r="AD819" s="122"/>
      <c r="AQ819" s="8"/>
      <c r="AR819" s="8"/>
      <c r="AY819" s="8"/>
      <c r="BA819"/>
      <c r="BB819"/>
      <c r="BC819"/>
      <c r="BD819"/>
    </row>
    <row r="820" spans="1:56" s="4" customFormat="1">
      <c r="A820"/>
      <c r="B820"/>
      <c r="D820"/>
      <c r="E820"/>
      <c r="F820"/>
      <c r="G820"/>
      <c r="H820"/>
      <c r="I820"/>
      <c r="J820"/>
      <c r="K820"/>
      <c r="L820"/>
      <c r="M820"/>
      <c r="N820"/>
      <c r="O820"/>
      <c r="R820" s="122"/>
      <c r="S820" s="122"/>
      <c r="T820" s="31"/>
      <c r="U820" s="31"/>
      <c r="V820" s="31"/>
      <c r="W820" s="31"/>
      <c r="X820" s="31"/>
      <c r="Y820" s="31"/>
      <c r="Z820" s="31"/>
      <c r="AA820" s="31"/>
      <c r="AB820" s="31"/>
      <c r="AC820" s="122"/>
      <c r="AD820" s="122"/>
      <c r="AQ820" s="8"/>
      <c r="AR820" s="8"/>
      <c r="AY820" s="8"/>
      <c r="BA820"/>
      <c r="BB820"/>
      <c r="BC820"/>
      <c r="BD820"/>
    </row>
    <row r="821" spans="1:56" s="4" customFormat="1">
      <c r="A821"/>
      <c r="B821"/>
      <c r="D821"/>
      <c r="E821"/>
      <c r="F821"/>
      <c r="G821"/>
      <c r="H821"/>
      <c r="I821"/>
      <c r="J821"/>
      <c r="K821"/>
      <c r="L821"/>
      <c r="M821"/>
      <c r="N821"/>
      <c r="O821"/>
      <c r="R821" s="122"/>
      <c r="S821" s="122"/>
      <c r="T821" s="31"/>
      <c r="U821" s="31"/>
      <c r="V821" s="31"/>
      <c r="W821" s="31"/>
      <c r="X821" s="31"/>
      <c r="Y821" s="31"/>
      <c r="Z821" s="31"/>
      <c r="AA821" s="31"/>
      <c r="AB821" s="31"/>
      <c r="AC821" s="122"/>
      <c r="AD821" s="122"/>
      <c r="AQ821" s="8"/>
      <c r="AR821" s="8"/>
      <c r="AY821" s="8"/>
      <c r="BA821"/>
      <c r="BB821"/>
      <c r="BC821"/>
      <c r="BD821"/>
    </row>
    <row r="822" spans="1:56" s="4" customFormat="1">
      <c r="A822"/>
      <c r="B822"/>
      <c r="D822"/>
      <c r="E822"/>
      <c r="F822"/>
      <c r="G822"/>
      <c r="H822"/>
      <c r="I822"/>
      <c r="J822"/>
      <c r="K822"/>
      <c r="L822"/>
      <c r="M822"/>
      <c r="N822"/>
      <c r="O822"/>
      <c r="R822" s="122"/>
      <c r="S822" s="122"/>
      <c r="T822" s="31"/>
      <c r="U822" s="31"/>
      <c r="V822" s="31"/>
      <c r="W822" s="31"/>
      <c r="X822" s="31"/>
      <c r="Y822" s="31"/>
      <c r="Z822" s="31"/>
      <c r="AA822" s="31"/>
      <c r="AB822" s="31"/>
      <c r="AC822" s="122"/>
      <c r="AD822" s="122"/>
      <c r="AQ822" s="8"/>
      <c r="AR822" s="8"/>
      <c r="AY822" s="8"/>
      <c r="BA822"/>
      <c r="BB822"/>
      <c r="BC822"/>
      <c r="BD822"/>
    </row>
    <row r="823" spans="1:56" s="4" customFormat="1">
      <c r="A823"/>
      <c r="B823"/>
      <c r="D823"/>
      <c r="E823"/>
      <c r="F823"/>
      <c r="G823"/>
      <c r="H823"/>
      <c r="I823"/>
      <c r="J823"/>
      <c r="K823"/>
      <c r="L823"/>
      <c r="M823"/>
      <c r="N823"/>
      <c r="O823"/>
      <c r="R823" s="122"/>
      <c r="S823" s="122"/>
      <c r="T823" s="31"/>
      <c r="U823" s="31"/>
      <c r="V823" s="31"/>
      <c r="W823" s="31"/>
      <c r="X823" s="31"/>
      <c r="Y823" s="31"/>
      <c r="Z823" s="31"/>
      <c r="AA823" s="31"/>
      <c r="AB823" s="31"/>
      <c r="AC823" s="122"/>
      <c r="AD823" s="122"/>
      <c r="AQ823" s="8"/>
      <c r="AR823" s="8"/>
      <c r="AY823" s="8"/>
      <c r="BA823"/>
      <c r="BB823"/>
      <c r="BC823"/>
      <c r="BD823"/>
    </row>
    <row r="824" spans="1:56" s="4" customFormat="1">
      <c r="A824"/>
      <c r="B824"/>
      <c r="D824"/>
      <c r="E824"/>
      <c r="F824"/>
      <c r="G824"/>
      <c r="H824"/>
      <c r="I824"/>
      <c r="J824"/>
      <c r="K824"/>
      <c r="L824"/>
      <c r="M824"/>
      <c r="N824"/>
      <c r="O824"/>
      <c r="R824" s="122"/>
      <c r="S824" s="122"/>
      <c r="T824" s="31"/>
      <c r="U824" s="31"/>
      <c r="V824" s="31"/>
      <c r="W824" s="31"/>
      <c r="X824" s="31"/>
      <c r="Y824" s="31"/>
      <c r="Z824" s="31"/>
      <c r="AA824" s="31"/>
      <c r="AB824" s="31"/>
      <c r="AC824" s="122"/>
      <c r="AD824" s="122"/>
      <c r="AQ824" s="8"/>
      <c r="AR824" s="8"/>
      <c r="AY824" s="8"/>
      <c r="BA824"/>
      <c r="BB824"/>
      <c r="BC824"/>
      <c r="BD824"/>
    </row>
    <row r="825" spans="1:56" s="4" customFormat="1">
      <c r="A825"/>
      <c r="B825"/>
      <c r="D825"/>
      <c r="E825"/>
      <c r="F825"/>
      <c r="G825"/>
      <c r="H825"/>
      <c r="I825"/>
      <c r="J825"/>
      <c r="K825"/>
      <c r="L825"/>
      <c r="M825"/>
      <c r="N825"/>
      <c r="O825"/>
      <c r="R825" s="122"/>
      <c r="S825" s="122"/>
      <c r="T825" s="31"/>
      <c r="U825" s="31"/>
      <c r="V825" s="31"/>
      <c r="W825" s="31"/>
      <c r="X825" s="31"/>
      <c r="Y825" s="31"/>
      <c r="Z825" s="31"/>
      <c r="AA825" s="31"/>
      <c r="AB825" s="31"/>
      <c r="AC825" s="122"/>
      <c r="AD825" s="122"/>
      <c r="AQ825" s="8"/>
      <c r="AR825" s="8"/>
      <c r="AY825" s="8"/>
      <c r="BA825"/>
      <c r="BB825"/>
      <c r="BC825"/>
      <c r="BD825"/>
    </row>
    <row r="826" spans="1:56" s="4" customFormat="1">
      <c r="A826"/>
      <c r="B826"/>
      <c r="D826"/>
      <c r="E826"/>
      <c r="F826"/>
      <c r="G826"/>
      <c r="H826"/>
      <c r="I826"/>
      <c r="J826"/>
      <c r="K826"/>
      <c r="L826"/>
      <c r="M826"/>
      <c r="N826"/>
      <c r="O826"/>
      <c r="R826" s="122"/>
      <c r="S826" s="122"/>
      <c r="T826" s="31"/>
      <c r="U826" s="31"/>
      <c r="V826" s="31"/>
      <c r="W826" s="31"/>
      <c r="X826" s="31"/>
      <c r="Y826" s="31"/>
      <c r="Z826" s="31"/>
      <c r="AA826" s="31"/>
      <c r="AB826" s="31"/>
      <c r="AC826" s="122"/>
      <c r="AD826" s="122"/>
      <c r="AQ826" s="8"/>
      <c r="AR826" s="8"/>
      <c r="AY826" s="8"/>
      <c r="BA826"/>
      <c r="BB826"/>
      <c r="BC826"/>
      <c r="BD826"/>
    </row>
    <row r="827" spans="1:56" s="4" customFormat="1">
      <c r="A827"/>
      <c r="B827"/>
      <c r="D827"/>
      <c r="E827"/>
      <c r="F827"/>
      <c r="G827"/>
      <c r="H827"/>
      <c r="I827"/>
      <c r="J827"/>
      <c r="K827"/>
      <c r="L827"/>
      <c r="M827"/>
      <c r="N827"/>
      <c r="O827"/>
      <c r="R827" s="122"/>
      <c r="S827" s="122"/>
      <c r="T827" s="31"/>
      <c r="U827" s="31"/>
      <c r="V827" s="31"/>
      <c r="W827" s="31"/>
      <c r="X827" s="31"/>
      <c r="Y827" s="31"/>
      <c r="Z827" s="31"/>
      <c r="AA827" s="31"/>
      <c r="AB827" s="31"/>
      <c r="AC827" s="122"/>
      <c r="AD827" s="122"/>
      <c r="AQ827" s="8"/>
      <c r="AR827" s="8"/>
      <c r="AY827" s="8"/>
      <c r="BA827"/>
      <c r="BB827"/>
      <c r="BC827"/>
      <c r="BD827"/>
    </row>
    <row r="828" spans="1:56" s="4" customFormat="1">
      <c r="A828"/>
      <c r="B828"/>
      <c r="D828"/>
      <c r="E828"/>
      <c r="F828"/>
      <c r="G828"/>
      <c r="H828"/>
      <c r="I828"/>
      <c r="J828"/>
      <c r="K828"/>
      <c r="L828"/>
      <c r="M828"/>
      <c r="N828"/>
      <c r="O828"/>
      <c r="R828" s="122"/>
      <c r="S828" s="122"/>
      <c r="T828" s="31"/>
      <c r="U828" s="31"/>
      <c r="V828" s="31"/>
      <c r="W828" s="31"/>
      <c r="X828" s="31"/>
      <c r="Y828" s="31"/>
      <c r="Z828" s="31"/>
      <c r="AA828" s="31"/>
      <c r="AB828" s="31"/>
      <c r="AC828" s="122"/>
      <c r="AD828" s="122"/>
      <c r="AQ828" s="8"/>
      <c r="AR828" s="8"/>
      <c r="AY828" s="8"/>
      <c r="BA828"/>
      <c r="BB828"/>
      <c r="BC828"/>
      <c r="BD828"/>
    </row>
    <row r="829" spans="1:56" s="4" customFormat="1">
      <c r="A829"/>
      <c r="B829"/>
      <c r="D829"/>
      <c r="E829"/>
      <c r="F829"/>
      <c r="G829"/>
      <c r="H829"/>
      <c r="I829"/>
      <c r="J829"/>
      <c r="K829"/>
      <c r="L829"/>
      <c r="M829"/>
      <c r="N829"/>
      <c r="O829"/>
      <c r="R829" s="122"/>
      <c r="S829" s="122"/>
      <c r="T829" s="31"/>
      <c r="U829" s="31"/>
      <c r="V829" s="31"/>
      <c r="W829" s="31"/>
      <c r="X829" s="31"/>
      <c r="Y829" s="31"/>
      <c r="Z829" s="31"/>
      <c r="AA829" s="31"/>
      <c r="AB829" s="31"/>
      <c r="AC829" s="122"/>
      <c r="AD829" s="122"/>
      <c r="AQ829" s="8"/>
      <c r="AR829" s="8"/>
      <c r="AY829" s="8"/>
      <c r="BA829"/>
      <c r="BB829"/>
      <c r="BC829"/>
      <c r="BD829"/>
    </row>
    <row r="830" spans="1:56" s="4" customFormat="1">
      <c r="A830"/>
      <c r="B830"/>
      <c r="D830"/>
      <c r="E830"/>
      <c r="F830"/>
      <c r="G830"/>
      <c r="H830"/>
      <c r="I830"/>
      <c r="J830"/>
      <c r="K830"/>
      <c r="L830"/>
      <c r="M830"/>
      <c r="N830"/>
      <c r="O830"/>
      <c r="R830" s="122"/>
      <c r="S830" s="122"/>
      <c r="T830" s="31"/>
      <c r="U830" s="31"/>
      <c r="V830" s="31"/>
      <c r="W830" s="31"/>
      <c r="X830" s="31"/>
      <c r="Y830" s="31"/>
      <c r="Z830" s="31"/>
      <c r="AA830" s="31"/>
      <c r="AB830" s="31"/>
      <c r="AC830" s="122"/>
      <c r="AD830" s="122"/>
      <c r="AQ830" s="8"/>
      <c r="AR830" s="8"/>
      <c r="AY830" s="8"/>
      <c r="BA830"/>
      <c r="BB830"/>
      <c r="BC830"/>
      <c r="BD830"/>
    </row>
    <row r="831" spans="1:56" s="4" customFormat="1">
      <c r="A831"/>
      <c r="B831"/>
      <c r="D831"/>
      <c r="E831"/>
      <c r="F831"/>
      <c r="G831"/>
      <c r="H831"/>
      <c r="I831"/>
      <c r="J831"/>
      <c r="K831"/>
      <c r="L831"/>
      <c r="M831"/>
      <c r="N831"/>
      <c r="O831"/>
      <c r="R831" s="122"/>
      <c r="S831" s="122"/>
      <c r="T831" s="31"/>
      <c r="U831" s="31"/>
      <c r="V831" s="31"/>
      <c r="W831" s="31"/>
      <c r="X831" s="31"/>
      <c r="Y831" s="31"/>
      <c r="Z831" s="31"/>
      <c r="AA831" s="31"/>
      <c r="AB831" s="31"/>
      <c r="AC831" s="122"/>
      <c r="AD831" s="122"/>
      <c r="AQ831" s="8"/>
      <c r="AR831" s="8"/>
      <c r="AY831" s="8"/>
      <c r="BA831"/>
      <c r="BB831"/>
      <c r="BC831"/>
      <c r="BD831"/>
    </row>
    <row r="832" spans="1:56" s="4" customFormat="1">
      <c r="A832"/>
      <c r="B832"/>
      <c r="D832"/>
      <c r="E832"/>
      <c r="F832"/>
      <c r="G832"/>
      <c r="H832"/>
      <c r="I832"/>
      <c r="J832"/>
      <c r="K832"/>
      <c r="L832"/>
      <c r="M832"/>
      <c r="N832"/>
      <c r="O832"/>
      <c r="R832" s="122"/>
      <c r="S832" s="122"/>
      <c r="T832" s="31"/>
      <c r="U832" s="31"/>
      <c r="V832" s="31"/>
      <c r="W832" s="31"/>
      <c r="X832" s="31"/>
      <c r="Y832" s="31"/>
      <c r="Z832" s="31"/>
      <c r="AA832" s="31"/>
      <c r="AB832" s="31"/>
      <c r="AC832" s="122"/>
      <c r="AD832" s="122"/>
      <c r="AQ832" s="8"/>
      <c r="AR832" s="8"/>
      <c r="AY832" s="8"/>
      <c r="BA832"/>
      <c r="BB832"/>
      <c r="BC832"/>
      <c r="BD832"/>
    </row>
    <row r="833" spans="1:56" s="4" customFormat="1">
      <c r="A833"/>
      <c r="B833"/>
      <c r="D833"/>
      <c r="E833"/>
      <c r="F833"/>
      <c r="G833"/>
      <c r="H833"/>
      <c r="I833"/>
      <c r="J833"/>
      <c r="K833"/>
      <c r="L833"/>
      <c r="M833"/>
      <c r="N833"/>
      <c r="O833"/>
      <c r="R833" s="122"/>
      <c r="S833" s="122"/>
      <c r="T833" s="31"/>
      <c r="U833" s="31"/>
      <c r="V833" s="31"/>
      <c r="W833" s="31"/>
      <c r="X833" s="31"/>
      <c r="Y833" s="31"/>
      <c r="Z833" s="31"/>
      <c r="AA833" s="31"/>
      <c r="AB833" s="31"/>
      <c r="AC833" s="122"/>
      <c r="AD833" s="122"/>
      <c r="AQ833" s="8"/>
      <c r="AR833" s="8"/>
      <c r="AY833" s="8"/>
      <c r="BA833"/>
      <c r="BB833"/>
      <c r="BC833"/>
      <c r="BD833"/>
    </row>
    <row r="834" spans="1:56" s="4" customFormat="1">
      <c r="A834"/>
      <c r="B834"/>
      <c r="D834"/>
      <c r="E834"/>
      <c r="F834"/>
      <c r="G834"/>
      <c r="H834"/>
      <c r="I834"/>
      <c r="J834"/>
      <c r="K834"/>
      <c r="L834"/>
      <c r="M834"/>
      <c r="N834"/>
      <c r="O834"/>
      <c r="R834" s="122"/>
      <c r="S834" s="122"/>
      <c r="T834" s="31"/>
      <c r="U834" s="31"/>
      <c r="V834" s="31"/>
      <c r="W834" s="31"/>
      <c r="X834" s="31"/>
      <c r="Y834" s="31"/>
      <c r="Z834" s="31"/>
      <c r="AA834" s="31"/>
      <c r="AB834" s="31"/>
      <c r="AC834" s="122"/>
      <c r="AD834" s="122"/>
      <c r="AQ834" s="8"/>
      <c r="AR834" s="8"/>
      <c r="AY834" s="8"/>
      <c r="BA834"/>
      <c r="BB834"/>
      <c r="BC834"/>
      <c r="BD834"/>
    </row>
    <row r="835" spans="1:56" s="4" customFormat="1">
      <c r="A835"/>
      <c r="B835"/>
      <c r="D835"/>
      <c r="E835"/>
      <c r="F835"/>
      <c r="G835"/>
      <c r="H835"/>
      <c r="I835"/>
      <c r="J835"/>
      <c r="K835"/>
      <c r="L835"/>
      <c r="M835"/>
      <c r="N835"/>
      <c r="O835"/>
      <c r="R835" s="122"/>
      <c r="S835" s="122"/>
      <c r="T835" s="31"/>
      <c r="U835" s="31"/>
      <c r="V835" s="31"/>
      <c r="W835" s="31"/>
      <c r="X835" s="31"/>
      <c r="Y835" s="31"/>
      <c r="Z835" s="31"/>
      <c r="AA835" s="31"/>
      <c r="AB835" s="31"/>
      <c r="AC835" s="122"/>
      <c r="AD835" s="122"/>
      <c r="AQ835" s="8"/>
      <c r="AR835" s="8"/>
      <c r="AY835" s="8"/>
      <c r="BA835"/>
      <c r="BB835"/>
      <c r="BC835"/>
      <c r="BD835"/>
    </row>
    <row r="836" spans="1:56" s="4" customFormat="1">
      <c r="A836"/>
      <c r="B836"/>
      <c r="D836"/>
      <c r="E836"/>
      <c r="F836"/>
      <c r="G836"/>
      <c r="H836"/>
      <c r="I836"/>
      <c r="J836"/>
      <c r="K836"/>
      <c r="L836"/>
      <c r="M836"/>
      <c r="N836"/>
      <c r="O836"/>
      <c r="R836" s="122"/>
      <c r="S836" s="122"/>
      <c r="T836" s="31"/>
      <c r="U836" s="31"/>
      <c r="V836" s="31"/>
      <c r="W836" s="31"/>
      <c r="X836" s="31"/>
      <c r="Y836" s="31"/>
      <c r="Z836" s="31"/>
      <c r="AA836" s="31"/>
      <c r="AB836" s="31"/>
      <c r="AC836" s="122"/>
      <c r="AD836" s="122"/>
      <c r="AQ836" s="8"/>
      <c r="AR836" s="8"/>
      <c r="AY836" s="8"/>
      <c r="BA836"/>
      <c r="BB836"/>
      <c r="BC836"/>
      <c r="BD836"/>
    </row>
    <row r="837" spans="1:56" s="4" customFormat="1">
      <c r="A837"/>
      <c r="B837"/>
      <c r="D837"/>
      <c r="E837"/>
      <c r="F837"/>
      <c r="G837"/>
      <c r="H837"/>
      <c r="I837"/>
      <c r="J837"/>
      <c r="K837"/>
      <c r="L837"/>
      <c r="M837"/>
      <c r="N837"/>
      <c r="O837"/>
      <c r="R837" s="122"/>
      <c r="S837" s="122"/>
      <c r="T837" s="31"/>
      <c r="U837" s="31"/>
      <c r="V837" s="31"/>
      <c r="W837" s="31"/>
      <c r="X837" s="31"/>
      <c r="Y837" s="31"/>
      <c r="Z837" s="31"/>
      <c r="AA837" s="31"/>
      <c r="AB837" s="31"/>
      <c r="AC837" s="122"/>
      <c r="AD837" s="122"/>
      <c r="AQ837" s="8"/>
      <c r="AR837" s="8"/>
      <c r="AY837" s="8"/>
      <c r="BA837"/>
      <c r="BB837"/>
      <c r="BC837"/>
      <c r="BD837"/>
    </row>
    <row r="838" spans="1:56" s="4" customFormat="1">
      <c r="A838"/>
      <c r="B838"/>
      <c r="D838"/>
      <c r="E838"/>
      <c r="F838"/>
      <c r="G838"/>
      <c r="H838"/>
      <c r="I838"/>
      <c r="J838"/>
      <c r="K838"/>
      <c r="L838"/>
      <c r="M838"/>
      <c r="N838"/>
      <c r="O838"/>
      <c r="R838" s="122"/>
      <c r="S838" s="122"/>
      <c r="T838" s="31"/>
      <c r="U838" s="31"/>
      <c r="V838" s="31"/>
      <c r="W838" s="31"/>
      <c r="X838" s="31"/>
      <c r="Y838" s="31"/>
      <c r="Z838" s="31"/>
      <c r="AA838" s="31"/>
      <c r="AB838" s="31"/>
      <c r="AC838" s="122"/>
      <c r="AD838" s="122"/>
      <c r="AQ838" s="8"/>
      <c r="AR838" s="8"/>
      <c r="AY838" s="8"/>
      <c r="BA838"/>
      <c r="BB838"/>
      <c r="BC838"/>
      <c r="BD838"/>
    </row>
    <row r="839" spans="1:56" s="4" customFormat="1">
      <c r="A839"/>
      <c r="B839"/>
      <c r="D839"/>
      <c r="E839"/>
      <c r="F839"/>
      <c r="G839"/>
      <c r="H839"/>
      <c r="I839"/>
      <c r="J839"/>
      <c r="K839"/>
      <c r="L839"/>
      <c r="M839"/>
      <c r="N839"/>
      <c r="O839"/>
      <c r="R839" s="122"/>
      <c r="S839" s="122"/>
      <c r="T839" s="31"/>
      <c r="U839" s="31"/>
      <c r="V839" s="31"/>
      <c r="W839" s="31"/>
      <c r="X839" s="31"/>
      <c r="Y839" s="31"/>
      <c r="Z839" s="31"/>
      <c r="AA839" s="31"/>
      <c r="AB839" s="31"/>
      <c r="AC839" s="122"/>
      <c r="AD839" s="122"/>
      <c r="AQ839" s="8"/>
      <c r="AR839" s="8"/>
      <c r="AY839" s="8"/>
      <c r="BA839"/>
      <c r="BB839"/>
      <c r="BC839"/>
      <c r="BD839"/>
    </row>
    <row r="840" spans="1:56" s="4" customFormat="1">
      <c r="A840"/>
      <c r="B840"/>
      <c r="D840"/>
      <c r="E840"/>
      <c r="F840"/>
      <c r="G840"/>
      <c r="H840"/>
      <c r="I840"/>
      <c r="J840"/>
      <c r="K840"/>
      <c r="L840"/>
      <c r="M840"/>
      <c r="N840"/>
      <c r="O840"/>
      <c r="R840" s="122"/>
      <c r="S840" s="122"/>
      <c r="T840" s="31"/>
      <c r="U840" s="31"/>
      <c r="V840" s="31"/>
      <c r="W840" s="31"/>
      <c r="X840" s="31"/>
      <c r="Y840" s="31"/>
      <c r="Z840" s="31"/>
      <c r="AA840" s="31"/>
      <c r="AB840" s="31"/>
      <c r="AC840" s="122"/>
      <c r="AD840" s="122"/>
      <c r="AQ840" s="8"/>
      <c r="AR840" s="8"/>
      <c r="AY840" s="8"/>
      <c r="BA840"/>
      <c r="BB840"/>
      <c r="BC840"/>
      <c r="BD840"/>
    </row>
    <row r="841" spans="1:56" s="4" customFormat="1">
      <c r="A841"/>
      <c r="B841"/>
      <c r="D841"/>
      <c r="E841"/>
      <c r="F841"/>
      <c r="G841"/>
      <c r="H841"/>
      <c r="I841"/>
      <c r="J841"/>
      <c r="K841"/>
      <c r="L841"/>
      <c r="M841"/>
      <c r="N841"/>
      <c r="O841"/>
      <c r="R841" s="122"/>
      <c r="S841" s="122"/>
      <c r="T841" s="31"/>
      <c r="U841" s="31"/>
      <c r="V841" s="31"/>
      <c r="W841" s="31"/>
      <c r="X841" s="31"/>
      <c r="Y841" s="31"/>
      <c r="Z841" s="31"/>
      <c r="AA841" s="31"/>
      <c r="AB841" s="31"/>
      <c r="AC841" s="122"/>
      <c r="AD841" s="122"/>
      <c r="AQ841" s="8"/>
      <c r="AR841" s="8"/>
      <c r="AY841" s="8"/>
      <c r="BA841"/>
      <c r="BB841"/>
      <c r="BC841"/>
      <c r="BD841"/>
    </row>
    <row r="842" spans="1:56" s="4" customFormat="1">
      <c r="A842"/>
      <c r="B842"/>
      <c r="D842"/>
      <c r="E842"/>
      <c r="F842"/>
      <c r="G842"/>
      <c r="H842"/>
      <c r="I842"/>
      <c r="J842"/>
      <c r="K842"/>
      <c r="L842"/>
      <c r="M842"/>
      <c r="N842"/>
      <c r="O842"/>
      <c r="R842" s="122"/>
      <c r="S842" s="122"/>
      <c r="T842" s="31"/>
      <c r="U842" s="31"/>
      <c r="V842" s="31"/>
      <c r="W842" s="31"/>
      <c r="X842" s="31"/>
      <c r="Y842" s="31"/>
      <c r="Z842" s="31"/>
      <c r="AA842" s="31"/>
      <c r="AB842" s="31"/>
      <c r="AC842" s="122"/>
      <c r="AD842" s="122"/>
      <c r="AQ842" s="8"/>
      <c r="AR842" s="8"/>
      <c r="AY842" s="8"/>
      <c r="BA842"/>
      <c r="BB842"/>
      <c r="BC842"/>
      <c r="BD842"/>
    </row>
    <row r="843" spans="1:56" s="4" customFormat="1">
      <c r="A843"/>
      <c r="B843"/>
      <c r="D843"/>
      <c r="E843"/>
      <c r="F843"/>
      <c r="G843"/>
      <c r="H843"/>
      <c r="I843"/>
      <c r="J843"/>
      <c r="K843"/>
      <c r="L843"/>
      <c r="M843"/>
      <c r="N843"/>
      <c r="O843"/>
      <c r="R843" s="122"/>
      <c r="S843" s="122"/>
      <c r="T843" s="31"/>
      <c r="U843" s="31"/>
      <c r="V843" s="31"/>
      <c r="W843" s="31"/>
      <c r="X843" s="31"/>
      <c r="Y843" s="31"/>
      <c r="Z843" s="31"/>
      <c r="AA843" s="31"/>
      <c r="AB843" s="31"/>
      <c r="AC843" s="122"/>
      <c r="AD843" s="122"/>
      <c r="AQ843" s="8"/>
      <c r="AR843" s="8"/>
      <c r="AY843" s="8"/>
      <c r="BA843"/>
      <c r="BB843"/>
      <c r="BC843"/>
      <c r="BD843"/>
    </row>
    <row r="844" spans="1:56" s="4" customFormat="1">
      <c r="A844"/>
      <c r="B844"/>
      <c r="D844"/>
      <c r="E844"/>
      <c r="F844"/>
      <c r="G844"/>
      <c r="H844"/>
      <c r="I844"/>
      <c r="J844"/>
      <c r="K844"/>
      <c r="L844"/>
      <c r="M844"/>
      <c r="N844"/>
      <c r="O844"/>
      <c r="R844" s="122"/>
      <c r="S844" s="122"/>
      <c r="T844" s="31"/>
      <c r="U844" s="31"/>
      <c r="V844" s="31"/>
      <c r="W844" s="31"/>
      <c r="X844" s="31"/>
      <c r="Y844" s="31"/>
      <c r="Z844" s="31"/>
      <c r="AA844" s="31"/>
      <c r="AB844" s="31"/>
      <c r="AC844" s="122"/>
      <c r="AD844" s="122"/>
      <c r="AQ844" s="8"/>
      <c r="AR844" s="8"/>
      <c r="AY844" s="8"/>
      <c r="BA844"/>
      <c r="BB844"/>
      <c r="BC844"/>
      <c r="BD844"/>
    </row>
    <row r="845" spans="1:56" s="4" customFormat="1">
      <c r="A845"/>
      <c r="B845"/>
      <c r="D845"/>
      <c r="E845"/>
      <c r="F845"/>
      <c r="G845"/>
      <c r="H845"/>
      <c r="I845"/>
      <c r="J845"/>
      <c r="K845"/>
      <c r="L845"/>
      <c r="M845"/>
      <c r="N845"/>
      <c r="O845"/>
      <c r="R845" s="122"/>
      <c r="S845" s="122"/>
      <c r="T845" s="31"/>
      <c r="U845" s="31"/>
      <c r="V845" s="31"/>
      <c r="W845" s="31"/>
      <c r="X845" s="31"/>
      <c r="Y845" s="31"/>
      <c r="Z845" s="31"/>
      <c r="AA845" s="31"/>
      <c r="AB845" s="31"/>
      <c r="AC845" s="122"/>
      <c r="AD845" s="122"/>
      <c r="AQ845" s="8"/>
      <c r="AR845" s="8"/>
      <c r="AY845" s="8"/>
      <c r="BA845"/>
      <c r="BB845"/>
      <c r="BC845"/>
      <c r="BD845"/>
    </row>
    <row r="846" spans="1:56" s="4" customFormat="1">
      <c r="A846"/>
      <c r="B846"/>
      <c r="D846"/>
      <c r="E846"/>
      <c r="F846"/>
      <c r="G846"/>
      <c r="H846"/>
      <c r="I846"/>
      <c r="J846"/>
      <c r="K846"/>
      <c r="L846"/>
      <c r="M846"/>
      <c r="N846"/>
      <c r="O846"/>
      <c r="R846" s="122"/>
      <c r="S846" s="122"/>
      <c r="T846" s="31"/>
      <c r="U846" s="31"/>
      <c r="V846" s="31"/>
      <c r="W846" s="31"/>
      <c r="X846" s="31"/>
      <c r="Y846" s="31"/>
      <c r="Z846" s="31"/>
      <c r="AA846" s="31"/>
      <c r="AB846" s="31"/>
      <c r="AC846" s="122"/>
      <c r="AD846" s="122"/>
      <c r="AQ846" s="8"/>
      <c r="AR846" s="8"/>
      <c r="AY846" s="8"/>
      <c r="BA846"/>
      <c r="BB846"/>
      <c r="BC846"/>
      <c r="BD846"/>
    </row>
    <row r="847" spans="1:56" s="4" customFormat="1">
      <c r="A847"/>
      <c r="B847"/>
      <c r="D847"/>
      <c r="E847"/>
      <c r="F847"/>
      <c r="G847"/>
      <c r="H847"/>
      <c r="I847"/>
      <c r="J847"/>
      <c r="K847"/>
      <c r="L847"/>
      <c r="M847"/>
      <c r="N847"/>
      <c r="O847"/>
      <c r="R847" s="122"/>
      <c r="S847" s="122"/>
      <c r="T847" s="31"/>
      <c r="U847" s="31"/>
      <c r="V847" s="31"/>
      <c r="W847" s="31"/>
      <c r="X847" s="31"/>
      <c r="Y847" s="31"/>
      <c r="Z847" s="31"/>
      <c r="AA847" s="31"/>
      <c r="AB847" s="31"/>
      <c r="AC847" s="122"/>
      <c r="AD847" s="122"/>
      <c r="AQ847" s="8"/>
      <c r="AR847" s="8"/>
      <c r="AY847" s="8"/>
      <c r="BA847"/>
      <c r="BB847"/>
      <c r="BC847"/>
      <c r="BD847"/>
    </row>
    <row r="848" spans="1:56" s="4" customFormat="1">
      <c r="A848"/>
      <c r="B848"/>
      <c r="D848"/>
      <c r="E848"/>
      <c r="F848"/>
      <c r="G848"/>
      <c r="H848"/>
      <c r="I848"/>
      <c r="J848"/>
      <c r="K848"/>
      <c r="L848"/>
      <c r="M848"/>
      <c r="N848"/>
      <c r="O848"/>
      <c r="R848" s="122"/>
      <c r="S848" s="122"/>
      <c r="T848" s="31"/>
      <c r="U848" s="31"/>
      <c r="V848" s="31"/>
      <c r="W848" s="31"/>
      <c r="X848" s="31"/>
      <c r="Y848" s="31"/>
      <c r="Z848" s="31"/>
      <c r="AA848" s="31"/>
      <c r="AB848" s="31"/>
      <c r="AC848" s="122"/>
      <c r="AD848" s="122"/>
      <c r="AQ848" s="8"/>
      <c r="AR848" s="8"/>
      <c r="AY848" s="8"/>
      <c r="BA848"/>
      <c r="BB848"/>
      <c r="BC848"/>
      <c r="BD848"/>
    </row>
    <row r="849" spans="1:56" s="4" customFormat="1">
      <c r="A849"/>
      <c r="B849"/>
      <c r="D849"/>
      <c r="E849"/>
      <c r="F849"/>
      <c r="G849"/>
      <c r="H849"/>
      <c r="I849"/>
      <c r="J849"/>
      <c r="K849"/>
      <c r="L849"/>
      <c r="M849"/>
      <c r="N849"/>
      <c r="O849"/>
      <c r="R849" s="122"/>
      <c r="S849" s="122"/>
      <c r="T849" s="31"/>
      <c r="U849" s="31"/>
      <c r="V849" s="31"/>
      <c r="W849" s="31"/>
      <c r="X849" s="31"/>
      <c r="Y849" s="31"/>
      <c r="Z849" s="31"/>
      <c r="AA849" s="31"/>
      <c r="AB849" s="31"/>
      <c r="AC849" s="122"/>
      <c r="AD849" s="122"/>
      <c r="AQ849" s="8"/>
      <c r="AR849" s="8"/>
      <c r="AY849" s="8"/>
      <c r="BA849"/>
      <c r="BB849"/>
      <c r="BC849"/>
      <c r="BD849"/>
    </row>
    <row r="850" spans="1:56" s="4" customFormat="1">
      <c r="A850"/>
      <c r="B850"/>
      <c r="D850"/>
      <c r="E850"/>
      <c r="F850"/>
      <c r="G850"/>
      <c r="H850"/>
      <c r="I850"/>
      <c r="J850"/>
      <c r="K850"/>
      <c r="L850"/>
      <c r="M850"/>
      <c r="N850"/>
      <c r="O850"/>
      <c r="R850" s="122"/>
      <c r="S850" s="122"/>
      <c r="T850" s="31"/>
      <c r="U850" s="31"/>
      <c r="V850" s="31"/>
      <c r="W850" s="31"/>
      <c r="X850" s="31"/>
      <c r="Y850" s="31"/>
      <c r="Z850" s="31"/>
      <c r="AA850" s="31"/>
      <c r="AB850" s="31"/>
      <c r="AC850" s="122"/>
      <c r="AD850" s="122"/>
      <c r="AQ850" s="8"/>
      <c r="AR850" s="8"/>
      <c r="AY850" s="8"/>
      <c r="BA850"/>
      <c r="BB850"/>
      <c r="BC850"/>
      <c r="BD850"/>
    </row>
    <row r="851" spans="1:56" s="4" customFormat="1">
      <c r="A851"/>
      <c r="B851"/>
      <c r="D851"/>
      <c r="E851"/>
      <c r="F851"/>
      <c r="G851"/>
      <c r="H851"/>
      <c r="I851"/>
      <c r="J851"/>
      <c r="K851"/>
      <c r="L851"/>
      <c r="M851"/>
      <c r="N851"/>
      <c r="O851"/>
      <c r="R851" s="122"/>
      <c r="S851" s="122"/>
      <c r="T851" s="31"/>
      <c r="U851" s="31"/>
      <c r="V851" s="31"/>
      <c r="W851" s="31"/>
      <c r="X851" s="31"/>
      <c r="Y851" s="31"/>
      <c r="Z851" s="31"/>
      <c r="AA851" s="31"/>
      <c r="AB851" s="31"/>
      <c r="AC851" s="122"/>
      <c r="AD851" s="122"/>
      <c r="AQ851" s="8"/>
      <c r="AR851" s="8"/>
      <c r="AY851" s="8"/>
      <c r="BA851"/>
      <c r="BB851"/>
      <c r="BC851"/>
      <c r="BD851"/>
    </row>
    <row r="852" spans="1:56" s="4" customFormat="1">
      <c r="A852"/>
      <c r="B852"/>
      <c r="D852"/>
      <c r="E852"/>
      <c r="F852"/>
      <c r="G852"/>
      <c r="H852"/>
      <c r="I852"/>
      <c r="J852"/>
      <c r="K852"/>
      <c r="L852"/>
      <c r="M852"/>
      <c r="N852"/>
      <c r="O852"/>
      <c r="R852" s="122"/>
      <c r="S852" s="122"/>
      <c r="T852" s="31"/>
      <c r="U852" s="31"/>
      <c r="V852" s="31"/>
      <c r="W852" s="31"/>
      <c r="X852" s="31"/>
      <c r="Y852" s="31"/>
      <c r="Z852" s="31"/>
      <c r="AA852" s="31"/>
      <c r="AB852" s="31"/>
      <c r="AC852" s="122"/>
      <c r="AD852" s="122"/>
      <c r="AQ852" s="8"/>
      <c r="AR852" s="8"/>
      <c r="AY852" s="8"/>
      <c r="BA852"/>
      <c r="BB852"/>
      <c r="BC852"/>
      <c r="BD852"/>
    </row>
    <row r="853" spans="1:56" s="4" customFormat="1">
      <c r="A853"/>
      <c r="B853"/>
      <c r="D853"/>
      <c r="E853"/>
      <c r="F853"/>
      <c r="G853"/>
      <c r="H853"/>
      <c r="I853"/>
      <c r="J853"/>
      <c r="K853"/>
      <c r="L853"/>
      <c r="M853"/>
      <c r="N853"/>
      <c r="O853"/>
      <c r="R853" s="122"/>
      <c r="S853" s="122"/>
      <c r="T853" s="31"/>
      <c r="U853" s="31"/>
      <c r="V853" s="31"/>
      <c r="W853" s="31"/>
      <c r="X853" s="31"/>
      <c r="Y853" s="31"/>
      <c r="Z853" s="31"/>
      <c r="AA853" s="31"/>
      <c r="AB853" s="31"/>
      <c r="AC853" s="122"/>
      <c r="AD853" s="122"/>
      <c r="AQ853" s="8"/>
      <c r="AR853" s="8"/>
      <c r="AY853" s="8"/>
      <c r="BA853"/>
      <c r="BB853"/>
      <c r="BC853"/>
      <c r="BD853"/>
    </row>
    <row r="854" spans="1:56" s="4" customFormat="1">
      <c r="A854"/>
      <c r="B854"/>
      <c r="D854"/>
      <c r="E854"/>
      <c r="F854"/>
      <c r="G854"/>
      <c r="H854"/>
      <c r="I854"/>
      <c r="J854"/>
      <c r="K854"/>
      <c r="L854"/>
      <c r="M854"/>
      <c r="N854"/>
      <c r="O854"/>
      <c r="R854" s="122"/>
      <c r="S854" s="122"/>
      <c r="T854" s="31"/>
      <c r="U854" s="31"/>
      <c r="V854" s="31"/>
      <c r="W854" s="31"/>
      <c r="X854" s="31"/>
      <c r="Y854" s="31"/>
      <c r="Z854" s="31"/>
      <c r="AA854" s="31"/>
      <c r="AB854" s="31"/>
      <c r="AC854" s="122"/>
      <c r="AD854" s="122"/>
      <c r="AQ854" s="8"/>
      <c r="AR854" s="8"/>
      <c r="AY854" s="8"/>
      <c r="BA854"/>
      <c r="BB854"/>
      <c r="BC854"/>
      <c r="BD854"/>
    </row>
    <row r="855" spans="1:56" s="4" customFormat="1">
      <c r="A855"/>
      <c r="B855"/>
      <c r="D855"/>
      <c r="E855"/>
      <c r="F855"/>
      <c r="G855"/>
      <c r="H855"/>
      <c r="I855"/>
      <c r="J855"/>
      <c r="K855"/>
      <c r="L855"/>
      <c r="M855"/>
      <c r="N855"/>
      <c r="O855"/>
      <c r="R855" s="122"/>
      <c r="S855" s="122"/>
      <c r="T855" s="31"/>
      <c r="U855" s="31"/>
      <c r="V855" s="31"/>
      <c r="W855" s="31"/>
      <c r="X855" s="31"/>
      <c r="Y855" s="31"/>
      <c r="Z855" s="31"/>
      <c r="AA855" s="31"/>
      <c r="AB855" s="31"/>
      <c r="AC855" s="122"/>
      <c r="AD855" s="122"/>
      <c r="AQ855" s="8"/>
      <c r="AR855" s="8"/>
      <c r="AY855" s="8"/>
      <c r="BA855"/>
      <c r="BB855"/>
      <c r="BC855"/>
      <c r="BD855"/>
    </row>
    <row r="856" spans="1:56" s="4" customFormat="1">
      <c r="A856"/>
      <c r="B856"/>
      <c r="D856"/>
      <c r="E856"/>
      <c r="F856"/>
      <c r="G856"/>
      <c r="H856"/>
      <c r="I856"/>
      <c r="J856"/>
      <c r="K856"/>
      <c r="L856"/>
      <c r="M856"/>
      <c r="N856"/>
      <c r="O856"/>
      <c r="R856" s="122"/>
      <c r="S856" s="122"/>
      <c r="T856" s="31"/>
      <c r="U856" s="31"/>
      <c r="V856" s="31"/>
      <c r="W856" s="31"/>
      <c r="X856" s="31"/>
      <c r="Y856" s="31"/>
      <c r="Z856" s="31"/>
      <c r="AA856" s="31"/>
      <c r="AB856" s="31"/>
      <c r="AC856" s="122"/>
      <c r="AD856" s="122"/>
      <c r="AQ856" s="8"/>
      <c r="AR856" s="8"/>
      <c r="AY856" s="8"/>
      <c r="BA856"/>
      <c r="BB856"/>
      <c r="BC856"/>
      <c r="BD856"/>
    </row>
    <row r="857" spans="1:56" s="4" customFormat="1">
      <c r="A857"/>
      <c r="B857"/>
      <c r="D857"/>
      <c r="E857"/>
      <c r="F857"/>
      <c r="G857"/>
      <c r="H857"/>
      <c r="I857"/>
      <c r="J857"/>
      <c r="K857"/>
      <c r="L857"/>
      <c r="M857"/>
      <c r="N857"/>
      <c r="O857"/>
      <c r="R857" s="122"/>
      <c r="S857" s="122"/>
      <c r="T857" s="31"/>
      <c r="U857" s="31"/>
      <c r="V857" s="31"/>
      <c r="W857" s="31"/>
      <c r="X857" s="31"/>
      <c r="Y857" s="31"/>
      <c r="Z857" s="31"/>
      <c r="AA857" s="31"/>
      <c r="AB857" s="31"/>
      <c r="AC857" s="122"/>
      <c r="AD857" s="122"/>
      <c r="AQ857" s="8"/>
      <c r="AR857" s="8"/>
      <c r="AY857" s="8"/>
      <c r="BA857"/>
      <c r="BB857"/>
      <c r="BC857"/>
      <c r="BD857"/>
    </row>
    <row r="858" spans="1:56" s="4" customFormat="1">
      <c r="A858"/>
      <c r="B858"/>
      <c r="D858"/>
      <c r="E858"/>
      <c r="F858"/>
      <c r="G858"/>
      <c r="H858"/>
      <c r="I858"/>
      <c r="J858"/>
      <c r="K858"/>
      <c r="L858"/>
      <c r="M858"/>
      <c r="N858"/>
      <c r="O858"/>
      <c r="R858" s="122"/>
      <c r="S858" s="122"/>
      <c r="T858" s="31"/>
      <c r="U858" s="31"/>
      <c r="V858" s="31"/>
      <c r="W858" s="31"/>
      <c r="X858" s="31"/>
      <c r="Y858" s="31"/>
      <c r="Z858" s="31"/>
      <c r="AA858" s="31"/>
      <c r="AB858" s="31"/>
      <c r="AC858" s="122"/>
      <c r="AD858" s="122"/>
      <c r="AQ858" s="8"/>
      <c r="AR858" s="8"/>
      <c r="AY858" s="8"/>
      <c r="BA858"/>
      <c r="BB858"/>
      <c r="BC858"/>
      <c r="BD858"/>
    </row>
    <row r="859" spans="1:56" s="4" customFormat="1">
      <c r="A859"/>
      <c r="B859"/>
      <c r="D859"/>
      <c r="E859"/>
      <c r="F859"/>
      <c r="G859"/>
      <c r="H859"/>
      <c r="I859"/>
      <c r="J859"/>
      <c r="K859"/>
      <c r="L859"/>
      <c r="M859"/>
      <c r="N859"/>
      <c r="O859"/>
      <c r="R859" s="122"/>
      <c r="S859" s="122"/>
      <c r="T859" s="31"/>
      <c r="U859" s="31"/>
      <c r="V859" s="31"/>
      <c r="W859" s="31"/>
      <c r="X859" s="31"/>
      <c r="Y859" s="31"/>
      <c r="Z859" s="31"/>
      <c r="AA859" s="31"/>
      <c r="AB859" s="31"/>
      <c r="AC859" s="122"/>
      <c r="AD859" s="122"/>
      <c r="AQ859" s="8"/>
      <c r="AR859" s="8"/>
      <c r="AY859" s="8"/>
      <c r="BA859"/>
      <c r="BB859"/>
      <c r="BC859"/>
      <c r="BD859"/>
    </row>
    <row r="860" spans="1:56" s="4" customFormat="1">
      <c r="A860"/>
      <c r="B860"/>
      <c r="D860"/>
      <c r="E860"/>
      <c r="F860"/>
      <c r="G860"/>
      <c r="H860"/>
      <c r="I860"/>
      <c r="J860"/>
      <c r="K860"/>
      <c r="L860"/>
      <c r="M860"/>
      <c r="N860"/>
      <c r="O860"/>
      <c r="R860" s="122"/>
      <c r="S860" s="122"/>
      <c r="T860" s="31"/>
      <c r="U860" s="31"/>
      <c r="V860" s="31"/>
      <c r="W860" s="31"/>
      <c r="X860" s="31"/>
      <c r="Y860" s="31"/>
      <c r="Z860" s="31"/>
      <c r="AA860" s="31"/>
      <c r="AB860" s="31"/>
      <c r="AC860" s="122"/>
      <c r="AD860" s="122"/>
      <c r="AQ860" s="8"/>
      <c r="AR860" s="8"/>
      <c r="AY860" s="8"/>
      <c r="BA860"/>
      <c r="BB860"/>
      <c r="BC860"/>
      <c r="BD860"/>
    </row>
    <row r="861" spans="1:56" s="4" customFormat="1">
      <c r="A861"/>
      <c r="B861"/>
      <c r="D861"/>
      <c r="E861"/>
      <c r="F861"/>
      <c r="G861"/>
      <c r="H861"/>
      <c r="I861"/>
      <c r="J861"/>
      <c r="K861"/>
      <c r="L861"/>
      <c r="M861"/>
      <c r="N861"/>
      <c r="O861"/>
      <c r="R861" s="122"/>
      <c r="S861" s="122"/>
      <c r="T861" s="31"/>
      <c r="U861" s="31"/>
      <c r="V861" s="31"/>
      <c r="W861" s="31"/>
      <c r="X861" s="31"/>
      <c r="Y861" s="31"/>
      <c r="Z861" s="31"/>
      <c r="AA861" s="31"/>
      <c r="AB861" s="31"/>
      <c r="AC861" s="122"/>
      <c r="AD861" s="122"/>
      <c r="AQ861" s="8"/>
      <c r="AR861" s="8"/>
      <c r="AY861" s="8"/>
      <c r="BA861"/>
      <c r="BB861"/>
      <c r="BC861"/>
      <c r="BD861"/>
    </row>
    <row r="862" spans="1:56" s="4" customFormat="1">
      <c r="A862"/>
      <c r="B862"/>
      <c r="D862"/>
      <c r="E862"/>
      <c r="F862"/>
      <c r="G862"/>
      <c r="H862"/>
      <c r="I862"/>
      <c r="J862"/>
      <c r="K862"/>
      <c r="L862"/>
      <c r="M862"/>
      <c r="N862"/>
      <c r="O862"/>
      <c r="R862" s="122"/>
      <c r="S862" s="122"/>
      <c r="T862" s="31"/>
      <c r="U862" s="31"/>
      <c r="V862" s="31"/>
      <c r="W862" s="31"/>
      <c r="X862" s="31"/>
      <c r="Y862" s="31"/>
      <c r="Z862" s="31"/>
      <c r="AA862" s="31"/>
      <c r="AB862" s="31"/>
      <c r="AC862" s="122"/>
      <c r="AD862" s="122"/>
      <c r="AQ862" s="8"/>
      <c r="AR862" s="8"/>
      <c r="AY862" s="8"/>
      <c r="BA862"/>
      <c r="BB862"/>
      <c r="BC862"/>
      <c r="BD862"/>
    </row>
    <row r="863" spans="1:56" s="4" customFormat="1">
      <c r="A863"/>
      <c r="B863"/>
      <c r="D863"/>
      <c r="E863"/>
      <c r="F863"/>
      <c r="G863"/>
      <c r="H863"/>
      <c r="I863"/>
      <c r="J863"/>
      <c r="K863"/>
      <c r="L863"/>
      <c r="M863"/>
      <c r="N863"/>
      <c r="O863"/>
      <c r="R863" s="122"/>
      <c r="S863" s="122"/>
      <c r="T863" s="31"/>
      <c r="U863" s="31"/>
      <c r="V863" s="31"/>
      <c r="W863" s="31"/>
      <c r="X863" s="31"/>
      <c r="Y863" s="31"/>
      <c r="Z863" s="31"/>
      <c r="AA863" s="31"/>
      <c r="AB863" s="31"/>
      <c r="AC863" s="122"/>
      <c r="AD863" s="122"/>
      <c r="AQ863" s="8"/>
      <c r="AR863" s="8"/>
      <c r="AY863" s="8"/>
      <c r="BA863"/>
      <c r="BB863"/>
      <c r="BC863"/>
      <c r="BD863"/>
    </row>
    <row r="864" spans="1:56" s="4" customFormat="1">
      <c r="A864"/>
      <c r="B864"/>
      <c r="D864"/>
      <c r="E864"/>
      <c r="F864"/>
      <c r="G864"/>
      <c r="H864"/>
      <c r="I864"/>
      <c r="J864"/>
      <c r="K864"/>
      <c r="L864"/>
      <c r="M864"/>
      <c r="N864"/>
      <c r="O864"/>
      <c r="R864" s="122"/>
      <c r="S864" s="122"/>
      <c r="T864" s="31"/>
      <c r="U864" s="31"/>
      <c r="V864" s="31"/>
      <c r="W864" s="31"/>
      <c r="X864" s="31"/>
      <c r="Y864" s="31"/>
      <c r="Z864" s="31"/>
      <c r="AA864" s="31"/>
      <c r="AB864" s="31"/>
      <c r="AC864" s="122"/>
      <c r="AD864" s="122"/>
      <c r="AQ864" s="8"/>
      <c r="AR864" s="8"/>
      <c r="AY864" s="8"/>
      <c r="BA864"/>
      <c r="BB864"/>
      <c r="BC864"/>
      <c r="BD864"/>
    </row>
    <row r="865" spans="1:56" s="4" customFormat="1">
      <c r="A865"/>
      <c r="B865"/>
      <c r="D865"/>
      <c r="E865"/>
      <c r="F865"/>
      <c r="G865"/>
      <c r="H865"/>
      <c r="I865"/>
      <c r="J865"/>
      <c r="K865"/>
      <c r="L865"/>
      <c r="M865"/>
      <c r="N865"/>
      <c r="O865"/>
      <c r="R865" s="122"/>
      <c r="S865" s="122"/>
      <c r="T865" s="31"/>
      <c r="U865" s="31"/>
      <c r="V865" s="31"/>
      <c r="W865" s="31"/>
      <c r="X865" s="31"/>
      <c r="Y865" s="31"/>
      <c r="Z865" s="31"/>
      <c r="AA865" s="31"/>
      <c r="AB865" s="31"/>
      <c r="AC865" s="122"/>
      <c r="AD865" s="122"/>
      <c r="AQ865" s="8"/>
      <c r="AR865" s="8"/>
      <c r="AY865" s="8"/>
      <c r="BA865"/>
      <c r="BB865"/>
      <c r="BC865"/>
      <c r="BD865"/>
    </row>
    <row r="866" spans="1:56" s="4" customFormat="1">
      <c r="A866"/>
      <c r="B866"/>
      <c r="D866"/>
      <c r="E866"/>
      <c r="F866"/>
      <c r="G866"/>
      <c r="H866"/>
      <c r="I866"/>
      <c r="J866"/>
      <c r="K866"/>
      <c r="L866"/>
      <c r="M866"/>
      <c r="N866"/>
      <c r="O866"/>
      <c r="R866" s="122"/>
      <c r="S866" s="122"/>
      <c r="T866" s="31"/>
      <c r="U866" s="31"/>
      <c r="V866" s="31"/>
      <c r="W866" s="31"/>
      <c r="X866" s="31"/>
      <c r="Y866" s="31"/>
      <c r="Z866" s="31"/>
      <c r="AA866" s="31"/>
      <c r="AB866" s="31"/>
      <c r="AC866" s="122"/>
      <c r="AD866" s="122"/>
      <c r="AQ866" s="8"/>
      <c r="AR866" s="8"/>
      <c r="AY866" s="8"/>
      <c r="BA866"/>
      <c r="BB866"/>
      <c r="BC866"/>
      <c r="BD866"/>
    </row>
    <row r="867" spans="1:56" s="4" customFormat="1">
      <c r="A867"/>
      <c r="B867"/>
      <c r="D867"/>
      <c r="E867"/>
      <c r="F867"/>
      <c r="G867"/>
      <c r="H867"/>
      <c r="I867"/>
      <c r="J867"/>
      <c r="K867"/>
      <c r="L867"/>
      <c r="M867"/>
      <c r="N867"/>
      <c r="O867"/>
      <c r="R867" s="122"/>
      <c r="S867" s="122"/>
      <c r="T867" s="31"/>
      <c r="U867" s="31"/>
      <c r="V867" s="31"/>
      <c r="W867" s="31"/>
      <c r="X867" s="31"/>
      <c r="Y867" s="31"/>
      <c r="Z867" s="31"/>
      <c r="AA867" s="31"/>
      <c r="AB867" s="31"/>
      <c r="AC867" s="122"/>
      <c r="AD867" s="122"/>
      <c r="AQ867" s="8"/>
      <c r="AR867" s="8"/>
      <c r="AY867" s="8"/>
      <c r="BA867"/>
      <c r="BB867"/>
      <c r="BC867"/>
      <c r="BD867"/>
    </row>
    <row r="868" spans="1:56" s="4" customFormat="1">
      <c r="A868"/>
      <c r="B868"/>
      <c r="D868"/>
      <c r="E868"/>
      <c r="F868"/>
      <c r="G868"/>
      <c r="H868"/>
      <c r="I868"/>
      <c r="J868"/>
      <c r="K868"/>
      <c r="L868"/>
      <c r="M868"/>
      <c r="N868"/>
      <c r="O868"/>
      <c r="R868" s="122"/>
      <c r="S868" s="122"/>
      <c r="T868" s="31"/>
      <c r="U868" s="31"/>
      <c r="V868" s="31"/>
      <c r="W868" s="31"/>
      <c r="X868" s="31"/>
      <c r="Y868" s="31"/>
      <c r="Z868" s="31"/>
      <c r="AA868" s="31"/>
      <c r="AB868" s="31"/>
      <c r="AC868" s="122"/>
      <c r="AD868" s="122"/>
      <c r="AQ868" s="8"/>
      <c r="AR868" s="8"/>
      <c r="AY868" s="8"/>
      <c r="BA868"/>
      <c r="BB868"/>
      <c r="BC868"/>
      <c r="BD868"/>
    </row>
    <row r="869" spans="1:56" s="4" customFormat="1">
      <c r="A869"/>
      <c r="B869"/>
      <c r="D869"/>
      <c r="E869"/>
      <c r="F869"/>
      <c r="G869"/>
      <c r="H869"/>
      <c r="I869"/>
      <c r="J869"/>
      <c r="K869"/>
      <c r="L869"/>
      <c r="M869"/>
      <c r="N869"/>
      <c r="O869"/>
      <c r="R869" s="122"/>
      <c r="S869" s="122"/>
      <c r="T869" s="31"/>
      <c r="U869" s="31"/>
      <c r="V869" s="31"/>
      <c r="W869" s="31"/>
      <c r="X869" s="31"/>
      <c r="Y869" s="31"/>
      <c r="Z869" s="31"/>
      <c r="AA869" s="31"/>
      <c r="AB869" s="31"/>
      <c r="AC869" s="122"/>
      <c r="AD869" s="122"/>
      <c r="AQ869" s="8"/>
      <c r="AR869" s="8"/>
      <c r="AY869" s="8"/>
      <c r="BA869"/>
      <c r="BB869"/>
      <c r="BC869"/>
      <c r="BD869"/>
    </row>
    <row r="870" spans="1:56" s="4" customFormat="1">
      <c r="A870"/>
      <c r="B870"/>
      <c r="D870"/>
      <c r="E870"/>
      <c r="F870"/>
      <c r="G870"/>
      <c r="H870"/>
      <c r="I870"/>
      <c r="J870"/>
      <c r="K870"/>
      <c r="L870"/>
      <c r="M870"/>
      <c r="N870"/>
      <c r="O870"/>
      <c r="R870" s="122"/>
      <c r="S870" s="122"/>
      <c r="T870" s="31"/>
      <c r="U870" s="31"/>
      <c r="V870" s="31"/>
      <c r="W870" s="31"/>
      <c r="X870" s="31"/>
      <c r="Y870" s="31"/>
      <c r="Z870" s="31"/>
      <c r="AA870" s="31"/>
      <c r="AB870" s="31"/>
      <c r="AC870" s="122"/>
      <c r="AD870" s="122"/>
      <c r="AQ870" s="8"/>
      <c r="AR870" s="8"/>
      <c r="AY870" s="8"/>
      <c r="BA870"/>
      <c r="BB870"/>
      <c r="BC870"/>
      <c r="BD870"/>
    </row>
    <row r="871" spans="1:56" s="4" customFormat="1">
      <c r="A871"/>
      <c r="B871"/>
      <c r="D871"/>
      <c r="E871"/>
      <c r="F871"/>
      <c r="G871"/>
      <c r="H871"/>
      <c r="I871"/>
      <c r="J871"/>
      <c r="K871"/>
      <c r="L871"/>
      <c r="M871"/>
      <c r="N871"/>
      <c r="O871"/>
      <c r="R871" s="122"/>
      <c r="S871" s="122"/>
      <c r="T871" s="31"/>
      <c r="U871" s="31"/>
      <c r="V871" s="31"/>
      <c r="W871" s="31"/>
      <c r="X871" s="31"/>
      <c r="Y871" s="31"/>
      <c r="Z871" s="31"/>
      <c r="AA871" s="31"/>
      <c r="AB871" s="31"/>
      <c r="AC871" s="122"/>
      <c r="AD871" s="122"/>
      <c r="AQ871" s="8"/>
      <c r="AR871" s="8"/>
      <c r="AY871" s="8"/>
      <c r="BA871"/>
      <c r="BB871"/>
      <c r="BC871"/>
      <c r="BD871"/>
    </row>
    <row r="872" spans="1:56" s="4" customFormat="1">
      <c r="A872"/>
      <c r="B872"/>
      <c r="D872"/>
      <c r="E872"/>
      <c r="F872"/>
      <c r="G872"/>
      <c r="H872"/>
      <c r="I872"/>
      <c r="J872"/>
      <c r="K872"/>
      <c r="L872"/>
      <c r="M872"/>
      <c r="N872"/>
      <c r="O872"/>
      <c r="R872" s="122"/>
      <c r="S872" s="122"/>
      <c r="T872" s="31"/>
      <c r="U872" s="31"/>
      <c r="V872" s="31"/>
      <c r="W872" s="31"/>
      <c r="X872" s="31"/>
      <c r="Y872" s="31"/>
      <c r="Z872" s="31"/>
      <c r="AA872" s="31"/>
      <c r="AB872" s="31"/>
      <c r="AC872" s="122"/>
      <c r="AD872" s="122"/>
      <c r="AQ872" s="8"/>
      <c r="AR872" s="8"/>
      <c r="AY872" s="8"/>
      <c r="BA872"/>
      <c r="BB872"/>
      <c r="BC872"/>
      <c r="BD872"/>
    </row>
    <row r="873" spans="1:56" s="4" customFormat="1">
      <c r="A873"/>
      <c r="B873"/>
      <c r="D873"/>
      <c r="E873"/>
      <c r="F873"/>
      <c r="G873"/>
      <c r="H873"/>
      <c r="I873"/>
      <c r="J873"/>
      <c r="K873"/>
      <c r="L873"/>
      <c r="M873"/>
      <c r="N873"/>
      <c r="O873"/>
      <c r="R873" s="122"/>
      <c r="S873" s="122"/>
      <c r="T873" s="31"/>
      <c r="U873" s="31"/>
      <c r="V873" s="31"/>
      <c r="W873" s="31"/>
      <c r="X873" s="31"/>
      <c r="Y873" s="31"/>
      <c r="Z873" s="31"/>
      <c r="AA873" s="31"/>
      <c r="AB873" s="31"/>
      <c r="AC873" s="122"/>
      <c r="AD873" s="122"/>
      <c r="AQ873" s="8"/>
      <c r="AR873" s="8"/>
      <c r="AY873" s="8"/>
      <c r="BA873"/>
      <c r="BB873"/>
      <c r="BC873"/>
      <c r="BD873"/>
    </row>
    <row r="874" spans="1:56" s="4" customFormat="1">
      <c r="A874"/>
      <c r="B874"/>
      <c r="D874"/>
      <c r="E874"/>
      <c r="F874"/>
      <c r="G874"/>
      <c r="H874"/>
      <c r="I874"/>
      <c r="J874"/>
      <c r="K874"/>
      <c r="L874"/>
      <c r="M874"/>
      <c r="N874"/>
      <c r="O874"/>
      <c r="R874" s="122"/>
      <c r="S874" s="122"/>
      <c r="T874" s="31"/>
      <c r="U874" s="31"/>
      <c r="V874" s="31"/>
      <c r="W874" s="31"/>
      <c r="X874" s="31"/>
      <c r="Y874" s="31"/>
      <c r="Z874" s="31"/>
      <c r="AA874" s="31"/>
      <c r="AB874" s="31"/>
      <c r="AC874" s="122"/>
      <c r="AD874" s="122"/>
      <c r="AQ874" s="8"/>
      <c r="AR874" s="8"/>
      <c r="AY874" s="8"/>
      <c r="BA874"/>
      <c r="BB874"/>
      <c r="BC874"/>
      <c r="BD874"/>
    </row>
    <row r="875" spans="1:56" s="4" customFormat="1">
      <c r="A875"/>
      <c r="B875"/>
      <c r="D875"/>
      <c r="E875"/>
      <c r="F875"/>
      <c r="G875"/>
      <c r="H875"/>
      <c r="I875"/>
      <c r="J875"/>
      <c r="K875"/>
      <c r="L875"/>
      <c r="M875"/>
      <c r="N875"/>
      <c r="O875"/>
      <c r="R875" s="122"/>
      <c r="S875" s="122"/>
      <c r="T875" s="31"/>
      <c r="U875" s="31"/>
      <c r="V875" s="31"/>
      <c r="W875" s="31"/>
      <c r="X875" s="31"/>
      <c r="Y875" s="31"/>
      <c r="Z875" s="31"/>
      <c r="AA875" s="31"/>
      <c r="AB875" s="31"/>
      <c r="AC875" s="122"/>
      <c r="AD875" s="122"/>
      <c r="AQ875" s="8"/>
      <c r="AR875" s="8"/>
      <c r="AY875" s="8"/>
      <c r="BA875"/>
      <c r="BB875"/>
      <c r="BC875"/>
      <c r="BD875"/>
    </row>
    <row r="876" spans="1:56" s="4" customFormat="1">
      <c r="A876"/>
      <c r="B876"/>
      <c r="D876"/>
      <c r="E876"/>
      <c r="F876"/>
      <c r="G876"/>
      <c r="H876"/>
      <c r="I876"/>
      <c r="J876"/>
      <c r="K876"/>
      <c r="L876"/>
      <c r="M876"/>
      <c r="N876"/>
      <c r="O876"/>
      <c r="R876" s="122"/>
      <c r="S876" s="122"/>
      <c r="T876" s="31"/>
      <c r="U876" s="31"/>
      <c r="V876" s="31"/>
      <c r="W876" s="31"/>
      <c r="X876" s="31"/>
      <c r="Y876" s="31"/>
      <c r="Z876" s="31"/>
      <c r="AA876" s="31"/>
      <c r="AB876" s="31"/>
      <c r="AC876" s="122"/>
      <c r="AD876" s="122"/>
      <c r="AQ876" s="8"/>
      <c r="AR876" s="8"/>
      <c r="AY876" s="8"/>
      <c r="BA876"/>
      <c r="BB876"/>
      <c r="BC876"/>
      <c r="BD876"/>
    </row>
    <row r="877" spans="1:56" s="4" customFormat="1">
      <c r="A877"/>
      <c r="B877"/>
      <c r="D877"/>
      <c r="E877"/>
      <c r="F877"/>
      <c r="G877"/>
      <c r="H877"/>
      <c r="I877"/>
      <c r="J877"/>
      <c r="K877"/>
      <c r="L877"/>
      <c r="M877"/>
      <c r="N877"/>
      <c r="O877"/>
      <c r="R877" s="122"/>
      <c r="S877" s="122"/>
      <c r="T877" s="31"/>
      <c r="U877" s="31"/>
      <c r="V877" s="31"/>
      <c r="W877" s="31"/>
      <c r="X877" s="31"/>
      <c r="Y877" s="31"/>
      <c r="Z877" s="31"/>
      <c r="AA877" s="31"/>
      <c r="AB877" s="31"/>
      <c r="AC877" s="122"/>
      <c r="AD877" s="122"/>
      <c r="AQ877" s="8"/>
      <c r="AR877" s="8"/>
      <c r="AY877" s="8"/>
      <c r="BA877"/>
      <c r="BB877"/>
      <c r="BC877"/>
      <c r="BD877"/>
    </row>
    <row r="878" spans="1:56" s="4" customFormat="1">
      <c r="A878"/>
      <c r="B878"/>
      <c r="D878"/>
      <c r="E878"/>
      <c r="F878"/>
      <c r="G878"/>
      <c r="H878"/>
      <c r="I878"/>
      <c r="J878"/>
      <c r="K878"/>
      <c r="L878"/>
      <c r="M878"/>
      <c r="N878"/>
      <c r="O878"/>
      <c r="R878" s="122"/>
      <c r="S878" s="122"/>
      <c r="T878" s="31"/>
      <c r="U878" s="31"/>
      <c r="V878" s="31"/>
      <c r="W878" s="31"/>
      <c r="X878" s="31"/>
      <c r="Y878" s="31"/>
      <c r="Z878" s="31"/>
      <c r="AA878" s="31"/>
      <c r="AB878" s="31"/>
      <c r="AC878" s="122"/>
      <c r="AD878" s="122"/>
      <c r="AQ878" s="8"/>
      <c r="AR878" s="8"/>
      <c r="AY878" s="8"/>
      <c r="BA878"/>
      <c r="BB878"/>
      <c r="BC878"/>
      <c r="BD878"/>
    </row>
    <row r="879" spans="1:56" s="4" customFormat="1">
      <c r="A879"/>
      <c r="B879"/>
      <c r="D879"/>
      <c r="E879"/>
      <c r="F879"/>
      <c r="G879"/>
      <c r="H879"/>
      <c r="I879"/>
      <c r="J879"/>
      <c r="K879"/>
      <c r="L879"/>
      <c r="M879"/>
      <c r="N879"/>
      <c r="O879"/>
      <c r="R879" s="122"/>
      <c r="S879" s="122"/>
      <c r="T879" s="31"/>
      <c r="U879" s="31"/>
      <c r="V879" s="31"/>
      <c r="W879" s="31"/>
      <c r="X879" s="31"/>
      <c r="Y879" s="31"/>
      <c r="Z879" s="31"/>
      <c r="AA879" s="31"/>
      <c r="AB879" s="31"/>
      <c r="AC879" s="122"/>
      <c r="AD879" s="122"/>
      <c r="AQ879" s="8"/>
      <c r="AR879" s="8"/>
      <c r="AY879" s="8"/>
      <c r="BA879"/>
      <c r="BB879"/>
      <c r="BC879"/>
      <c r="BD879"/>
    </row>
    <row r="880" spans="1:56" s="4" customFormat="1">
      <c r="A880"/>
      <c r="B880"/>
      <c r="D880"/>
      <c r="E880"/>
      <c r="F880"/>
      <c r="G880"/>
      <c r="H880"/>
      <c r="I880"/>
      <c r="J880"/>
      <c r="K880"/>
      <c r="L880"/>
      <c r="M880"/>
      <c r="N880"/>
      <c r="O880"/>
      <c r="R880" s="122"/>
      <c r="S880" s="122"/>
      <c r="T880" s="31"/>
      <c r="U880" s="31"/>
      <c r="V880" s="31"/>
      <c r="W880" s="31"/>
      <c r="X880" s="31"/>
      <c r="Y880" s="31"/>
      <c r="Z880" s="31"/>
      <c r="AA880" s="31"/>
      <c r="AB880" s="31"/>
      <c r="AC880" s="122"/>
      <c r="AD880" s="122"/>
      <c r="AQ880" s="8"/>
      <c r="AR880" s="8"/>
      <c r="AY880" s="8"/>
      <c r="BA880"/>
      <c r="BB880"/>
      <c r="BC880"/>
      <c r="BD880"/>
    </row>
    <row r="881" spans="1:56" s="4" customFormat="1">
      <c r="A881"/>
      <c r="B881"/>
      <c r="D881"/>
      <c r="E881"/>
      <c r="F881"/>
      <c r="G881"/>
      <c r="H881"/>
      <c r="I881"/>
      <c r="J881"/>
      <c r="K881"/>
      <c r="L881"/>
      <c r="M881"/>
      <c r="N881"/>
      <c r="O881"/>
      <c r="R881" s="122"/>
      <c r="S881" s="122"/>
      <c r="T881" s="31"/>
      <c r="U881" s="31"/>
      <c r="V881" s="31"/>
      <c r="W881" s="31"/>
      <c r="X881" s="31"/>
      <c r="Y881" s="31"/>
      <c r="Z881" s="31"/>
      <c r="AA881" s="31"/>
      <c r="AB881" s="31"/>
      <c r="AC881" s="122"/>
      <c r="AD881" s="122"/>
      <c r="AQ881" s="8"/>
      <c r="AR881" s="8"/>
      <c r="AY881" s="8"/>
      <c r="BA881"/>
      <c r="BB881"/>
      <c r="BC881"/>
      <c r="BD881"/>
    </row>
    <row r="882" spans="1:56" s="4" customFormat="1">
      <c r="A882"/>
      <c r="B882"/>
      <c r="D882"/>
      <c r="E882"/>
      <c r="F882"/>
      <c r="G882"/>
      <c r="H882"/>
      <c r="I882"/>
      <c r="J882"/>
      <c r="K882"/>
      <c r="L882"/>
      <c r="M882"/>
      <c r="N882"/>
      <c r="O882"/>
      <c r="R882" s="122"/>
      <c r="S882" s="122"/>
      <c r="T882" s="31"/>
      <c r="U882" s="31"/>
      <c r="V882" s="31"/>
      <c r="W882" s="31"/>
      <c r="X882" s="31"/>
      <c r="Y882" s="31"/>
      <c r="Z882" s="31"/>
      <c r="AA882" s="31"/>
      <c r="AB882" s="31"/>
      <c r="AC882" s="122"/>
      <c r="AD882" s="122"/>
      <c r="AQ882" s="8"/>
      <c r="AR882" s="8"/>
      <c r="AY882" s="8"/>
      <c r="BA882"/>
      <c r="BB882"/>
      <c r="BC882"/>
      <c r="BD882"/>
    </row>
    <row r="883" spans="1:56" s="4" customFormat="1">
      <c r="A883"/>
      <c r="B883"/>
      <c r="D883"/>
      <c r="E883"/>
      <c r="F883"/>
      <c r="G883"/>
      <c r="H883"/>
      <c r="I883"/>
      <c r="J883"/>
      <c r="K883"/>
      <c r="L883"/>
      <c r="M883"/>
      <c r="N883"/>
      <c r="O883"/>
      <c r="R883" s="122"/>
      <c r="S883" s="122"/>
      <c r="T883" s="31"/>
      <c r="U883" s="31"/>
      <c r="V883" s="31"/>
      <c r="W883" s="31"/>
      <c r="X883" s="31"/>
      <c r="Y883" s="31"/>
      <c r="Z883" s="31"/>
      <c r="AA883" s="31"/>
      <c r="AB883" s="31"/>
      <c r="AC883" s="122"/>
      <c r="AD883" s="122"/>
      <c r="AQ883" s="8"/>
      <c r="AR883" s="8"/>
      <c r="AY883" s="8"/>
      <c r="BA883"/>
      <c r="BB883"/>
      <c r="BC883"/>
      <c r="BD883"/>
    </row>
    <row r="884" spans="1:56" s="4" customFormat="1">
      <c r="A884"/>
      <c r="B884"/>
      <c r="D884"/>
      <c r="E884"/>
      <c r="F884"/>
      <c r="G884"/>
      <c r="H884"/>
      <c r="I884"/>
      <c r="J884"/>
      <c r="K884"/>
      <c r="L884"/>
      <c r="M884"/>
      <c r="N884"/>
      <c r="O884"/>
      <c r="R884" s="122"/>
      <c r="S884" s="122"/>
      <c r="T884" s="31"/>
      <c r="U884" s="31"/>
      <c r="V884" s="31"/>
      <c r="W884" s="31"/>
      <c r="X884" s="31"/>
      <c r="Y884" s="31"/>
      <c r="Z884" s="31"/>
      <c r="AA884" s="31"/>
      <c r="AB884" s="31"/>
      <c r="AC884" s="122"/>
      <c r="AD884" s="122"/>
      <c r="AQ884" s="8"/>
      <c r="AR884" s="8"/>
      <c r="AY884" s="8"/>
      <c r="BA884"/>
      <c r="BB884"/>
      <c r="BC884"/>
      <c r="BD884"/>
    </row>
    <row r="885" spans="1:56" s="4" customFormat="1">
      <c r="A885"/>
      <c r="B885"/>
      <c r="D885"/>
      <c r="E885"/>
      <c r="F885"/>
      <c r="G885"/>
      <c r="H885"/>
      <c r="I885"/>
      <c r="J885"/>
      <c r="K885"/>
      <c r="L885"/>
      <c r="M885"/>
      <c r="N885"/>
      <c r="O885"/>
      <c r="R885" s="122"/>
      <c r="S885" s="122"/>
      <c r="T885" s="31"/>
      <c r="U885" s="31"/>
      <c r="V885" s="31"/>
      <c r="W885" s="31"/>
      <c r="X885" s="31"/>
      <c r="Y885" s="31"/>
      <c r="Z885" s="31"/>
      <c r="AA885" s="31"/>
      <c r="AB885" s="31"/>
      <c r="AC885" s="122"/>
      <c r="AD885" s="122"/>
      <c r="AQ885" s="8"/>
      <c r="AR885" s="8"/>
      <c r="AY885" s="8"/>
      <c r="BA885"/>
      <c r="BB885"/>
      <c r="BC885"/>
      <c r="BD885"/>
    </row>
    <row r="886" spans="1:56" s="4" customFormat="1">
      <c r="A886"/>
      <c r="B886"/>
      <c r="D886"/>
      <c r="E886"/>
      <c r="F886"/>
      <c r="G886"/>
      <c r="H886"/>
      <c r="I886"/>
      <c r="J886"/>
      <c r="K886"/>
      <c r="L886"/>
      <c r="M886"/>
      <c r="N886"/>
      <c r="O886"/>
      <c r="R886" s="122"/>
      <c r="S886" s="122"/>
      <c r="T886" s="31"/>
      <c r="U886" s="31"/>
      <c r="V886" s="31"/>
      <c r="W886" s="31"/>
      <c r="X886" s="31"/>
      <c r="Y886" s="31"/>
      <c r="Z886" s="31"/>
      <c r="AA886" s="31"/>
      <c r="AB886" s="31"/>
      <c r="AC886" s="122"/>
      <c r="AD886" s="122"/>
      <c r="AQ886" s="8"/>
      <c r="AR886" s="8"/>
      <c r="AY886" s="8"/>
      <c r="BA886"/>
      <c r="BB886"/>
      <c r="BC886"/>
      <c r="BD886"/>
    </row>
    <row r="887" spans="1:56" s="4" customFormat="1">
      <c r="A887"/>
      <c r="B887"/>
      <c r="D887"/>
      <c r="E887"/>
      <c r="F887"/>
      <c r="G887"/>
      <c r="H887"/>
      <c r="I887"/>
      <c r="J887"/>
      <c r="K887"/>
      <c r="L887"/>
      <c r="M887"/>
      <c r="N887"/>
      <c r="O887"/>
      <c r="R887" s="122"/>
      <c r="S887" s="122"/>
      <c r="T887" s="31"/>
      <c r="U887" s="31"/>
      <c r="V887" s="31"/>
      <c r="W887" s="31"/>
      <c r="X887" s="31"/>
      <c r="Y887" s="31"/>
      <c r="Z887" s="31"/>
      <c r="AA887" s="31"/>
      <c r="AB887" s="31"/>
      <c r="AC887" s="122"/>
      <c r="AD887" s="122"/>
      <c r="AQ887" s="8"/>
      <c r="AR887" s="8"/>
      <c r="AY887" s="8"/>
      <c r="BA887"/>
      <c r="BB887"/>
      <c r="BC887"/>
      <c r="BD887"/>
    </row>
    <row r="888" spans="1:56" s="4" customFormat="1">
      <c r="A888"/>
      <c r="B888"/>
      <c r="D888"/>
      <c r="E888"/>
      <c r="F888"/>
      <c r="G888"/>
      <c r="H888"/>
      <c r="I888"/>
      <c r="J888"/>
      <c r="K888"/>
      <c r="L888"/>
      <c r="M888"/>
      <c r="N888"/>
      <c r="O888"/>
      <c r="R888" s="122"/>
      <c r="S888" s="122"/>
      <c r="T888" s="31"/>
      <c r="U888" s="31"/>
      <c r="V888" s="31"/>
      <c r="W888" s="31"/>
      <c r="X888" s="31"/>
      <c r="Y888" s="31"/>
      <c r="Z888" s="31"/>
      <c r="AA888" s="31"/>
      <c r="AB888" s="31"/>
      <c r="AC888" s="122"/>
      <c r="AD888" s="122"/>
      <c r="AQ888" s="8"/>
      <c r="AR888" s="8"/>
      <c r="AY888" s="8"/>
      <c r="BA888"/>
      <c r="BB888"/>
      <c r="BC888"/>
      <c r="BD888"/>
    </row>
    <row r="889" spans="1:56" s="4" customFormat="1">
      <c r="A889"/>
      <c r="B889"/>
      <c r="D889"/>
      <c r="E889"/>
      <c r="F889"/>
      <c r="G889"/>
      <c r="H889"/>
      <c r="I889"/>
      <c r="J889"/>
      <c r="K889"/>
      <c r="L889"/>
      <c r="M889"/>
      <c r="N889"/>
      <c r="O889"/>
      <c r="R889" s="122"/>
      <c r="S889" s="122"/>
      <c r="T889" s="31"/>
      <c r="U889" s="31"/>
      <c r="V889" s="31"/>
      <c r="W889" s="31"/>
      <c r="X889" s="31"/>
      <c r="Y889" s="31"/>
      <c r="Z889" s="31"/>
      <c r="AA889" s="31"/>
      <c r="AB889" s="31"/>
      <c r="AC889" s="122"/>
      <c r="AD889" s="122"/>
      <c r="AQ889" s="8"/>
      <c r="AR889" s="8"/>
      <c r="AY889" s="8"/>
      <c r="BA889"/>
      <c r="BB889"/>
      <c r="BC889"/>
      <c r="BD889"/>
    </row>
    <row r="890" spans="1:56" s="4" customFormat="1">
      <c r="A890"/>
      <c r="B890"/>
      <c r="D890"/>
      <c r="E890"/>
      <c r="F890"/>
      <c r="G890"/>
      <c r="H890"/>
      <c r="I890"/>
      <c r="J890"/>
      <c r="K890"/>
      <c r="L890"/>
      <c r="M890"/>
      <c r="N890"/>
      <c r="O890"/>
      <c r="R890" s="122"/>
      <c r="S890" s="122"/>
      <c r="T890" s="31"/>
      <c r="U890" s="31"/>
      <c r="V890" s="31"/>
      <c r="W890" s="31"/>
      <c r="X890" s="31"/>
      <c r="Y890" s="31"/>
      <c r="Z890" s="31"/>
      <c r="AA890" s="31"/>
      <c r="AB890" s="31"/>
      <c r="AC890" s="122"/>
      <c r="AD890" s="122"/>
      <c r="AQ890" s="8"/>
      <c r="AR890" s="8"/>
      <c r="AY890" s="8"/>
      <c r="BA890"/>
      <c r="BB890"/>
      <c r="BC890"/>
      <c r="BD890"/>
    </row>
    <row r="891" spans="1:56" s="4" customFormat="1">
      <c r="A891"/>
      <c r="B891"/>
      <c r="D891"/>
      <c r="E891"/>
      <c r="F891"/>
      <c r="G891"/>
      <c r="H891"/>
      <c r="I891"/>
      <c r="J891"/>
      <c r="K891"/>
      <c r="L891"/>
      <c r="M891"/>
      <c r="N891"/>
      <c r="O891"/>
      <c r="R891" s="122"/>
      <c r="S891" s="122"/>
      <c r="T891" s="31"/>
      <c r="U891" s="31"/>
      <c r="V891" s="31"/>
      <c r="W891" s="31"/>
      <c r="X891" s="31"/>
      <c r="Y891" s="31"/>
      <c r="Z891" s="31"/>
      <c r="AA891" s="31"/>
      <c r="AB891" s="31"/>
      <c r="AC891" s="122"/>
      <c r="AD891" s="122"/>
      <c r="AQ891" s="8"/>
      <c r="AR891" s="8"/>
      <c r="AY891" s="8"/>
      <c r="BA891"/>
      <c r="BB891"/>
      <c r="BC891"/>
      <c r="BD891"/>
    </row>
    <row r="892" spans="1:56" s="4" customFormat="1">
      <c r="A892"/>
      <c r="B892"/>
      <c r="D892"/>
      <c r="E892"/>
      <c r="F892"/>
      <c r="G892"/>
      <c r="H892"/>
      <c r="I892"/>
      <c r="J892"/>
      <c r="K892"/>
      <c r="L892"/>
      <c r="M892"/>
      <c r="N892"/>
      <c r="O892"/>
      <c r="R892" s="122"/>
      <c r="S892" s="122"/>
      <c r="T892" s="31"/>
      <c r="U892" s="31"/>
      <c r="V892" s="31"/>
      <c r="W892" s="31"/>
      <c r="X892" s="31"/>
      <c r="Y892" s="31"/>
      <c r="Z892" s="31"/>
      <c r="AA892" s="31"/>
      <c r="AB892" s="31"/>
      <c r="AC892" s="122"/>
      <c r="AD892" s="122"/>
      <c r="AQ892" s="8"/>
      <c r="AR892" s="8"/>
      <c r="AY892" s="8"/>
      <c r="BA892"/>
      <c r="BB892"/>
      <c r="BC892"/>
      <c r="BD892"/>
    </row>
    <row r="893" spans="1:56" s="4" customFormat="1">
      <c r="A893"/>
      <c r="B893"/>
      <c r="D893"/>
      <c r="E893"/>
      <c r="F893"/>
      <c r="G893"/>
      <c r="H893"/>
      <c r="I893"/>
      <c r="J893"/>
      <c r="K893"/>
      <c r="L893"/>
      <c r="M893"/>
      <c r="N893"/>
      <c r="O893"/>
      <c r="R893" s="122"/>
      <c r="S893" s="122"/>
      <c r="T893" s="31"/>
      <c r="U893" s="31"/>
      <c r="V893" s="31"/>
      <c r="W893" s="31"/>
      <c r="X893" s="31"/>
      <c r="Y893" s="31"/>
      <c r="Z893" s="31"/>
      <c r="AA893" s="31"/>
      <c r="AB893" s="31"/>
      <c r="AC893" s="122"/>
      <c r="AD893" s="122"/>
      <c r="AQ893" s="8"/>
      <c r="AR893" s="8"/>
      <c r="AY893" s="8"/>
      <c r="BA893"/>
      <c r="BB893"/>
      <c r="BC893"/>
      <c r="BD893"/>
    </row>
    <row r="894" spans="1:56" s="4" customFormat="1">
      <c r="A894"/>
      <c r="B894"/>
      <c r="D894"/>
      <c r="E894"/>
      <c r="F894"/>
      <c r="G894"/>
      <c r="H894"/>
      <c r="I894"/>
      <c r="J894"/>
      <c r="K894"/>
      <c r="L894"/>
      <c r="M894"/>
      <c r="N894"/>
      <c r="O894"/>
      <c r="R894" s="122"/>
      <c r="S894" s="122"/>
      <c r="T894" s="31"/>
      <c r="U894" s="31"/>
      <c r="V894" s="31"/>
      <c r="W894" s="31"/>
      <c r="X894" s="31"/>
      <c r="Y894" s="31"/>
      <c r="Z894" s="31"/>
      <c r="AA894" s="31"/>
      <c r="AB894" s="31"/>
      <c r="AC894" s="122"/>
      <c r="AD894" s="122"/>
      <c r="AQ894" s="8"/>
      <c r="AR894" s="8"/>
      <c r="AY894" s="8"/>
      <c r="BA894"/>
      <c r="BB894"/>
      <c r="BC894"/>
      <c r="BD894"/>
    </row>
    <row r="895" spans="1:56" s="4" customFormat="1">
      <c r="A895"/>
      <c r="B895"/>
      <c r="D895"/>
      <c r="E895"/>
      <c r="F895"/>
      <c r="G895"/>
      <c r="H895"/>
      <c r="I895"/>
      <c r="J895"/>
      <c r="K895"/>
      <c r="L895"/>
      <c r="M895"/>
      <c r="N895"/>
      <c r="O895"/>
      <c r="R895" s="122"/>
      <c r="S895" s="122"/>
      <c r="T895" s="31"/>
      <c r="U895" s="31"/>
      <c r="V895" s="31"/>
      <c r="W895" s="31"/>
      <c r="X895" s="31"/>
      <c r="Y895" s="31"/>
      <c r="Z895" s="31"/>
      <c r="AA895" s="31"/>
      <c r="AB895" s="31"/>
      <c r="AC895" s="122"/>
      <c r="AD895" s="122"/>
      <c r="AQ895" s="8"/>
      <c r="AR895" s="8"/>
      <c r="AY895" s="8"/>
      <c r="BA895"/>
      <c r="BB895"/>
      <c r="BC895"/>
      <c r="BD895"/>
    </row>
    <row r="896" spans="1:56" s="4" customFormat="1">
      <c r="A896"/>
      <c r="B896"/>
      <c r="D896"/>
      <c r="E896"/>
      <c r="F896"/>
      <c r="G896"/>
      <c r="H896"/>
      <c r="I896"/>
      <c r="J896"/>
      <c r="K896"/>
      <c r="L896"/>
      <c r="M896"/>
      <c r="N896"/>
      <c r="O896"/>
      <c r="R896" s="122"/>
      <c r="S896" s="122"/>
      <c r="T896" s="31"/>
      <c r="U896" s="31"/>
      <c r="V896" s="31"/>
      <c r="W896" s="31"/>
      <c r="X896" s="31"/>
      <c r="Y896" s="31"/>
      <c r="Z896" s="31"/>
      <c r="AA896" s="31"/>
      <c r="AB896" s="31"/>
      <c r="AC896" s="122"/>
      <c r="AD896" s="122"/>
      <c r="AQ896" s="8"/>
      <c r="AR896" s="8"/>
      <c r="AY896" s="8"/>
      <c r="BA896"/>
      <c r="BB896"/>
      <c r="BC896"/>
      <c r="BD896"/>
    </row>
    <row r="897" spans="1:56" s="4" customFormat="1">
      <c r="A897"/>
      <c r="B897"/>
      <c r="D897"/>
      <c r="E897"/>
      <c r="F897"/>
      <c r="G897"/>
      <c r="H897"/>
      <c r="I897"/>
      <c r="J897"/>
      <c r="K897"/>
      <c r="L897"/>
      <c r="M897"/>
      <c r="N897"/>
      <c r="O897"/>
      <c r="R897" s="122"/>
      <c r="S897" s="122"/>
      <c r="T897" s="31"/>
      <c r="U897" s="31"/>
      <c r="V897" s="31"/>
      <c r="W897" s="31"/>
      <c r="X897" s="31"/>
      <c r="Y897" s="31"/>
      <c r="Z897" s="31"/>
      <c r="AA897" s="31"/>
      <c r="AB897" s="31"/>
      <c r="AC897" s="122"/>
      <c r="AD897" s="122"/>
      <c r="AQ897" s="8"/>
      <c r="AR897" s="8"/>
      <c r="AY897" s="8"/>
      <c r="BA897"/>
      <c r="BB897"/>
      <c r="BC897"/>
      <c r="BD897"/>
    </row>
    <row r="898" spans="1:56" s="4" customFormat="1">
      <c r="A898"/>
      <c r="B898"/>
      <c r="D898"/>
      <c r="E898"/>
      <c r="F898"/>
      <c r="G898"/>
      <c r="H898"/>
      <c r="I898"/>
      <c r="J898"/>
      <c r="K898"/>
      <c r="L898"/>
      <c r="M898"/>
      <c r="N898"/>
      <c r="O898"/>
      <c r="R898" s="122"/>
      <c r="S898" s="122"/>
      <c r="T898" s="31"/>
      <c r="U898" s="31"/>
      <c r="V898" s="31"/>
      <c r="W898" s="31"/>
      <c r="X898" s="31"/>
      <c r="Y898" s="31"/>
      <c r="Z898" s="31"/>
      <c r="AA898" s="31"/>
      <c r="AB898" s="31"/>
      <c r="AC898" s="122"/>
      <c r="AD898" s="122"/>
      <c r="AQ898" s="8"/>
      <c r="AR898" s="8"/>
      <c r="AY898" s="8"/>
      <c r="BA898"/>
      <c r="BB898"/>
      <c r="BC898"/>
      <c r="BD898"/>
    </row>
    <row r="899" spans="1:56" s="4" customFormat="1">
      <c r="A899"/>
      <c r="B899"/>
      <c r="D899"/>
      <c r="E899"/>
      <c r="F899"/>
      <c r="G899"/>
      <c r="H899"/>
      <c r="I899"/>
      <c r="J899"/>
      <c r="K899"/>
      <c r="L899"/>
      <c r="M899"/>
      <c r="N899"/>
      <c r="O899"/>
      <c r="R899" s="122"/>
      <c r="S899" s="122"/>
      <c r="T899" s="31"/>
      <c r="U899" s="31"/>
      <c r="V899" s="31"/>
      <c r="W899" s="31"/>
      <c r="X899" s="31"/>
      <c r="Y899" s="31"/>
      <c r="Z899" s="31"/>
      <c r="AA899" s="31"/>
      <c r="AB899" s="31"/>
      <c r="AC899" s="122"/>
      <c r="AD899" s="122"/>
      <c r="AQ899" s="8"/>
      <c r="AR899" s="8"/>
      <c r="AY899" s="8"/>
      <c r="BA899"/>
      <c r="BB899"/>
      <c r="BC899"/>
      <c r="BD899"/>
    </row>
    <row r="900" spans="1:56" s="4" customFormat="1">
      <c r="A900"/>
      <c r="B900"/>
      <c r="D900"/>
      <c r="E900"/>
      <c r="F900"/>
      <c r="G900"/>
      <c r="H900"/>
      <c r="I900"/>
      <c r="J900"/>
      <c r="K900"/>
      <c r="L900"/>
      <c r="M900"/>
      <c r="N900"/>
      <c r="O900"/>
      <c r="R900" s="122"/>
      <c r="S900" s="122"/>
      <c r="T900" s="31"/>
      <c r="U900" s="31"/>
      <c r="V900" s="31"/>
      <c r="W900" s="31"/>
      <c r="X900" s="31"/>
      <c r="Y900" s="31"/>
      <c r="Z900" s="31"/>
      <c r="AA900" s="31"/>
      <c r="AB900" s="31"/>
      <c r="AC900" s="122"/>
      <c r="AD900" s="122"/>
      <c r="AQ900" s="8"/>
      <c r="AR900" s="8"/>
      <c r="AY900" s="8"/>
      <c r="BA900"/>
      <c r="BB900"/>
      <c r="BC900"/>
      <c r="BD900"/>
    </row>
    <row r="901" spans="1:56" s="4" customFormat="1">
      <c r="A901"/>
      <c r="B901"/>
      <c r="D901"/>
      <c r="E901"/>
      <c r="F901"/>
      <c r="G901"/>
      <c r="H901"/>
      <c r="I901"/>
      <c r="J901"/>
      <c r="K901"/>
      <c r="L901"/>
      <c r="M901"/>
      <c r="N901"/>
      <c r="O901"/>
      <c r="R901" s="122"/>
      <c r="S901" s="122"/>
      <c r="T901" s="31"/>
      <c r="U901" s="31"/>
      <c r="V901" s="31"/>
      <c r="W901" s="31"/>
      <c r="X901" s="31"/>
      <c r="Y901" s="31"/>
      <c r="Z901" s="31"/>
      <c r="AA901" s="31"/>
      <c r="AB901" s="31"/>
      <c r="AC901" s="122"/>
      <c r="AD901" s="122"/>
      <c r="AQ901" s="8"/>
      <c r="AR901" s="8"/>
      <c r="AY901" s="8"/>
      <c r="BA901"/>
      <c r="BB901"/>
      <c r="BC901"/>
      <c r="BD901"/>
    </row>
    <row r="902" spans="1:56" s="4" customFormat="1">
      <c r="A902"/>
      <c r="B902"/>
      <c r="D902"/>
      <c r="E902"/>
      <c r="F902"/>
      <c r="G902"/>
      <c r="H902"/>
      <c r="I902"/>
      <c r="J902"/>
      <c r="K902"/>
      <c r="L902"/>
      <c r="M902"/>
      <c r="N902"/>
      <c r="O902"/>
      <c r="R902" s="122"/>
      <c r="S902" s="122"/>
      <c r="T902" s="31"/>
      <c r="U902" s="31"/>
      <c r="V902" s="31"/>
      <c r="W902" s="31"/>
      <c r="X902" s="31"/>
      <c r="Y902" s="31"/>
      <c r="Z902" s="31"/>
      <c r="AA902" s="31"/>
      <c r="AB902" s="31"/>
      <c r="AC902" s="122"/>
      <c r="AD902" s="122"/>
      <c r="AQ902" s="8"/>
      <c r="AR902" s="8"/>
      <c r="AY902" s="8"/>
      <c r="BA902"/>
      <c r="BB902"/>
      <c r="BC902"/>
      <c r="BD902"/>
    </row>
    <row r="903" spans="1:56" s="4" customFormat="1">
      <c r="A903"/>
      <c r="B903"/>
      <c r="D903"/>
      <c r="E903"/>
      <c r="F903"/>
      <c r="G903"/>
      <c r="H903"/>
      <c r="I903"/>
      <c r="J903"/>
      <c r="K903"/>
      <c r="L903"/>
      <c r="M903"/>
      <c r="N903"/>
      <c r="O903"/>
      <c r="R903" s="122"/>
      <c r="S903" s="122"/>
      <c r="T903" s="31"/>
      <c r="U903" s="31"/>
      <c r="V903" s="31"/>
      <c r="W903" s="31"/>
      <c r="X903" s="31"/>
      <c r="Y903" s="31"/>
      <c r="Z903" s="31"/>
      <c r="AA903" s="31"/>
      <c r="AB903" s="31"/>
      <c r="AC903" s="122"/>
      <c r="AD903" s="122"/>
      <c r="AQ903" s="8"/>
      <c r="AR903" s="8"/>
      <c r="AY903" s="8"/>
      <c r="BA903"/>
      <c r="BB903"/>
      <c r="BC903"/>
      <c r="BD903"/>
    </row>
    <row r="904" spans="1:56" s="4" customFormat="1">
      <c r="A904"/>
      <c r="B904"/>
      <c r="D904"/>
      <c r="E904"/>
      <c r="F904"/>
      <c r="G904"/>
      <c r="H904"/>
      <c r="I904"/>
      <c r="J904"/>
      <c r="K904"/>
      <c r="L904"/>
      <c r="M904"/>
      <c r="N904"/>
      <c r="O904"/>
      <c r="R904" s="122"/>
      <c r="S904" s="122"/>
      <c r="T904" s="31"/>
      <c r="U904" s="31"/>
      <c r="V904" s="31"/>
      <c r="W904" s="31"/>
      <c r="X904" s="31"/>
      <c r="Y904" s="31"/>
      <c r="Z904" s="31"/>
      <c r="AA904" s="31"/>
      <c r="AB904" s="31"/>
      <c r="AC904" s="122"/>
      <c r="AD904" s="122"/>
      <c r="AQ904" s="8"/>
      <c r="AR904" s="8"/>
      <c r="AY904" s="8"/>
      <c r="BA904"/>
      <c r="BB904"/>
      <c r="BC904"/>
      <c r="BD904"/>
    </row>
    <row r="905" spans="1:56" s="4" customFormat="1">
      <c r="A905"/>
      <c r="B905"/>
      <c r="D905"/>
      <c r="E905"/>
      <c r="F905"/>
      <c r="G905"/>
      <c r="H905"/>
      <c r="I905"/>
      <c r="J905"/>
      <c r="K905"/>
      <c r="L905"/>
      <c r="M905"/>
      <c r="N905"/>
      <c r="O905"/>
      <c r="R905" s="122"/>
      <c r="S905" s="122"/>
      <c r="T905" s="31"/>
      <c r="U905" s="31"/>
      <c r="V905" s="31"/>
      <c r="W905" s="31"/>
      <c r="X905" s="31"/>
      <c r="Y905" s="31"/>
      <c r="Z905" s="31"/>
      <c r="AA905" s="31"/>
      <c r="AB905" s="31"/>
      <c r="AC905" s="122"/>
      <c r="AD905" s="122"/>
      <c r="AQ905" s="8"/>
      <c r="AR905" s="8"/>
      <c r="AY905" s="8"/>
      <c r="BA905"/>
      <c r="BB905"/>
      <c r="BC905"/>
      <c r="BD905"/>
    </row>
    <row r="906" spans="1:56" s="4" customFormat="1">
      <c r="A906"/>
      <c r="B906"/>
      <c r="D906"/>
      <c r="E906"/>
      <c r="F906"/>
      <c r="G906"/>
      <c r="H906"/>
      <c r="I906"/>
      <c r="J906"/>
      <c r="K906"/>
      <c r="L906"/>
      <c r="M906"/>
      <c r="N906"/>
      <c r="O906"/>
      <c r="R906" s="122"/>
      <c r="S906" s="122"/>
      <c r="T906" s="31"/>
      <c r="U906" s="31"/>
      <c r="V906" s="31"/>
      <c r="W906" s="31"/>
      <c r="X906" s="31"/>
      <c r="Y906" s="31"/>
      <c r="Z906" s="31"/>
      <c r="AA906" s="31"/>
      <c r="AB906" s="31"/>
      <c r="AC906" s="122"/>
      <c r="AD906" s="122"/>
      <c r="AQ906" s="8"/>
      <c r="AR906" s="8"/>
      <c r="AY906" s="8"/>
      <c r="BA906"/>
      <c r="BB906"/>
      <c r="BC906"/>
      <c r="BD906"/>
    </row>
    <row r="907" spans="1:56" s="4" customFormat="1">
      <c r="A907"/>
      <c r="B907"/>
      <c r="D907"/>
      <c r="E907"/>
      <c r="F907"/>
      <c r="G907"/>
      <c r="H907"/>
      <c r="I907"/>
      <c r="J907"/>
      <c r="K907"/>
      <c r="L907"/>
      <c r="M907"/>
      <c r="N907"/>
      <c r="O907"/>
      <c r="R907" s="122"/>
      <c r="S907" s="122"/>
      <c r="T907" s="31"/>
      <c r="U907" s="31"/>
      <c r="V907" s="31"/>
      <c r="W907" s="31"/>
      <c r="X907" s="31"/>
      <c r="Y907" s="31"/>
      <c r="Z907" s="31"/>
      <c r="AA907" s="31"/>
      <c r="AB907" s="31"/>
      <c r="AC907" s="122"/>
      <c r="AD907" s="122"/>
      <c r="AQ907" s="8"/>
      <c r="AR907" s="8"/>
      <c r="AY907" s="8"/>
      <c r="BA907"/>
      <c r="BB907"/>
      <c r="BC907"/>
      <c r="BD907"/>
    </row>
    <row r="908" spans="1:56" s="4" customFormat="1">
      <c r="A908"/>
      <c r="B908"/>
      <c r="D908"/>
      <c r="E908"/>
      <c r="F908"/>
      <c r="G908"/>
      <c r="H908"/>
      <c r="I908"/>
      <c r="J908"/>
      <c r="K908"/>
      <c r="L908"/>
      <c r="M908"/>
      <c r="N908"/>
      <c r="O908"/>
      <c r="R908" s="122"/>
      <c r="S908" s="122"/>
      <c r="T908" s="31"/>
      <c r="U908" s="31"/>
      <c r="V908" s="31"/>
      <c r="W908" s="31"/>
      <c r="X908" s="31"/>
      <c r="Y908" s="31"/>
      <c r="Z908" s="31"/>
      <c r="AA908" s="31"/>
      <c r="AB908" s="31"/>
      <c r="AC908" s="122"/>
      <c r="AD908" s="122"/>
      <c r="AQ908" s="8"/>
      <c r="AR908" s="8"/>
      <c r="AY908" s="8"/>
      <c r="BA908"/>
      <c r="BB908"/>
      <c r="BC908"/>
      <c r="BD908"/>
    </row>
    <row r="909" spans="1:56" s="4" customFormat="1">
      <c r="A909"/>
      <c r="B909"/>
      <c r="D909"/>
      <c r="E909"/>
      <c r="F909"/>
      <c r="G909"/>
      <c r="H909"/>
      <c r="I909"/>
      <c r="J909"/>
      <c r="K909"/>
      <c r="L909"/>
      <c r="M909"/>
      <c r="N909"/>
      <c r="O909"/>
      <c r="R909" s="122"/>
      <c r="S909" s="122"/>
      <c r="T909" s="31"/>
      <c r="U909" s="31"/>
      <c r="V909" s="31"/>
      <c r="W909" s="31"/>
      <c r="X909" s="31"/>
      <c r="Y909" s="31"/>
      <c r="Z909" s="31"/>
      <c r="AA909" s="31"/>
      <c r="AB909" s="31"/>
      <c r="AC909" s="122"/>
      <c r="AD909" s="122"/>
      <c r="AQ909" s="8"/>
      <c r="AR909" s="8"/>
      <c r="AY909" s="8"/>
      <c r="BA909"/>
      <c r="BB909"/>
      <c r="BC909"/>
      <c r="BD909"/>
    </row>
    <row r="910" spans="1:56" s="4" customFormat="1">
      <c r="A910"/>
      <c r="B910"/>
      <c r="D910"/>
      <c r="E910"/>
      <c r="F910"/>
      <c r="G910"/>
      <c r="H910"/>
      <c r="I910"/>
      <c r="J910"/>
      <c r="K910"/>
      <c r="L910"/>
      <c r="M910"/>
      <c r="N910"/>
      <c r="O910"/>
      <c r="R910" s="122"/>
      <c r="S910" s="122"/>
      <c r="T910" s="31"/>
      <c r="U910" s="31"/>
      <c r="V910" s="31"/>
      <c r="W910" s="31"/>
      <c r="X910" s="31"/>
      <c r="Y910" s="31"/>
      <c r="Z910" s="31"/>
      <c r="AA910" s="31"/>
      <c r="AB910" s="31"/>
      <c r="AC910" s="122"/>
      <c r="AD910" s="122"/>
      <c r="AQ910" s="8"/>
      <c r="AR910" s="8"/>
      <c r="AY910" s="8"/>
      <c r="BA910"/>
      <c r="BB910"/>
      <c r="BC910"/>
      <c r="BD910"/>
    </row>
    <row r="911" spans="1:56" s="4" customFormat="1">
      <c r="A911"/>
      <c r="B911"/>
      <c r="D911"/>
      <c r="E911"/>
      <c r="F911"/>
      <c r="G911"/>
      <c r="H911"/>
      <c r="I911"/>
      <c r="J911"/>
      <c r="K911"/>
      <c r="L911"/>
      <c r="M911"/>
      <c r="N911"/>
      <c r="O911"/>
      <c r="R911" s="122"/>
      <c r="S911" s="122"/>
      <c r="T911" s="31"/>
      <c r="U911" s="31"/>
      <c r="V911" s="31"/>
      <c r="W911" s="31"/>
      <c r="X911" s="31"/>
      <c r="Y911" s="31"/>
      <c r="Z911" s="31"/>
      <c r="AA911" s="31"/>
      <c r="AB911" s="31"/>
      <c r="AC911" s="122"/>
      <c r="AD911" s="122"/>
      <c r="AQ911" s="8"/>
      <c r="AR911" s="8"/>
      <c r="AY911" s="8"/>
      <c r="BA911"/>
      <c r="BB911"/>
      <c r="BC911"/>
      <c r="BD911"/>
    </row>
    <row r="912" spans="1:56" s="4" customFormat="1">
      <c r="A912"/>
      <c r="B912"/>
      <c r="D912"/>
      <c r="E912"/>
      <c r="F912"/>
      <c r="G912"/>
      <c r="H912"/>
      <c r="I912"/>
      <c r="J912"/>
      <c r="K912"/>
      <c r="L912"/>
      <c r="M912"/>
      <c r="N912"/>
      <c r="O912"/>
      <c r="R912" s="122"/>
      <c r="S912" s="122"/>
      <c r="T912" s="31"/>
      <c r="U912" s="31"/>
      <c r="V912" s="31"/>
      <c r="W912" s="31"/>
      <c r="X912" s="31"/>
      <c r="Y912" s="31"/>
      <c r="Z912" s="31"/>
      <c r="AA912" s="31"/>
      <c r="AB912" s="31"/>
      <c r="AC912" s="122"/>
      <c r="AD912" s="122"/>
      <c r="AQ912" s="8"/>
      <c r="AR912" s="8"/>
      <c r="AY912" s="8"/>
      <c r="BA912"/>
      <c r="BB912"/>
      <c r="BC912"/>
      <c r="BD912"/>
    </row>
    <row r="913" spans="1:56" s="4" customFormat="1">
      <c r="A913"/>
      <c r="B913"/>
      <c r="D913"/>
      <c r="E913"/>
      <c r="F913"/>
      <c r="G913"/>
      <c r="H913"/>
      <c r="I913"/>
      <c r="J913"/>
      <c r="K913"/>
      <c r="L913"/>
      <c r="M913"/>
      <c r="N913"/>
      <c r="O913"/>
      <c r="R913" s="122"/>
      <c r="S913" s="122"/>
      <c r="T913" s="31"/>
      <c r="U913" s="31"/>
      <c r="V913" s="31"/>
      <c r="W913" s="31"/>
      <c r="X913" s="31"/>
      <c r="Y913" s="31"/>
      <c r="Z913" s="31"/>
      <c r="AA913" s="31"/>
      <c r="AB913" s="31"/>
      <c r="AC913" s="122"/>
      <c r="AD913" s="122"/>
      <c r="AQ913" s="8"/>
      <c r="AR913" s="8"/>
      <c r="AY913" s="8"/>
      <c r="BA913"/>
      <c r="BB913"/>
      <c r="BC913"/>
      <c r="BD913"/>
    </row>
    <row r="914" spans="1:56" s="4" customFormat="1">
      <c r="A914"/>
      <c r="B914"/>
      <c r="D914"/>
      <c r="E914"/>
      <c r="F914"/>
      <c r="G914"/>
      <c r="H914"/>
      <c r="I914"/>
      <c r="J914"/>
      <c r="K914"/>
      <c r="L914"/>
      <c r="M914"/>
      <c r="N914"/>
      <c r="O914"/>
      <c r="R914" s="122"/>
      <c r="S914" s="122"/>
      <c r="T914" s="31"/>
      <c r="U914" s="31"/>
      <c r="V914" s="31"/>
      <c r="W914" s="31"/>
      <c r="X914" s="31"/>
      <c r="Y914" s="31"/>
      <c r="Z914" s="31"/>
      <c r="AA914" s="31"/>
      <c r="AB914" s="31"/>
      <c r="AC914" s="122"/>
      <c r="AD914" s="122"/>
      <c r="AQ914" s="8"/>
      <c r="AR914" s="8"/>
      <c r="AY914" s="8"/>
      <c r="BA914"/>
      <c r="BB914"/>
      <c r="BC914"/>
      <c r="BD914"/>
    </row>
    <row r="915" spans="1:56" s="4" customFormat="1">
      <c r="A915"/>
      <c r="B915"/>
      <c r="D915"/>
      <c r="E915"/>
      <c r="F915"/>
      <c r="G915"/>
      <c r="H915"/>
      <c r="I915"/>
      <c r="J915"/>
      <c r="K915"/>
      <c r="L915"/>
      <c r="M915"/>
      <c r="N915"/>
      <c r="O915"/>
      <c r="R915" s="122"/>
      <c r="S915" s="122"/>
      <c r="T915" s="31"/>
      <c r="U915" s="31"/>
      <c r="V915" s="31"/>
      <c r="W915" s="31"/>
      <c r="X915" s="31"/>
      <c r="Y915" s="31"/>
      <c r="Z915" s="31"/>
      <c r="AA915" s="31"/>
      <c r="AB915" s="31"/>
      <c r="AC915" s="122"/>
      <c r="AD915" s="122"/>
      <c r="AQ915" s="8"/>
      <c r="AR915" s="8"/>
      <c r="AY915" s="8"/>
      <c r="BA915"/>
      <c r="BB915"/>
      <c r="BC915"/>
      <c r="BD915"/>
    </row>
    <row r="916" spans="1:56" s="4" customFormat="1">
      <c r="A916"/>
      <c r="B916"/>
      <c r="D916"/>
      <c r="E916"/>
      <c r="F916"/>
      <c r="G916"/>
      <c r="H916"/>
      <c r="I916"/>
      <c r="J916"/>
      <c r="K916"/>
      <c r="L916"/>
      <c r="M916"/>
      <c r="N916"/>
      <c r="O916"/>
      <c r="R916" s="122"/>
      <c r="S916" s="122"/>
      <c r="T916" s="31"/>
      <c r="U916" s="31"/>
      <c r="V916" s="31"/>
      <c r="W916" s="31"/>
      <c r="X916" s="31"/>
      <c r="Y916" s="31"/>
      <c r="Z916" s="31"/>
      <c r="AA916" s="31"/>
      <c r="AB916" s="31"/>
      <c r="AC916" s="122"/>
      <c r="AD916" s="122"/>
      <c r="AQ916" s="8"/>
      <c r="AR916" s="8"/>
      <c r="AY916" s="8"/>
      <c r="BA916"/>
      <c r="BB916"/>
      <c r="BC916"/>
      <c r="BD916"/>
    </row>
    <row r="917" spans="1:56" s="4" customFormat="1">
      <c r="A917"/>
      <c r="B917"/>
      <c r="D917"/>
      <c r="E917"/>
      <c r="F917"/>
      <c r="G917"/>
      <c r="H917"/>
      <c r="I917"/>
      <c r="J917"/>
      <c r="K917"/>
      <c r="L917"/>
      <c r="M917"/>
      <c r="N917"/>
      <c r="O917"/>
      <c r="R917" s="122"/>
      <c r="S917" s="122"/>
      <c r="T917" s="31"/>
      <c r="U917" s="31"/>
      <c r="V917" s="31"/>
      <c r="W917" s="31"/>
      <c r="X917" s="31"/>
      <c r="Y917" s="31"/>
      <c r="Z917" s="31"/>
      <c r="AA917" s="31"/>
      <c r="AB917" s="31"/>
      <c r="AC917" s="122"/>
      <c r="AD917" s="122"/>
      <c r="AQ917" s="8"/>
      <c r="AR917" s="8"/>
      <c r="AY917" s="8"/>
      <c r="BA917"/>
      <c r="BB917"/>
      <c r="BC917"/>
      <c r="BD917"/>
    </row>
    <row r="918" spans="1:56" s="4" customFormat="1">
      <c r="A918"/>
      <c r="B918"/>
      <c r="D918"/>
      <c r="E918"/>
      <c r="F918"/>
      <c r="G918"/>
      <c r="H918"/>
      <c r="I918"/>
      <c r="J918"/>
      <c r="K918"/>
      <c r="L918"/>
      <c r="M918"/>
      <c r="N918"/>
      <c r="O918"/>
      <c r="R918" s="122"/>
      <c r="S918" s="122"/>
      <c r="T918" s="31"/>
      <c r="U918" s="31"/>
      <c r="V918" s="31"/>
      <c r="W918" s="31"/>
      <c r="X918" s="31"/>
      <c r="Y918" s="31"/>
      <c r="Z918" s="31"/>
      <c r="AA918" s="31"/>
      <c r="AB918" s="31"/>
      <c r="AC918" s="122"/>
      <c r="AD918" s="122"/>
      <c r="AQ918" s="8"/>
      <c r="AR918" s="8"/>
      <c r="AY918" s="8"/>
      <c r="BA918"/>
      <c r="BB918"/>
      <c r="BC918"/>
      <c r="BD918"/>
    </row>
    <row r="919" spans="1:56" s="4" customFormat="1">
      <c r="A919"/>
      <c r="B919"/>
      <c r="D919"/>
      <c r="E919"/>
      <c r="F919"/>
      <c r="G919"/>
      <c r="H919"/>
      <c r="I919"/>
      <c r="J919"/>
      <c r="K919"/>
      <c r="L919"/>
      <c r="M919"/>
      <c r="N919"/>
      <c r="O919"/>
      <c r="R919" s="122"/>
      <c r="S919" s="122"/>
      <c r="T919" s="31"/>
      <c r="U919" s="31"/>
      <c r="V919" s="31"/>
      <c r="W919" s="31"/>
      <c r="X919" s="31"/>
      <c r="Y919" s="31"/>
      <c r="Z919" s="31"/>
      <c r="AA919" s="31"/>
      <c r="AB919" s="31"/>
      <c r="AC919" s="122"/>
      <c r="AD919" s="122"/>
      <c r="AQ919" s="8"/>
      <c r="AR919" s="8"/>
      <c r="AY919" s="8"/>
      <c r="BA919"/>
      <c r="BB919"/>
      <c r="BC919"/>
      <c r="BD919"/>
    </row>
    <row r="920" spans="1:56" s="4" customFormat="1">
      <c r="A920"/>
      <c r="B920"/>
      <c r="D920"/>
      <c r="E920"/>
      <c r="F920"/>
      <c r="G920"/>
      <c r="H920"/>
      <c r="I920"/>
      <c r="J920"/>
      <c r="K920"/>
      <c r="L920"/>
      <c r="M920"/>
      <c r="N920"/>
      <c r="O920"/>
      <c r="R920" s="122"/>
      <c r="S920" s="122"/>
      <c r="T920" s="31"/>
      <c r="U920" s="31"/>
      <c r="V920" s="31"/>
      <c r="W920" s="31"/>
      <c r="X920" s="31"/>
      <c r="Y920" s="31"/>
      <c r="Z920" s="31"/>
      <c r="AA920" s="31"/>
      <c r="AB920" s="31"/>
      <c r="AC920" s="122"/>
      <c r="AD920" s="122"/>
      <c r="AQ920" s="8"/>
      <c r="AR920" s="8"/>
      <c r="AY920" s="8"/>
      <c r="BA920"/>
      <c r="BB920"/>
      <c r="BC920"/>
      <c r="BD920"/>
    </row>
    <row r="921" spans="1:56" s="4" customFormat="1">
      <c r="A921"/>
      <c r="B921"/>
      <c r="D921"/>
      <c r="E921"/>
      <c r="F921"/>
      <c r="G921"/>
      <c r="H921"/>
      <c r="I921"/>
      <c r="J921"/>
      <c r="K921"/>
      <c r="L921"/>
      <c r="M921"/>
      <c r="N921"/>
      <c r="O921"/>
      <c r="R921" s="122"/>
      <c r="S921" s="122"/>
      <c r="T921" s="31"/>
      <c r="U921" s="31"/>
      <c r="V921" s="31"/>
      <c r="W921" s="31"/>
      <c r="X921" s="31"/>
      <c r="Y921" s="31"/>
      <c r="Z921" s="31"/>
      <c r="AA921" s="31"/>
      <c r="AB921" s="31"/>
      <c r="AC921" s="122"/>
      <c r="AD921" s="122"/>
      <c r="AQ921" s="8"/>
      <c r="AR921" s="8"/>
      <c r="AY921" s="8"/>
      <c r="BA921"/>
      <c r="BB921"/>
      <c r="BC921"/>
      <c r="BD921"/>
    </row>
    <row r="922" spans="1:56" s="4" customFormat="1">
      <c r="A922"/>
      <c r="B922"/>
      <c r="D922"/>
      <c r="E922"/>
      <c r="F922"/>
      <c r="G922"/>
      <c r="H922"/>
      <c r="I922"/>
      <c r="J922"/>
      <c r="K922"/>
      <c r="L922"/>
      <c r="M922"/>
      <c r="N922"/>
      <c r="O922"/>
      <c r="R922" s="122"/>
      <c r="S922" s="122"/>
      <c r="T922" s="31"/>
      <c r="U922" s="31"/>
      <c r="V922" s="31"/>
      <c r="W922" s="31"/>
      <c r="X922" s="31"/>
      <c r="Y922" s="31"/>
      <c r="Z922" s="31"/>
      <c r="AA922" s="31"/>
      <c r="AB922" s="31"/>
      <c r="AC922" s="122"/>
      <c r="AD922" s="122"/>
      <c r="AQ922" s="8"/>
      <c r="AR922" s="8"/>
      <c r="AY922" s="8"/>
      <c r="BA922"/>
      <c r="BB922"/>
      <c r="BC922"/>
      <c r="BD922"/>
    </row>
    <row r="923" spans="1:56" s="4" customFormat="1">
      <c r="A923"/>
      <c r="B923"/>
      <c r="D923"/>
      <c r="E923"/>
      <c r="F923"/>
      <c r="G923"/>
      <c r="H923"/>
      <c r="I923"/>
      <c r="J923"/>
      <c r="K923"/>
      <c r="L923"/>
      <c r="M923"/>
      <c r="N923"/>
      <c r="O923"/>
      <c r="R923" s="122"/>
      <c r="S923" s="122"/>
      <c r="T923" s="31"/>
      <c r="U923" s="31"/>
      <c r="V923" s="31"/>
      <c r="W923" s="31"/>
      <c r="X923" s="31"/>
      <c r="Y923" s="31"/>
      <c r="Z923" s="31"/>
      <c r="AA923" s="31"/>
      <c r="AB923" s="31"/>
      <c r="AC923" s="122"/>
      <c r="AD923" s="122"/>
      <c r="AQ923" s="8"/>
      <c r="AR923" s="8"/>
      <c r="AY923" s="8"/>
      <c r="BA923"/>
      <c r="BB923"/>
      <c r="BC923"/>
      <c r="BD923"/>
    </row>
    <row r="924" spans="1:56" s="4" customFormat="1">
      <c r="A924"/>
      <c r="B924"/>
      <c r="D924"/>
      <c r="E924"/>
      <c r="F924"/>
      <c r="G924"/>
      <c r="H924"/>
      <c r="I924"/>
      <c r="J924"/>
      <c r="K924"/>
      <c r="L924"/>
      <c r="M924"/>
      <c r="N924"/>
      <c r="O924"/>
      <c r="R924" s="122"/>
      <c r="S924" s="122"/>
      <c r="T924" s="31"/>
      <c r="U924" s="31"/>
      <c r="V924" s="31"/>
      <c r="W924" s="31"/>
      <c r="X924" s="31"/>
      <c r="Y924" s="31"/>
      <c r="Z924" s="31"/>
      <c r="AA924" s="31"/>
      <c r="AB924" s="31"/>
      <c r="AC924" s="122"/>
      <c r="AD924" s="122"/>
      <c r="AQ924" s="8"/>
      <c r="AR924" s="8"/>
      <c r="AY924" s="8"/>
      <c r="BA924"/>
      <c r="BB924"/>
      <c r="BC924"/>
      <c r="BD924"/>
    </row>
    <row r="925" spans="1:56" s="4" customFormat="1">
      <c r="A925"/>
      <c r="B925"/>
      <c r="D925"/>
      <c r="E925"/>
      <c r="F925"/>
      <c r="G925"/>
      <c r="H925"/>
      <c r="I925"/>
      <c r="J925"/>
      <c r="K925"/>
      <c r="L925"/>
      <c r="M925"/>
      <c r="N925"/>
      <c r="O925"/>
      <c r="R925" s="122"/>
      <c r="S925" s="122"/>
      <c r="T925" s="31"/>
      <c r="U925" s="31"/>
      <c r="V925" s="31"/>
      <c r="W925" s="31"/>
      <c r="X925" s="31"/>
      <c r="Y925" s="31"/>
      <c r="Z925" s="31"/>
      <c r="AA925" s="31"/>
      <c r="AB925" s="31"/>
      <c r="AC925" s="122"/>
      <c r="AD925" s="122"/>
      <c r="AQ925" s="8"/>
      <c r="AR925" s="8"/>
      <c r="AY925" s="8"/>
      <c r="BA925"/>
      <c r="BB925"/>
      <c r="BC925"/>
      <c r="BD925"/>
    </row>
    <row r="926" spans="1:56" s="4" customFormat="1">
      <c r="A926"/>
      <c r="B926"/>
      <c r="D926"/>
      <c r="E926"/>
      <c r="F926"/>
      <c r="G926"/>
      <c r="H926"/>
      <c r="I926"/>
      <c r="J926"/>
      <c r="K926"/>
      <c r="L926"/>
      <c r="M926"/>
      <c r="N926"/>
      <c r="O926"/>
      <c r="R926" s="122"/>
      <c r="S926" s="122"/>
      <c r="T926" s="31"/>
      <c r="U926" s="31"/>
      <c r="V926" s="31"/>
      <c r="W926" s="31"/>
      <c r="X926" s="31"/>
      <c r="Y926" s="31"/>
      <c r="Z926" s="31"/>
      <c r="AA926" s="31"/>
      <c r="AB926" s="31"/>
      <c r="AC926" s="122"/>
      <c r="AD926" s="122"/>
      <c r="AQ926" s="8"/>
      <c r="AR926" s="8"/>
      <c r="AY926" s="8"/>
      <c r="BA926"/>
      <c r="BB926"/>
      <c r="BC926"/>
      <c r="BD926"/>
    </row>
    <row r="927" spans="1:56" s="4" customFormat="1">
      <c r="A927"/>
      <c r="B927"/>
      <c r="D927"/>
      <c r="E927"/>
      <c r="F927"/>
      <c r="G927"/>
      <c r="H927"/>
      <c r="I927"/>
      <c r="J927"/>
      <c r="K927"/>
      <c r="L927"/>
      <c r="M927"/>
      <c r="N927"/>
      <c r="O927"/>
      <c r="R927" s="122"/>
      <c r="S927" s="122"/>
      <c r="T927" s="31"/>
      <c r="U927" s="31"/>
      <c r="V927" s="31"/>
      <c r="W927" s="31"/>
      <c r="X927" s="31"/>
      <c r="Y927" s="31"/>
      <c r="Z927" s="31"/>
      <c r="AA927" s="31"/>
      <c r="AB927" s="31"/>
      <c r="AC927" s="122"/>
      <c r="AD927" s="122"/>
      <c r="AQ927" s="8"/>
      <c r="AR927" s="8"/>
      <c r="AY927" s="8"/>
      <c r="BA927"/>
      <c r="BB927"/>
      <c r="BC927"/>
      <c r="BD927"/>
    </row>
    <row r="928" spans="1:56" s="4" customFormat="1">
      <c r="A928"/>
      <c r="B928"/>
      <c r="D928"/>
      <c r="E928"/>
      <c r="F928"/>
      <c r="G928"/>
      <c r="H928"/>
      <c r="I928"/>
      <c r="J928"/>
      <c r="K928"/>
      <c r="L928"/>
      <c r="M928"/>
      <c r="N928"/>
      <c r="O928"/>
      <c r="R928" s="122"/>
      <c r="S928" s="122"/>
      <c r="T928" s="31"/>
      <c r="U928" s="31"/>
      <c r="V928" s="31"/>
      <c r="W928" s="31"/>
      <c r="X928" s="31"/>
      <c r="Y928" s="31"/>
      <c r="Z928" s="31"/>
      <c r="AA928" s="31"/>
      <c r="AB928" s="31"/>
      <c r="AC928" s="122"/>
      <c r="AD928" s="122"/>
      <c r="AQ928" s="8"/>
      <c r="AR928" s="8"/>
      <c r="AY928" s="8"/>
      <c r="BA928"/>
      <c r="BB928"/>
      <c r="BC928"/>
      <c r="BD928"/>
    </row>
    <row r="929" spans="1:56" s="4" customFormat="1">
      <c r="A929"/>
      <c r="B929"/>
      <c r="D929"/>
      <c r="E929"/>
      <c r="F929"/>
      <c r="G929"/>
      <c r="H929"/>
      <c r="I929"/>
      <c r="J929"/>
      <c r="K929"/>
      <c r="L929"/>
      <c r="M929"/>
      <c r="N929"/>
      <c r="O929"/>
      <c r="R929" s="122"/>
      <c r="S929" s="122"/>
      <c r="T929" s="31"/>
      <c r="U929" s="31"/>
      <c r="V929" s="31"/>
      <c r="W929" s="31"/>
      <c r="X929" s="31"/>
      <c r="Y929" s="31"/>
      <c r="Z929" s="31"/>
      <c r="AA929" s="31"/>
      <c r="AB929" s="31"/>
      <c r="AC929" s="122"/>
      <c r="AD929" s="122"/>
      <c r="AQ929" s="8"/>
      <c r="AR929" s="8"/>
      <c r="AY929" s="8"/>
      <c r="BA929"/>
      <c r="BB929"/>
      <c r="BC929"/>
      <c r="BD929"/>
    </row>
    <row r="930" spans="1:56" s="4" customFormat="1">
      <c r="A930"/>
      <c r="B930"/>
      <c r="D930"/>
      <c r="E930"/>
      <c r="F930"/>
      <c r="G930"/>
      <c r="H930"/>
      <c r="I930"/>
      <c r="J930"/>
      <c r="K930"/>
      <c r="L930"/>
      <c r="M930"/>
      <c r="N930"/>
      <c r="O930"/>
      <c r="R930" s="122"/>
      <c r="S930" s="122"/>
      <c r="T930" s="31"/>
      <c r="U930" s="31"/>
      <c r="V930" s="31"/>
      <c r="W930" s="31"/>
      <c r="X930" s="31"/>
      <c r="Y930" s="31"/>
      <c r="Z930" s="31"/>
      <c r="AA930" s="31"/>
      <c r="AB930" s="31"/>
      <c r="AC930" s="122"/>
      <c r="AD930" s="122"/>
      <c r="AQ930" s="8"/>
      <c r="AR930" s="8"/>
      <c r="AY930" s="8"/>
      <c r="BA930"/>
      <c r="BB930"/>
      <c r="BC930"/>
      <c r="BD930"/>
    </row>
    <row r="931" spans="1:56" s="4" customFormat="1">
      <c r="A931"/>
      <c r="B931"/>
      <c r="D931"/>
      <c r="E931"/>
      <c r="F931"/>
      <c r="G931"/>
      <c r="H931"/>
      <c r="I931"/>
      <c r="J931"/>
      <c r="K931"/>
      <c r="L931"/>
      <c r="M931"/>
      <c r="N931"/>
      <c r="O931"/>
      <c r="R931" s="122"/>
      <c r="S931" s="122"/>
      <c r="T931" s="31"/>
      <c r="U931" s="31"/>
      <c r="V931" s="31"/>
      <c r="W931" s="31"/>
      <c r="X931" s="31"/>
      <c r="Y931" s="31"/>
      <c r="Z931" s="31"/>
      <c r="AA931" s="31"/>
      <c r="AB931" s="31"/>
      <c r="AC931" s="122"/>
      <c r="AD931" s="122"/>
      <c r="AQ931" s="8"/>
      <c r="AR931" s="8"/>
      <c r="AY931" s="8"/>
      <c r="BA931"/>
      <c r="BB931"/>
      <c r="BC931"/>
      <c r="BD931"/>
    </row>
    <row r="932" spans="1:56" s="4" customFormat="1">
      <c r="A932"/>
      <c r="B932"/>
      <c r="D932"/>
      <c r="E932"/>
      <c r="F932"/>
      <c r="G932"/>
      <c r="H932"/>
      <c r="I932"/>
      <c r="J932"/>
      <c r="K932"/>
      <c r="L932"/>
      <c r="M932"/>
      <c r="N932"/>
      <c r="O932"/>
      <c r="R932" s="122"/>
      <c r="S932" s="122"/>
      <c r="T932" s="31"/>
      <c r="U932" s="31"/>
      <c r="V932" s="31"/>
      <c r="W932" s="31"/>
      <c r="X932" s="31"/>
      <c r="Y932" s="31"/>
      <c r="Z932" s="31"/>
      <c r="AA932" s="31"/>
      <c r="AB932" s="31"/>
      <c r="AC932" s="122"/>
      <c r="AD932" s="122"/>
      <c r="AQ932" s="8"/>
      <c r="AR932" s="8"/>
      <c r="AY932" s="8"/>
      <c r="BA932"/>
      <c r="BB932"/>
      <c r="BC932"/>
      <c r="BD932"/>
    </row>
    <row r="933" spans="1:56" s="4" customFormat="1">
      <c r="A933"/>
      <c r="B933"/>
      <c r="D933"/>
      <c r="E933"/>
      <c r="F933"/>
      <c r="G933"/>
      <c r="H933"/>
      <c r="I933"/>
      <c r="J933"/>
      <c r="K933"/>
      <c r="L933"/>
      <c r="M933"/>
      <c r="N933"/>
      <c r="O933"/>
      <c r="R933" s="122"/>
      <c r="S933" s="122"/>
      <c r="T933" s="31"/>
      <c r="U933" s="31"/>
      <c r="V933" s="31"/>
      <c r="W933" s="31"/>
      <c r="X933" s="31"/>
      <c r="Y933" s="31"/>
      <c r="Z933" s="31"/>
      <c r="AA933" s="31"/>
      <c r="AB933" s="31"/>
      <c r="AC933" s="122"/>
      <c r="AD933" s="122"/>
      <c r="AQ933" s="8"/>
      <c r="AR933" s="8"/>
      <c r="AY933" s="8"/>
      <c r="BA933"/>
      <c r="BB933"/>
      <c r="BC933"/>
      <c r="BD933"/>
    </row>
    <row r="934" spans="1:56" s="4" customFormat="1">
      <c r="A934"/>
      <c r="B934"/>
      <c r="D934"/>
      <c r="E934"/>
      <c r="F934"/>
      <c r="G934"/>
      <c r="H934"/>
      <c r="I934"/>
      <c r="J934"/>
      <c r="K934"/>
      <c r="L934"/>
      <c r="M934"/>
      <c r="N934"/>
      <c r="O934"/>
      <c r="R934" s="122"/>
      <c r="S934" s="122"/>
      <c r="T934" s="31"/>
      <c r="U934" s="31"/>
      <c r="V934" s="31"/>
      <c r="W934" s="31"/>
      <c r="X934" s="31"/>
      <c r="Y934" s="31"/>
      <c r="Z934" s="31"/>
      <c r="AA934" s="31"/>
      <c r="AB934" s="31"/>
      <c r="AC934" s="122"/>
      <c r="AD934" s="122"/>
      <c r="AQ934" s="8"/>
      <c r="AR934" s="8"/>
      <c r="AY934" s="8"/>
      <c r="BA934"/>
      <c r="BB934"/>
      <c r="BC934"/>
      <c r="BD934"/>
    </row>
    <row r="935" spans="1:56" s="4" customFormat="1">
      <c r="A935"/>
      <c r="B935"/>
      <c r="D935"/>
      <c r="E935"/>
      <c r="F935"/>
      <c r="G935"/>
      <c r="H935"/>
      <c r="I935"/>
      <c r="J935"/>
      <c r="K935"/>
      <c r="L935"/>
      <c r="M935"/>
      <c r="N935"/>
      <c r="O935"/>
      <c r="R935" s="122"/>
      <c r="S935" s="122"/>
      <c r="T935" s="31"/>
      <c r="U935" s="31"/>
      <c r="V935" s="31"/>
      <c r="W935" s="31"/>
      <c r="X935" s="31"/>
      <c r="Y935" s="31"/>
      <c r="Z935" s="31"/>
      <c r="AA935" s="31"/>
      <c r="AB935" s="31"/>
      <c r="AC935" s="122"/>
      <c r="AD935" s="122"/>
      <c r="AQ935" s="8"/>
      <c r="AR935" s="8"/>
      <c r="AY935" s="8"/>
      <c r="BA935"/>
      <c r="BB935"/>
      <c r="BC935"/>
      <c r="BD935"/>
    </row>
    <row r="936" spans="1:56" s="4" customFormat="1">
      <c r="A936"/>
      <c r="B936"/>
      <c r="D936"/>
      <c r="E936"/>
      <c r="F936"/>
      <c r="G936"/>
      <c r="H936"/>
      <c r="I936"/>
      <c r="J936"/>
      <c r="K936"/>
      <c r="L936"/>
      <c r="M936"/>
      <c r="N936"/>
      <c r="O936"/>
      <c r="R936" s="122"/>
      <c r="S936" s="122"/>
      <c r="T936" s="31"/>
      <c r="U936" s="31"/>
      <c r="V936" s="31"/>
      <c r="W936" s="31"/>
      <c r="X936" s="31"/>
      <c r="Y936" s="31"/>
      <c r="Z936" s="31"/>
      <c r="AA936" s="31"/>
      <c r="AB936" s="31"/>
      <c r="AC936" s="122"/>
      <c r="AD936" s="122"/>
      <c r="AQ936" s="8"/>
      <c r="AR936" s="8"/>
      <c r="AY936" s="8"/>
      <c r="BA936"/>
      <c r="BB936"/>
      <c r="BC936"/>
      <c r="BD936"/>
    </row>
    <row r="937" spans="1:56" s="4" customFormat="1">
      <c r="A937"/>
      <c r="B937"/>
      <c r="D937"/>
      <c r="E937"/>
      <c r="F937"/>
      <c r="G937"/>
      <c r="H937"/>
      <c r="I937"/>
      <c r="J937"/>
      <c r="K937"/>
      <c r="L937"/>
      <c r="M937"/>
      <c r="N937"/>
      <c r="O937"/>
      <c r="R937" s="122"/>
      <c r="S937" s="122"/>
      <c r="T937" s="31"/>
      <c r="U937" s="31"/>
      <c r="V937" s="31"/>
      <c r="W937" s="31"/>
      <c r="X937" s="31"/>
      <c r="Y937" s="31"/>
      <c r="Z937" s="31"/>
      <c r="AA937" s="31"/>
      <c r="AB937" s="31"/>
      <c r="AC937" s="122"/>
      <c r="AD937" s="122"/>
      <c r="AQ937" s="8"/>
      <c r="AR937" s="8"/>
      <c r="AY937" s="8"/>
      <c r="BA937"/>
      <c r="BB937"/>
      <c r="BC937"/>
      <c r="BD937"/>
    </row>
    <row r="938" spans="1:56" s="4" customFormat="1">
      <c r="A938"/>
      <c r="B938"/>
      <c r="D938"/>
      <c r="E938"/>
      <c r="F938"/>
      <c r="G938"/>
      <c r="H938"/>
      <c r="I938"/>
      <c r="J938"/>
      <c r="K938"/>
      <c r="L938"/>
      <c r="M938"/>
      <c r="N938"/>
      <c r="O938"/>
      <c r="R938" s="122"/>
      <c r="S938" s="122"/>
      <c r="T938" s="31"/>
      <c r="U938" s="31"/>
      <c r="V938" s="31"/>
      <c r="W938" s="31"/>
      <c r="X938" s="31"/>
      <c r="Y938" s="31"/>
      <c r="Z938" s="31"/>
      <c r="AA938" s="31"/>
      <c r="AB938" s="31"/>
      <c r="AC938" s="122"/>
      <c r="AD938" s="122"/>
      <c r="AQ938" s="8"/>
      <c r="AR938" s="8"/>
      <c r="AY938" s="8"/>
      <c r="BA938"/>
      <c r="BB938"/>
      <c r="BC938"/>
      <c r="BD938"/>
    </row>
    <row r="939" spans="1:56" s="4" customFormat="1">
      <c r="A939"/>
      <c r="B939"/>
      <c r="D939"/>
      <c r="E939"/>
      <c r="F939"/>
      <c r="G939"/>
      <c r="H939"/>
      <c r="I939"/>
      <c r="J939"/>
      <c r="K939"/>
      <c r="L939"/>
      <c r="M939"/>
      <c r="N939"/>
      <c r="O939"/>
      <c r="R939" s="122"/>
      <c r="S939" s="122"/>
      <c r="T939" s="31"/>
      <c r="U939" s="31"/>
      <c r="V939" s="31"/>
      <c r="W939" s="31"/>
      <c r="X939" s="31"/>
      <c r="Y939" s="31"/>
      <c r="Z939" s="31"/>
      <c r="AA939" s="31"/>
      <c r="AB939" s="31"/>
      <c r="AC939" s="122"/>
      <c r="AD939" s="122"/>
      <c r="AQ939" s="8"/>
      <c r="AR939" s="8"/>
      <c r="AY939" s="8"/>
      <c r="BA939"/>
      <c r="BB939"/>
      <c r="BC939"/>
      <c r="BD939"/>
    </row>
    <row r="940" spans="1:56" s="4" customFormat="1">
      <c r="A940"/>
      <c r="B940"/>
      <c r="D940"/>
      <c r="E940"/>
      <c r="F940"/>
      <c r="G940"/>
      <c r="H940"/>
      <c r="I940"/>
      <c r="J940"/>
      <c r="K940"/>
      <c r="L940"/>
      <c r="M940"/>
      <c r="N940"/>
      <c r="O940"/>
      <c r="R940" s="122"/>
      <c r="S940" s="122"/>
      <c r="T940" s="31"/>
      <c r="U940" s="31"/>
      <c r="V940" s="31"/>
      <c r="W940" s="31"/>
      <c r="X940" s="31"/>
      <c r="Y940" s="31"/>
      <c r="Z940" s="31"/>
      <c r="AA940" s="31"/>
      <c r="AB940" s="31"/>
      <c r="AC940" s="122"/>
      <c r="AD940" s="122"/>
      <c r="AQ940" s="8"/>
      <c r="AR940" s="8"/>
      <c r="AY940" s="8"/>
      <c r="BA940"/>
      <c r="BB940"/>
      <c r="BC940"/>
      <c r="BD940"/>
    </row>
    <row r="941" spans="1:56" s="4" customFormat="1">
      <c r="A941"/>
      <c r="B941"/>
      <c r="D941"/>
      <c r="E941"/>
      <c r="F941"/>
      <c r="G941"/>
      <c r="H941"/>
      <c r="I941"/>
      <c r="J941"/>
      <c r="K941"/>
      <c r="L941"/>
      <c r="M941"/>
      <c r="N941"/>
      <c r="O941"/>
      <c r="R941" s="122"/>
      <c r="S941" s="122"/>
      <c r="T941" s="31"/>
      <c r="U941" s="31"/>
      <c r="V941" s="31"/>
      <c r="W941" s="31"/>
      <c r="X941" s="31"/>
      <c r="Y941" s="31"/>
      <c r="Z941" s="31"/>
      <c r="AA941" s="31"/>
      <c r="AB941" s="31"/>
      <c r="AC941" s="122"/>
      <c r="AD941" s="122"/>
      <c r="AQ941" s="8"/>
      <c r="AR941" s="8"/>
      <c r="AY941" s="8"/>
      <c r="BA941"/>
      <c r="BB941"/>
      <c r="BC941"/>
      <c r="BD941"/>
    </row>
    <row r="942" spans="1:56" s="4" customFormat="1">
      <c r="A942"/>
      <c r="B942"/>
      <c r="D942"/>
      <c r="E942"/>
      <c r="F942"/>
      <c r="G942"/>
      <c r="H942"/>
      <c r="I942"/>
      <c r="J942"/>
      <c r="K942"/>
      <c r="L942"/>
      <c r="M942"/>
      <c r="N942"/>
      <c r="O942"/>
      <c r="R942" s="122"/>
      <c r="S942" s="122"/>
      <c r="T942" s="31"/>
      <c r="U942" s="31"/>
      <c r="V942" s="31"/>
      <c r="W942" s="31"/>
      <c r="X942" s="31"/>
      <c r="Y942" s="31"/>
      <c r="Z942" s="31"/>
      <c r="AA942" s="31"/>
      <c r="AB942" s="31"/>
      <c r="AC942" s="122"/>
      <c r="AD942" s="122"/>
      <c r="AQ942" s="8"/>
      <c r="AR942" s="8"/>
      <c r="AY942" s="8"/>
      <c r="BA942"/>
      <c r="BB942"/>
      <c r="BC942"/>
      <c r="BD942"/>
    </row>
    <row r="943" spans="1:56" s="4" customFormat="1">
      <c r="A943"/>
      <c r="B943"/>
      <c r="D943"/>
      <c r="E943"/>
      <c r="F943"/>
      <c r="G943"/>
      <c r="H943"/>
      <c r="I943"/>
      <c r="J943"/>
      <c r="K943"/>
      <c r="L943"/>
      <c r="M943"/>
      <c r="N943"/>
      <c r="O943"/>
      <c r="R943" s="122"/>
      <c r="S943" s="122"/>
      <c r="T943" s="31"/>
      <c r="U943" s="31"/>
      <c r="V943" s="31"/>
      <c r="W943" s="31"/>
      <c r="X943" s="31"/>
      <c r="Y943" s="31"/>
      <c r="Z943" s="31"/>
      <c r="AA943" s="31"/>
      <c r="AB943" s="31"/>
      <c r="AC943" s="122"/>
      <c r="AD943" s="122"/>
      <c r="AQ943" s="8"/>
      <c r="AR943" s="8"/>
      <c r="AY943" s="8"/>
      <c r="BA943"/>
      <c r="BB943"/>
      <c r="BC943"/>
      <c r="BD943"/>
    </row>
    <row r="944" spans="1:56" s="4" customFormat="1">
      <c r="A944"/>
      <c r="B944"/>
      <c r="D944"/>
      <c r="E944"/>
      <c r="F944"/>
      <c r="G944"/>
      <c r="H944"/>
      <c r="I944"/>
      <c r="J944"/>
      <c r="K944"/>
      <c r="L944"/>
      <c r="M944"/>
      <c r="N944"/>
      <c r="O944"/>
      <c r="R944" s="122"/>
      <c r="S944" s="122"/>
      <c r="T944" s="31"/>
      <c r="U944" s="31"/>
      <c r="V944" s="31"/>
      <c r="W944" s="31"/>
      <c r="X944" s="31"/>
      <c r="Y944" s="31"/>
      <c r="Z944" s="31"/>
      <c r="AA944" s="31"/>
      <c r="AB944" s="31"/>
      <c r="AC944" s="122"/>
      <c r="AD944" s="122"/>
      <c r="AQ944" s="8"/>
      <c r="AR944" s="8"/>
      <c r="AY944" s="8"/>
      <c r="BA944"/>
      <c r="BB944"/>
      <c r="BC944"/>
      <c r="BD944"/>
    </row>
    <row r="945" spans="1:56" s="4" customFormat="1">
      <c r="A945"/>
      <c r="B945"/>
      <c r="D945"/>
      <c r="E945"/>
      <c r="F945"/>
      <c r="G945"/>
      <c r="H945"/>
      <c r="I945"/>
      <c r="J945"/>
      <c r="K945"/>
      <c r="L945"/>
      <c r="M945"/>
      <c r="N945"/>
      <c r="O945"/>
      <c r="R945" s="122"/>
      <c r="S945" s="122"/>
      <c r="T945" s="31"/>
      <c r="U945" s="31"/>
      <c r="V945" s="31"/>
      <c r="W945" s="31"/>
      <c r="X945" s="31"/>
      <c r="Y945" s="31"/>
      <c r="Z945" s="31"/>
      <c r="AA945" s="31"/>
      <c r="AB945" s="31"/>
      <c r="AC945" s="122"/>
      <c r="AD945" s="122"/>
      <c r="AQ945" s="8"/>
      <c r="AR945" s="8"/>
      <c r="AY945" s="8"/>
      <c r="BA945"/>
      <c r="BB945"/>
      <c r="BC945"/>
      <c r="BD945"/>
    </row>
    <row r="946" spans="1:56" s="4" customFormat="1">
      <c r="A946"/>
      <c r="B946"/>
      <c r="D946"/>
      <c r="E946"/>
      <c r="F946"/>
      <c r="G946"/>
      <c r="H946"/>
      <c r="I946"/>
      <c r="J946"/>
      <c r="K946"/>
      <c r="L946"/>
      <c r="M946"/>
      <c r="N946"/>
      <c r="O946"/>
      <c r="R946" s="122"/>
      <c r="S946" s="122"/>
      <c r="T946" s="31"/>
      <c r="U946" s="31"/>
      <c r="V946" s="31"/>
      <c r="W946" s="31"/>
      <c r="X946" s="31"/>
      <c r="Y946" s="31"/>
      <c r="Z946" s="31"/>
      <c r="AA946" s="31"/>
      <c r="AB946" s="31"/>
      <c r="AC946" s="122"/>
      <c r="AD946" s="122"/>
      <c r="AQ946" s="8"/>
      <c r="AR946" s="8"/>
      <c r="AY946" s="8"/>
      <c r="BA946"/>
      <c r="BB946"/>
      <c r="BC946"/>
      <c r="BD946"/>
    </row>
    <row r="947" spans="1:56" s="4" customFormat="1">
      <c r="A947"/>
      <c r="B947"/>
      <c r="D947"/>
      <c r="E947"/>
      <c r="F947"/>
      <c r="G947"/>
      <c r="H947"/>
      <c r="I947"/>
      <c r="J947"/>
      <c r="K947"/>
      <c r="L947"/>
      <c r="M947"/>
      <c r="N947"/>
      <c r="O947"/>
      <c r="R947" s="122"/>
      <c r="S947" s="122"/>
      <c r="T947" s="31"/>
      <c r="U947" s="31"/>
      <c r="V947" s="31"/>
      <c r="W947" s="31"/>
      <c r="X947" s="31"/>
      <c r="Y947" s="31"/>
      <c r="Z947" s="31"/>
      <c r="AA947" s="31"/>
      <c r="AB947" s="31"/>
      <c r="AC947" s="122"/>
      <c r="AD947" s="122"/>
      <c r="AQ947" s="8"/>
      <c r="AR947" s="8"/>
      <c r="AY947" s="8"/>
      <c r="BA947"/>
      <c r="BB947"/>
      <c r="BC947"/>
      <c r="BD947"/>
    </row>
    <row r="948" spans="1:56" s="4" customFormat="1">
      <c r="A948"/>
      <c r="B948"/>
      <c r="D948"/>
      <c r="E948"/>
      <c r="F948"/>
      <c r="G948"/>
      <c r="H948"/>
      <c r="I948"/>
      <c r="J948"/>
      <c r="K948"/>
      <c r="L948"/>
      <c r="M948"/>
      <c r="N948"/>
      <c r="O948"/>
      <c r="R948" s="122"/>
      <c r="S948" s="122"/>
      <c r="T948" s="31"/>
      <c r="U948" s="31"/>
      <c r="V948" s="31"/>
      <c r="W948" s="31"/>
      <c r="X948" s="31"/>
      <c r="Y948" s="31"/>
      <c r="Z948" s="31"/>
      <c r="AA948" s="31"/>
      <c r="AB948" s="31"/>
      <c r="AC948" s="122"/>
      <c r="AD948" s="122"/>
      <c r="AQ948" s="8"/>
      <c r="AR948" s="8"/>
      <c r="AY948" s="8"/>
      <c r="BA948"/>
      <c r="BB948"/>
      <c r="BC948"/>
      <c r="BD948"/>
    </row>
    <row r="949" spans="1:56" s="4" customFormat="1">
      <c r="A949"/>
      <c r="B949"/>
      <c r="D949"/>
      <c r="E949"/>
      <c r="F949"/>
      <c r="G949"/>
      <c r="H949"/>
      <c r="I949"/>
      <c r="J949"/>
      <c r="K949"/>
      <c r="L949"/>
      <c r="M949"/>
      <c r="N949"/>
      <c r="O949"/>
      <c r="R949" s="122"/>
      <c r="S949" s="122"/>
      <c r="T949" s="31"/>
      <c r="U949" s="31"/>
      <c r="V949" s="31"/>
      <c r="W949" s="31"/>
      <c r="X949" s="31"/>
      <c r="Y949" s="31"/>
      <c r="Z949" s="31"/>
      <c r="AA949" s="31"/>
      <c r="AB949" s="31"/>
      <c r="AC949" s="122"/>
      <c r="AD949" s="122"/>
      <c r="AQ949" s="8"/>
      <c r="AR949" s="8"/>
      <c r="AY949" s="8"/>
      <c r="BA949"/>
      <c r="BB949"/>
      <c r="BC949"/>
      <c r="BD949"/>
    </row>
    <row r="950" spans="1:56" s="4" customFormat="1">
      <c r="A950"/>
      <c r="B950"/>
      <c r="D950"/>
      <c r="E950"/>
      <c r="F950"/>
      <c r="G950"/>
      <c r="H950"/>
      <c r="I950"/>
      <c r="J950"/>
      <c r="K950"/>
      <c r="L950"/>
      <c r="M950"/>
      <c r="N950"/>
      <c r="O950"/>
      <c r="R950" s="122"/>
      <c r="S950" s="122"/>
      <c r="T950" s="31"/>
      <c r="U950" s="31"/>
      <c r="V950" s="31"/>
      <c r="W950" s="31"/>
      <c r="X950" s="31"/>
      <c r="Y950" s="31"/>
      <c r="Z950" s="31"/>
      <c r="AA950" s="31"/>
      <c r="AB950" s="31"/>
      <c r="AC950" s="122"/>
      <c r="AD950" s="122"/>
      <c r="AQ950" s="8"/>
      <c r="AR950" s="8"/>
      <c r="AY950" s="8"/>
      <c r="BA950"/>
      <c r="BB950"/>
      <c r="BC950"/>
      <c r="BD950"/>
    </row>
    <row r="951" spans="1:56" s="4" customFormat="1">
      <c r="A951"/>
      <c r="B951"/>
      <c r="D951"/>
      <c r="E951"/>
      <c r="F951"/>
      <c r="G951"/>
      <c r="H951"/>
      <c r="I951"/>
      <c r="J951"/>
      <c r="K951"/>
      <c r="L951"/>
      <c r="M951"/>
      <c r="N951"/>
      <c r="O951"/>
      <c r="R951" s="122"/>
      <c r="S951" s="122"/>
      <c r="T951" s="31"/>
      <c r="U951" s="31"/>
      <c r="V951" s="31"/>
      <c r="W951" s="31"/>
      <c r="X951" s="31"/>
      <c r="Y951" s="31"/>
      <c r="Z951" s="31"/>
      <c r="AA951" s="31"/>
      <c r="AB951" s="31"/>
      <c r="AC951" s="122"/>
      <c r="AD951" s="122"/>
      <c r="AQ951" s="8"/>
      <c r="AR951" s="8"/>
      <c r="AY951" s="8"/>
      <c r="BA951"/>
      <c r="BB951"/>
      <c r="BC951"/>
      <c r="BD951"/>
    </row>
    <row r="952" spans="1:56" s="4" customFormat="1">
      <c r="A952"/>
      <c r="B952"/>
      <c r="D952"/>
      <c r="E952"/>
      <c r="F952"/>
      <c r="G952"/>
      <c r="H952"/>
      <c r="I952"/>
      <c r="J952"/>
      <c r="K952"/>
      <c r="L952"/>
      <c r="M952"/>
      <c r="N952"/>
      <c r="O952"/>
      <c r="R952" s="122"/>
      <c r="S952" s="122"/>
      <c r="T952" s="31"/>
      <c r="U952" s="31"/>
      <c r="V952" s="31"/>
      <c r="W952" s="31"/>
      <c r="X952" s="31"/>
      <c r="Y952" s="31"/>
      <c r="Z952" s="31"/>
      <c r="AA952" s="31"/>
      <c r="AB952" s="31"/>
      <c r="AC952" s="122"/>
      <c r="AD952" s="122"/>
      <c r="AQ952" s="8"/>
      <c r="AR952" s="8"/>
      <c r="AY952" s="8"/>
      <c r="BA952"/>
      <c r="BB952"/>
      <c r="BC952"/>
      <c r="BD952"/>
    </row>
    <row r="953" spans="1:56" s="4" customFormat="1">
      <c r="A953"/>
      <c r="B953"/>
      <c r="D953"/>
      <c r="E953"/>
      <c r="F953"/>
      <c r="G953"/>
      <c r="H953"/>
      <c r="I953"/>
      <c r="J953"/>
      <c r="K953"/>
      <c r="L953"/>
      <c r="M953"/>
      <c r="N953"/>
      <c r="O953"/>
      <c r="R953" s="122"/>
      <c r="S953" s="122"/>
      <c r="T953" s="31"/>
      <c r="U953" s="31"/>
      <c r="V953" s="31"/>
      <c r="W953" s="31"/>
      <c r="X953" s="31"/>
      <c r="Y953" s="31"/>
      <c r="Z953" s="31"/>
      <c r="AA953" s="31"/>
      <c r="AB953" s="31"/>
      <c r="AC953" s="122"/>
      <c r="AD953" s="122"/>
      <c r="AQ953" s="8"/>
      <c r="AR953" s="8"/>
      <c r="AY953" s="8"/>
      <c r="BA953"/>
      <c r="BB953"/>
      <c r="BC953"/>
      <c r="BD953"/>
    </row>
    <row r="954" spans="1:56" s="4" customFormat="1">
      <c r="A954"/>
      <c r="B954"/>
      <c r="D954"/>
      <c r="E954"/>
      <c r="F954"/>
      <c r="G954"/>
      <c r="H954"/>
      <c r="I954"/>
      <c r="J954"/>
      <c r="K954"/>
      <c r="L954"/>
      <c r="M954"/>
      <c r="N954"/>
      <c r="O954"/>
      <c r="R954" s="122"/>
      <c r="S954" s="122"/>
      <c r="T954" s="31"/>
      <c r="U954" s="31"/>
      <c r="V954" s="31"/>
      <c r="W954" s="31"/>
      <c r="X954" s="31"/>
      <c r="Y954" s="31"/>
      <c r="Z954" s="31"/>
      <c r="AA954" s="31"/>
      <c r="AB954" s="31"/>
      <c r="AC954" s="122"/>
      <c r="AD954" s="122"/>
      <c r="AQ954" s="8"/>
      <c r="AR954" s="8"/>
      <c r="AY954" s="8"/>
      <c r="BA954"/>
      <c r="BB954"/>
      <c r="BC954"/>
      <c r="BD954"/>
    </row>
    <row r="955" spans="1:56" s="4" customFormat="1">
      <c r="A955"/>
      <c r="B955"/>
      <c r="D955"/>
      <c r="E955"/>
      <c r="F955"/>
      <c r="G955"/>
      <c r="H955"/>
      <c r="I955"/>
      <c r="J955"/>
      <c r="K955"/>
      <c r="L955"/>
      <c r="M955"/>
      <c r="N955"/>
      <c r="O955"/>
      <c r="R955" s="122"/>
      <c r="S955" s="122"/>
      <c r="T955" s="31"/>
      <c r="U955" s="31"/>
      <c r="V955" s="31"/>
      <c r="W955" s="31"/>
      <c r="X955" s="31"/>
      <c r="Y955" s="31"/>
      <c r="Z955" s="31"/>
      <c r="AA955" s="31"/>
      <c r="AB955" s="31"/>
      <c r="AC955" s="122"/>
      <c r="AD955" s="122"/>
      <c r="AQ955" s="8"/>
      <c r="AR955" s="8"/>
      <c r="AY955" s="8"/>
      <c r="BA955"/>
      <c r="BB955"/>
      <c r="BC955"/>
      <c r="BD955"/>
    </row>
    <row r="956" spans="1:56" s="4" customFormat="1">
      <c r="A956"/>
      <c r="B956"/>
      <c r="D956"/>
      <c r="E956"/>
      <c r="F956"/>
      <c r="G956"/>
      <c r="H956"/>
      <c r="I956"/>
      <c r="J956"/>
      <c r="K956"/>
      <c r="L956"/>
      <c r="M956"/>
      <c r="N956"/>
      <c r="O956"/>
      <c r="R956" s="122"/>
      <c r="S956" s="122"/>
      <c r="T956" s="31"/>
      <c r="U956" s="31"/>
      <c r="V956" s="31"/>
      <c r="W956" s="31"/>
      <c r="X956" s="31"/>
      <c r="Y956" s="31"/>
      <c r="Z956" s="31"/>
      <c r="AA956" s="31"/>
      <c r="AB956" s="31"/>
      <c r="AC956" s="122"/>
      <c r="AD956" s="122"/>
      <c r="AQ956" s="8"/>
      <c r="AR956" s="8"/>
      <c r="AY956" s="8"/>
      <c r="BA956"/>
      <c r="BB956"/>
      <c r="BC956"/>
      <c r="BD956"/>
    </row>
    <row r="957" spans="1:56" s="4" customFormat="1">
      <c r="A957"/>
      <c r="B957"/>
      <c r="D957"/>
      <c r="E957"/>
      <c r="F957"/>
      <c r="G957"/>
      <c r="H957"/>
      <c r="I957"/>
      <c r="J957"/>
      <c r="K957"/>
      <c r="L957"/>
      <c r="M957"/>
      <c r="N957"/>
      <c r="O957"/>
      <c r="R957" s="122"/>
      <c r="S957" s="122"/>
      <c r="T957" s="31"/>
      <c r="U957" s="31"/>
      <c r="V957" s="31"/>
      <c r="W957" s="31"/>
      <c r="X957" s="31"/>
      <c r="Y957" s="31"/>
      <c r="Z957" s="31"/>
      <c r="AA957" s="31"/>
      <c r="AB957" s="31"/>
      <c r="AC957" s="122"/>
      <c r="AD957" s="122"/>
      <c r="AQ957" s="8"/>
      <c r="AR957" s="8"/>
      <c r="AY957" s="8"/>
      <c r="BA957"/>
      <c r="BB957"/>
      <c r="BC957"/>
      <c r="BD957"/>
    </row>
    <row r="958" spans="1:56" s="4" customFormat="1">
      <c r="A958"/>
      <c r="B958"/>
      <c r="D958"/>
      <c r="E958"/>
      <c r="F958"/>
      <c r="G958"/>
      <c r="H958"/>
      <c r="I958"/>
      <c r="J958"/>
      <c r="K958"/>
      <c r="L958"/>
      <c r="M958"/>
      <c r="N958"/>
      <c r="O958"/>
      <c r="R958" s="122"/>
      <c r="S958" s="122"/>
      <c r="T958" s="31"/>
      <c r="U958" s="31"/>
      <c r="V958" s="31"/>
      <c r="W958" s="31"/>
      <c r="X958" s="31"/>
      <c r="Y958" s="31"/>
      <c r="Z958" s="31"/>
      <c r="AA958" s="31"/>
      <c r="AB958" s="31"/>
      <c r="AC958" s="122"/>
      <c r="AD958" s="122"/>
      <c r="AQ958" s="8"/>
      <c r="AR958" s="8"/>
      <c r="AY958" s="8"/>
      <c r="BA958"/>
      <c r="BB958"/>
      <c r="BC958"/>
      <c r="BD958"/>
    </row>
    <row r="959" spans="1:56" s="4" customFormat="1">
      <c r="A959"/>
      <c r="B959"/>
      <c r="D959"/>
      <c r="E959"/>
      <c r="F959"/>
      <c r="G959"/>
      <c r="H959"/>
      <c r="I959"/>
      <c r="J959"/>
      <c r="K959"/>
      <c r="L959"/>
      <c r="M959"/>
      <c r="N959"/>
      <c r="O959"/>
      <c r="R959" s="122"/>
      <c r="S959" s="122"/>
      <c r="T959" s="31"/>
      <c r="U959" s="31"/>
      <c r="V959" s="31"/>
      <c r="W959" s="31"/>
      <c r="X959" s="31"/>
      <c r="Y959" s="31"/>
      <c r="Z959" s="31"/>
      <c r="AA959" s="31"/>
      <c r="AB959" s="31"/>
      <c r="AC959" s="122"/>
      <c r="AD959" s="122"/>
      <c r="AQ959" s="8"/>
      <c r="AR959" s="8"/>
      <c r="AY959" s="8"/>
      <c r="BA959"/>
      <c r="BB959"/>
      <c r="BC959"/>
      <c r="BD959"/>
    </row>
    <row r="960" spans="1:56" s="4" customFormat="1">
      <c r="A960"/>
      <c r="B960"/>
      <c r="D960"/>
      <c r="E960"/>
      <c r="F960"/>
      <c r="G960"/>
      <c r="H960"/>
      <c r="I960"/>
      <c r="J960"/>
      <c r="K960"/>
      <c r="L960"/>
      <c r="M960"/>
      <c r="N960"/>
      <c r="O960"/>
      <c r="R960" s="122"/>
      <c r="S960" s="122"/>
      <c r="T960" s="31"/>
      <c r="U960" s="31"/>
      <c r="V960" s="31"/>
      <c r="W960" s="31"/>
      <c r="X960" s="31"/>
      <c r="Y960" s="31"/>
      <c r="Z960" s="31"/>
      <c r="AA960" s="31"/>
      <c r="AB960" s="31"/>
      <c r="AC960" s="122"/>
      <c r="AD960" s="122"/>
      <c r="AQ960" s="8"/>
      <c r="AR960" s="8"/>
      <c r="AY960" s="8"/>
      <c r="BA960"/>
      <c r="BB960"/>
      <c r="BC960"/>
      <c r="BD960"/>
    </row>
    <row r="961" spans="1:56" s="4" customFormat="1">
      <c r="A961"/>
      <c r="B961"/>
      <c r="D961"/>
      <c r="E961"/>
      <c r="F961"/>
      <c r="G961"/>
      <c r="H961"/>
      <c r="I961"/>
      <c r="J961"/>
      <c r="K961"/>
      <c r="L961"/>
      <c r="M961"/>
      <c r="N961"/>
      <c r="O961"/>
      <c r="R961" s="122"/>
      <c r="S961" s="122"/>
      <c r="T961" s="31"/>
      <c r="U961" s="31"/>
      <c r="V961" s="31"/>
      <c r="W961" s="31"/>
      <c r="X961" s="31"/>
      <c r="Y961" s="31"/>
      <c r="Z961" s="31"/>
      <c r="AA961" s="31"/>
      <c r="AB961" s="31"/>
      <c r="AC961" s="122"/>
      <c r="AD961" s="122"/>
      <c r="AQ961" s="8"/>
      <c r="AR961" s="8"/>
      <c r="AY961" s="8"/>
      <c r="BA961"/>
      <c r="BB961"/>
      <c r="BC961"/>
      <c r="BD961"/>
    </row>
    <row r="962" spans="1:56" s="4" customFormat="1">
      <c r="A962"/>
      <c r="B962"/>
      <c r="D962"/>
      <c r="E962"/>
      <c r="F962"/>
      <c r="G962"/>
      <c r="H962"/>
      <c r="I962"/>
      <c r="J962"/>
      <c r="K962"/>
      <c r="L962"/>
      <c r="M962"/>
      <c r="N962"/>
      <c r="O962"/>
      <c r="R962" s="122"/>
      <c r="S962" s="122"/>
      <c r="T962" s="31"/>
      <c r="U962" s="31"/>
      <c r="V962" s="31"/>
      <c r="W962" s="31"/>
      <c r="X962" s="31"/>
      <c r="Y962" s="31"/>
      <c r="Z962" s="31"/>
      <c r="AA962" s="31"/>
      <c r="AB962" s="31"/>
      <c r="AC962" s="122"/>
      <c r="AD962" s="122"/>
      <c r="AQ962" s="8"/>
      <c r="AR962" s="8"/>
      <c r="AY962" s="8"/>
      <c r="BA962"/>
      <c r="BB962"/>
      <c r="BC962"/>
      <c r="BD962"/>
    </row>
    <row r="963" spans="1:56" s="4" customFormat="1">
      <c r="A963"/>
      <c r="B963"/>
      <c r="D963"/>
      <c r="E963"/>
      <c r="F963"/>
      <c r="G963"/>
      <c r="H963"/>
      <c r="I963"/>
      <c r="J963"/>
      <c r="K963"/>
      <c r="L963"/>
      <c r="M963"/>
      <c r="N963"/>
      <c r="O963"/>
      <c r="R963" s="122"/>
      <c r="S963" s="122"/>
      <c r="T963" s="31"/>
      <c r="U963" s="31"/>
      <c r="V963" s="31"/>
      <c r="W963" s="31"/>
      <c r="X963" s="31"/>
      <c r="Y963" s="31"/>
      <c r="Z963" s="31"/>
      <c r="AA963" s="31"/>
      <c r="AB963" s="31"/>
      <c r="AC963" s="122"/>
      <c r="AD963" s="122"/>
      <c r="AQ963" s="8"/>
      <c r="AR963" s="8"/>
      <c r="AY963" s="8"/>
      <c r="BA963"/>
      <c r="BB963"/>
      <c r="BC963"/>
      <c r="BD963"/>
    </row>
    <row r="964" spans="1:56" s="4" customFormat="1">
      <c r="A964"/>
      <c r="B964"/>
      <c r="D964"/>
      <c r="E964"/>
      <c r="F964"/>
      <c r="G964"/>
      <c r="H964"/>
      <c r="I964"/>
      <c r="J964"/>
      <c r="K964"/>
      <c r="L964"/>
      <c r="M964"/>
      <c r="N964"/>
      <c r="O964"/>
      <c r="R964" s="122"/>
      <c r="S964" s="122"/>
      <c r="T964" s="31"/>
      <c r="U964" s="31"/>
      <c r="V964" s="31"/>
      <c r="W964" s="31"/>
      <c r="X964" s="31"/>
      <c r="Y964" s="31"/>
      <c r="Z964" s="31"/>
      <c r="AA964" s="31"/>
      <c r="AB964" s="31"/>
      <c r="AC964" s="122"/>
      <c r="AD964" s="122"/>
      <c r="AQ964" s="8"/>
      <c r="AR964" s="8"/>
      <c r="AY964" s="8"/>
      <c r="BA964"/>
      <c r="BB964"/>
      <c r="BC964"/>
      <c r="BD964"/>
    </row>
    <row r="965" spans="1:56" s="4" customFormat="1">
      <c r="A965"/>
      <c r="B965"/>
      <c r="D965"/>
      <c r="E965"/>
      <c r="F965"/>
      <c r="G965"/>
      <c r="H965"/>
      <c r="I965"/>
      <c r="J965"/>
      <c r="K965"/>
      <c r="L965"/>
      <c r="M965"/>
      <c r="N965"/>
      <c r="O965"/>
      <c r="R965" s="122"/>
      <c r="S965" s="122"/>
      <c r="T965" s="31"/>
      <c r="U965" s="31"/>
      <c r="V965" s="31"/>
      <c r="W965" s="31"/>
      <c r="X965" s="31"/>
      <c r="Y965" s="31"/>
      <c r="Z965" s="31"/>
      <c r="AA965" s="31"/>
      <c r="AB965" s="31"/>
      <c r="AC965" s="122"/>
      <c r="AD965" s="122"/>
      <c r="AQ965" s="8"/>
      <c r="AR965" s="8"/>
      <c r="AY965" s="8"/>
      <c r="BA965"/>
      <c r="BB965"/>
      <c r="BC965"/>
      <c r="BD965"/>
    </row>
    <row r="966" spans="1:56" s="4" customFormat="1">
      <c r="A966"/>
      <c r="B966"/>
      <c r="D966"/>
      <c r="E966"/>
      <c r="F966"/>
      <c r="G966"/>
      <c r="H966"/>
      <c r="I966"/>
      <c r="J966"/>
      <c r="K966"/>
      <c r="L966"/>
      <c r="M966"/>
      <c r="N966"/>
      <c r="O966"/>
      <c r="R966" s="122"/>
      <c r="S966" s="122"/>
      <c r="T966" s="31"/>
      <c r="U966" s="31"/>
      <c r="V966" s="31"/>
      <c r="W966" s="31"/>
      <c r="X966" s="31"/>
      <c r="Y966" s="31"/>
      <c r="Z966" s="31"/>
      <c r="AA966" s="31"/>
      <c r="AB966" s="31"/>
      <c r="AC966" s="122"/>
      <c r="AD966" s="122"/>
      <c r="AQ966" s="8"/>
      <c r="AR966" s="8"/>
      <c r="AY966" s="8"/>
      <c r="BA966"/>
      <c r="BB966"/>
      <c r="BC966"/>
      <c r="BD966"/>
    </row>
    <row r="967" spans="1:56" s="4" customFormat="1">
      <c r="A967"/>
      <c r="B967"/>
      <c r="D967"/>
      <c r="E967"/>
      <c r="F967"/>
      <c r="G967"/>
      <c r="H967"/>
      <c r="I967"/>
      <c r="J967"/>
      <c r="K967"/>
      <c r="L967"/>
      <c r="M967"/>
      <c r="N967"/>
      <c r="O967"/>
      <c r="R967" s="122"/>
      <c r="S967" s="122"/>
      <c r="T967" s="31"/>
      <c r="U967" s="31"/>
      <c r="V967" s="31"/>
      <c r="W967" s="31"/>
      <c r="X967" s="31"/>
      <c r="Y967" s="31"/>
      <c r="Z967" s="31"/>
      <c r="AA967" s="31"/>
      <c r="AB967" s="31"/>
      <c r="AC967" s="122"/>
      <c r="AD967" s="122"/>
      <c r="AQ967" s="8"/>
      <c r="AR967" s="8"/>
      <c r="AY967" s="8"/>
      <c r="BA967"/>
      <c r="BB967"/>
      <c r="BC967"/>
      <c r="BD967"/>
    </row>
    <row r="968" spans="1:56" s="4" customFormat="1">
      <c r="A968"/>
      <c r="B968"/>
      <c r="D968"/>
      <c r="E968"/>
      <c r="F968"/>
      <c r="G968"/>
      <c r="H968"/>
      <c r="I968"/>
      <c r="J968"/>
      <c r="K968"/>
      <c r="L968"/>
      <c r="M968"/>
      <c r="N968"/>
      <c r="O968"/>
      <c r="R968" s="122"/>
      <c r="S968" s="122"/>
      <c r="T968" s="31"/>
      <c r="U968" s="31"/>
      <c r="V968" s="31"/>
      <c r="W968" s="31"/>
      <c r="X968" s="31"/>
      <c r="Y968" s="31"/>
      <c r="Z968" s="31"/>
      <c r="AA968" s="31"/>
      <c r="AB968" s="31"/>
      <c r="AC968" s="122"/>
      <c r="AD968" s="122"/>
      <c r="AQ968" s="8"/>
      <c r="AR968" s="8"/>
      <c r="AY968" s="8"/>
      <c r="BA968"/>
      <c r="BB968"/>
      <c r="BC968"/>
      <c r="BD968"/>
    </row>
    <row r="969" spans="1:56" s="4" customFormat="1">
      <c r="A969"/>
      <c r="B969"/>
      <c r="D969"/>
      <c r="E969"/>
      <c r="F969"/>
      <c r="G969"/>
      <c r="H969"/>
      <c r="I969"/>
      <c r="J969"/>
      <c r="K969"/>
      <c r="L969"/>
      <c r="M969"/>
      <c r="N969"/>
      <c r="O969"/>
      <c r="R969" s="122"/>
      <c r="S969" s="122"/>
      <c r="T969" s="31"/>
      <c r="U969" s="31"/>
      <c r="V969" s="31"/>
      <c r="W969" s="31"/>
      <c r="X969" s="31"/>
      <c r="Y969" s="31"/>
      <c r="Z969" s="31"/>
      <c r="AA969" s="31"/>
      <c r="AB969" s="31"/>
      <c r="AC969" s="122"/>
      <c r="AD969" s="122"/>
      <c r="AQ969" s="8"/>
      <c r="AR969" s="8"/>
      <c r="AY969" s="8"/>
      <c r="BA969"/>
      <c r="BB969"/>
      <c r="BC969"/>
      <c r="BD969"/>
    </row>
    <row r="970" spans="1:56" s="4" customFormat="1">
      <c r="A970"/>
      <c r="B970"/>
      <c r="D970"/>
      <c r="E970"/>
      <c r="F970"/>
      <c r="G970"/>
      <c r="H970"/>
      <c r="I970"/>
      <c r="J970"/>
      <c r="K970"/>
      <c r="L970"/>
      <c r="M970"/>
      <c r="N970"/>
      <c r="O970"/>
      <c r="R970" s="122"/>
      <c r="S970" s="122"/>
      <c r="T970" s="31"/>
      <c r="U970" s="31"/>
      <c r="V970" s="31"/>
      <c r="W970" s="31"/>
      <c r="X970" s="31"/>
      <c r="Y970" s="31"/>
      <c r="Z970" s="31"/>
      <c r="AA970" s="31"/>
      <c r="AB970" s="31"/>
      <c r="AC970" s="122"/>
      <c r="AD970" s="122"/>
      <c r="AQ970" s="8"/>
      <c r="AR970" s="8"/>
      <c r="AY970" s="8"/>
      <c r="BA970"/>
      <c r="BB970"/>
      <c r="BC970"/>
      <c r="BD970"/>
    </row>
    <row r="971" spans="1:56" s="4" customFormat="1">
      <c r="A971"/>
      <c r="B971"/>
      <c r="D971"/>
      <c r="E971"/>
      <c r="F971"/>
      <c r="G971"/>
      <c r="H971"/>
      <c r="I971"/>
      <c r="J971"/>
      <c r="K971"/>
      <c r="L971"/>
      <c r="M971"/>
      <c r="N971"/>
      <c r="O971"/>
      <c r="R971" s="122"/>
      <c r="S971" s="122"/>
      <c r="T971" s="31"/>
      <c r="U971" s="31"/>
      <c r="V971" s="31"/>
      <c r="W971" s="31"/>
      <c r="X971" s="31"/>
      <c r="Y971" s="31"/>
      <c r="Z971" s="31"/>
      <c r="AA971" s="31"/>
      <c r="AB971" s="31"/>
      <c r="AC971" s="122"/>
      <c r="AD971" s="122"/>
      <c r="AQ971" s="8"/>
      <c r="AR971" s="8"/>
      <c r="AY971" s="8"/>
      <c r="BA971"/>
      <c r="BB971"/>
      <c r="BC971"/>
      <c r="BD971"/>
    </row>
    <row r="972" spans="1:56" s="4" customFormat="1">
      <c r="A972"/>
      <c r="B972"/>
      <c r="D972"/>
      <c r="E972"/>
      <c r="F972"/>
      <c r="G972"/>
      <c r="H972"/>
      <c r="I972"/>
      <c r="J972"/>
      <c r="K972"/>
      <c r="L972"/>
      <c r="M972"/>
      <c r="N972"/>
      <c r="O972"/>
      <c r="R972" s="122"/>
      <c r="S972" s="122"/>
      <c r="T972" s="31"/>
      <c r="U972" s="31"/>
      <c r="V972" s="31"/>
      <c r="W972" s="31"/>
      <c r="X972" s="31"/>
      <c r="Y972" s="31"/>
      <c r="Z972" s="31"/>
      <c r="AA972" s="31"/>
      <c r="AB972" s="31"/>
      <c r="AC972" s="122"/>
      <c r="AD972" s="122"/>
      <c r="AQ972" s="8"/>
      <c r="AR972" s="8"/>
      <c r="AY972" s="8"/>
      <c r="BA972"/>
      <c r="BB972"/>
      <c r="BC972"/>
      <c r="BD972"/>
    </row>
    <row r="973" spans="1:56" s="4" customFormat="1">
      <c r="A973"/>
      <c r="B973"/>
      <c r="D973"/>
      <c r="E973"/>
      <c r="F973"/>
      <c r="G973"/>
      <c r="H973"/>
      <c r="I973"/>
      <c r="J973"/>
      <c r="K973"/>
      <c r="L973"/>
      <c r="M973"/>
      <c r="N973"/>
      <c r="O973"/>
      <c r="R973" s="122"/>
      <c r="S973" s="122"/>
      <c r="T973" s="31"/>
      <c r="U973" s="31"/>
      <c r="V973" s="31"/>
      <c r="W973" s="31"/>
      <c r="X973" s="31"/>
      <c r="Y973" s="31"/>
      <c r="Z973" s="31"/>
      <c r="AA973" s="31"/>
      <c r="AB973" s="31"/>
      <c r="AC973" s="122"/>
      <c r="AD973" s="122"/>
      <c r="AQ973" s="8"/>
      <c r="AR973" s="8"/>
      <c r="AY973" s="8"/>
      <c r="BA973"/>
      <c r="BB973"/>
      <c r="BC973"/>
      <c r="BD973"/>
    </row>
    <row r="974" spans="1:56" s="4" customFormat="1">
      <c r="A974"/>
      <c r="B974"/>
      <c r="D974"/>
      <c r="E974"/>
      <c r="F974"/>
      <c r="G974"/>
      <c r="H974"/>
      <c r="I974"/>
      <c r="J974"/>
      <c r="K974"/>
      <c r="L974"/>
      <c r="M974"/>
      <c r="N974"/>
      <c r="O974"/>
      <c r="R974" s="122"/>
      <c r="S974" s="122"/>
      <c r="T974" s="31"/>
      <c r="U974" s="31"/>
      <c r="V974" s="31"/>
      <c r="W974" s="31"/>
      <c r="X974" s="31"/>
      <c r="Y974" s="31"/>
      <c r="Z974" s="31"/>
      <c r="AA974" s="31"/>
      <c r="AB974" s="31"/>
      <c r="AC974" s="122"/>
      <c r="AD974" s="122"/>
      <c r="AQ974" s="8"/>
      <c r="AR974" s="8"/>
      <c r="AY974" s="8"/>
      <c r="BA974"/>
      <c r="BB974"/>
      <c r="BC974"/>
      <c r="BD974"/>
    </row>
    <row r="975" spans="1:56" s="4" customFormat="1">
      <c r="A975"/>
      <c r="B975"/>
      <c r="D975"/>
      <c r="E975"/>
      <c r="F975"/>
      <c r="G975"/>
      <c r="H975"/>
      <c r="I975"/>
      <c r="J975"/>
      <c r="K975"/>
      <c r="L975"/>
      <c r="M975"/>
      <c r="N975"/>
      <c r="O975"/>
      <c r="R975" s="122"/>
      <c r="S975" s="122"/>
      <c r="T975" s="31"/>
      <c r="U975" s="31"/>
      <c r="V975" s="31"/>
      <c r="W975" s="31"/>
      <c r="X975" s="31"/>
      <c r="Y975" s="31"/>
      <c r="Z975" s="31"/>
      <c r="AA975" s="31"/>
      <c r="AB975" s="31"/>
      <c r="AC975" s="122"/>
      <c r="AD975" s="122"/>
      <c r="AQ975" s="8"/>
      <c r="AR975" s="8"/>
      <c r="AY975" s="8"/>
      <c r="BA975"/>
      <c r="BB975"/>
      <c r="BC975"/>
      <c r="BD975"/>
    </row>
    <row r="976" spans="1:56" s="4" customFormat="1">
      <c r="A976"/>
      <c r="B976"/>
      <c r="D976"/>
      <c r="E976"/>
      <c r="F976"/>
      <c r="G976"/>
      <c r="H976"/>
      <c r="I976"/>
      <c r="J976"/>
      <c r="K976"/>
      <c r="L976"/>
      <c r="M976"/>
      <c r="N976"/>
      <c r="O976"/>
      <c r="R976" s="122"/>
      <c r="S976" s="122"/>
      <c r="T976" s="31"/>
      <c r="U976" s="31"/>
      <c r="V976" s="31"/>
      <c r="W976" s="31"/>
      <c r="X976" s="31"/>
      <c r="Y976" s="31"/>
      <c r="Z976" s="31"/>
      <c r="AA976" s="31"/>
      <c r="AB976" s="31"/>
      <c r="AC976" s="122"/>
      <c r="AD976" s="122"/>
      <c r="AQ976" s="8"/>
      <c r="AR976" s="8"/>
      <c r="AY976" s="8"/>
      <c r="BA976"/>
      <c r="BB976"/>
      <c r="BC976"/>
      <c r="BD976"/>
    </row>
    <row r="977" spans="1:56" s="4" customFormat="1">
      <c r="A977"/>
      <c r="B977"/>
      <c r="D977"/>
      <c r="E977"/>
      <c r="F977"/>
      <c r="G977"/>
      <c r="H977"/>
      <c r="I977"/>
      <c r="J977"/>
      <c r="K977"/>
      <c r="L977"/>
      <c r="M977"/>
      <c r="N977"/>
      <c r="O977"/>
      <c r="R977" s="122"/>
      <c r="S977" s="122"/>
      <c r="T977" s="31"/>
      <c r="U977" s="31"/>
      <c r="V977" s="31"/>
      <c r="W977" s="31"/>
      <c r="X977" s="31"/>
      <c r="Y977" s="31"/>
      <c r="Z977" s="31"/>
      <c r="AA977" s="31"/>
      <c r="AB977" s="31"/>
      <c r="AC977" s="122"/>
      <c r="AD977" s="122"/>
      <c r="AQ977" s="8"/>
      <c r="AR977" s="8"/>
      <c r="AY977" s="8"/>
      <c r="BA977"/>
      <c r="BB977"/>
      <c r="BC977"/>
      <c r="BD977"/>
    </row>
    <row r="978" spans="1:56" s="4" customFormat="1">
      <c r="A978"/>
      <c r="B978"/>
      <c r="D978"/>
      <c r="E978"/>
      <c r="F978"/>
      <c r="G978"/>
      <c r="H978"/>
      <c r="I978"/>
      <c r="J978"/>
      <c r="K978"/>
      <c r="L978"/>
      <c r="M978"/>
      <c r="N978"/>
      <c r="O978"/>
      <c r="R978" s="122"/>
      <c r="S978" s="122"/>
      <c r="T978" s="31"/>
      <c r="U978" s="31"/>
      <c r="V978" s="31"/>
      <c r="W978" s="31"/>
      <c r="X978" s="31"/>
      <c r="Y978" s="31"/>
      <c r="Z978" s="31"/>
      <c r="AA978" s="31"/>
      <c r="AB978" s="31"/>
      <c r="AC978" s="122"/>
      <c r="AD978" s="122"/>
      <c r="AQ978" s="8"/>
      <c r="AR978" s="8"/>
      <c r="AY978" s="8"/>
      <c r="BA978"/>
      <c r="BB978"/>
      <c r="BC978"/>
      <c r="BD978"/>
    </row>
    <row r="979" spans="1:56" s="4" customFormat="1">
      <c r="A979"/>
      <c r="B979"/>
      <c r="D979"/>
      <c r="E979"/>
      <c r="F979"/>
      <c r="G979"/>
      <c r="H979"/>
      <c r="I979"/>
      <c r="J979"/>
      <c r="K979"/>
      <c r="L979"/>
      <c r="M979"/>
      <c r="N979"/>
      <c r="O979"/>
      <c r="R979" s="122"/>
      <c r="S979" s="122"/>
      <c r="T979" s="31"/>
      <c r="U979" s="31"/>
      <c r="V979" s="31"/>
      <c r="W979" s="31"/>
      <c r="X979" s="31"/>
      <c r="Y979" s="31"/>
      <c r="Z979" s="31"/>
      <c r="AA979" s="31"/>
      <c r="AB979" s="31"/>
      <c r="AC979" s="122"/>
      <c r="AD979" s="122"/>
      <c r="AQ979" s="8"/>
      <c r="AR979" s="8"/>
      <c r="AY979" s="8"/>
      <c r="BA979"/>
      <c r="BB979"/>
      <c r="BC979"/>
      <c r="BD979"/>
    </row>
    <row r="980" spans="1:56" s="4" customFormat="1">
      <c r="A980"/>
      <c r="B980"/>
      <c r="D980"/>
      <c r="E980"/>
      <c r="F980"/>
      <c r="G980"/>
      <c r="H980"/>
      <c r="I980"/>
      <c r="J980"/>
      <c r="K980"/>
      <c r="L980"/>
      <c r="M980"/>
      <c r="N980"/>
      <c r="O980"/>
      <c r="R980" s="122"/>
      <c r="S980" s="122"/>
      <c r="T980" s="31"/>
      <c r="U980" s="31"/>
      <c r="V980" s="31"/>
      <c r="W980" s="31"/>
      <c r="X980" s="31"/>
      <c r="Y980" s="31"/>
      <c r="Z980" s="31"/>
      <c r="AA980" s="31"/>
      <c r="AB980" s="31"/>
      <c r="AC980" s="122"/>
      <c r="AD980" s="122"/>
      <c r="AQ980" s="8"/>
      <c r="AR980" s="8"/>
      <c r="AY980" s="8"/>
      <c r="BA980"/>
      <c r="BB980"/>
      <c r="BC980"/>
      <c r="BD980"/>
    </row>
    <row r="981" spans="1:56" s="4" customFormat="1">
      <c r="A981"/>
      <c r="B981"/>
      <c r="D981"/>
      <c r="E981"/>
      <c r="F981"/>
      <c r="G981"/>
      <c r="H981"/>
      <c r="I981"/>
      <c r="J981"/>
      <c r="K981"/>
      <c r="L981"/>
      <c r="M981"/>
      <c r="N981"/>
      <c r="O981"/>
      <c r="R981" s="122"/>
      <c r="S981" s="122"/>
      <c r="T981" s="31"/>
      <c r="U981" s="31"/>
      <c r="V981" s="31"/>
      <c r="W981" s="31"/>
      <c r="X981" s="31"/>
      <c r="Y981" s="31"/>
      <c r="Z981" s="31"/>
      <c r="AA981" s="31"/>
      <c r="AB981" s="31"/>
      <c r="AC981" s="122"/>
      <c r="AD981" s="122"/>
      <c r="AQ981" s="8"/>
      <c r="AR981" s="8"/>
      <c r="AY981" s="8"/>
      <c r="BA981"/>
      <c r="BB981"/>
      <c r="BC981"/>
      <c r="BD981"/>
    </row>
    <row r="982" spans="1:56" s="4" customFormat="1">
      <c r="A982"/>
      <c r="B982"/>
      <c r="D982"/>
      <c r="E982"/>
      <c r="F982"/>
      <c r="G982"/>
      <c r="H982"/>
      <c r="I982"/>
      <c r="J982"/>
      <c r="K982"/>
      <c r="L982"/>
      <c r="M982"/>
      <c r="N982"/>
      <c r="O982"/>
      <c r="R982" s="122"/>
      <c r="S982" s="122"/>
      <c r="T982" s="31"/>
      <c r="U982" s="31"/>
      <c r="V982" s="31"/>
      <c r="W982" s="31"/>
      <c r="X982" s="31"/>
      <c r="Y982" s="31"/>
      <c r="Z982" s="31"/>
      <c r="AA982" s="31"/>
      <c r="AB982" s="31"/>
      <c r="AC982" s="122"/>
      <c r="AD982" s="122"/>
      <c r="AQ982" s="8"/>
      <c r="AR982" s="8"/>
      <c r="AY982" s="8"/>
      <c r="BA982"/>
      <c r="BB982"/>
      <c r="BC982"/>
      <c r="BD982"/>
    </row>
    <row r="983" spans="1:56" s="4" customFormat="1">
      <c r="A983"/>
      <c r="B983"/>
      <c r="D983"/>
      <c r="E983"/>
      <c r="F983"/>
      <c r="G983"/>
      <c r="H983"/>
      <c r="I983"/>
      <c r="J983"/>
      <c r="K983"/>
      <c r="L983"/>
      <c r="M983"/>
      <c r="N983"/>
      <c r="O983"/>
      <c r="R983" s="122"/>
      <c r="S983" s="122"/>
      <c r="T983" s="31"/>
      <c r="U983" s="31"/>
      <c r="V983" s="31"/>
      <c r="W983" s="31"/>
      <c r="X983" s="31"/>
      <c r="Y983" s="31"/>
      <c r="Z983" s="31"/>
      <c r="AA983" s="31"/>
      <c r="AB983" s="31"/>
      <c r="AC983" s="122"/>
      <c r="AD983" s="122"/>
      <c r="AQ983" s="8"/>
      <c r="AR983" s="8"/>
      <c r="AY983" s="8"/>
      <c r="BA983"/>
      <c r="BB983"/>
      <c r="BC983"/>
      <c r="BD983"/>
    </row>
    <row r="984" spans="1:56" s="4" customFormat="1">
      <c r="A984"/>
      <c r="B984"/>
      <c r="D984"/>
      <c r="E984"/>
      <c r="F984"/>
      <c r="G984"/>
      <c r="H984"/>
      <c r="I984"/>
      <c r="J984"/>
      <c r="K984"/>
      <c r="L984"/>
      <c r="M984"/>
      <c r="N984"/>
      <c r="O984"/>
      <c r="R984" s="122"/>
      <c r="S984" s="122"/>
      <c r="T984" s="31"/>
      <c r="U984" s="31"/>
      <c r="V984" s="31"/>
      <c r="W984" s="31"/>
      <c r="X984" s="31"/>
      <c r="Y984" s="31"/>
      <c r="Z984" s="31"/>
      <c r="AA984" s="31"/>
      <c r="AB984" s="31"/>
      <c r="AC984" s="122"/>
      <c r="AD984" s="122"/>
      <c r="AQ984" s="8"/>
      <c r="AR984" s="8"/>
      <c r="AY984" s="8"/>
      <c r="BA984"/>
      <c r="BB984"/>
      <c r="BC984"/>
      <c r="BD984"/>
    </row>
    <row r="985" spans="1:56" s="4" customFormat="1">
      <c r="A985"/>
      <c r="B985"/>
      <c r="D985"/>
      <c r="E985"/>
      <c r="F985"/>
      <c r="G985"/>
      <c r="H985"/>
      <c r="I985"/>
      <c r="J985"/>
      <c r="K985"/>
      <c r="L985"/>
      <c r="M985"/>
      <c r="N985"/>
      <c r="O985"/>
      <c r="R985" s="122"/>
      <c r="S985" s="122"/>
      <c r="T985" s="31"/>
      <c r="U985" s="31"/>
      <c r="V985" s="31"/>
      <c r="W985" s="31"/>
      <c r="X985" s="31"/>
      <c r="Y985" s="31"/>
      <c r="Z985" s="31"/>
      <c r="AA985" s="31"/>
      <c r="AB985" s="31"/>
      <c r="AC985" s="122"/>
      <c r="AD985" s="122"/>
      <c r="AQ985" s="8"/>
      <c r="AR985" s="8"/>
      <c r="AY985" s="8"/>
      <c r="BA985"/>
      <c r="BB985"/>
      <c r="BC985"/>
      <c r="BD985"/>
    </row>
    <row r="986" spans="1:56" s="4" customFormat="1">
      <c r="A986"/>
      <c r="B986"/>
      <c r="D986"/>
      <c r="E986"/>
      <c r="F986"/>
      <c r="G986"/>
      <c r="H986"/>
      <c r="I986"/>
      <c r="J986"/>
      <c r="K986"/>
      <c r="L986"/>
      <c r="M986"/>
      <c r="N986"/>
      <c r="O986"/>
      <c r="R986" s="122"/>
      <c r="S986" s="122"/>
      <c r="T986" s="31"/>
      <c r="U986" s="31"/>
      <c r="V986" s="31"/>
      <c r="W986" s="31"/>
      <c r="X986" s="31"/>
      <c r="Y986" s="31"/>
      <c r="Z986" s="31"/>
      <c r="AA986" s="31"/>
      <c r="AB986" s="31"/>
      <c r="AC986" s="122"/>
      <c r="AD986" s="122"/>
      <c r="AQ986" s="8"/>
      <c r="AR986" s="8"/>
      <c r="AY986" s="8"/>
      <c r="BA986"/>
      <c r="BB986"/>
      <c r="BC986"/>
      <c r="BD986"/>
    </row>
    <row r="987" spans="1:56" s="4" customFormat="1">
      <c r="A987"/>
      <c r="B987"/>
      <c r="D987"/>
      <c r="E987"/>
      <c r="F987"/>
      <c r="G987"/>
      <c r="H987"/>
      <c r="I987"/>
      <c r="J987"/>
      <c r="K987"/>
      <c r="L987"/>
      <c r="M987"/>
      <c r="N987"/>
      <c r="O987"/>
      <c r="R987" s="122"/>
      <c r="S987" s="122"/>
      <c r="T987" s="31"/>
      <c r="U987" s="31"/>
      <c r="V987" s="31"/>
      <c r="W987" s="31"/>
      <c r="X987" s="31"/>
      <c r="Y987" s="31"/>
      <c r="Z987" s="31"/>
      <c r="AA987" s="31"/>
      <c r="AB987" s="31"/>
      <c r="AC987" s="122"/>
      <c r="AD987" s="122"/>
      <c r="AQ987" s="8"/>
      <c r="AR987" s="8"/>
      <c r="AY987" s="8"/>
      <c r="BA987"/>
      <c r="BB987"/>
      <c r="BC987"/>
      <c r="BD987"/>
    </row>
    <row r="988" spans="1:56" s="4" customFormat="1">
      <c r="A988"/>
      <c r="B988"/>
      <c r="D988"/>
      <c r="E988"/>
      <c r="F988"/>
      <c r="G988"/>
      <c r="H988"/>
      <c r="I988"/>
      <c r="J988"/>
      <c r="K988"/>
      <c r="L988"/>
      <c r="M988"/>
      <c r="N988"/>
      <c r="O988"/>
      <c r="R988" s="122"/>
      <c r="S988" s="122"/>
      <c r="T988" s="31"/>
      <c r="U988" s="31"/>
      <c r="V988" s="31"/>
      <c r="W988" s="31"/>
      <c r="X988" s="31"/>
      <c r="Y988" s="31"/>
      <c r="Z988" s="31"/>
      <c r="AA988" s="31"/>
      <c r="AB988" s="31"/>
      <c r="AC988" s="122"/>
      <c r="AD988" s="122"/>
      <c r="AQ988" s="8"/>
      <c r="AR988" s="8"/>
      <c r="AY988" s="8"/>
      <c r="BA988"/>
      <c r="BB988"/>
      <c r="BC988"/>
      <c r="BD988"/>
    </row>
    <row r="989" spans="1:56" s="4" customFormat="1">
      <c r="A989"/>
      <c r="B989"/>
      <c r="D989"/>
      <c r="E989"/>
      <c r="F989"/>
      <c r="G989"/>
      <c r="H989"/>
      <c r="I989"/>
      <c r="J989"/>
      <c r="K989"/>
      <c r="L989"/>
      <c r="M989"/>
      <c r="N989"/>
      <c r="O989"/>
      <c r="R989" s="122"/>
      <c r="S989" s="122"/>
      <c r="T989" s="31"/>
      <c r="U989" s="31"/>
      <c r="V989" s="31"/>
      <c r="W989" s="31"/>
      <c r="X989" s="31"/>
      <c r="Y989" s="31"/>
      <c r="Z989" s="31"/>
      <c r="AA989" s="31"/>
      <c r="AB989" s="31"/>
      <c r="AC989" s="122"/>
      <c r="AD989" s="122"/>
      <c r="AQ989" s="8"/>
      <c r="AR989" s="8"/>
      <c r="AY989" s="8"/>
      <c r="BA989"/>
      <c r="BB989"/>
      <c r="BC989"/>
      <c r="BD989"/>
    </row>
    <row r="990" spans="1:56" s="4" customFormat="1">
      <c r="A990"/>
      <c r="B990"/>
      <c r="D990"/>
      <c r="E990"/>
      <c r="F990"/>
      <c r="G990"/>
      <c r="H990"/>
      <c r="I990"/>
      <c r="J990"/>
      <c r="K990"/>
      <c r="L990"/>
      <c r="M990"/>
      <c r="N990"/>
      <c r="O990"/>
      <c r="R990" s="122"/>
      <c r="S990" s="122"/>
      <c r="T990" s="31"/>
      <c r="U990" s="31"/>
      <c r="V990" s="31"/>
      <c r="W990" s="31"/>
      <c r="X990" s="31"/>
      <c r="Y990" s="31"/>
      <c r="Z990" s="31"/>
      <c r="AA990" s="31"/>
      <c r="AB990" s="31"/>
      <c r="AC990" s="122"/>
      <c r="AD990" s="122"/>
      <c r="AQ990" s="8"/>
      <c r="AR990" s="8"/>
      <c r="AY990" s="8"/>
      <c r="BA990"/>
      <c r="BB990"/>
      <c r="BC990"/>
      <c r="BD990"/>
    </row>
    <row r="991" spans="1:56" s="4" customFormat="1">
      <c r="A991"/>
      <c r="B991"/>
      <c r="D991"/>
      <c r="E991"/>
      <c r="F991"/>
      <c r="G991"/>
      <c r="H991"/>
      <c r="I991"/>
      <c r="J991"/>
      <c r="K991"/>
      <c r="L991"/>
      <c r="M991"/>
      <c r="N991"/>
      <c r="O991"/>
      <c r="R991" s="122"/>
      <c r="S991" s="122"/>
      <c r="T991" s="31"/>
      <c r="U991" s="31"/>
      <c r="V991" s="31"/>
      <c r="W991" s="31"/>
      <c r="X991" s="31"/>
      <c r="Y991" s="31"/>
      <c r="Z991" s="31"/>
      <c r="AA991" s="31"/>
      <c r="AB991" s="31"/>
      <c r="AC991" s="122"/>
      <c r="AD991" s="122"/>
      <c r="AQ991" s="8"/>
      <c r="AR991" s="8"/>
      <c r="AY991" s="8"/>
      <c r="BA991"/>
      <c r="BB991"/>
      <c r="BC991"/>
      <c r="BD991"/>
    </row>
    <row r="992" spans="1:56" s="4" customFormat="1">
      <c r="A992"/>
      <c r="B992"/>
      <c r="D992"/>
      <c r="E992"/>
      <c r="F992"/>
      <c r="G992"/>
      <c r="H992"/>
      <c r="I992"/>
      <c r="J992"/>
      <c r="K992"/>
      <c r="L992"/>
      <c r="M992"/>
      <c r="N992"/>
      <c r="O992"/>
      <c r="R992" s="122"/>
      <c r="S992" s="122"/>
      <c r="T992" s="31"/>
      <c r="U992" s="31"/>
      <c r="V992" s="31"/>
      <c r="W992" s="31"/>
      <c r="X992" s="31"/>
      <c r="Y992" s="31"/>
      <c r="Z992" s="31"/>
      <c r="AA992" s="31"/>
      <c r="AB992" s="31"/>
      <c r="AC992" s="122"/>
      <c r="AD992" s="122"/>
      <c r="AQ992" s="8"/>
      <c r="AR992" s="8"/>
      <c r="AY992" s="8"/>
      <c r="BA992"/>
      <c r="BB992"/>
      <c r="BC992"/>
      <c r="BD992"/>
    </row>
    <row r="993" spans="1:56" s="4" customFormat="1">
      <c r="A993"/>
      <c r="B993"/>
      <c r="D993"/>
      <c r="E993"/>
      <c r="F993"/>
      <c r="G993"/>
      <c r="H993"/>
      <c r="I993"/>
      <c r="J993"/>
      <c r="K993"/>
      <c r="L993"/>
      <c r="M993"/>
      <c r="N993"/>
      <c r="O993"/>
      <c r="R993" s="122"/>
      <c r="S993" s="122"/>
      <c r="T993" s="31"/>
      <c r="U993" s="31"/>
      <c r="V993" s="31"/>
      <c r="W993" s="31"/>
      <c r="X993" s="31"/>
      <c r="Y993" s="31"/>
      <c r="Z993" s="31"/>
      <c r="AA993" s="31"/>
      <c r="AB993" s="31"/>
      <c r="AC993" s="122"/>
      <c r="AD993" s="122"/>
      <c r="AQ993" s="8"/>
      <c r="AR993" s="8"/>
      <c r="AY993" s="8"/>
      <c r="BA993"/>
      <c r="BB993"/>
      <c r="BC993"/>
      <c r="BD993"/>
    </row>
    <row r="994" spans="1:56" s="4" customFormat="1">
      <c r="A994"/>
      <c r="B994"/>
      <c r="D994"/>
      <c r="E994"/>
      <c r="F994"/>
      <c r="G994"/>
      <c r="H994"/>
      <c r="I994"/>
      <c r="J994"/>
      <c r="K994"/>
      <c r="L994"/>
      <c r="M994"/>
      <c r="N994"/>
      <c r="O994"/>
      <c r="R994" s="122"/>
      <c r="S994" s="122"/>
      <c r="T994" s="31"/>
      <c r="U994" s="31"/>
      <c r="V994" s="31"/>
      <c r="W994" s="31"/>
      <c r="X994" s="31"/>
      <c r="Y994" s="31"/>
      <c r="Z994" s="31"/>
      <c r="AA994" s="31"/>
      <c r="AB994" s="31"/>
      <c r="AC994" s="122"/>
      <c r="AD994" s="122"/>
      <c r="AQ994" s="8"/>
      <c r="AR994" s="8"/>
      <c r="AY994" s="8"/>
      <c r="BA994"/>
      <c r="BB994"/>
      <c r="BC994"/>
      <c r="BD994"/>
    </row>
    <row r="995" spans="1:56" s="4" customFormat="1">
      <c r="A995"/>
      <c r="B995"/>
      <c r="D995"/>
      <c r="E995"/>
      <c r="F995"/>
      <c r="G995"/>
      <c r="H995"/>
      <c r="I995"/>
      <c r="J995"/>
      <c r="K995"/>
      <c r="L995"/>
      <c r="M995"/>
      <c r="N995"/>
      <c r="O995"/>
      <c r="R995" s="122"/>
      <c r="S995" s="122"/>
      <c r="T995" s="31"/>
      <c r="U995" s="31"/>
      <c r="V995" s="31"/>
      <c r="W995" s="31"/>
      <c r="X995" s="31"/>
      <c r="Y995" s="31"/>
      <c r="Z995" s="31"/>
      <c r="AA995" s="31"/>
      <c r="AB995" s="31"/>
      <c r="AC995" s="122"/>
      <c r="AD995" s="122"/>
      <c r="AQ995" s="8"/>
      <c r="AR995" s="8"/>
      <c r="AY995" s="8"/>
      <c r="BA995"/>
      <c r="BB995"/>
      <c r="BC995"/>
      <c r="BD995"/>
    </row>
    <row r="996" spans="1:56" s="4" customFormat="1">
      <c r="A996"/>
      <c r="B996"/>
      <c r="D996"/>
      <c r="E996"/>
      <c r="F996"/>
      <c r="G996"/>
      <c r="H996"/>
      <c r="I996"/>
      <c r="J996"/>
      <c r="K996"/>
      <c r="L996"/>
      <c r="M996"/>
      <c r="N996"/>
      <c r="O996"/>
      <c r="R996" s="122"/>
      <c r="S996" s="122"/>
      <c r="T996" s="31"/>
      <c r="U996" s="31"/>
      <c r="V996" s="31"/>
      <c r="W996" s="31"/>
      <c r="X996" s="31"/>
      <c r="Y996" s="31"/>
      <c r="Z996" s="31"/>
      <c r="AA996" s="31"/>
      <c r="AB996" s="31"/>
      <c r="AC996" s="122"/>
      <c r="AD996" s="122"/>
      <c r="AQ996" s="8"/>
      <c r="AR996" s="8"/>
      <c r="AY996" s="8"/>
      <c r="BA996"/>
      <c r="BB996"/>
      <c r="BC996"/>
      <c r="BD996"/>
    </row>
    <row r="997" spans="1:56" s="4" customFormat="1">
      <c r="A997"/>
      <c r="B997"/>
      <c r="D997"/>
      <c r="E997"/>
      <c r="F997"/>
      <c r="G997"/>
      <c r="H997"/>
      <c r="I997"/>
      <c r="J997"/>
      <c r="K997"/>
      <c r="L997"/>
      <c r="M997"/>
      <c r="N997"/>
      <c r="O997"/>
      <c r="R997" s="122"/>
      <c r="S997" s="122"/>
      <c r="T997" s="31"/>
      <c r="U997" s="31"/>
      <c r="V997" s="31"/>
      <c r="W997" s="31"/>
      <c r="X997" s="31"/>
      <c r="Y997" s="31"/>
      <c r="Z997" s="31"/>
      <c r="AA997" s="31"/>
      <c r="AB997" s="31"/>
      <c r="AC997" s="122"/>
      <c r="AD997" s="122"/>
      <c r="AQ997" s="8"/>
      <c r="AR997" s="8"/>
      <c r="AY997" s="8"/>
      <c r="BA997"/>
      <c r="BB997"/>
      <c r="BC997"/>
      <c r="BD997"/>
    </row>
    <row r="998" spans="1:56" s="4" customFormat="1">
      <c r="A998"/>
      <c r="B998"/>
      <c r="D998"/>
      <c r="E998"/>
      <c r="F998"/>
      <c r="G998"/>
      <c r="H998"/>
      <c r="I998"/>
      <c r="J998"/>
      <c r="K998"/>
      <c r="L998"/>
      <c r="M998"/>
      <c r="N998"/>
      <c r="O998"/>
      <c r="R998" s="122"/>
      <c r="S998" s="122"/>
      <c r="T998" s="31"/>
      <c r="U998" s="31"/>
      <c r="V998" s="31"/>
      <c r="W998" s="31"/>
      <c r="X998" s="31"/>
      <c r="Y998" s="31"/>
      <c r="Z998" s="31"/>
      <c r="AA998" s="31"/>
      <c r="AB998" s="31"/>
      <c r="AC998" s="122"/>
      <c r="AD998" s="122"/>
      <c r="AQ998" s="8"/>
      <c r="AR998" s="8"/>
      <c r="AY998" s="8"/>
      <c r="BA998"/>
      <c r="BB998"/>
      <c r="BC998"/>
      <c r="BD998"/>
    </row>
    <row r="999" spans="1:56" s="4" customFormat="1">
      <c r="A999"/>
      <c r="B999"/>
      <c r="D999"/>
      <c r="E999"/>
      <c r="F999"/>
      <c r="G999"/>
      <c r="H999"/>
      <c r="I999"/>
      <c r="J999"/>
      <c r="K999"/>
      <c r="L999"/>
      <c r="M999"/>
      <c r="N999"/>
      <c r="O999"/>
      <c r="R999" s="122"/>
      <c r="S999" s="122"/>
      <c r="T999" s="31"/>
      <c r="U999" s="31"/>
      <c r="V999" s="31"/>
      <c r="W999" s="31"/>
      <c r="X999" s="31"/>
      <c r="Y999" s="31"/>
      <c r="Z999" s="31"/>
      <c r="AA999" s="31"/>
      <c r="AB999" s="31"/>
      <c r="AC999" s="122"/>
      <c r="AD999" s="122"/>
      <c r="AQ999" s="8"/>
      <c r="AR999" s="8"/>
      <c r="AY999" s="8"/>
      <c r="BA999"/>
      <c r="BB999"/>
      <c r="BC999"/>
      <c r="BD999"/>
    </row>
    <row r="1000" spans="1:56" s="4" customFormat="1">
      <c r="A1000"/>
      <c r="B1000"/>
      <c r="D1000"/>
      <c r="E1000"/>
      <c r="F1000"/>
      <c r="G1000"/>
      <c r="H1000"/>
      <c r="I1000"/>
      <c r="J1000"/>
      <c r="K1000"/>
      <c r="L1000"/>
      <c r="M1000"/>
      <c r="N1000"/>
      <c r="O1000"/>
      <c r="R1000" s="122"/>
      <c r="S1000" s="122"/>
      <c r="T1000" s="31"/>
      <c r="U1000" s="31"/>
      <c r="V1000" s="31"/>
      <c r="W1000" s="31"/>
      <c r="X1000" s="31"/>
      <c r="Y1000" s="31"/>
      <c r="Z1000" s="31"/>
      <c r="AA1000" s="31"/>
      <c r="AB1000" s="31"/>
      <c r="AC1000" s="122"/>
      <c r="AD1000" s="122"/>
      <c r="AQ1000" s="8"/>
      <c r="AR1000" s="8"/>
      <c r="AY1000" s="8"/>
      <c r="BA1000"/>
      <c r="BB1000"/>
      <c r="BC1000"/>
      <c r="BD1000"/>
    </row>
    <row r="1001" spans="1:56" s="4" customFormat="1">
      <c r="A1001"/>
      <c r="B1001"/>
      <c r="D1001"/>
      <c r="E1001"/>
      <c r="F1001"/>
      <c r="G1001"/>
      <c r="H1001"/>
      <c r="I1001"/>
      <c r="J1001"/>
      <c r="K1001"/>
      <c r="L1001"/>
      <c r="M1001"/>
      <c r="N1001"/>
      <c r="O1001"/>
      <c r="R1001" s="122"/>
      <c r="S1001" s="122"/>
      <c r="T1001" s="31"/>
      <c r="U1001" s="31"/>
      <c r="V1001" s="31"/>
      <c r="W1001" s="31"/>
      <c r="X1001" s="31"/>
      <c r="Y1001" s="31"/>
      <c r="Z1001" s="31"/>
      <c r="AA1001" s="31"/>
      <c r="AB1001" s="31"/>
      <c r="AC1001" s="122"/>
      <c r="AD1001" s="122"/>
      <c r="AQ1001" s="8"/>
      <c r="AR1001" s="8"/>
      <c r="AY1001" s="8"/>
      <c r="BA1001"/>
      <c r="BB1001"/>
      <c r="BC1001"/>
      <c r="BD1001"/>
    </row>
    <row r="1002" spans="1:56" s="4" customFormat="1">
      <c r="A1002"/>
      <c r="B1002"/>
      <c r="D1002"/>
      <c r="E1002"/>
      <c r="F1002"/>
      <c r="G1002"/>
      <c r="H1002"/>
      <c r="I1002"/>
      <c r="J1002"/>
      <c r="K1002"/>
      <c r="L1002"/>
      <c r="M1002"/>
      <c r="N1002"/>
      <c r="O1002"/>
      <c r="R1002" s="122"/>
      <c r="S1002" s="122"/>
      <c r="T1002" s="31"/>
      <c r="U1002" s="31"/>
      <c r="V1002" s="31"/>
      <c r="W1002" s="31"/>
      <c r="X1002" s="31"/>
      <c r="Y1002" s="31"/>
      <c r="Z1002" s="31"/>
      <c r="AA1002" s="31"/>
      <c r="AB1002" s="31"/>
      <c r="AC1002" s="122"/>
      <c r="AD1002" s="122"/>
      <c r="AQ1002" s="8"/>
      <c r="AR1002" s="8"/>
      <c r="AY1002" s="8"/>
      <c r="BA1002"/>
      <c r="BB1002"/>
      <c r="BC1002"/>
      <c r="BD1002"/>
    </row>
    <row r="1003" spans="1:56" s="4" customFormat="1">
      <c r="A1003"/>
      <c r="B1003"/>
      <c r="D1003"/>
      <c r="E1003"/>
      <c r="F1003"/>
      <c r="G1003"/>
      <c r="H1003"/>
      <c r="I1003"/>
      <c r="J1003"/>
      <c r="K1003"/>
      <c r="L1003"/>
      <c r="M1003"/>
      <c r="N1003"/>
      <c r="O1003"/>
      <c r="R1003" s="122"/>
      <c r="S1003" s="122"/>
      <c r="T1003" s="31"/>
      <c r="U1003" s="31"/>
      <c r="V1003" s="31"/>
      <c r="W1003" s="31"/>
      <c r="X1003" s="31"/>
      <c r="Y1003" s="31"/>
      <c r="Z1003" s="31"/>
      <c r="AA1003" s="31"/>
      <c r="AB1003" s="31"/>
      <c r="AC1003" s="122"/>
      <c r="AD1003" s="122"/>
      <c r="AQ1003" s="8"/>
      <c r="AR1003" s="8"/>
      <c r="AY1003" s="8"/>
      <c r="BA1003"/>
      <c r="BB1003"/>
      <c r="BC1003"/>
      <c r="BD1003"/>
    </row>
    <row r="1004" spans="1:56" s="4" customFormat="1">
      <c r="A1004"/>
      <c r="B1004"/>
      <c r="D1004"/>
      <c r="E1004"/>
      <c r="F1004"/>
      <c r="G1004"/>
      <c r="H1004"/>
      <c r="I1004"/>
      <c r="J1004"/>
      <c r="K1004"/>
      <c r="L1004"/>
      <c r="M1004"/>
      <c r="N1004"/>
      <c r="O1004"/>
      <c r="R1004" s="122"/>
      <c r="S1004" s="122"/>
      <c r="T1004" s="31"/>
      <c r="U1004" s="31"/>
      <c r="V1004" s="31"/>
      <c r="W1004" s="31"/>
      <c r="X1004" s="31"/>
      <c r="Y1004" s="31"/>
      <c r="Z1004" s="31"/>
      <c r="AA1004" s="31"/>
      <c r="AB1004" s="31"/>
      <c r="AC1004" s="122"/>
      <c r="AD1004" s="122"/>
      <c r="AQ1004" s="8"/>
      <c r="AR1004" s="8"/>
      <c r="AY1004" s="8"/>
      <c r="BA1004"/>
      <c r="BB1004"/>
      <c r="BC1004"/>
      <c r="BD1004"/>
    </row>
    <row r="1005" spans="1:56" s="4" customFormat="1">
      <c r="A1005"/>
      <c r="B1005"/>
      <c r="D1005"/>
      <c r="E1005"/>
      <c r="F1005"/>
      <c r="G1005"/>
      <c r="H1005"/>
      <c r="I1005"/>
      <c r="J1005"/>
      <c r="K1005"/>
      <c r="L1005"/>
      <c r="M1005"/>
      <c r="N1005"/>
      <c r="O1005"/>
      <c r="R1005" s="122"/>
      <c r="S1005" s="122"/>
      <c r="T1005" s="31"/>
      <c r="U1005" s="31"/>
      <c r="V1005" s="31"/>
      <c r="W1005" s="31"/>
      <c r="X1005" s="31"/>
      <c r="Y1005" s="31"/>
      <c r="Z1005" s="31"/>
      <c r="AA1005" s="31"/>
      <c r="AB1005" s="31"/>
      <c r="AC1005" s="122"/>
      <c r="AD1005" s="122"/>
      <c r="AQ1005" s="8"/>
      <c r="AR1005" s="8"/>
      <c r="AY1005" s="8"/>
      <c r="BA1005"/>
      <c r="BB1005"/>
      <c r="BC1005"/>
      <c r="BD1005"/>
    </row>
    <row r="1006" spans="1:56" s="4" customFormat="1">
      <c r="A1006"/>
      <c r="B1006"/>
      <c r="D1006"/>
      <c r="E1006"/>
      <c r="F1006"/>
      <c r="G1006"/>
      <c r="H1006"/>
      <c r="I1006"/>
      <c r="J1006"/>
      <c r="K1006"/>
      <c r="L1006"/>
      <c r="M1006"/>
      <c r="N1006"/>
      <c r="O1006"/>
      <c r="R1006" s="122"/>
      <c r="S1006" s="122"/>
      <c r="T1006" s="31"/>
      <c r="U1006" s="31"/>
      <c r="V1006" s="31"/>
      <c r="W1006" s="31"/>
      <c r="X1006" s="31"/>
      <c r="Y1006" s="31"/>
      <c r="Z1006" s="31"/>
      <c r="AA1006" s="31"/>
      <c r="AB1006" s="31"/>
      <c r="AC1006" s="122"/>
      <c r="AD1006" s="122"/>
      <c r="AQ1006" s="8"/>
      <c r="AR1006" s="8"/>
      <c r="AY1006" s="8"/>
      <c r="BA1006"/>
      <c r="BB1006"/>
      <c r="BC1006"/>
      <c r="BD1006"/>
    </row>
    <row r="1007" spans="1:56" s="4" customFormat="1">
      <c r="A1007"/>
      <c r="B1007"/>
      <c r="D1007"/>
      <c r="E1007"/>
      <c r="F1007"/>
      <c r="G1007"/>
      <c r="H1007"/>
      <c r="I1007"/>
      <c r="J1007"/>
      <c r="K1007"/>
      <c r="L1007"/>
      <c r="M1007"/>
      <c r="N1007"/>
      <c r="O1007"/>
      <c r="R1007" s="122"/>
      <c r="S1007" s="122"/>
      <c r="T1007" s="31"/>
      <c r="U1007" s="31"/>
      <c r="V1007" s="31"/>
      <c r="W1007" s="31"/>
      <c r="X1007" s="31"/>
      <c r="Y1007" s="31"/>
      <c r="Z1007" s="31"/>
      <c r="AA1007" s="31"/>
      <c r="AB1007" s="31"/>
      <c r="AC1007" s="122"/>
      <c r="AD1007" s="122"/>
      <c r="AQ1007" s="8"/>
      <c r="AR1007" s="8"/>
      <c r="AY1007" s="8"/>
      <c r="BA1007"/>
      <c r="BB1007"/>
      <c r="BC1007"/>
      <c r="BD1007"/>
    </row>
    <row r="1008" spans="1:56" s="4" customFormat="1">
      <c r="A1008"/>
      <c r="B1008"/>
      <c r="D1008"/>
      <c r="E1008"/>
      <c r="F1008"/>
      <c r="G1008"/>
      <c r="H1008"/>
      <c r="I1008"/>
      <c r="J1008"/>
      <c r="K1008"/>
      <c r="L1008"/>
      <c r="M1008"/>
      <c r="N1008"/>
      <c r="O1008"/>
      <c r="R1008" s="122"/>
      <c r="S1008" s="122"/>
      <c r="T1008" s="31"/>
      <c r="U1008" s="31"/>
      <c r="V1008" s="31"/>
      <c r="W1008" s="31"/>
      <c r="X1008" s="31"/>
      <c r="Y1008" s="31"/>
      <c r="Z1008" s="31"/>
      <c r="AA1008" s="31"/>
      <c r="AB1008" s="31"/>
      <c r="AC1008" s="122"/>
      <c r="AD1008" s="122"/>
      <c r="AQ1008" s="8"/>
      <c r="AR1008" s="8"/>
      <c r="AY1008" s="8"/>
      <c r="BA1008"/>
      <c r="BB1008"/>
      <c r="BC1008"/>
      <c r="BD1008"/>
    </row>
    <row r="1009" spans="1:56" s="4" customFormat="1">
      <c r="A1009"/>
      <c r="B1009"/>
      <c r="D1009"/>
      <c r="E1009"/>
      <c r="F1009"/>
      <c r="G1009"/>
      <c r="H1009"/>
      <c r="I1009"/>
      <c r="J1009"/>
      <c r="K1009"/>
      <c r="L1009"/>
      <c r="M1009"/>
      <c r="N1009"/>
      <c r="O1009"/>
      <c r="R1009" s="122"/>
      <c r="S1009" s="122"/>
      <c r="T1009" s="31"/>
      <c r="U1009" s="31"/>
      <c r="V1009" s="31"/>
      <c r="W1009" s="31"/>
      <c r="X1009" s="31"/>
      <c r="Y1009" s="31"/>
      <c r="Z1009" s="31"/>
      <c r="AA1009" s="31"/>
      <c r="AB1009" s="31"/>
      <c r="AC1009" s="122"/>
      <c r="AD1009" s="122"/>
      <c r="AQ1009" s="8"/>
      <c r="AR1009" s="8"/>
      <c r="AY1009" s="8"/>
      <c r="BA1009"/>
      <c r="BB1009"/>
      <c r="BC1009"/>
      <c r="BD1009"/>
    </row>
    <row r="1010" spans="1:56" s="4" customFormat="1">
      <c r="A1010"/>
      <c r="B1010"/>
      <c r="D1010"/>
      <c r="E1010"/>
      <c r="F1010"/>
      <c r="G1010"/>
      <c r="H1010"/>
      <c r="I1010"/>
      <c r="J1010"/>
      <c r="K1010"/>
      <c r="L1010"/>
      <c r="M1010"/>
      <c r="N1010"/>
      <c r="O1010"/>
      <c r="R1010" s="122"/>
      <c r="S1010" s="122"/>
      <c r="T1010" s="31"/>
      <c r="U1010" s="31"/>
      <c r="V1010" s="31"/>
      <c r="W1010" s="31"/>
      <c r="X1010" s="31"/>
      <c r="Y1010" s="31"/>
      <c r="Z1010" s="31"/>
      <c r="AA1010" s="31"/>
      <c r="AB1010" s="31"/>
      <c r="AC1010" s="122"/>
      <c r="AD1010" s="122"/>
      <c r="AQ1010" s="8"/>
      <c r="AR1010" s="8"/>
      <c r="AY1010" s="8"/>
      <c r="BA1010"/>
      <c r="BB1010"/>
      <c r="BC1010"/>
      <c r="BD1010"/>
    </row>
    <row r="1011" spans="1:56" s="4" customFormat="1">
      <c r="A1011"/>
      <c r="B1011"/>
      <c r="D1011"/>
      <c r="E1011"/>
      <c r="F1011"/>
      <c r="G1011"/>
      <c r="H1011"/>
      <c r="I1011"/>
      <c r="J1011"/>
      <c r="K1011"/>
      <c r="L1011"/>
      <c r="M1011"/>
      <c r="N1011"/>
      <c r="O1011"/>
      <c r="R1011" s="122"/>
      <c r="S1011" s="122"/>
      <c r="T1011" s="31"/>
      <c r="U1011" s="31"/>
      <c r="V1011" s="31"/>
      <c r="W1011" s="31"/>
      <c r="X1011" s="31"/>
      <c r="Y1011" s="31"/>
      <c r="Z1011" s="31"/>
      <c r="AA1011" s="31"/>
      <c r="AB1011" s="31"/>
      <c r="AC1011" s="122"/>
      <c r="AD1011" s="122"/>
      <c r="AQ1011" s="8"/>
      <c r="AR1011" s="8"/>
      <c r="AY1011" s="8"/>
      <c r="BA1011"/>
      <c r="BB1011"/>
      <c r="BC1011"/>
      <c r="BD1011"/>
    </row>
    <row r="1012" spans="1:56" s="4" customFormat="1">
      <c r="A1012"/>
      <c r="B1012"/>
      <c r="D1012"/>
      <c r="E1012"/>
      <c r="F1012"/>
      <c r="G1012"/>
      <c r="H1012"/>
      <c r="I1012"/>
      <c r="J1012"/>
      <c r="K1012"/>
      <c r="L1012"/>
      <c r="M1012"/>
      <c r="N1012"/>
      <c r="O1012"/>
      <c r="R1012" s="122"/>
      <c r="S1012" s="122"/>
      <c r="T1012" s="31"/>
      <c r="U1012" s="31"/>
      <c r="V1012" s="31"/>
      <c r="W1012" s="31"/>
      <c r="X1012" s="31"/>
      <c r="Y1012" s="31"/>
      <c r="Z1012" s="31"/>
      <c r="AA1012" s="31"/>
      <c r="AB1012" s="31"/>
      <c r="AC1012" s="122"/>
      <c r="AD1012" s="122"/>
      <c r="AQ1012" s="8"/>
      <c r="AR1012" s="8"/>
      <c r="AY1012" s="8"/>
      <c r="BA1012"/>
      <c r="BB1012"/>
      <c r="BC1012"/>
      <c r="BD1012"/>
    </row>
    <row r="1013" spans="1:56" s="4" customFormat="1">
      <c r="A1013"/>
      <c r="B1013"/>
      <c r="D1013"/>
      <c r="E1013"/>
      <c r="F1013"/>
      <c r="G1013"/>
      <c r="H1013"/>
      <c r="I1013"/>
      <c r="J1013"/>
      <c r="K1013"/>
      <c r="L1013"/>
      <c r="M1013"/>
      <c r="N1013"/>
      <c r="O1013"/>
      <c r="R1013" s="122"/>
      <c r="S1013" s="122"/>
      <c r="T1013" s="31"/>
      <c r="U1013" s="31"/>
      <c r="V1013" s="31"/>
      <c r="W1013" s="31"/>
      <c r="X1013" s="31"/>
      <c r="Y1013" s="31"/>
      <c r="Z1013" s="31"/>
      <c r="AA1013" s="31"/>
      <c r="AB1013" s="31"/>
      <c r="AC1013" s="122"/>
      <c r="AD1013" s="122"/>
      <c r="AQ1013" s="8"/>
      <c r="AR1013" s="8"/>
      <c r="AY1013" s="8"/>
      <c r="BA1013"/>
      <c r="BB1013"/>
      <c r="BC1013"/>
      <c r="BD1013"/>
    </row>
    <row r="1014" spans="1:56" s="4" customFormat="1">
      <c r="A1014"/>
      <c r="B1014"/>
      <c r="D1014"/>
      <c r="E1014"/>
      <c r="F1014"/>
      <c r="G1014"/>
      <c r="H1014"/>
      <c r="I1014"/>
      <c r="J1014"/>
      <c r="K1014"/>
      <c r="L1014"/>
      <c r="M1014"/>
      <c r="N1014"/>
      <c r="O1014"/>
      <c r="R1014" s="122"/>
      <c r="S1014" s="122"/>
      <c r="T1014" s="31"/>
      <c r="U1014" s="31"/>
      <c r="V1014" s="31"/>
      <c r="W1014" s="31"/>
      <c r="X1014" s="31"/>
      <c r="Y1014" s="31"/>
      <c r="Z1014" s="31"/>
      <c r="AA1014" s="31"/>
      <c r="AB1014" s="31"/>
      <c r="AC1014" s="122"/>
      <c r="AD1014" s="122"/>
      <c r="AQ1014" s="8"/>
      <c r="AR1014" s="8"/>
      <c r="AY1014" s="8"/>
      <c r="BA1014"/>
      <c r="BB1014"/>
      <c r="BC1014"/>
      <c r="BD1014"/>
    </row>
    <row r="1015" spans="1:56" s="4" customFormat="1">
      <c r="A1015"/>
      <c r="B1015"/>
      <c r="D1015"/>
      <c r="E1015"/>
      <c r="F1015"/>
      <c r="G1015"/>
      <c r="H1015"/>
      <c r="I1015"/>
      <c r="J1015"/>
      <c r="K1015"/>
      <c r="L1015"/>
      <c r="M1015"/>
      <c r="N1015"/>
      <c r="O1015"/>
      <c r="R1015" s="122"/>
      <c r="S1015" s="122"/>
      <c r="T1015" s="31"/>
      <c r="U1015" s="31"/>
      <c r="V1015" s="31"/>
      <c r="W1015" s="31"/>
      <c r="X1015" s="31"/>
      <c r="Y1015" s="31"/>
      <c r="Z1015" s="31"/>
      <c r="AA1015" s="31"/>
      <c r="AB1015" s="31"/>
      <c r="AC1015" s="122"/>
      <c r="AD1015" s="122"/>
      <c r="AQ1015" s="8"/>
      <c r="AR1015" s="8"/>
      <c r="AY1015" s="8"/>
      <c r="BA1015"/>
      <c r="BB1015"/>
      <c r="BC1015"/>
      <c r="BD1015"/>
    </row>
    <row r="1016" spans="1:56" s="4" customFormat="1">
      <c r="A1016"/>
      <c r="B1016"/>
      <c r="D1016"/>
      <c r="E1016"/>
      <c r="F1016"/>
      <c r="G1016"/>
      <c r="H1016"/>
      <c r="I1016"/>
      <c r="J1016"/>
      <c r="K1016"/>
      <c r="L1016"/>
      <c r="M1016"/>
      <c r="N1016"/>
      <c r="O1016"/>
      <c r="R1016" s="122"/>
      <c r="S1016" s="122"/>
      <c r="T1016" s="31"/>
      <c r="U1016" s="31"/>
      <c r="V1016" s="31"/>
      <c r="W1016" s="31"/>
      <c r="X1016" s="31"/>
      <c r="Y1016" s="31"/>
      <c r="Z1016" s="31"/>
      <c r="AA1016" s="31"/>
      <c r="AB1016" s="31"/>
      <c r="AC1016" s="122"/>
      <c r="AD1016" s="122"/>
      <c r="AQ1016" s="8"/>
      <c r="AR1016" s="8"/>
      <c r="AY1016" s="8"/>
      <c r="BA1016"/>
      <c r="BB1016"/>
      <c r="BC1016"/>
      <c r="BD1016"/>
    </row>
    <row r="1017" spans="1:56" s="4" customFormat="1">
      <c r="A1017"/>
      <c r="B1017"/>
      <c r="D1017"/>
      <c r="E1017"/>
      <c r="F1017"/>
      <c r="G1017"/>
      <c r="H1017"/>
      <c r="I1017"/>
      <c r="J1017"/>
      <c r="K1017"/>
      <c r="L1017"/>
      <c r="M1017"/>
      <c r="N1017"/>
      <c r="O1017"/>
      <c r="R1017" s="122"/>
      <c r="S1017" s="122"/>
      <c r="T1017" s="31"/>
      <c r="U1017" s="31"/>
      <c r="V1017" s="31"/>
      <c r="W1017" s="31"/>
      <c r="X1017" s="31"/>
      <c r="Y1017" s="31"/>
      <c r="Z1017" s="31"/>
      <c r="AA1017" s="31"/>
      <c r="AB1017" s="31"/>
      <c r="AC1017" s="122"/>
      <c r="AD1017" s="122"/>
      <c r="AQ1017" s="8"/>
      <c r="AR1017" s="8"/>
      <c r="AY1017" s="8"/>
      <c r="BA1017"/>
      <c r="BB1017"/>
      <c r="BC1017"/>
      <c r="BD1017"/>
    </row>
    <row r="1018" spans="1:56" s="4" customFormat="1">
      <c r="A1018"/>
      <c r="B1018"/>
      <c r="D1018"/>
      <c r="E1018"/>
      <c r="F1018"/>
      <c r="G1018"/>
      <c r="H1018"/>
      <c r="I1018"/>
      <c r="J1018"/>
      <c r="K1018"/>
      <c r="L1018"/>
      <c r="M1018"/>
      <c r="N1018"/>
      <c r="O1018"/>
      <c r="R1018" s="122"/>
      <c r="S1018" s="122"/>
      <c r="T1018" s="31"/>
      <c r="U1018" s="31"/>
      <c r="V1018" s="31"/>
      <c r="W1018" s="31"/>
      <c r="X1018" s="31"/>
      <c r="Y1018" s="31"/>
      <c r="Z1018" s="31"/>
      <c r="AA1018" s="31"/>
      <c r="AB1018" s="31"/>
      <c r="AC1018" s="122"/>
      <c r="AD1018" s="122"/>
      <c r="AQ1018" s="8"/>
      <c r="AR1018" s="8"/>
      <c r="AY1018" s="8"/>
      <c r="BA1018"/>
      <c r="BB1018"/>
      <c r="BC1018"/>
      <c r="BD1018"/>
    </row>
    <row r="1019" spans="1:56" s="4" customFormat="1">
      <c r="A1019"/>
      <c r="B1019"/>
      <c r="D1019"/>
      <c r="E1019"/>
      <c r="F1019"/>
      <c r="G1019"/>
      <c r="H1019"/>
      <c r="I1019"/>
      <c r="J1019"/>
      <c r="K1019"/>
      <c r="L1019"/>
      <c r="M1019"/>
      <c r="N1019"/>
      <c r="O1019"/>
      <c r="R1019" s="122"/>
      <c r="S1019" s="122"/>
      <c r="T1019" s="31"/>
      <c r="U1019" s="31"/>
      <c r="V1019" s="31"/>
      <c r="W1019" s="31"/>
      <c r="X1019" s="31"/>
      <c r="Y1019" s="31"/>
      <c r="Z1019" s="31"/>
      <c r="AA1019" s="31"/>
      <c r="AB1019" s="31"/>
      <c r="AC1019" s="122"/>
      <c r="AD1019" s="122"/>
      <c r="AQ1019" s="8"/>
      <c r="AR1019" s="8"/>
      <c r="AY1019" s="8"/>
      <c r="BA1019"/>
      <c r="BB1019"/>
      <c r="BC1019"/>
      <c r="BD1019"/>
    </row>
    <row r="1020" spans="1:56" s="4" customFormat="1">
      <c r="A1020"/>
      <c r="B1020"/>
      <c r="D1020"/>
      <c r="E1020"/>
      <c r="F1020"/>
      <c r="G1020"/>
      <c r="H1020"/>
      <c r="I1020"/>
      <c r="J1020"/>
      <c r="K1020"/>
      <c r="L1020"/>
      <c r="M1020"/>
      <c r="N1020"/>
      <c r="O1020"/>
      <c r="R1020" s="122"/>
      <c r="S1020" s="122"/>
      <c r="T1020" s="31"/>
      <c r="U1020" s="31"/>
      <c r="V1020" s="31"/>
      <c r="W1020" s="31"/>
      <c r="X1020" s="31"/>
      <c r="Y1020" s="31"/>
      <c r="Z1020" s="31"/>
      <c r="AA1020" s="31"/>
      <c r="AB1020" s="31"/>
      <c r="AC1020" s="122"/>
      <c r="AD1020" s="122"/>
      <c r="AQ1020" s="8"/>
      <c r="AR1020" s="8"/>
      <c r="AY1020" s="8"/>
      <c r="BA1020"/>
      <c r="BB1020"/>
      <c r="BC1020"/>
      <c r="BD1020"/>
    </row>
    <row r="1021" spans="1:56" s="4" customFormat="1">
      <c r="A1021"/>
      <c r="B1021"/>
      <c r="D1021"/>
      <c r="E1021"/>
      <c r="F1021"/>
      <c r="G1021"/>
      <c r="H1021"/>
      <c r="I1021"/>
      <c r="J1021"/>
      <c r="K1021"/>
      <c r="L1021"/>
      <c r="M1021"/>
      <c r="N1021"/>
      <c r="O1021"/>
      <c r="R1021" s="122"/>
      <c r="S1021" s="122"/>
      <c r="T1021" s="31"/>
      <c r="U1021" s="31"/>
      <c r="V1021" s="31"/>
      <c r="W1021" s="31"/>
      <c r="X1021" s="31"/>
      <c r="Y1021" s="31"/>
      <c r="Z1021" s="31"/>
      <c r="AA1021" s="31"/>
      <c r="AB1021" s="31"/>
      <c r="AC1021" s="122"/>
      <c r="AD1021" s="122"/>
      <c r="AQ1021" s="8"/>
      <c r="AR1021" s="8"/>
      <c r="AY1021" s="8"/>
      <c r="BA1021"/>
      <c r="BB1021"/>
      <c r="BC1021"/>
      <c r="BD1021"/>
    </row>
    <row r="1022" spans="1:56" s="4" customFormat="1">
      <c r="A1022"/>
      <c r="B1022"/>
      <c r="D1022"/>
      <c r="E1022"/>
      <c r="F1022"/>
      <c r="G1022"/>
      <c r="H1022"/>
      <c r="I1022"/>
      <c r="J1022"/>
      <c r="K1022"/>
      <c r="L1022"/>
      <c r="M1022"/>
      <c r="N1022"/>
      <c r="O1022"/>
      <c r="R1022" s="122"/>
      <c r="S1022" s="122"/>
      <c r="T1022" s="31"/>
      <c r="U1022" s="31"/>
      <c r="V1022" s="31"/>
      <c r="W1022" s="31"/>
      <c r="X1022" s="31"/>
      <c r="Y1022" s="31"/>
      <c r="Z1022" s="31"/>
      <c r="AA1022" s="31"/>
      <c r="AB1022" s="31"/>
      <c r="AC1022" s="122"/>
      <c r="AD1022" s="122"/>
      <c r="AQ1022" s="8"/>
      <c r="AR1022" s="8"/>
      <c r="AY1022" s="8"/>
      <c r="BA1022"/>
      <c r="BB1022"/>
      <c r="BC1022"/>
      <c r="BD1022"/>
    </row>
    <row r="1023" spans="1:56" s="4" customFormat="1">
      <c r="A1023"/>
      <c r="B1023"/>
      <c r="D1023"/>
      <c r="E1023"/>
      <c r="F1023"/>
      <c r="G1023"/>
      <c r="H1023"/>
      <c r="I1023"/>
      <c r="J1023"/>
      <c r="K1023"/>
      <c r="L1023"/>
      <c r="M1023"/>
      <c r="N1023"/>
      <c r="O1023"/>
      <c r="R1023" s="122"/>
      <c r="S1023" s="122"/>
      <c r="T1023" s="31"/>
      <c r="U1023" s="31"/>
      <c r="V1023" s="31"/>
      <c r="W1023" s="31"/>
      <c r="X1023" s="31"/>
      <c r="Y1023" s="31"/>
      <c r="Z1023" s="31"/>
      <c r="AA1023" s="31"/>
      <c r="AB1023" s="31"/>
      <c r="AC1023" s="122"/>
      <c r="AD1023" s="122"/>
      <c r="AQ1023" s="8"/>
      <c r="AR1023" s="8"/>
      <c r="AY1023" s="8"/>
      <c r="BA1023"/>
      <c r="BB1023"/>
      <c r="BC1023"/>
      <c r="BD1023"/>
    </row>
    <row r="1024" spans="1:56" s="4" customFormat="1">
      <c r="A1024"/>
      <c r="B1024"/>
      <c r="D1024"/>
      <c r="E1024"/>
      <c r="F1024"/>
      <c r="G1024"/>
      <c r="H1024"/>
      <c r="I1024"/>
      <c r="J1024"/>
      <c r="K1024"/>
      <c r="L1024"/>
      <c r="M1024"/>
      <c r="N1024"/>
      <c r="O1024"/>
      <c r="R1024" s="122"/>
      <c r="S1024" s="122"/>
      <c r="T1024" s="31"/>
      <c r="U1024" s="31"/>
      <c r="V1024" s="31"/>
      <c r="W1024" s="31"/>
      <c r="X1024" s="31"/>
      <c r="Y1024" s="31"/>
      <c r="Z1024" s="31"/>
      <c r="AA1024" s="31"/>
      <c r="AB1024" s="31"/>
      <c r="AC1024" s="122"/>
      <c r="AD1024" s="122"/>
      <c r="AQ1024" s="8"/>
      <c r="AR1024" s="8"/>
      <c r="AY1024" s="8"/>
      <c r="BA1024"/>
      <c r="BB1024"/>
      <c r="BC1024"/>
      <c r="BD1024"/>
    </row>
    <row r="1025" spans="1:56" s="4" customFormat="1">
      <c r="A1025"/>
      <c r="B1025"/>
      <c r="D1025"/>
      <c r="E1025"/>
      <c r="F1025"/>
      <c r="G1025"/>
      <c r="H1025"/>
      <c r="I1025"/>
      <c r="J1025"/>
      <c r="K1025"/>
      <c r="L1025"/>
      <c r="M1025"/>
      <c r="N1025"/>
      <c r="O1025"/>
      <c r="R1025" s="122"/>
      <c r="S1025" s="122"/>
      <c r="T1025" s="31"/>
      <c r="U1025" s="31"/>
      <c r="V1025" s="31"/>
      <c r="W1025" s="31"/>
      <c r="X1025" s="31"/>
      <c r="Y1025" s="31"/>
      <c r="Z1025" s="31"/>
      <c r="AA1025" s="31"/>
      <c r="AB1025" s="31"/>
      <c r="AC1025" s="122"/>
      <c r="AD1025" s="122"/>
      <c r="AQ1025" s="8"/>
      <c r="AR1025" s="8"/>
      <c r="AY1025" s="8"/>
      <c r="BA1025"/>
      <c r="BB1025"/>
      <c r="BC1025"/>
      <c r="BD1025"/>
    </row>
    <row r="1026" spans="1:56" s="4" customFormat="1">
      <c r="A1026"/>
      <c r="B1026"/>
      <c r="D1026"/>
      <c r="E1026"/>
      <c r="F1026"/>
      <c r="G1026"/>
      <c r="H1026"/>
      <c r="I1026"/>
      <c r="J1026"/>
      <c r="K1026"/>
      <c r="L1026"/>
      <c r="M1026"/>
      <c r="N1026"/>
      <c r="O1026"/>
      <c r="R1026" s="122"/>
      <c r="S1026" s="122"/>
      <c r="T1026" s="31"/>
      <c r="U1026" s="31"/>
      <c r="V1026" s="31"/>
      <c r="W1026" s="31"/>
      <c r="X1026" s="31"/>
      <c r="Y1026" s="31"/>
      <c r="Z1026" s="31"/>
      <c r="AA1026" s="31"/>
      <c r="AB1026" s="31"/>
      <c r="AC1026" s="122"/>
      <c r="AD1026" s="122"/>
      <c r="AQ1026" s="8"/>
      <c r="AR1026" s="8"/>
      <c r="AY1026" s="8"/>
      <c r="BA1026"/>
      <c r="BB1026"/>
      <c r="BC1026"/>
      <c r="BD1026"/>
    </row>
    <row r="1027" spans="1:56" s="4" customFormat="1">
      <c r="A1027"/>
      <c r="B1027"/>
      <c r="D1027"/>
      <c r="E1027"/>
      <c r="F1027"/>
      <c r="G1027"/>
      <c r="H1027"/>
      <c r="I1027"/>
      <c r="J1027"/>
      <c r="K1027"/>
      <c r="L1027"/>
      <c r="M1027"/>
      <c r="N1027"/>
      <c r="O1027"/>
      <c r="R1027" s="122"/>
      <c r="S1027" s="122"/>
      <c r="T1027" s="31"/>
      <c r="U1027" s="31"/>
      <c r="V1027" s="31"/>
      <c r="W1027" s="31"/>
      <c r="X1027" s="31"/>
      <c r="Y1027" s="31"/>
      <c r="Z1027" s="31"/>
      <c r="AA1027" s="31"/>
      <c r="AB1027" s="31"/>
      <c r="AC1027" s="122"/>
      <c r="AD1027" s="122"/>
      <c r="AQ1027" s="8"/>
      <c r="AR1027" s="8"/>
      <c r="AY1027" s="8"/>
      <c r="BA1027"/>
      <c r="BB1027"/>
      <c r="BC1027"/>
      <c r="BD1027"/>
    </row>
    <row r="1028" spans="1:56" s="4" customFormat="1">
      <c r="A1028"/>
      <c r="B1028"/>
      <c r="D1028"/>
      <c r="E1028"/>
      <c r="F1028"/>
      <c r="G1028"/>
      <c r="H1028"/>
      <c r="I1028"/>
      <c r="J1028"/>
      <c r="K1028"/>
      <c r="L1028"/>
      <c r="M1028"/>
      <c r="N1028"/>
      <c r="O1028"/>
      <c r="R1028" s="122"/>
      <c r="S1028" s="122"/>
      <c r="T1028" s="31"/>
      <c r="U1028" s="31"/>
      <c r="V1028" s="31"/>
      <c r="W1028" s="31"/>
      <c r="X1028" s="31"/>
      <c r="Y1028" s="31"/>
      <c r="Z1028" s="31"/>
      <c r="AA1028" s="31"/>
      <c r="AB1028" s="31"/>
      <c r="AC1028" s="122"/>
      <c r="AD1028" s="122"/>
      <c r="AQ1028" s="8"/>
      <c r="AR1028" s="8"/>
      <c r="AY1028" s="8"/>
      <c r="BA1028"/>
      <c r="BB1028"/>
      <c r="BC1028"/>
      <c r="BD1028"/>
    </row>
    <row r="1029" spans="1:56" s="4" customFormat="1">
      <c r="A1029"/>
      <c r="B1029"/>
      <c r="D1029"/>
      <c r="E1029"/>
      <c r="F1029"/>
      <c r="G1029"/>
      <c r="H1029"/>
      <c r="I1029"/>
      <c r="J1029"/>
      <c r="K1029"/>
      <c r="L1029"/>
      <c r="M1029"/>
      <c r="N1029"/>
      <c r="O1029"/>
      <c r="R1029" s="122"/>
      <c r="S1029" s="122"/>
      <c r="T1029" s="31"/>
      <c r="U1029" s="31"/>
      <c r="V1029" s="31"/>
      <c r="W1029" s="31"/>
      <c r="X1029" s="31"/>
      <c r="Y1029" s="31"/>
      <c r="Z1029" s="31"/>
      <c r="AA1029" s="31"/>
      <c r="AB1029" s="31"/>
      <c r="AC1029" s="122"/>
      <c r="AD1029" s="122"/>
      <c r="AQ1029" s="8"/>
      <c r="AR1029" s="8"/>
      <c r="AY1029" s="8"/>
      <c r="BA1029"/>
      <c r="BB1029"/>
      <c r="BC1029"/>
      <c r="BD1029"/>
    </row>
    <row r="1030" spans="1:56" s="4" customFormat="1">
      <c r="A1030"/>
      <c r="B1030"/>
      <c r="D1030"/>
      <c r="E1030"/>
      <c r="F1030"/>
      <c r="G1030"/>
      <c r="H1030"/>
      <c r="I1030"/>
      <c r="J1030"/>
      <c r="K1030"/>
      <c r="L1030"/>
      <c r="M1030"/>
      <c r="N1030"/>
      <c r="O1030"/>
      <c r="R1030" s="122"/>
      <c r="S1030" s="122"/>
      <c r="T1030" s="31"/>
      <c r="U1030" s="31"/>
      <c r="V1030" s="31"/>
      <c r="W1030" s="31"/>
      <c r="X1030" s="31"/>
      <c r="Y1030" s="31"/>
      <c r="Z1030" s="31"/>
      <c r="AA1030" s="31"/>
      <c r="AB1030" s="31"/>
      <c r="AC1030" s="122"/>
      <c r="AD1030" s="122"/>
      <c r="AQ1030" s="8"/>
      <c r="AR1030" s="8"/>
      <c r="AY1030" s="8"/>
      <c r="BA1030"/>
      <c r="BB1030"/>
      <c r="BC1030"/>
      <c r="BD1030"/>
    </row>
    <row r="1031" spans="1:56" s="4" customFormat="1">
      <c r="A1031"/>
      <c r="B1031"/>
      <c r="D1031"/>
      <c r="E1031"/>
      <c r="F1031"/>
      <c r="G1031"/>
      <c r="H1031"/>
      <c r="I1031"/>
      <c r="J1031"/>
      <c r="K1031"/>
      <c r="L1031"/>
      <c r="M1031"/>
      <c r="N1031"/>
      <c r="O1031"/>
      <c r="R1031" s="122"/>
      <c r="S1031" s="122"/>
      <c r="T1031" s="31"/>
      <c r="U1031" s="31"/>
      <c r="V1031" s="31"/>
      <c r="W1031" s="31"/>
      <c r="X1031" s="31"/>
      <c r="Y1031" s="31"/>
      <c r="Z1031" s="31"/>
      <c r="AA1031" s="31"/>
      <c r="AB1031" s="31"/>
      <c r="AC1031" s="122"/>
      <c r="AD1031" s="122"/>
      <c r="AQ1031" s="8"/>
      <c r="AR1031" s="8"/>
      <c r="AY1031" s="8"/>
      <c r="BA1031"/>
      <c r="BB1031"/>
      <c r="BC1031"/>
      <c r="BD1031"/>
    </row>
    <row r="1032" spans="1:56" s="4" customFormat="1">
      <c r="A1032"/>
      <c r="B1032"/>
      <c r="D1032"/>
      <c r="E1032"/>
      <c r="F1032"/>
      <c r="G1032"/>
      <c r="H1032"/>
      <c r="I1032"/>
      <c r="J1032"/>
      <c r="K1032"/>
      <c r="L1032"/>
      <c r="M1032"/>
      <c r="N1032"/>
      <c r="O1032"/>
      <c r="R1032" s="122"/>
      <c r="S1032" s="122"/>
      <c r="T1032" s="31"/>
      <c r="U1032" s="31"/>
      <c r="V1032" s="31"/>
      <c r="W1032" s="31"/>
      <c r="X1032" s="31"/>
      <c r="Y1032" s="31"/>
      <c r="Z1032" s="31"/>
      <c r="AA1032" s="31"/>
      <c r="AB1032" s="31"/>
      <c r="AC1032" s="122"/>
      <c r="AD1032" s="122"/>
      <c r="AQ1032" s="8"/>
      <c r="AR1032" s="8"/>
      <c r="AY1032" s="8"/>
      <c r="BA1032"/>
      <c r="BB1032"/>
      <c r="BC1032"/>
      <c r="BD1032"/>
    </row>
    <row r="1033" spans="1:56" s="4" customFormat="1">
      <c r="A1033"/>
      <c r="B1033"/>
      <c r="D1033"/>
      <c r="E1033"/>
      <c r="F1033"/>
      <c r="G1033"/>
      <c r="H1033"/>
      <c r="I1033"/>
      <c r="J1033"/>
      <c r="K1033"/>
      <c r="L1033"/>
      <c r="M1033"/>
      <c r="N1033"/>
      <c r="O1033"/>
      <c r="R1033" s="122"/>
      <c r="S1033" s="122"/>
      <c r="T1033" s="31"/>
      <c r="U1033" s="31"/>
      <c r="V1033" s="31"/>
      <c r="W1033" s="31"/>
      <c r="X1033" s="31"/>
      <c r="Y1033" s="31"/>
      <c r="Z1033" s="31"/>
      <c r="AA1033" s="31"/>
      <c r="AB1033" s="31"/>
      <c r="AC1033" s="122"/>
      <c r="AD1033" s="122"/>
      <c r="AQ1033" s="8"/>
      <c r="AR1033" s="8"/>
      <c r="AY1033" s="8"/>
      <c r="BA1033"/>
      <c r="BB1033"/>
      <c r="BC1033"/>
      <c r="BD1033"/>
    </row>
    <row r="1034" spans="1:56" s="4" customFormat="1">
      <c r="A1034"/>
      <c r="B1034"/>
      <c r="D1034"/>
      <c r="E1034"/>
      <c r="F1034"/>
      <c r="G1034"/>
      <c r="H1034"/>
      <c r="I1034"/>
      <c r="J1034"/>
      <c r="K1034"/>
      <c r="L1034"/>
      <c r="M1034"/>
      <c r="N1034"/>
      <c r="O1034"/>
      <c r="R1034" s="122"/>
      <c r="S1034" s="122"/>
      <c r="T1034" s="31"/>
      <c r="U1034" s="31"/>
      <c r="V1034" s="31"/>
      <c r="W1034" s="31"/>
      <c r="X1034" s="31"/>
      <c r="Y1034" s="31"/>
      <c r="Z1034" s="31"/>
      <c r="AA1034" s="31"/>
      <c r="AB1034" s="31"/>
      <c r="AC1034" s="122"/>
      <c r="AD1034" s="122"/>
      <c r="AQ1034" s="8"/>
      <c r="AR1034" s="8"/>
      <c r="AY1034" s="8"/>
      <c r="BA1034"/>
      <c r="BB1034"/>
      <c r="BC1034"/>
      <c r="BD1034"/>
    </row>
    <row r="1035" spans="1:56" s="4" customFormat="1">
      <c r="A1035"/>
      <c r="B1035"/>
      <c r="D1035"/>
      <c r="E1035"/>
      <c r="F1035"/>
      <c r="G1035"/>
      <c r="H1035"/>
      <c r="I1035"/>
      <c r="J1035"/>
      <c r="K1035"/>
      <c r="L1035"/>
      <c r="M1035"/>
      <c r="N1035"/>
      <c r="O1035"/>
      <c r="R1035" s="122"/>
      <c r="S1035" s="122"/>
      <c r="T1035" s="31"/>
      <c r="U1035" s="31"/>
      <c r="V1035" s="31"/>
      <c r="W1035" s="31"/>
      <c r="X1035" s="31"/>
      <c r="Y1035" s="31"/>
      <c r="Z1035" s="31"/>
      <c r="AA1035" s="31"/>
      <c r="AB1035" s="31"/>
      <c r="AC1035" s="122"/>
      <c r="AD1035" s="122"/>
      <c r="AQ1035" s="8"/>
      <c r="AR1035" s="8"/>
      <c r="AY1035" s="8"/>
      <c r="BA1035"/>
      <c r="BB1035"/>
      <c r="BC1035"/>
      <c r="BD1035"/>
    </row>
    <row r="1036" spans="1:56" s="4" customFormat="1">
      <c r="A1036"/>
      <c r="B1036"/>
      <c r="D1036"/>
      <c r="E1036"/>
      <c r="F1036"/>
      <c r="G1036"/>
      <c r="H1036"/>
      <c r="I1036"/>
      <c r="J1036"/>
      <c r="K1036"/>
      <c r="L1036"/>
      <c r="M1036"/>
      <c r="N1036"/>
      <c r="O1036"/>
      <c r="R1036" s="122"/>
      <c r="S1036" s="122"/>
      <c r="T1036" s="31"/>
      <c r="U1036" s="31"/>
      <c r="V1036" s="31"/>
      <c r="W1036" s="31"/>
      <c r="X1036" s="31"/>
      <c r="Y1036" s="31"/>
      <c r="Z1036" s="31"/>
      <c r="AA1036" s="31"/>
      <c r="AB1036" s="31"/>
      <c r="AC1036" s="122"/>
      <c r="AD1036" s="122"/>
      <c r="AQ1036" s="8"/>
      <c r="AR1036" s="8"/>
      <c r="AY1036" s="8"/>
      <c r="BA1036"/>
      <c r="BB1036"/>
      <c r="BC1036"/>
      <c r="BD1036"/>
    </row>
    <row r="1037" spans="1:56" s="4" customFormat="1">
      <c r="A1037"/>
      <c r="B1037"/>
      <c r="D1037"/>
      <c r="E1037"/>
      <c r="F1037"/>
      <c r="G1037"/>
      <c r="H1037"/>
      <c r="I1037"/>
      <c r="J1037"/>
      <c r="K1037"/>
      <c r="L1037"/>
      <c r="M1037"/>
      <c r="N1037"/>
      <c r="O1037"/>
      <c r="R1037" s="122"/>
      <c r="S1037" s="122"/>
      <c r="T1037" s="31"/>
      <c r="U1037" s="31"/>
      <c r="V1037" s="31"/>
      <c r="W1037" s="31"/>
      <c r="X1037" s="31"/>
      <c r="Y1037" s="31"/>
      <c r="Z1037" s="31"/>
      <c r="AA1037" s="31"/>
      <c r="AB1037" s="31"/>
      <c r="AC1037" s="122"/>
      <c r="AD1037" s="122"/>
      <c r="AQ1037" s="8"/>
      <c r="AR1037" s="8"/>
      <c r="AY1037" s="8"/>
      <c r="BA1037"/>
      <c r="BB1037"/>
      <c r="BC1037"/>
      <c r="BD1037"/>
    </row>
    <row r="1038" spans="1:56" s="4" customFormat="1">
      <c r="A1038"/>
      <c r="B1038"/>
      <c r="D1038"/>
      <c r="E1038"/>
      <c r="F1038"/>
      <c r="G1038"/>
      <c r="H1038"/>
      <c r="I1038"/>
      <c r="J1038"/>
      <c r="K1038"/>
      <c r="L1038"/>
      <c r="M1038"/>
      <c r="N1038"/>
      <c r="O1038"/>
      <c r="R1038" s="122"/>
      <c r="S1038" s="122"/>
      <c r="T1038" s="31"/>
      <c r="U1038" s="31"/>
      <c r="V1038" s="31"/>
      <c r="W1038" s="31"/>
      <c r="X1038" s="31"/>
      <c r="Y1038" s="31"/>
      <c r="Z1038" s="31"/>
      <c r="AA1038" s="31"/>
      <c r="AB1038" s="31"/>
      <c r="AC1038" s="122"/>
      <c r="AD1038" s="122"/>
      <c r="AQ1038" s="8"/>
      <c r="AR1038" s="8"/>
      <c r="AY1038" s="8"/>
      <c r="BA1038"/>
      <c r="BB1038"/>
      <c r="BC1038"/>
      <c r="BD1038"/>
    </row>
    <row r="1039" spans="1:56" s="4" customFormat="1">
      <c r="A1039"/>
      <c r="B1039"/>
      <c r="D1039"/>
      <c r="E1039"/>
      <c r="F1039"/>
      <c r="G1039"/>
      <c r="H1039"/>
      <c r="I1039"/>
      <c r="J1039"/>
      <c r="K1039"/>
      <c r="L1039"/>
      <c r="M1039"/>
      <c r="N1039"/>
      <c r="O1039"/>
      <c r="R1039" s="122"/>
      <c r="S1039" s="122"/>
      <c r="T1039" s="31"/>
      <c r="U1039" s="31"/>
      <c r="V1039" s="31"/>
      <c r="W1039" s="31"/>
      <c r="X1039" s="31"/>
      <c r="Y1039" s="31"/>
      <c r="Z1039" s="31"/>
      <c r="AA1039" s="31"/>
      <c r="AB1039" s="31"/>
      <c r="AC1039" s="122"/>
      <c r="AD1039" s="122"/>
      <c r="AQ1039" s="8"/>
      <c r="AR1039" s="8"/>
      <c r="AY1039" s="8"/>
      <c r="BA1039"/>
      <c r="BB1039"/>
      <c r="BC1039"/>
      <c r="BD1039"/>
    </row>
    <row r="1040" spans="1:56" s="4" customFormat="1">
      <c r="A1040"/>
      <c r="B1040"/>
      <c r="D1040"/>
      <c r="E1040"/>
      <c r="F1040"/>
      <c r="G1040"/>
      <c r="H1040"/>
      <c r="I1040"/>
      <c r="J1040"/>
      <c r="K1040"/>
      <c r="L1040"/>
      <c r="M1040"/>
      <c r="N1040"/>
      <c r="O1040"/>
      <c r="R1040" s="122"/>
      <c r="S1040" s="122"/>
      <c r="T1040" s="31"/>
      <c r="U1040" s="31"/>
      <c r="V1040" s="31"/>
      <c r="W1040" s="31"/>
      <c r="X1040" s="31"/>
      <c r="Y1040" s="31"/>
      <c r="Z1040" s="31"/>
      <c r="AA1040" s="31"/>
      <c r="AB1040" s="31"/>
      <c r="AC1040" s="122"/>
      <c r="AD1040" s="122"/>
      <c r="AQ1040" s="8"/>
      <c r="AR1040" s="8"/>
      <c r="AY1040" s="8"/>
      <c r="BA1040"/>
      <c r="BB1040"/>
      <c r="BC1040"/>
      <c r="BD1040"/>
    </row>
    <row r="1041" spans="1:56" s="4" customFormat="1">
      <c r="A1041"/>
      <c r="B1041"/>
      <c r="D1041"/>
      <c r="E1041"/>
      <c r="F1041"/>
      <c r="G1041"/>
      <c r="H1041"/>
      <c r="I1041"/>
      <c r="J1041"/>
      <c r="K1041"/>
      <c r="L1041"/>
      <c r="M1041"/>
      <c r="N1041"/>
      <c r="O1041"/>
      <c r="R1041" s="122"/>
      <c r="S1041" s="122"/>
      <c r="T1041" s="31"/>
      <c r="U1041" s="31"/>
      <c r="V1041" s="31"/>
      <c r="W1041" s="31"/>
      <c r="X1041" s="31"/>
      <c r="Y1041" s="31"/>
      <c r="Z1041" s="31"/>
      <c r="AA1041" s="31"/>
      <c r="AB1041" s="31"/>
      <c r="AC1041" s="122"/>
      <c r="AD1041" s="122"/>
      <c r="AQ1041" s="8"/>
      <c r="AR1041" s="8"/>
      <c r="AY1041" s="8"/>
      <c r="BA1041"/>
      <c r="BB1041"/>
      <c r="BC1041"/>
      <c r="BD1041"/>
    </row>
    <row r="1042" spans="1:56" s="4" customFormat="1">
      <c r="A1042"/>
      <c r="B1042"/>
      <c r="D1042"/>
      <c r="E1042"/>
      <c r="F1042"/>
      <c r="G1042"/>
      <c r="H1042"/>
      <c r="I1042"/>
      <c r="J1042"/>
      <c r="K1042"/>
      <c r="L1042"/>
      <c r="M1042"/>
      <c r="N1042"/>
      <c r="O1042"/>
      <c r="R1042" s="122"/>
      <c r="S1042" s="122"/>
      <c r="T1042" s="31"/>
      <c r="U1042" s="31"/>
      <c r="V1042" s="31"/>
      <c r="W1042" s="31"/>
      <c r="X1042" s="31"/>
      <c r="Y1042" s="31"/>
      <c r="Z1042" s="31"/>
      <c r="AA1042" s="31"/>
      <c r="AB1042" s="31"/>
      <c r="AC1042" s="122"/>
      <c r="AD1042" s="122"/>
      <c r="AQ1042" s="8"/>
      <c r="AR1042" s="8"/>
      <c r="AY1042" s="8"/>
      <c r="BA1042"/>
      <c r="BB1042"/>
      <c r="BC1042"/>
      <c r="BD1042"/>
    </row>
    <row r="1043" spans="1:56" s="4" customFormat="1">
      <c r="A1043"/>
      <c r="B1043"/>
      <c r="D1043"/>
      <c r="E1043"/>
      <c r="F1043"/>
      <c r="G1043"/>
      <c r="H1043"/>
      <c r="I1043"/>
      <c r="J1043"/>
      <c r="K1043"/>
      <c r="L1043"/>
      <c r="M1043"/>
      <c r="N1043"/>
      <c r="O1043"/>
      <c r="R1043" s="122"/>
      <c r="S1043" s="122"/>
      <c r="T1043" s="31"/>
      <c r="U1043" s="31"/>
      <c r="V1043" s="31"/>
      <c r="W1043" s="31"/>
      <c r="X1043" s="31"/>
      <c r="Y1043" s="31"/>
      <c r="Z1043" s="31"/>
      <c r="AA1043" s="31"/>
      <c r="AB1043" s="31"/>
      <c r="AC1043" s="122"/>
      <c r="AD1043" s="122"/>
      <c r="AQ1043" s="8"/>
      <c r="AR1043" s="8"/>
      <c r="AY1043" s="8"/>
      <c r="BA1043"/>
      <c r="BB1043"/>
      <c r="BC1043"/>
      <c r="BD1043"/>
    </row>
    <row r="1044" spans="1:56" s="4" customFormat="1">
      <c r="A1044"/>
      <c r="B1044"/>
      <c r="D1044"/>
      <c r="E1044"/>
      <c r="F1044"/>
      <c r="G1044"/>
      <c r="H1044"/>
      <c r="I1044"/>
      <c r="J1044"/>
      <c r="K1044"/>
      <c r="L1044"/>
      <c r="M1044"/>
      <c r="N1044"/>
      <c r="O1044"/>
      <c r="R1044" s="122"/>
      <c r="S1044" s="122"/>
      <c r="T1044" s="31"/>
      <c r="U1044" s="31"/>
      <c r="V1044" s="31"/>
      <c r="W1044" s="31"/>
      <c r="X1044" s="31"/>
      <c r="Y1044" s="31"/>
      <c r="Z1044" s="31"/>
      <c r="AA1044" s="31"/>
      <c r="AB1044" s="31"/>
      <c r="AC1044" s="122"/>
      <c r="AD1044" s="122"/>
      <c r="AQ1044" s="8"/>
      <c r="AR1044" s="8"/>
      <c r="AY1044" s="8"/>
      <c r="BA1044"/>
      <c r="BB1044"/>
      <c r="BC1044"/>
      <c r="BD1044"/>
    </row>
    <row r="1045" spans="1:56" s="4" customFormat="1">
      <c r="A1045"/>
      <c r="B1045"/>
      <c r="D1045"/>
      <c r="E1045"/>
      <c r="F1045"/>
      <c r="G1045"/>
      <c r="H1045"/>
      <c r="I1045"/>
      <c r="J1045"/>
      <c r="K1045"/>
      <c r="L1045"/>
      <c r="M1045"/>
      <c r="N1045"/>
      <c r="O1045"/>
      <c r="R1045" s="122"/>
      <c r="S1045" s="122"/>
      <c r="T1045" s="31"/>
      <c r="U1045" s="31"/>
      <c r="V1045" s="31"/>
      <c r="W1045" s="31"/>
      <c r="X1045" s="31"/>
      <c r="Y1045" s="31"/>
      <c r="Z1045" s="31"/>
      <c r="AA1045" s="31"/>
      <c r="AB1045" s="31"/>
      <c r="AC1045" s="122"/>
      <c r="AD1045" s="122"/>
      <c r="AQ1045" s="8"/>
      <c r="AR1045" s="8"/>
      <c r="AY1045" s="8"/>
      <c r="BA1045"/>
      <c r="BB1045"/>
      <c r="BC1045"/>
      <c r="BD1045"/>
    </row>
    <row r="1046" spans="1:56" s="4" customFormat="1">
      <c r="A1046"/>
      <c r="B1046"/>
      <c r="D1046"/>
      <c r="E1046"/>
      <c r="F1046"/>
      <c r="G1046"/>
      <c r="H1046"/>
      <c r="I1046"/>
      <c r="J1046"/>
      <c r="K1046"/>
      <c r="L1046"/>
      <c r="M1046"/>
      <c r="N1046"/>
      <c r="O1046"/>
      <c r="R1046" s="122"/>
      <c r="S1046" s="122"/>
      <c r="T1046" s="31"/>
      <c r="U1046" s="31"/>
      <c r="V1046" s="31"/>
      <c r="W1046" s="31"/>
      <c r="X1046" s="31"/>
      <c r="Y1046" s="31"/>
      <c r="Z1046" s="31"/>
      <c r="AA1046" s="31"/>
      <c r="AB1046" s="31"/>
      <c r="AC1046" s="122"/>
      <c r="AD1046" s="122"/>
      <c r="AQ1046" s="8"/>
      <c r="AR1046" s="8"/>
      <c r="AY1046" s="8"/>
      <c r="BA1046"/>
      <c r="BB1046"/>
      <c r="BC1046"/>
      <c r="BD1046"/>
    </row>
    <row r="1047" spans="1:56" s="4" customFormat="1">
      <c r="A1047"/>
      <c r="B1047"/>
      <c r="D1047"/>
      <c r="E1047"/>
      <c r="F1047"/>
      <c r="G1047"/>
      <c r="H1047"/>
      <c r="I1047"/>
      <c r="J1047"/>
      <c r="K1047"/>
      <c r="L1047"/>
      <c r="M1047"/>
      <c r="N1047"/>
      <c r="O1047"/>
      <c r="R1047" s="122"/>
      <c r="S1047" s="122"/>
      <c r="T1047" s="31"/>
      <c r="U1047" s="31"/>
      <c r="V1047" s="31"/>
      <c r="W1047" s="31"/>
      <c r="X1047" s="31"/>
      <c r="Y1047" s="31"/>
      <c r="Z1047" s="31"/>
      <c r="AA1047" s="31"/>
      <c r="AB1047" s="31"/>
      <c r="AC1047" s="122"/>
      <c r="AD1047" s="122"/>
      <c r="AQ1047" s="8"/>
      <c r="AR1047" s="8"/>
      <c r="AY1047" s="8"/>
      <c r="BA1047"/>
      <c r="BB1047"/>
      <c r="BC1047"/>
      <c r="BD1047"/>
    </row>
    <row r="1048" spans="1:56" s="4" customFormat="1">
      <c r="A1048"/>
      <c r="B1048"/>
      <c r="D1048"/>
      <c r="E1048"/>
      <c r="F1048"/>
      <c r="G1048"/>
      <c r="H1048"/>
      <c r="I1048"/>
      <c r="J1048"/>
      <c r="K1048"/>
      <c r="L1048"/>
      <c r="M1048"/>
      <c r="N1048"/>
      <c r="O1048"/>
      <c r="R1048" s="122"/>
      <c r="S1048" s="122"/>
      <c r="T1048" s="31"/>
      <c r="U1048" s="31"/>
      <c r="V1048" s="31"/>
      <c r="W1048" s="31"/>
      <c r="X1048" s="31"/>
      <c r="Y1048" s="31"/>
      <c r="Z1048" s="31"/>
      <c r="AA1048" s="31"/>
      <c r="AB1048" s="31"/>
      <c r="AC1048" s="122"/>
      <c r="AD1048" s="122"/>
      <c r="AQ1048" s="8"/>
      <c r="AR1048" s="8"/>
      <c r="AY1048" s="8"/>
      <c r="BA1048"/>
      <c r="BB1048"/>
      <c r="BC1048"/>
      <c r="BD1048"/>
    </row>
    <row r="1049" spans="1:56" s="4" customFormat="1">
      <c r="A1049"/>
      <c r="B1049"/>
      <c r="D1049"/>
      <c r="E1049"/>
      <c r="F1049"/>
      <c r="G1049"/>
      <c r="H1049"/>
      <c r="I1049"/>
      <c r="J1049"/>
      <c r="K1049"/>
      <c r="L1049"/>
      <c r="M1049"/>
      <c r="N1049"/>
      <c r="O1049"/>
      <c r="R1049" s="122"/>
      <c r="S1049" s="122"/>
      <c r="T1049" s="31"/>
      <c r="U1049" s="31"/>
      <c r="V1049" s="31"/>
      <c r="W1049" s="31"/>
      <c r="X1049" s="31"/>
      <c r="Y1049" s="31"/>
      <c r="Z1049" s="31"/>
      <c r="AA1049" s="31"/>
      <c r="AB1049" s="31"/>
      <c r="AC1049" s="122"/>
      <c r="AD1049" s="122"/>
      <c r="AQ1049" s="8"/>
      <c r="AR1049" s="8"/>
      <c r="AY1049" s="8"/>
      <c r="BA1049"/>
      <c r="BB1049"/>
      <c r="BC1049"/>
      <c r="BD1049"/>
    </row>
    <row r="1050" spans="1:56" s="4" customFormat="1">
      <c r="A1050"/>
      <c r="B1050"/>
      <c r="D1050"/>
      <c r="E1050"/>
      <c r="F1050"/>
      <c r="G1050"/>
      <c r="H1050"/>
      <c r="I1050"/>
      <c r="J1050"/>
      <c r="K1050"/>
      <c r="L1050"/>
      <c r="M1050"/>
      <c r="N1050"/>
      <c r="O1050"/>
      <c r="R1050" s="122"/>
      <c r="S1050" s="122"/>
      <c r="T1050" s="31"/>
      <c r="U1050" s="31"/>
      <c r="V1050" s="31"/>
      <c r="W1050" s="31"/>
      <c r="X1050" s="31"/>
      <c r="Y1050" s="31"/>
      <c r="Z1050" s="31"/>
      <c r="AA1050" s="31"/>
      <c r="AB1050" s="31"/>
      <c r="AC1050" s="122"/>
      <c r="AD1050" s="122"/>
      <c r="AQ1050" s="8"/>
      <c r="AR1050" s="8"/>
      <c r="AY1050" s="8"/>
      <c r="BA1050"/>
      <c r="BB1050"/>
      <c r="BC1050"/>
      <c r="BD1050"/>
    </row>
    <row r="1051" spans="1:56" s="4" customFormat="1">
      <c r="A1051"/>
      <c r="B1051"/>
      <c r="D1051"/>
      <c r="E1051"/>
      <c r="F1051"/>
      <c r="G1051"/>
      <c r="H1051"/>
      <c r="I1051"/>
      <c r="J1051"/>
      <c r="K1051"/>
      <c r="L1051"/>
      <c r="M1051"/>
      <c r="N1051"/>
      <c r="O1051"/>
      <c r="R1051" s="122"/>
      <c r="S1051" s="122"/>
      <c r="T1051" s="31"/>
      <c r="U1051" s="31"/>
      <c r="V1051" s="31"/>
      <c r="W1051" s="31"/>
      <c r="X1051" s="31"/>
      <c r="Y1051" s="31"/>
      <c r="Z1051" s="31"/>
      <c r="AA1051" s="31"/>
      <c r="AB1051" s="31"/>
      <c r="AC1051" s="122"/>
      <c r="AD1051" s="122"/>
      <c r="AQ1051" s="8"/>
      <c r="AR1051" s="8"/>
      <c r="AY1051" s="8"/>
      <c r="BA1051"/>
      <c r="BB1051"/>
      <c r="BC1051"/>
      <c r="BD1051"/>
    </row>
    <row r="1052" spans="1:56" s="4" customFormat="1">
      <c r="A1052"/>
      <c r="B1052"/>
      <c r="D1052"/>
      <c r="E1052"/>
      <c r="F1052"/>
      <c r="G1052"/>
      <c r="H1052"/>
      <c r="I1052"/>
      <c r="J1052"/>
      <c r="K1052"/>
      <c r="L1052"/>
      <c r="M1052"/>
      <c r="N1052"/>
      <c r="O1052"/>
      <c r="R1052" s="122"/>
      <c r="S1052" s="122"/>
      <c r="T1052" s="31"/>
      <c r="U1052" s="31"/>
      <c r="V1052" s="31"/>
      <c r="W1052" s="31"/>
      <c r="X1052" s="31"/>
      <c r="Y1052" s="31"/>
      <c r="Z1052" s="31"/>
      <c r="AA1052" s="31"/>
      <c r="AB1052" s="31"/>
      <c r="AC1052" s="122"/>
      <c r="AD1052" s="122"/>
      <c r="AQ1052" s="8"/>
      <c r="AR1052" s="8"/>
      <c r="AY1052" s="8"/>
      <c r="BA1052"/>
      <c r="BB1052"/>
      <c r="BC1052"/>
      <c r="BD1052"/>
    </row>
    <row r="1053" spans="1:56" s="4" customFormat="1">
      <c r="A1053"/>
      <c r="B1053"/>
      <c r="D1053"/>
      <c r="E1053"/>
      <c r="F1053"/>
      <c r="G1053"/>
      <c r="H1053"/>
      <c r="I1053"/>
      <c r="J1053"/>
      <c r="K1053"/>
      <c r="L1053"/>
      <c r="M1053"/>
      <c r="N1053"/>
      <c r="O1053"/>
      <c r="R1053" s="122"/>
      <c r="S1053" s="122"/>
      <c r="T1053" s="31"/>
      <c r="U1053" s="31"/>
      <c r="V1053" s="31"/>
      <c r="W1053" s="31"/>
      <c r="X1053" s="31"/>
      <c r="Y1053" s="31"/>
      <c r="Z1053" s="31"/>
      <c r="AA1053" s="31"/>
      <c r="AB1053" s="31"/>
      <c r="AC1053" s="122"/>
      <c r="AD1053" s="122"/>
      <c r="AQ1053" s="8"/>
      <c r="AR1053" s="8"/>
      <c r="AY1053" s="8"/>
      <c r="BA1053"/>
      <c r="BB1053"/>
      <c r="BC1053"/>
      <c r="BD1053"/>
    </row>
    <row r="1054" spans="1:56" s="4" customFormat="1">
      <c r="A1054"/>
      <c r="B1054"/>
      <c r="D1054"/>
      <c r="E1054"/>
      <c r="F1054"/>
      <c r="G1054"/>
      <c r="H1054"/>
      <c r="I1054"/>
      <c r="J1054"/>
      <c r="K1054"/>
      <c r="L1054"/>
      <c r="M1054"/>
      <c r="N1054"/>
      <c r="O1054"/>
      <c r="R1054" s="122"/>
      <c r="S1054" s="122"/>
      <c r="T1054" s="31"/>
      <c r="U1054" s="31"/>
      <c r="V1054" s="31"/>
      <c r="W1054" s="31"/>
      <c r="X1054" s="31"/>
      <c r="Y1054" s="31"/>
      <c r="Z1054" s="31"/>
      <c r="AA1054" s="31"/>
      <c r="AB1054" s="31"/>
      <c r="AC1054" s="122"/>
      <c r="AD1054" s="122"/>
      <c r="AQ1054" s="8"/>
      <c r="AR1054" s="8"/>
      <c r="AY1054" s="8"/>
      <c r="BA1054"/>
      <c r="BB1054"/>
      <c r="BC1054"/>
      <c r="BD1054"/>
    </row>
    <row r="1055" spans="1:56" s="4" customFormat="1">
      <c r="A1055"/>
      <c r="B1055"/>
      <c r="D1055"/>
      <c r="E1055"/>
      <c r="F1055"/>
      <c r="G1055"/>
      <c r="H1055"/>
      <c r="I1055"/>
      <c r="J1055"/>
      <c r="K1055"/>
      <c r="L1055"/>
      <c r="M1055"/>
      <c r="N1055"/>
      <c r="O1055"/>
      <c r="R1055" s="122"/>
      <c r="S1055" s="122"/>
      <c r="T1055" s="31"/>
      <c r="U1055" s="31"/>
      <c r="V1055" s="31"/>
      <c r="W1055" s="31"/>
      <c r="X1055" s="31"/>
      <c r="Y1055" s="31"/>
      <c r="Z1055" s="31"/>
      <c r="AA1055" s="31"/>
      <c r="AB1055" s="31"/>
      <c r="AC1055" s="122"/>
      <c r="AD1055" s="122"/>
      <c r="AQ1055" s="8"/>
      <c r="AR1055" s="8"/>
      <c r="AY1055" s="8"/>
      <c r="BA1055"/>
      <c r="BB1055"/>
      <c r="BC1055"/>
      <c r="BD1055"/>
    </row>
    <row r="1056" spans="1:56" s="4" customFormat="1">
      <c r="A1056"/>
      <c r="B1056"/>
      <c r="D1056"/>
      <c r="E1056"/>
      <c r="F1056"/>
      <c r="G1056"/>
      <c r="H1056"/>
      <c r="I1056"/>
      <c r="J1056"/>
      <c r="K1056"/>
      <c r="L1056"/>
      <c r="M1056"/>
      <c r="N1056"/>
      <c r="O1056"/>
      <c r="R1056" s="122"/>
      <c r="S1056" s="122"/>
      <c r="T1056" s="31"/>
      <c r="U1056" s="31"/>
      <c r="V1056" s="31"/>
      <c r="W1056" s="31"/>
      <c r="X1056" s="31"/>
      <c r="Y1056" s="31"/>
      <c r="Z1056" s="31"/>
      <c r="AA1056" s="31"/>
      <c r="AB1056" s="31"/>
      <c r="AC1056" s="122"/>
      <c r="AD1056" s="122"/>
      <c r="AQ1056" s="8"/>
      <c r="AR1056" s="8"/>
      <c r="AY1056" s="8"/>
      <c r="BA1056"/>
      <c r="BB1056"/>
      <c r="BC1056"/>
      <c r="BD1056"/>
    </row>
    <row r="1057" spans="1:56" s="4" customFormat="1">
      <c r="A1057"/>
      <c r="B1057"/>
      <c r="D1057"/>
      <c r="E1057"/>
      <c r="F1057"/>
      <c r="G1057"/>
      <c r="H1057"/>
      <c r="I1057"/>
      <c r="J1057"/>
      <c r="K1057"/>
      <c r="L1057"/>
      <c r="M1057"/>
      <c r="N1057"/>
      <c r="O1057"/>
      <c r="R1057" s="122"/>
      <c r="S1057" s="122"/>
      <c r="T1057" s="31"/>
      <c r="U1057" s="31"/>
      <c r="V1057" s="31"/>
      <c r="W1057" s="31"/>
      <c r="X1057" s="31"/>
      <c r="Y1057" s="31"/>
      <c r="Z1057" s="31"/>
      <c r="AA1057" s="31"/>
      <c r="AB1057" s="31"/>
      <c r="AC1057" s="122"/>
      <c r="AD1057" s="122"/>
      <c r="AQ1057" s="8"/>
      <c r="AR1057" s="8"/>
      <c r="AY1057" s="8"/>
      <c r="BA1057"/>
      <c r="BB1057"/>
      <c r="BC1057"/>
      <c r="BD1057"/>
    </row>
    <row r="1058" spans="1:56" s="4" customFormat="1">
      <c r="A1058"/>
      <c r="B1058"/>
      <c r="D1058"/>
      <c r="E1058"/>
      <c r="F1058"/>
      <c r="G1058"/>
      <c r="H1058"/>
      <c r="I1058"/>
      <c r="J1058"/>
      <c r="K1058"/>
      <c r="L1058"/>
      <c r="M1058"/>
      <c r="N1058"/>
      <c r="O1058"/>
      <c r="R1058" s="122"/>
      <c r="S1058" s="122"/>
      <c r="T1058" s="31"/>
      <c r="U1058" s="31"/>
      <c r="V1058" s="31"/>
      <c r="W1058" s="31"/>
      <c r="X1058" s="31"/>
      <c r="Y1058" s="31"/>
      <c r="Z1058" s="31"/>
      <c r="AA1058" s="31"/>
      <c r="AB1058" s="31"/>
      <c r="AC1058" s="122"/>
      <c r="AD1058" s="122"/>
      <c r="AQ1058" s="8"/>
      <c r="AR1058" s="8"/>
      <c r="AY1058" s="8"/>
      <c r="BA1058"/>
      <c r="BB1058"/>
      <c r="BC1058"/>
      <c r="BD1058"/>
    </row>
    <row r="1059" spans="1:56" s="4" customFormat="1">
      <c r="A1059"/>
      <c r="B1059"/>
      <c r="D1059"/>
      <c r="E1059"/>
      <c r="F1059"/>
      <c r="G1059"/>
      <c r="H1059"/>
      <c r="I1059"/>
      <c r="J1059"/>
      <c r="K1059"/>
      <c r="L1059"/>
      <c r="M1059"/>
      <c r="N1059"/>
      <c r="O1059"/>
      <c r="R1059" s="122"/>
      <c r="S1059" s="122"/>
      <c r="T1059" s="31"/>
      <c r="U1059" s="31"/>
      <c r="V1059" s="31"/>
      <c r="W1059" s="31"/>
      <c r="X1059" s="31"/>
      <c r="Y1059" s="31"/>
      <c r="Z1059" s="31"/>
      <c r="AA1059" s="31"/>
      <c r="AB1059" s="31"/>
      <c r="AC1059" s="122"/>
      <c r="AD1059" s="122"/>
      <c r="AQ1059" s="8"/>
      <c r="AR1059" s="8"/>
      <c r="AY1059" s="8"/>
      <c r="BA1059"/>
      <c r="BB1059"/>
      <c r="BC1059"/>
      <c r="BD1059"/>
    </row>
    <row r="1060" spans="1:56" s="4" customFormat="1">
      <c r="A1060"/>
      <c r="B1060"/>
      <c r="D1060"/>
      <c r="E1060"/>
      <c r="F1060"/>
      <c r="G1060"/>
      <c r="H1060"/>
      <c r="I1060"/>
      <c r="J1060"/>
      <c r="K1060"/>
      <c r="L1060"/>
      <c r="M1060"/>
      <c r="N1060"/>
      <c r="O1060"/>
      <c r="R1060" s="122"/>
      <c r="S1060" s="122"/>
      <c r="T1060" s="31"/>
      <c r="U1060" s="31"/>
      <c r="V1060" s="31"/>
      <c r="W1060" s="31"/>
      <c r="X1060" s="31"/>
      <c r="Y1060" s="31"/>
      <c r="Z1060" s="31"/>
      <c r="AA1060" s="31"/>
      <c r="AB1060" s="31"/>
      <c r="AC1060" s="122"/>
      <c r="AD1060" s="122"/>
      <c r="AQ1060" s="8"/>
      <c r="AR1060" s="8"/>
      <c r="AY1060" s="8"/>
      <c r="BA1060"/>
      <c r="BB1060"/>
      <c r="BC1060"/>
      <c r="BD1060"/>
    </row>
    <row r="1061" spans="1:56" s="4" customFormat="1">
      <c r="A1061"/>
      <c r="B1061"/>
      <c r="D1061"/>
      <c r="E1061"/>
      <c r="F1061"/>
      <c r="G1061"/>
      <c r="H1061"/>
      <c r="I1061"/>
      <c r="J1061"/>
      <c r="K1061"/>
      <c r="L1061"/>
      <c r="M1061"/>
      <c r="N1061"/>
      <c r="O1061"/>
      <c r="R1061" s="122"/>
      <c r="S1061" s="122"/>
      <c r="T1061" s="31"/>
      <c r="U1061" s="31"/>
      <c r="V1061" s="31"/>
      <c r="W1061" s="31"/>
      <c r="X1061" s="31"/>
      <c r="Y1061" s="31"/>
      <c r="Z1061" s="31"/>
      <c r="AA1061" s="31"/>
      <c r="AB1061" s="31"/>
      <c r="AC1061" s="122"/>
      <c r="AD1061" s="122"/>
      <c r="AQ1061" s="8"/>
      <c r="AR1061" s="8"/>
      <c r="AY1061" s="8"/>
      <c r="BA1061"/>
      <c r="BB1061"/>
      <c r="BC1061"/>
      <c r="BD1061"/>
    </row>
    <row r="1062" spans="1:56" s="4" customFormat="1">
      <c r="A1062"/>
      <c r="B1062"/>
      <c r="D1062"/>
      <c r="E1062"/>
      <c r="F1062"/>
      <c r="G1062"/>
      <c r="H1062"/>
      <c r="I1062"/>
      <c r="J1062"/>
      <c r="K1062"/>
      <c r="L1062"/>
      <c r="M1062"/>
      <c r="N1062"/>
      <c r="O1062"/>
      <c r="R1062" s="122"/>
      <c r="S1062" s="122"/>
      <c r="T1062" s="31"/>
      <c r="U1062" s="31"/>
      <c r="V1062" s="31"/>
      <c r="W1062" s="31"/>
      <c r="X1062" s="31"/>
      <c r="Y1062" s="31"/>
      <c r="Z1062" s="31"/>
      <c r="AA1062" s="31"/>
      <c r="AB1062" s="31"/>
      <c r="AC1062" s="122"/>
      <c r="AD1062" s="122"/>
      <c r="AQ1062" s="8"/>
      <c r="AR1062" s="8"/>
      <c r="AY1062" s="8"/>
      <c r="BA1062"/>
      <c r="BB1062"/>
      <c r="BC1062"/>
      <c r="BD1062"/>
    </row>
    <row r="1063" spans="1:56" s="4" customFormat="1">
      <c r="A1063"/>
      <c r="B1063"/>
      <c r="D1063"/>
      <c r="E1063"/>
      <c r="F1063"/>
      <c r="G1063"/>
      <c r="H1063"/>
      <c r="I1063"/>
      <c r="J1063"/>
      <c r="K1063"/>
      <c r="L1063"/>
      <c r="M1063"/>
      <c r="N1063"/>
      <c r="O1063"/>
      <c r="R1063" s="122"/>
      <c r="S1063" s="122"/>
      <c r="T1063" s="31"/>
      <c r="U1063" s="31"/>
      <c r="V1063" s="31"/>
      <c r="W1063" s="31"/>
      <c r="X1063" s="31"/>
      <c r="Y1063" s="31"/>
      <c r="Z1063" s="31"/>
      <c r="AA1063" s="31"/>
      <c r="AB1063" s="31"/>
      <c r="AC1063" s="122"/>
      <c r="AD1063" s="122"/>
      <c r="AQ1063" s="8"/>
      <c r="AR1063" s="8"/>
      <c r="AY1063" s="8"/>
      <c r="BA1063"/>
      <c r="BB1063"/>
      <c r="BC1063"/>
      <c r="BD1063"/>
    </row>
    <row r="1064" spans="1:56" s="4" customFormat="1">
      <c r="A1064"/>
      <c r="B1064"/>
      <c r="D1064"/>
      <c r="E1064"/>
      <c r="F1064"/>
      <c r="G1064"/>
      <c r="H1064"/>
      <c r="I1064"/>
      <c r="J1064"/>
      <c r="K1064"/>
      <c r="L1064"/>
      <c r="M1064"/>
      <c r="N1064"/>
      <c r="O1064"/>
      <c r="R1064" s="122"/>
      <c r="S1064" s="122"/>
      <c r="T1064" s="31"/>
      <c r="U1064" s="31"/>
      <c r="V1064" s="31"/>
      <c r="W1064" s="31"/>
      <c r="X1064" s="31"/>
      <c r="Y1064" s="31"/>
      <c r="Z1064" s="31"/>
      <c r="AA1064" s="31"/>
      <c r="AB1064" s="31"/>
      <c r="AC1064" s="122"/>
      <c r="AD1064" s="122"/>
      <c r="AQ1064" s="8"/>
      <c r="AR1064" s="8"/>
      <c r="AY1064" s="8"/>
      <c r="BA1064"/>
      <c r="BB1064"/>
      <c r="BC1064"/>
      <c r="BD1064"/>
    </row>
    <row r="1065" spans="1:56" s="4" customFormat="1">
      <c r="A1065"/>
      <c r="B1065"/>
      <c r="D1065"/>
      <c r="E1065"/>
      <c r="F1065"/>
      <c r="G1065"/>
      <c r="H1065"/>
      <c r="I1065"/>
      <c r="J1065"/>
      <c r="K1065"/>
      <c r="L1065"/>
      <c r="M1065"/>
      <c r="N1065"/>
      <c r="O1065"/>
      <c r="R1065" s="122"/>
      <c r="S1065" s="122"/>
      <c r="T1065" s="31"/>
      <c r="U1065" s="31"/>
      <c r="V1065" s="31"/>
      <c r="W1065" s="31"/>
      <c r="X1065" s="31"/>
      <c r="Y1065" s="31"/>
      <c r="Z1065" s="31"/>
      <c r="AA1065" s="31"/>
      <c r="AB1065" s="31"/>
      <c r="AC1065" s="122"/>
      <c r="AD1065" s="122"/>
      <c r="AQ1065" s="8"/>
      <c r="AR1065" s="8"/>
      <c r="AY1065" s="8"/>
      <c r="BA1065"/>
      <c r="BB1065"/>
      <c r="BC1065"/>
      <c r="BD1065"/>
    </row>
    <row r="1066" spans="1:56" s="4" customFormat="1">
      <c r="A1066"/>
      <c r="B1066"/>
      <c r="D1066"/>
      <c r="E1066"/>
      <c r="F1066"/>
      <c r="G1066"/>
      <c r="H1066"/>
      <c r="I1066"/>
      <c r="J1066"/>
      <c r="K1066"/>
      <c r="L1066"/>
      <c r="M1066"/>
      <c r="N1066"/>
      <c r="O1066"/>
      <c r="R1066" s="122"/>
      <c r="S1066" s="122"/>
      <c r="T1066" s="31"/>
      <c r="U1066" s="31"/>
      <c r="V1066" s="31"/>
      <c r="W1066" s="31"/>
      <c r="X1066" s="31"/>
      <c r="Y1066" s="31"/>
      <c r="Z1066" s="31"/>
      <c r="AA1066" s="31"/>
      <c r="AB1066" s="31"/>
      <c r="AC1066" s="122"/>
      <c r="AD1066" s="122"/>
      <c r="AQ1066" s="8"/>
      <c r="AR1066" s="8"/>
      <c r="AY1066" s="8"/>
      <c r="BA1066"/>
      <c r="BB1066"/>
      <c r="BC1066"/>
      <c r="BD1066"/>
    </row>
    <row r="1067" spans="1:56" s="4" customFormat="1">
      <c r="A1067"/>
      <c r="B1067"/>
      <c r="D1067"/>
      <c r="E1067"/>
      <c r="F1067"/>
      <c r="G1067"/>
      <c r="H1067"/>
      <c r="I1067"/>
      <c r="J1067"/>
      <c r="K1067"/>
      <c r="L1067"/>
      <c r="M1067"/>
      <c r="N1067"/>
      <c r="O1067"/>
      <c r="R1067" s="122"/>
      <c r="S1067" s="122"/>
      <c r="T1067" s="31"/>
      <c r="U1067" s="31"/>
      <c r="V1067" s="31"/>
      <c r="W1067" s="31"/>
      <c r="X1067" s="31"/>
      <c r="Y1067" s="31"/>
      <c r="Z1067" s="31"/>
      <c r="AA1067" s="31"/>
      <c r="AB1067" s="31"/>
      <c r="AC1067" s="122"/>
      <c r="AD1067" s="122"/>
      <c r="AQ1067" s="8"/>
      <c r="AR1067" s="8"/>
      <c r="AY1067" s="8"/>
      <c r="BA1067"/>
      <c r="BB1067"/>
      <c r="BC1067"/>
      <c r="BD1067"/>
    </row>
    <row r="1068" spans="1:56" s="4" customFormat="1">
      <c r="A1068"/>
      <c r="B1068"/>
      <c r="D1068"/>
      <c r="E1068"/>
      <c r="F1068"/>
      <c r="G1068"/>
      <c r="H1068"/>
      <c r="I1068"/>
      <c r="J1068"/>
      <c r="K1068"/>
      <c r="L1068"/>
      <c r="M1068"/>
      <c r="N1068"/>
      <c r="O1068"/>
      <c r="R1068" s="122"/>
      <c r="S1068" s="122"/>
      <c r="T1068" s="31"/>
      <c r="U1068" s="31"/>
      <c r="V1068" s="31"/>
      <c r="W1068" s="31"/>
      <c r="X1068" s="31"/>
      <c r="Y1068" s="31"/>
      <c r="Z1068" s="31"/>
      <c r="AA1068" s="31"/>
      <c r="AB1068" s="31"/>
      <c r="AC1068" s="122"/>
      <c r="AD1068" s="122"/>
      <c r="AQ1068" s="8"/>
      <c r="AR1068" s="8"/>
      <c r="AY1068" s="8"/>
      <c r="BA1068"/>
      <c r="BB1068"/>
      <c r="BC1068"/>
      <c r="BD1068"/>
    </row>
    <row r="1069" spans="1:56" s="4" customFormat="1">
      <c r="A1069"/>
      <c r="B1069"/>
      <c r="D1069"/>
      <c r="E1069"/>
      <c r="F1069"/>
      <c r="G1069"/>
      <c r="H1069"/>
      <c r="I1069"/>
      <c r="J1069"/>
      <c r="K1069"/>
      <c r="L1069"/>
      <c r="M1069"/>
      <c r="N1069"/>
      <c r="O1069"/>
      <c r="R1069" s="122"/>
      <c r="S1069" s="122"/>
      <c r="T1069" s="31"/>
      <c r="U1069" s="31"/>
      <c r="V1069" s="31"/>
      <c r="W1069" s="31"/>
      <c r="X1069" s="31"/>
      <c r="Y1069" s="31"/>
      <c r="Z1069" s="31"/>
      <c r="AA1069" s="31"/>
      <c r="AB1069" s="31"/>
      <c r="AC1069" s="122"/>
      <c r="AD1069" s="122"/>
      <c r="AQ1069" s="8"/>
      <c r="AR1069" s="8"/>
      <c r="AY1069" s="8"/>
      <c r="BA1069"/>
      <c r="BB1069"/>
      <c r="BC1069"/>
      <c r="BD1069"/>
    </row>
    <row r="1070" spans="1:56" s="4" customFormat="1">
      <c r="A1070"/>
      <c r="B1070"/>
      <c r="D1070"/>
      <c r="E1070"/>
      <c r="F1070"/>
      <c r="G1070"/>
      <c r="H1070"/>
      <c r="I1070"/>
      <c r="J1070"/>
      <c r="K1070"/>
      <c r="L1070"/>
      <c r="M1070"/>
      <c r="N1070"/>
      <c r="O1070"/>
      <c r="R1070" s="122"/>
      <c r="S1070" s="122"/>
      <c r="T1070" s="31"/>
      <c r="U1070" s="31"/>
      <c r="V1070" s="31"/>
      <c r="W1070" s="31"/>
      <c r="X1070" s="31"/>
      <c r="Y1070" s="31"/>
      <c r="Z1070" s="31"/>
      <c r="AA1070" s="31"/>
      <c r="AB1070" s="31"/>
      <c r="AC1070" s="122"/>
      <c r="AD1070" s="122"/>
      <c r="AQ1070" s="8"/>
      <c r="AR1070" s="8"/>
      <c r="AY1070" s="8"/>
      <c r="BA1070"/>
      <c r="BB1070"/>
      <c r="BC1070"/>
      <c r="BD1070"/>
    </row>
    <row r="1071" spans="1:56" s="4" customFormat="1">
      <c r="A1071"/>
      <c r="B1071"/>
      <c r="D1071"/>
      <c r="E1071"/>
      <c r="F1071"/>
      <c r="G1071"/>
      <c r="H1071"/>
      <c r="I1071"/>
      <c r="J1071"/>
      <c r="K1071"/>
      <c r="L1071"/>
      <c r="M1071"/>
      <c r="N1071"/>
      <c r="O1071"/>
      <c r="R1071" s="122"/>
      <c r="S1071" s="122"/>
      <c r="T1071" s="31"/>
      <c r="U1071" s="31"/>
      <c r="V1071" s="31"/>
      <c r="W1071" s="31"/>
      <c r="X1071" s="31"/>
      <c r="Y1071" s="31"/>
      <c r="Z1071" s="31"/>
      <c r="AA1071" s="31"/>
      <c r="AB1071" s="31"/>
      <c r="AC1071" s="122"/>
      <c r="AD1071" s="122"/>
      <c r="AQ1071" s="8"/>
      <c r="AR1071" s="8"/>
      <c r="AY1071" s="8"/>
      <c r="BA1071"/>
      <c r="BB1071"/>
      <c r="BC1071"/>
      <c r="BD1071"/>
    </row>
    <row r="1072" spans="1:56" s="4" customFormat="1">
      <c r="A1072"/>
      <c r="B1072"/>
      <c r="D1072"/>
      <c r="E1072"/>
      <c r="F1072"/>
      <c r="G1072"/>
      <c r="H1072"/>
      <c r="I1072"/>
      <c r="J1072"/>
      <c r="K1072"/>
      <c r="L1072"/>
      <c r="M1072"/>
      <c r="N1072"/>
      <c r="O1072"/>
      <c r="R1072" s="122"/>
      <c r="S1072" s="122"/>
      <c r="T1072" s="31"/>
      <c r="U1072" s="31"/>
      <c r="V1072" s="31"/>
      <c r="W1072" s="31"/>
      <c r="X1072" s="31"/>
      <c r="Y1072" s="31"/>
      <c r="Z1072" s="31"/>
      <c r="AA1072" s="31"/>
      <c r="AB1072" s="31"/>
      <c r="AC1072" s="122"/>
      <c r="AD1072" s="122"/>
      <c r="AQ1072" s="8"/>
      <c r="AR1072" s="8"/>
      <c r="AY1072" s="8"/>
      <c r="BA1072"/>
      <c r="BB1072"/>
      <c r="BC1072"/>
      <c r="BD1072"/>
    </row>
    <row r="1073" spans="1:56" s="4" customFormat="1">
      <c r="A1073"/>
      <c r="B1073"/>
      <c r="D1073"/>
      <c r="E1073"/>
      <c r="F1073"/>
      <c r="G1073"/>
      <c r="H1073"/>
      <c r="I1073"/>
      <c r="J1073"/>
      <c r="K1073"/>
      <c r="L1073"/>
      <c r="M1073"/>
      <c r="N1073"/>
      <c r="O1073"/>
      <c r="R1073" s="122"/>
      <c r="S1073" s="122"/>
      <c r="T1073" s="31"/>
      <c r="U1073" s="31"/>
      <c r="V1073" s="31"/>
      <c r="W1073" s="31"/>
      <c r="X1073" s="31"/>
      <c r="Y1073" s="31"/>
      <c r="Z1073" s="31"/>
      <c r="AA1073" s="31"/>
      <c r="AB1073" s="31"/>
      <c r="AC1073" s="122"/>
      <c r="AD1073" s="122"/>
      <c r="AQ1073" s="8"/>
      <c r="AR1073" s="8"/>
      <c r="AY1073" s="8"/>
      <c r="BA1073"/>
      <c r="BB1073"/>
      <c r="BC1073"/>
      <c r="BD1073"/>
    </row>
    <row r="1074" spans="1:56" s="4" customFormat="1">
      <c r="A1074"/>
      <c r="B1074"/>
      <c r="D1074"/>
      <c r="E1074"/>
      <c r="F1074"/>
      <c r="G1074"/>
      <c r="H1074"/>
      <c r="I1074"/>
      <c r="J1074"/>
      <c r="K1074"/>
      <c r="L1074"/>
      <c r="M1074"/>
      <c r="N1074"/>
      <c r="O1074"/>
      <c r="R1074" s="122"/>
      <c r="S1074" s="122"/>
      <c r="T1074" s="31"/>
      <c r="U1074" s="31"/>
      <c r="V1074" s="31"/>
      <c r="W1074" s="31"/>
      <c r="X1074" s="31"/>
      <c r="Y1074" s="31"/>
      <c r="Z1074" s="31"/>
      <c r="AA1074" s="31"/>
      <c r="AB1074" s="31"/>
      <c r="AC1074" s="122"/>
      <c r="AD1074" s="122"/>
      <c r="AQ1074" s="8"/>
      <c r="AR1074" s="8"/>
      <c r="AY1074" s="8"/>
      <c r="BA1074"/>
      <c r="BB1074"/>
      <c r="BC1074"/>
      <c r="BD1074"/>
    </row>
    <row r="1075" spans="1:56" s="4" customFormat="1">
      <c r="A1075"/>
      <c r="B1075"/>
      <c r="D1075"/>
      <c r="E1075"/>
      <c r="F1075"/>
      <c r="G1075"/>
      <c r="H1075"/>
      <c r="I1075"/>
      <c r="J1075"/>
      <c r="K1075"/>
      <c r="L1075"/>
      <c r="M1075"/>
      <c r="N1075"/>
      <c r="O1075"/>
      <c r="R1075" s="122"/>
      <c r="S1075" s="122"/>
      <c r="T1075" s="31"/>
      <c r="U1075" s="31"/>
      <c r="V1075" s="31"/>
      <c r="W1075" s="31"/>
      <c r="X1075" s="31"/>
      <c r="Y1075" s="31"/>
      <c r="Z1075" s="31"/>
      <c r="AA1075" s="31"/>
      <c r="AB1075" s="31"/>
      <c r="AC1075" s="122"/>
      <c r="AD1075" s="122"/>
      <c r="AQ1075" s="8"/>
      <c r="AR1075" s="8"/>
      <c r="AY1075" s="8"/>
      <c r="BA1075"/>
      <c r="BB1075"/>
      <c r="BC1075"/>
      <c r="BD1075"/>
    </row>
    <row r="1076" spans="1:56" s="4" customFormat="1">
      <c r="A1076"/>
      <c r="B1076"/>
      <c r="D1076"/>
      <c r="E1076"/>
      <c r="F1076"/>
      <c r="G1076"/>
      <c r="H1076"/>
      <c r="I1076"/>
      <c r="J1076"/>
      <c r="K1076"/>
      <c r="L1076"/>
      <c r="M1076"/>
      <c r="N1076"/>
      <c r="O1076"/>
      <c r="R1076" s="122"/>
      <c r="S1076" s="122"/>
      <c r="T1076" s="31"/>
      <c r="U1076" s="31"/>
      <c r="V1076" s="31"/>
      <c r="W1076" s="31"/>
      <c r="X1076" s="31"/>
      <c r="Y1076" s="31"/>
      <c r="Z1076" s="31"/>
      <c r="AA1076" s="31"/>
      <c r="AB1076" s="31"/>
      <c r="AC1076" s="122"/>
      <c r="AD1076" s="122"/>
      <c r="AQ1076" s="8"/>
      <c r="AR1076" s="8"/>
      <c r="AY1076" s="8"/>
      <c r="BA1076"/>
      <c r="BB1076"/>
      <c r="BC1076"/>
      <c r="BD1076"/>
    </row>
    <row r="1077" spans="1:56" s="4" customFormat="1">
      <c r="A1077"/>
      <c r="B1077"/>
      <c r="D1077"/>
      <c r="E1077"/>
      <c r="F1077"/>
      <c r="G1077"/>
      <c r="H1077"/>
      <c r="I1077"/>
      <c r="J1077"/>
      <c r="K1077"/>
      <c r="L1077"/>
      <c r="M1077"/>
      <c r="N1077"/>
      <c r="O1077"/>
      <c r="R1077" s="122"/>
      <c r="S1077" s="122"/>
      <c r="T1077" s="31"/>
      <c r="U1077" s="31"/>
      <c r="V1077" s="31"/>
      <c r="W1077" s="31"/>
      <c r="X1077" s="31"/>
      <c r="Y1077" s="31"/>
      <c r="Z1077" s="31"/>
      <c r="AA1077" s="31"/>
      <c r="AB1077" s="31"/>
      <c r="AC1077" s="122"/>
      <c r="AD1077" s="122"/>
      <c r="AQ1077" s="8"/>
      <c r="AR1077" s="8"/>
      <c r="AY1077" s="8"/>
      <c r="BA1077"/>
      <c r="BB1077"/>
      <c r="BC1077"/>
      <c r="BD1077"/>
    </row>
    <row r="1078" spans="1:56" s="4" customFormat="1">
      <c r="A1078"/>
      <c r="B1078"/>
      <c r="D1078"/>
      <c r="E1078"/>
      <c r="F1078"/>
      <c r="G1078"/>
      <c r="H1078"/>
      <c r="I1078"/>
      <c r="J1078"/>
      <c r="K1078"/>
      <c r="L1078"/>
      <c r="M1078"/>
      <c r="N1078"/>
      <c r="O1078"/>
      <c r="R1078" s="122"/>
      <c r="S1078" s="122"/>
      <c r="T1078" s="31"/>
      <c r="U1078" s="31"/>
      <c r="V1078" s="31"/>
      <c r="W1078" s="31"/>
      <c r="X1078" s="31"/>
      <c r="Y1078" s="31"/>
      <c r="Z1078" s="31"/>
      <c r="AA1078" s="31"/>
      <c r="AB1078" s="31"/>
      <c r="AC1078" s="122"/>
      <c r="AD1078" s="122"/>
      <c r="AQ1078" s="8"/>
      <c r="AR1078" s="8"/>
      <c r="AY1078" s="8"/>
      <c r="BA1078"/>
      <c r="BB1078"/>
      <c r="BC1078"/>
      <c r="BD1078"/>
    </row>
    <row r="1079" spans="1:56" s="4" customFormat="1">
      <c r="A1079"/>
      <c r="B1079"/>
      <c r="D1079"/>
      <c r="E1079"/>
      <c r="F1079"/>
      <c r="G1079"/>
      <c r="H1079"/>
      <c r="I1079"/>
      <c r="J1079"/>
      <c r="K1079"/>
      <c r="L1079"/>
      <c r="M1079"/>
      <c r="N1079"/>
      <c r="O1079"/>
      <c r="R1079" s="122"/>
      <c r="S1079" s="122"/>
      <c r="T1079" s="31"/>
      <c r="U1079" s="31"/>
      <c r="V1079" s="31"/>
      <c r="W1079" s="31"/>
      <c r="X1079" s="31"/>
      <c r="Y1079" s="31"/>
      <c r="Z1079" s="31"/>
      <c r="AA1079" s="31"/>
      <c r="AB1079" s="31"/>
      <c r="AC1079" s="122"/>
      <c r="AD1079" s="122"/>
      <c r="AQ1079" s="8"/>
      <c r="AR1079" s="8"/>
      <c r="AY1079" s="8"/>
      <c r="BA1079"/>
      <c r="BB1079"/>
      <c r="BC1079"/>
      <c r="BD1079"/>
    </row>
    <row r="1080" spans="1:56" s="4" customFormat="1">
      <c r="A1080"/>
      <c r="B1080"/>
      <c r="D1080"/>
      <c r="E1080"/>
      <c r="F1080"/>
      <c r="G1080"/>
      <c r="H1080"/>
      <c r="I1080"/>
      <c r="J1080"/>
      <c r="K1080"/>
      <c r="L1080"/>
      <c r="M1080"/>
      <c r="N1080"/>
      <c r="O1080"/>
      <c r="R1080" s="122"/>
      <c r="S1080" s="122"/>
      <c r="T1080" s="31"/>
      <c r="U1080" s="31"/>
      <c r="V1080" s="31"/>
      <c r="W1080" s="31"/>
      <c r="X1080" s="31"/>
      <c r="Y1080" s="31"/>
      <c r="Z1080" s="31"/>
      <c r="AA1080" s="31"/>
      <c r="AB1080" s="31"/>
      <c r="AC1080" s="122"/>
      <c r="AD1080" s="122"/>
      <c r="AQ1080" s="8"/>
      <c r="AR1080" s="8"/>
      <c r="AY1080" s="8"/>
      <c r="BA1080"/>
      <c r="BB1080"/>
      <c r="BC1080"/>
      <c r="BD1080"/>
    </row>
    <row r="1081" spans="1:56" s="4" customFormat="1">
      <c r="A1081"/>
      <c r="B1081"/>
      <c r="D1081"/>
      <c r="E1081"/>
      <c r="F1081"/>
      <c r="G1081"/>
      <c r="H1081"/>
      <c r="I1081"/>
      <c r="J1081"/>
      <c r="K1081"/>
      <c r="L1081"/>
      <c r="M1081"/>
      <c r="N1081"/>
      <c r="O1081"/>
      <c r="R1081" s="122"/>
      <c r="S1081" s="122"/>
      <c r="T1081" s="31"/>
      <c r="U1081" s="31"/>
      <c r="V1081" s="31"/>
      <c r="W1081" s="31"/>
      <c r="X1081" s="31"/>
      <c r="Y1081" s="31"/>
      <c r="Z1081" s="31"/>
      <c r="AA1081" s="31"/>
      <c r="AB1081" s="31"/>
      <c r="AC1081" s="122"/>
      <c r="AD1081" s="122"/>
      <c r="AQ1081" s="8"/>
      <c r="AR1081" s="8"/>
      <c r="AY1081" s="8"/>
      <c r="BA1081"/>
      <c r="BB1081"/>
      <c r="BC1081"/>
      <c r="BD1081"/>
    </row>
    <row r="1082" spans="1:56" s="4" customFormat="1">
      <c r="A1082"/>
      <c r="B1082"/>
      <c r="D1082"/>
      <c r="E1082"/>
      <c r="F1082"/>
      <c r="G1082"/>
      <c r="H1082"/>
      <c r="I1082"/>
      <c r="J1082"/>
      <c r="K1082"/>
      <c r="L1082"/>
      <c r="M1082"/>
      <c r="N1082"/>
      <c r="O1082"/>
      <c r="R1082" s="122"/>
      <c r="S1082" s="122"/>
      <c r="T1082" s="31"/>
      <c r="U1082" s="31"/>
      <c r="V1082" s="31"/>
      <c r="W1082" s="31"/>
      <c r="X1082" s="31"/>
      <c r="Y1082" s="31"/>
      <c r="Z1082" s="31"/>
      <c r="AA1082" s="31"/>
      <c r="AB1082" s="31"/>
      <c r="AC1082" s="122"/>
      <c r="AD1082" s="122"/>
      <c r="AQ1082" s="8"/>
      <c r="AR1082" s="8"/>
      <c r="AY1082" s="8"/>
      <c r="BA1082"/>
      <c r="BB1082"/>
      <c r="BC1082"/>
      <c r="BD1082"/>
    </row>
    <row r="1083" spans="1:56" s="4" customFormat="1">
      <c r="A1083"/>
      <c r="B1083"/>
      <c r="D1083"/>
      <c r="E1083"/>
      <c r="F1083"/>
      <c r="G1083"/>
      <c r="H1083"/>
      <c r="I1083"/>
      <c r="J1083"/>
      <c r="K1083"/>
      <c r="L1083"/>
      <c r="M1083"/>
      <c r="N1083"/>
      <c r="O1083"/>
      <c r="R1083" s="122"/>
      <c r="S1083" s="122"/>
      <c r="T1083" s="31"/>
      <c r="U1083" s="31"/>
      <c r="V1083" s="31"/>
      <c r="W1083" s="31"/>
      <c r="X1083" s="31"/>
      <c r="Y1083" s="31"/>
      <c r="Z1083" s="31"/>
      <c r="AA1083" s="31"/>
      <c r="AB1083" s="31"/>
      <c r="AC1083" s="122"/>
      <c r="AD1083" s="122"/>
      <c r="AQ1083" s="8"/>
      <c r="AR1083" s="8"/>
      <c r="AY1083" s="8"/>
      <c r="BA1083"/>
      <c r="BB1083"/>
      <c r="BC1083"/>
      <c r="BD1083"/>
    </row>
    <row r="1084" spans="1:56" s="4" customFormat="1">
      <c r="A1084"/>
      <c r="B1084"/>
      <c r="D1084"/>
      <c r="E1084"/>
      <c r="F1084"/>
      <c r="G1084"/>
      <c r="H1084"/>
      <c r="I1084"/>
      <c r="J1084"/>
      <c r="K1084"/>
      <c r="L1084"/>
      <c r="M1084"/>
      <c r="N1084"/>
      <c r="O1084"/>
      <c r="R1084" s="122"/>
      <c r="S1084" s="122"/>
      <c r="T1084" s="31"/>
      <c r="U1084" s="31"/>
      <c r="V1084" s="31"/>
      <c r="W1084" s="31"/>
      <c r="X1084" s="31"/>
      <c r="Y1084" s="31"/>
      <c r="Z1084" s="31"/>
      <c r="AA1084" s="31"/>
      <c r="AB1084" s="31"/>
      <c r="AC1084" s="122"/>
      <c r="AD1084" s="122"/>
      <c r="AQ1084" s="8"/>
      <c r="AR1084" s="8"/>
      <c r="AY1084" s="8"/>
      <c r="BA1084"/>
      <c r="BB1084"/>
      <c r="BC1084"/>
      <c r="BD1084"/>
    </row>
    <row r="1085" spans="1:56" s="4" customFormat="1">
      <c r="A1085"/>
      <c r="B1085"/>
      <c r="D1085"/>
      <c r="E1085"/>
      <c r="F1085"/>
      <c r="G1085"/>
      <c r="H1085"/>
      <c r="I1085"/>
      <c r="J1085"/>
      <c r="K1085"/>
      <c r="L1085"/>
      <c r="M1085"/>
      <c r="N1085"/>
      <c r="O1085"/>
      <c r="R1085" s="122"/>
      <c r="S1085" s="122"/>
      <c r="T1085" s="31"/>
      <c r="U1085" s="31"/>
      <c r="V1085" s="31"/>
      <c r="W1085" s="31"/>
      <c r="X1085" s="31"/>
      <c r="Y1085" s="31"/>
      <c r="Z1085" s="31"/>
      <c r="AA1085" s="31"/>
      <c r="AB1085" s="31"/>
      <c r="AC1085" s="122"/>
      <c r="AD1085" s="122"/>
      <c r="AQ1085" s="8"/>
      <c r="AR1085" s="8"/>
      <c r="AY1085" s="8"/>
      <c r="BA1085"/>
      <c r="BB1085"/>
      <c r="BC1085"/>
      <c r="BD1085"/>
    </row>
    <row r="1086" spans="1:56" s="4" customFormat="1">
      <c r="A1086"/>
      <c r="B1086"/>
      <c r="D1086"/>
      <c r="E1086"/>
      <c r="F1086"/>
      <c r="G1086"/>
      <c r="H1086"/>
      <c r="I1086"/>
      <c r="J1086"/>
      <c r="K1086"/>
      <c r="L1086"/>
      <c r="M1086"/>
      <c r="N1086"/>
      <c r="O1086"/>
      <c r="R1086" s="122"/>
      <c r="S1086" s="122"/>
      <c r="T1086" s="31"/>
      <c r="U1086" s="31"/>
      <c r="V1086" s="31"/>
      <c r="W1086" s="31"/>
      <c r="X1086" s="31"/>
      <c r="Y1086" s="31"/>
      <c r="Z1086" s="31"/>
      <c r="AA1086" s="31"/>
      <c r="AB1086" s="31"/>
      <c r="AC1086" s="122"/>
      <c r="AD1086" s="122"/>
      <c r="AQ1086" s="8"/>
      <c r="AR1086" s="8"/>
      <c r="AY1086" s="8"/>
      <c r="BA1086"/>
      <c r="BB1086"/>
      <c r="BC1086"/>
      <c r="BD1086"/>
    </row>
    <row r="1087" spans="1:56" s="4" customFormat="1">
      <c r="A1087"/>
      <c r="B1087"/>
      <c r="D1087"/>
      <c r="E1087"/>
      <c r="F1087"/>
      <c r="G1087"/>
      <c r="H1087"/>
      <c r="I1087"/>
      <c r="J1087"/>
      <c r="K1087"/>
      <c r="L1087"/>
      <c r="M1087"/>
      <c r="N1087"/>
      <c r="O1087"/>
      <c r="R1087" s="122"/>
      <c r="S1087" s="122"/>
      <c r="T1087" s="31"/>
      <c r="U1087" s="31"/>
      <c r="V1087" s="31"/>
      <c r="W1087" s="31"/>
      <c r="X1087" s="31"/>
      <c r="Y1087" s="31"/>
      <c r="Z1087" s="31"/>
      <c r="AA1087" s="31"/>
      <c r="AB1087" s="31"/>
      <c r="AC1087" s="122"/>
      <c r="AD1087" s="122"/>
      <c r="AQ1087" s="8"/>
      <c r="AR1087" s="8"/>
      <c r="AY1087" s="8"/>
      <c r="BA1087"/>
      <c r="BB1087"/>
      <c r="BC1087"/>
      <c r="BD1087"/>
    </row>
    <row r="1088" spans="1:56" s="4" customFormat="1">
      <c r="A1088"/>
      <c r="B1088"/>
      <c r="D1088"/>
      <c r="E1088"/>
      <c r="F1088"/>
      <c r="G1088"/>
      <c r="H1088"/>
      <c r="I1088"/>
      <c r="J1088"/>
      <c r="K1088"/>
      <c r="L1088"/>
      <c r="M1088"/>
      <c r="N1088"/>
      <c r="O1088"/>
      <c r="R1088" s="122"/>
      <c r="S1088" s="122"/>
      <c r="T1088" s="31"/>
      <c r="U1088" s="31"/>
      <c r="V1088" s="31"/>
      <c r="W1088" s="31"/>
      <c r="X1088" s="31"/>
      <c r="Y1088" s="31"/>
      <c r="Z1088" s="31"/>
      <c r="AA1088" s="31"/>
      <c r="AB1088" s="31"/>
      <c r="AC1088" s="122"/>
      <c r="AD1088" s="122"/>
      <c r="AQ1088" s="8"/>
      <c r="AR1088" s="8"/>
      <c r="AY1088" s="8"/>
      <c r="BA1088"/>
      <c r="BB1088"/>
      <c r="BC1088"/>
      <c r="BD1088"/>
    </row>
    <row r="1089" spans="1:56" s="4" customFormat="1">
      <c r="A1089"/>
      <c r="B1089"/>
      <c r="D1089"/>
      <c r="E1089"/>
      <c r="F1089"/>
      <c r="G1089"/>
      <c r="H1089"/>
      <c r="I1089"/>
      <c r="J1089"/>
      <c r="K1089"/>
      <c r="L1089"/>
      <c r="M1089"/>
      <c r="N1089"/>
      <c r="O1089"/>
      <c r="R1089" s="122"/>
      <c r="S1089" s="122"/>
      <c r="T1089" s="31"/>
      <c r="U1089" s="31"/>
      <c r="V1089" s="31"/>
      <c r="W1089" s="31"/>
      <c r="X1089" s="31"/>
      <c r="Y1089" s="31"/>
      <c r="Z1089" s="31"/>
      <c r="AA1089" s="31"/>
      <c r="AB1089" s="31"/>
      <c r="AC1089" s="122"/>
      <c r="AD1089" s="122"/>
      <c r="AQ1089" s="8"/>
      <c r="AR1089" s="8"/>
      <c r="AY1089" s="8"/>
      <c r="BA1089"/>
      <c r="BB1089"/>
      <c r="BC1089"/>
      <c r="BD1089"/>
    </row>
    <row r="1090" spans="1:56" s="4" customFormat="1">
      <c r="A1090"/>
      <c r="B1090"/>
      <c r="D1090"/>
      <c r="E1090"/>
      <c r="F1090"/>
      <c r="G1090"/>
      <c r="H1090"/>
      <c r="I1090"/>
      <c r="J1090"/>
      <c r="K1090"/>
      <c r="L1090"/>
      <c r="M1090"/>
      <c r="N1090"/>
      <c r="O1090"/>
      <c r="R1090" s="122"/>
      <c r="S1090" s="122"/>
      <c r="T1090" s="31"/>
      <c r="U1090" s="31"/>
      <c r="V1090" s="31"/>
      <c r="W1090" s="31"/>
      <c r="X1090" s="31"/>
      <c r="Y1090" s="31"/>
      <c r="Z1090" s="31"/>
      <c r="AA1090" s="31"/>
      <c r="AB1090" s="31"/>
      <c r="AC1090" s="122"/>
      <c r="AD1090" s="122"/>
      <c r="AQ1090" s="8"/>
      <c r="AR1090" s="8"/>
      <c r="AY1090" s="8"/>
      <c r="BA1090"/>
      <c r="BB1090"/>
      <c r="BC1090"/>
      <c r="BD1090"/>
    </row>
    <row r="1091" spans="1:56" s="4" customFormat="1">
      <c r="A1091"/>
      <c r="B1091"/>
      <c r="D1091"/>
      <c r="E1091"/>
      <c r="F1091"/>
      <c r="G1091"/>
      <c r="H1091"/>
      <c r="I1091"/>
      <c r="J1091"/>
      <c r="K1091"/>
      <c r="L1091"/>
      <c r="M1091"/>
      <c r="N1091"/>
      <c r="O1091"/>
      <c r="R1091" s="122"/>
      <c r="S1091" s="122"/>
      <c r="T1091" s="31"/>
      <c r="U1091" s="31"/>
      <c r="V1091" s="31"/>
      <c r="W1091" s="31"/>
      <c r="X1091" s="31"/>
      <c r="Y1091" s="31"/>
      <c r="Z1091" s="31"/>
      <c r="AA1091" s="31"/>
      <c r="AB1091" s="31"/>
      <c r="AC1091" s="122"/>
      <c r="AD1091" s="122"/>
      <c r="AQ1091" s="8"/>
      <c r="AR1091" s="8"/>
      <c r="AY1091" s="8"/>
      <c r="BA1091"/>
      <c r="BB1091"/>
      <c r="BC1091"/>
      <c r="BD1091"/>
    </row>
    <row r="1092" spans="1:56" s="4" customFormat="1">
      <c r="A1092"/>
      <c r="B1092"/>
      <c r="D1092"/>
      <c r="E1092"/>
      <c r="F1092"/>
      <c r="G1092"/>
      <c r="H1092"/>
      <c r="I1092"/>
      <c r="J1092"/>
      <c r="K1092"/>
      <c r="L1092"/>
      <c r="M1092"/>
      <c r="N1092"/>
      <c r="O1092"/>
      <c r="R1092" s="122"/>
      <c r="S1092" s="122"/>
      <c r="T1092" s="31"/>
      <c r="U1092" s="31"/>
      <c r="V1092" s="31"/>
      <c r="W1092" s="31"/>
      <c r="X1092" s="31"/>
      <c r="Y1092" s="31"/>
      <c r="Z1092" s="31"/>
      <c r="AA1092" s="31"/>
      <c r="AB1092" s="31"/>
      <c r="AC1092" s="122"/>
      <c r="AD1092" s="122"/>
      <c r="AQ1092" s="8"/>
      <c r="AR1092" s="8"/>
      <c r="AY1092" s="8"/>
      <c r="BA1092"/>
      <c r="BB1092"/>
      <c r="BC1092"/>
      <c r="BD1092"/>
    </row>
    <row r="1093" spans="1:56" s="4" customFormat="1">
      <c r="A1093"/>
      <c r="B1093"/>
      <c r="D1093"/>
      <c r="E1093"/>
      <c r="F1093"/>
      <c r="G1093"/>
      <c r="H1093"/>
      <c r="I1093"/>
      <c r="J1093"/>
      <c r="K1093"/>
      <c r="L1093"/>
      <c r="M1093"/>
      <c r="N1093"/>
      <c r="O1093"/>
      <c r="R1093" s="122"/>
      <c r="S1093" s="122"/>
      <c r="T1093" s="31"/>
      <c r="U1093" s="31"/>
      <c r="V1093" s="31"/>
      <c r="W1093" s="31"/>
      <c r="X1093" s="31"/>
      <c r="Y1093" s="31"/>
      <c r="Z1093" s="31"/>
      <c r="AA1093" s="31"/>
      <c r="AB1093" s="31"/>
      <c r="AC1093" s="122"/>
      <c r="AD1093" s="122"/>
      <c r="AQ1093" s="8"/>
      <c r="AR1093" s="8"/>
      <c r="AY1093" s="8"/>
      <c r="BA1093"/>
      <c r="BB1093"/>
      <c r="BC1093"/>
      <c r="BD1093"/>
    </row>
    <row r="1094" spans="1:56" s="4" customFormat="1">
      <c r="A1094"/>
      <c r="B1094"/>
      <c r="D1094"/>
      <c r="E1094"/>
      <c r="F1094"/>
      <c r="G1094"/>
      <c r="H1094"/>
      <c r="I1094"/>
      <c r="J1094"/>
      <c r="K1094"/>
      <c r="L1094"/>
      <c r="M1094"/>
      <c r="N1094"/>
      <c r="O1094"/>
      <c r="R1094" s="122"/>
      <c r="S1094" s="122"/>
      <c r="T1094" s="31"/>
      <c r="U1094" s="31"/>
      <c r="V1094" s="31"/>
      <c r="W1094" s="31"/>
      <c r="X1094" s="31"/>
      <c r="Y1094" s="31"/>
      <c r="Z1094" s="31"/>
      <c r="AA1094" s="31"/>
      <c r="AB1094" s="31"/>
      <c r="AC1094" s="122"/>
      <c r="AD1094" s="122"/>
      <c r="AQ1094" s="8"/>
      <c r="AR1094" s="8"/>
      <c r="AY1094" s="8"/>
      <c r="BA1094"/>
      <c r="BB1094"/>
      <c r="BC1094"/>
      <c r="BD1094"/>
    </row>
    <row r="1095" spans="1:56" s="4" customFormat="1">
      <c r="A1095"/>
      <c r="B1095"/>
      <c r="D1095"/>
      <c r="E1095"/>
      <c r="F1095"/>
      <c r="G1095"/>
      <c r="H1095"/>
      <c r="I1095"/>
      <c r="J1095"/>
      <c r="K1095"/>
      <c r="L1095"/>
      <c r="M1095"/>
      <c r="N1095"/>
      <c r="O1095"/>
      <c r="R1095" s="122"/>
      <c r="S1095" s="122"/>
      <c r="T1095" s="31"/>
      <c r="U1095" s="31"/>
      <c r="V1095" s="31"/>
      <c r="W1095" s="31"/>
      <c r="X1095" s="31"/>
      <c r="Y1095" s="31"/>
      <c r="Z1095" s="31"/>
      <c r="AA1095" s="31"/>
      <c r="AB1095" s="31"/>
      <c r="AC1095" s="122"/>
      <c r="AD1095" s="122"/>
      <c r="AQ1095" s="8"/>
      <c r="AR1095" s="8"/>
      <c r="AY1095" s="8"/>
      <c r="BA1095"/>
      <c r="BB1095"/>
      <c r="BC1095"/>
      <c r="BD1095"/>
    </row>
    <row r="1096" spans="1:56" s="4" customFormat="1">
      <c r="A1096"/>
      <c r="B1096"/>
      <c r="D1096"/>
      <c r="E1096"/>
      <c r="F1096"/>
      <c r="G1096"/>
      <c r="H1096"/>
      <c r="I1096"/>
      <c r="J1096"/>
      <c r="K1096"/>
      <c r="L1096"/>
      <c r="M1096"/>
      <c r="N1096"/>
      <c r="O1096"/>
      <c r="R1096" s="122"/>
      <c r="S1096" s="122"/>
      <c r="T1096" s="31"/>
      <c r="U1096" s="31"/>
      <c r="V1096" s="31"/>
      <c r="W1096" s="31"/>
      <c r="X1096" s="31"/>
      <c r="Y1096" s="31"/>
      <c r="Z1096" s="31"/>
      <c r="AA1096" s="31"/>
      <c r="AB1096" s="31"/>
      <c r="AC1096" s="122"/>
      <c r="AD1096" s="122"/>
      <c r="AQ1096" s="8"/>
      <c r="AR1096" s="8"/>
      <c r="AY1096" s="8"/>
      <c r="BA1096"/>
      <c r="BB1096"/>
      <c r="BC1096"/>
      <c r="BD1096"/>
    </row>
    <row r="1097" spans="1:56" s="4" customFormat="1">
      <c r="A1097"/>
      <c r="B1097"/>
      <c r="D1097"/>
      <c r="E1097"/>
      <c r="F1097"/>
      <c r="G1097"/>
      <c r="H1097"/>
      <c r="I1097"/>
      <c r="J1097"/>
      <c r="K1097"/>
      <c r="L1097"/>
      <c r="M1097"/>
      <c r="N1097"/>
      <c r="O1097"/>
      <c r="R1097" s="122"/>
      <c r="S1097" s="122"/>
      <c r="T1097" s="31"/>
      <c r="U1097" s="31"/>
      <c r="V1097" s="31"/>
      <c r="W1097" s="31"/>
      <c r="X1097" s="31"/>
      <c r="Y1097" s="31"/>
      <c r="Z1097" s="31"/>
      <c r="AA1097" s="31"/>
      <c r="AB1097" s="31"/>
      <c r="AC1097" s="122"/>
      <c r="AD1097" s="122"/>
      <c r="AQ1097" s="8"/>
      <c r="AR1097" s="8"/>
      <c r="AY1097" s="8"/>
      <c r="BA1097"/>
      <c r="BB1097"/>
      <c r="BC1097"/>
      <c r="BD1097"/>
    </row>
    <row r="1098" spans="1:56" s="4" customFormat="1">
      <c r="A1098"/>
      <c r="B1098"/>
      <c r="D1098"/>
      <c r="E1098"/>
      <c r="F1098"/>
      <c r="G1098"/>
      <c r="H1098"/>
      <c r="I1098"/>
      <c r="J1098"/>
      <c r="K1098"/>
      <c r="L1098"/>
      <c r="M1098"/>
      <c r="N1098"/>
      <c r="O1098"/>
      <c r="R1098" s="122"/>
      <c r="S1098" s="122"/>
      <c r="T1098" s="31"/>
      <c r="U1098" s="31"/>
      <c r="V1098" s="31"/>
      <c r="W1098" s="31"/>
      <c r="X1098" s="31"/>
      <c r="Y1098" s="31"/>
      <c r="Z1098" s="31"/>
      <c r="AA1098" s="31"/>
      <c r="AB1098" s="31"/>
      <c r="AC1098" s="122"/>
      <c r="AD1098" s="122"/>
      <c r="AQ1098" s="8"/>
      <c r="AR1098" s="8"/>
      <c r="AY1098" s="8"/>
      <c r="BA1098"/>
      <c r="BB1098"/>
      <c r="BC1098"/>
      <c r="BD1098"/>
    </row>
    <row r="1099" spans="1:56" s="4" customFormat="1">
      <c r="A1099"/>
      <c r="B1099"/>
      <c r="D1099"/>
      <c r="E1099"/>
      <c r="F1099"/>
      <c r="G1099"/>
      <c r="H1099"/>
      <c r="I1099"/>
      <c r="J1099"/>
      <c r="K1099"/>
      <c r="L1099"/>
      <c r="M1099"/>
      <c r="N1099"/>
      <c r="O1099"/>
      <c r="R1099" s="122"/>
      <c r="S1099" s="122"/>
      <c r="T1099" s="31"/>
      <c r="U1099" s="31"/>
      <c r="V1099" s="31"/>
      <c r="W1099" s="31"/>
      <c r="X1099" s="31"/>
      <c r="Y1099" s="31"/>
      <c r="Z1099" s="31"/>
      <c r="AA1099" s="31"/>
      <c r="AB1099" s="31"/>
      <c r="AC1099" s="122"/>
      <c r="AD1099" s="122"/>
      <c r="AQ1099" s="8"/>
      <c r="AR1099" s="8"/>
      <c r="AY1099" s="8"/>
      <c r="BA1099"/>
      <c r="BB1099"/>
      <c r="BC1099"/>
      <c r="BD1099"/>
    </row>
    <row r="1100" spans="1:56" s="4" customFormat="1">
      <c r="A1100"/>
      <c r="B1100"/>
      <c r="D1100"/>
      <c r="E1100"/>
      <c r="F1100"/>
      <c r="G1100"/>
      <c r="H1100"/>
      <c r="I1100"/>
      <c r="J1100"/>
      <c r="K1100"/>
      <c r="L1100"/>
      <c r="M1100"/>
      <c r="N1100"/>
      <c r="O1100"/>
      <c r="R1100" s="122"/>
      <c r="S1100" s="122"/>
      <c r="T1100" s="31"/>
      <c r="U1100" s="31"/>
      <c r="V1100" s="31"/>
      <c r="W1100" s="31"/>
      <c r="X1100" s="31"/>
      <c r="Y1100" s="31"/>
      <c r="Z1100" s="31"/>
      <c r="AA1100" s="31"/>
      <c r="AB1100" s="31"/>
      <c r="AC1100" s="122"/>
      <c r="AD1100" s="122"/>
      <c r="AQ1100" s="8"/>
      <c r="AR1100" s="8"/>
      <c r="AY1100" s="8"/>
      <c r="BA1100"/>
      <c r="BB1100"/>
      <c r="BC1100"/>
      <c r="BD1100"/>
    </row>
    <row r="1101" spans="1:56" s="4" customFormat="1">
      <c r="A1101"/>
      <c r="B1101"/>
      <c r="D1101"/>
      <c r="E1101"/>
      <c r="F1101"/>
      <c r="G1101"/>
      <c r="H1101"/>
      <c r="I1101"/>
      <c r="J1101"/>
      <c r="K1101"/>
      <c r="L1101"/>
      <c r="M1101"/>
      <c r="N1101"/>
      <c r="O1101"/>
      <c r="R1101" s="122"/>
      <c r="S1101" s="122"/>
      <c r="T1101" s="31"/>
      <c r="U1101" s="31"/>
      <c r="V1101" s="31"/>
      <c r="W1101" s="31"/>
      <c r="X1101" s="31"/>
      <c r="Y1101" s="31"/>
      <c r="Z1101" s="31"/>
      <c r="AA1101" s="31"/>
      <c r="AB1101" s="31"/>
      <c r="AC1101" s="122"/>
      <c r="AD1101" s="122"/>
      <c r="AQ1101" s="8"/>
      <c r="AR1101" s="8"/>
      <c r="AY1101" s="8"/>
      <c r="BA1101"/>
      <c r="BB1101"/>
      <c r="BC1101"/>
      <c r="BD1101"/>
    </row>
    <row r="1102" spans="1:56" s="4" customFormat="1">
      <c r="A1102"/>
      <c r="B1102"/>
      <c r="D1102"/>
      <c r="E1102"/>
      <c r="F1102"/>
      <c r="G1102"/>
      <c r="H1102"/>
      <c r="I1102"/>
      <c r="J1102"/>
      <c r="K1102"/>
      <c r="L1102"/>
      <c r="M1102"/>
      <c r="N1102"/>
      <c r="O1102"/>
      <c r="R1102" s="122"/>
      <c r="S1102" s="122"/>
      <c r="T1102" s="31"/>
      <c r="U1102" s="31"/>
      <c r="V1102" s="31"/>
      <c r="W1102" s="31"/>
      <c r="X1102" s="31"/>
      <c r="Y1102" s="31"/>
      <c r="Z1102" s="31"/>
      <c r="AA1102" s="31"/>
      <c r="AB1102" s="31"/>
      <c r="AC1102" s="122"/>
      <c r="AD1102" s="122"/>
      <c r="AQ1102" s="8"/>
      <c r="AR1102" s="8"/>
      <c r="AY1102" s="8"/>
      <c r="BA1102"/>
      <c r="BB1102"/>
      <c r="BC1102"/>
      <c r="BD1102"/>
    </row>
    <row r="1103" spans="1:56" s="4" customFormat="1">
      <c r="A1103"/>
      <c r="B1103"/>
      <c r="D1103"/>
      <c r="E1103"/>
      <c r="F1103"/>
      <c r="G1103"/>
      <c r="H1103"/>
      <c r="I1103"/>
      <c r="J1103"/>
      <c r="K1103"/>
      <c r="L1103"/>
      <c r="M1103"/>
      <c r="N1103"/>
      <c r="O1103"/>
      <c r="R1103" s="122"/>
      <c r="S1103" s="122"/>
      <c r="T1103" s="31"/>
      <c r="U1103" s="31"/>
      <c r="V1103" s="31"/>
      <c r="W1103" s="31"/>
      <c r="X1103" s="31"/>
      <c r="Y1103" s="31"/>
      <c r="Z1103" s="31"/>
      <c r="AA1103" s="31"/>
      <c r="AB1103" s="31"/>
      <c r="AC1103" s="122"/>
      <c r="AD1103" s="122"/>
      <c r="AQ1103" s="8"/>
      <c r="AR1103" s="8"/>
      <c r="AY1103" s="8"/>
      <c r="BA1103"/>
      <c r="BB1103"/>
      <c r="BC1103"/>
      <c r="BD1103"/>
    </row>
    <row r="1104" spans="1:56" s="4" customFormat="1">
      <c r="A1104"/>
      <c r="B1104"/>
      <c r="D1104"/>
      <c r="E1104"/>
      <c r="F1104"/>
      <c r="G1104"/>
      <c r="H1104"/>
      <c r="I1104"/>
      <c r="J1104"/>
      <c r="K1104"/>
      <c r="L1104"/>
      <c r="M1104"/>
      <c r="N1104"/>
      <c r="O1104"/>
      <c r="R1104" s="122"/>
      <c r="S1104" s="122"/>
      <c r="T1104" s="31"/>
      <c r="U1104" s="31"/>
      <c r="V1104" s="31"/>
      <c r="W1104" s="31"/>
      <c r="X1104" s="31"/>
      <c r="Y1104" s="31"/>
      <c r="Z1104" s="31"/>
      <c r="AA1104" s="31"/>
      <c r="AB1104" s="31"/>
      <c r="AC1104" s="122"/>
      <c r="AD1104" s="122"/>
      <c r="AQ1104" s="8"/>
      <c r="AR1104" s="8"/>
      <c r="AY1104" s="8"/>
      <c r="BA1104"/>
      <c r="BB1104"/>
      <c r="BC1104"/>
      <c r="BD1104"/>
    </row>
    <row r="1105" spans="1:56" s="4" customFormat="1">
      <c r="A1105"/>
      <c r="B1105"/>
      <c r="D1105"/>
      <c r="E1105"/>
      <c r="F1105"/>
      <c r="G1105"/>
      <c r="H1105"/>
      <c r="I1105"/>
      <c r="J1105"/>
      <c r="K1105"/>
      <c r="L1105"/>
      <c r="M1105"/>
      <c r="N1105"/>
      <c r="O1105"/>
      <c r="R1105" s="122"/>
      <c r="S1105" s="122"/>
      <c r="T1105" s="31"/>
      <c r="U1105" s="31"/>
      <c r="V1105" s="31"/>
      <c r="W1105" s="31"/>
      <c r="X1105" s="31"/>
      <c r="Y1105" s="31"/>
      <c r="Z1105" s="31"/>
      <c r="AA1105" s="31"/>
      <c r="AB1105" s="31"/>
      <c r="AC1105" s="122"/>
      <c r="AD1105" s="122"/>
      <c r="AQ1105" s="8"/>
      <c r="AR1105" s="8"/>
      <c r="AY1105" s="8"/>
      <c r="BA1105"/>
      <c r="BB1105"/>
      <c r="BC1105"/>
      <c r="BD1105"/>
    </row>
    <row r="1106" spans="1:56" s="4" customFormat="1">
      <c r="A1106"/>
      <c r="B1106"/>
      <c r="D1106"/>
      <c r="E1106"/>
      <c r="F1106"/>
      <c r="G1106"/>
      <c r="H1106"/>
      <c r="I1106"/>
      <c r="J1106"/>
      <c r="K1106"/>
      <c r="L1106"/>
      <c r="M1106"/>
      <c r="N1106"/>
      <c r="O1106"/>
      <c r="R1106" s="122"/>
      <c r="S1106" s="122"/>
      <c r="T1106" s="31"/>
      <c r="U1106" s="31"/>
      <c r="V1106" s="31"/>
      <c r="W1106" s="31"/>
      <c r="X1106" s="31"/>
      <c r="Y1106" s="31"/>
      <c r="Z1106" s="31"/>
      <c r="AA1106" s="31"/>
      <c r="AB1106" s="31"/>
      <c r="AC1106" s="122"/>
      <c r="AD1106" s="122"/>
      <c r="AQ1106" s="8"/>
      <c r="AR1106" s="8"/>
      <c r="AY1106" s="8"/>
      <c r="BA1106"/>
      <c r="BB1106"/>
      <c r="BC1106"/>
      <c r="BD1106"/>
    </row>
    <row r="1107" spans="1:56" s="4" customFormat="1">
      <c r="A1107"/>
      <c r="B1107"/>
      <c r="D1107"/>
      <c r="E1107"/>
      <c r="F1107"/>
      <c r="G1107"/>
      <c r="H1107"/>
      <c r="I1107"/>
      <c r="J1107"/>
      <c r="K1107"/>
      <c r="L1107"/>
      <c r="M1107"/>
      <c r="N1107"/>
      <c r="O1107"/>
      <c r="R1107" s="122"/>
      <c r="S1107" s="122"/>
      <c r="T1107" s="31"/>
      <c r="U1107" s="31"/>
      <c r="V1107" s="31"/>
      <c r="W1107" s="31"/>
      <c r="X1107" s="31"/>
      <c r="Y1107" s="31"/>
      <c r="Z1107" s="31"/>
      <c r="AA1107" s="31"/>
      <c r="AB1107" s="31"/>
      <c r="AC1107" s="122"/>
      <c r="AD1107" s="122"/>
      <c r="AQ1107" s="8"/>
      <c r="AR1107" s="8"/>
      <c r="AY1107" s="8"/>
      <c r="BA1107"/>
      <c r="BB1107"/>
      <c r="BC1107"/>
      <c r="BD1107"/>
    </row>
    <row r="1108" spans="1:56" s="4" customFormat="1">
      <c r="A1108"/>
      <c r="B1108"/>
      <c r="D1108"/>
      <c r="E1108"/>
      <c r="F1108"/>
      <c r="G1108"/>
      <c r="H1108"/>
      <c r="I1108"/>
      <c r="J1108"/>
      <c r="K1108"/>
      <c r="L1108"/>
      <c r="M1108"/>
      <c r="N1108"/>
      <c r="O1108"/>
      <c r="R1108" s="122"/>
      <c r="S1108" s="122"/>
      <c r="T1108" s="31"/>
      <c r="U1108" s="31"/>
      <c r="V1108" s="31"/>
      <c r="W1108" s="31"/>
      <c r="X1108" s="31"/>
      <c r="Y1108" s="31"/>
      <c r="Z1108" s="31"/>
      <c r="AA1108" s="31"/>
      <c r="AB1108" s="31"/>
      <c r="AC1108" s="122"/>
      <c r="AD1108" s="122"/>
      <c r="AQ1108" s="8"/>
      <c r="AR1108" s="8"/>
      <c r="AY1108" s="8"/>
      <c r="BA1108"/>
      <c r="BB1108"/>
      <c r="BC1108"/>
      <c r="BD1108"/>
    </row>
    <row r="1109" spans="1:56" s="4" customFormat="1">
      <c r="A1109"/>
      <c r="B1109"/>
      <c r="D1109"/>
      <c r="E1109"/>
      <c r="F1109"/>
      <c r="G1109"/>
      <c r="H1109"/>
      <c r="I1109"/>
      <c r="J1109"/>
      <c r="K1109"/>
      <c r="L1109"/>
      <c r="M1109"/>
      <c r="N1109"/>
      <c r="O1109"/>
      <c r="R1109" s="122"/>
      <c r="S1109" s="122"/>
      <c r="T1109" s="31"/>
      <c r="U1109" s="31"/>
      <c r="V1109" s="31"/>
      <c r="W1109" s="31"/>
      <c r="X1109" s="31"/>
      <c r="Y1109" s="31"/>
      <c r="Z1109" s="31"/>
      <c r="AA1109" s="31"/>
      <c r="AB1109" s="31"/>
      <c r="AC1109" s="122"/>
      <c r="AD1109" s="122"/>
      <c r="AQ1109" s="8"/>
      <c r="AR1109" s="8"/>
      <c r="AY1109" s="8"/>
      <c r="BA1109"/>
      <c r="BB1109"/>
      <c r="BC1109"/>
      <c r="BD1109"/>
    </row>
    <row r="1110" spans="1:56" s="4" customFormat="1">
      <c r="A1110"/>
      <c r="B1110"/>
      <c r="D1110"/>
      <c r="E1110"/>
      <c r="F1110"/>
      <c r="G1110"/>
      <c r="H1110"/>
      <c r="I1110"/>
      <c r="J1110"/>
      <c r="K1110"/>
      <c r="L1110"/>
      <c r="M1110"/>
      <c r="N1110"/>
      <c r="O1110"/>
      <c r="R1110" s="122"/>
      <c r="S1110" s="122"/>
      <c r="T1110" s="31"/>
      <c r="U1110" s="31"/>
      <c r="V1110" s="31"/>
      <c r="W1110" s="31"/>
      <c r="X1110" s="31"/>
      <c r="Y1110" s="31"/>
      <c r="Z1110" s="31"/>
      <c r="AA1110" s="31"/>
      <c r="AB1110" s="31"/>
      <c r="AC1110" s="122"/>
      <c r="AD1110" s="122"/>
      <c r="AQ1110" s="8"/>
      <c r="AR1110" s="8"/>
      <c r="AY1110" s="8"/>
      <c r="BA1110"/>
      <c r="BB1110"/>
      <c r="BC1110"/>
      <c r="BD1110"/>
    </row>
    <row r="1111" spans="1:56" s="4" customFormat="1">
      <c r="A1111"/>
      <c r="B1111"/>
      <c r="D1111"/>
      <c r="E1111"/>
      <c r="F1111"/>
      <c r="G1111"/>
      <c r="H1111"/>
      <c r="I1111"/>
      <c r="J1111"/>
      <c r="K1111"/>
      <c r="L1111"/>
      <c r="M1111"/>
      <c r="N1111"/>
      <c r="O1111"/>
      <c r="R1111" s="122"/>
      <c r="S1111" s="122"/>
      <c r="T1111" s="31"/>
      <c r="U1111" s="31"/>
      <c r="V1111" s="31"/>
      <c r="W1111" s="31"/>
      <c r="X1111" s="31"/>
      <c r="Y1111" s="31"/>
      <c r="Z1111" s="31"/>
      <c r="AA1111" s="31"/>
      <c r="AB1111" s="31"/>
      <c r="AC1111" s="122"/>
      <c r="AD1111" s="122"/>
      <c r="AQ1111" s="8"/>
      <c r="AR1111" s="8"/>
      <c r="AY1111" s="8"/>
      <c r="BA1111"/>
      <c r="BB1111"/>
      <c r="BC1111"/>
      <c r="BD1111"/>
    </row>
    <row r="1112" spans="1:56" s="4" customFormat="1">
      <c r="A1112"/>
      <c r="B1112"/>
      <c r="D1112"/>
      <c r="E1112"/>
      <c r="F1112"/>
      <c r="G1112"/>
      <c r="H1112"/>
      <c r="I1112"/>
      <c r="J1112"/>
      <c r="K1112"/>
      <c r="L1112"/>
      <c r="M1112"/>
      <c r="N1112"/>
      <c r="O1112"/>
      <c r="R1112" s="122"/>
      <c r="S1112" s="122"/>
      <c r="T1112" s="31"/>
      <c r="U1112" s="31"/>
      <c r="V1112" s="31"/>
      <c r="W1112" s="31"/>
      <c r="X1112" s="31"/>
      <c r="Y1112" s="31"/>
      <c r="Z1112" s="31"/>
      <c r="AA1112" s="31"/>
      <c r="AB1112" s="31"/>
      <c r="AC1112" s="122"/>
      <c r="AD1112" s="122"/>
      <c r="AQ1112" s="8"/>
      <c r="AR1112" s="8"/>
      <c r="AY1112" s="8"/>
      <c r="BA1112"/>
      <c r="BB1112"/>
      <c r="BC1112"/>
      <c r="BD1112"/>
    </row>
    <row r="1113" spans="1:56" s="4" customFormat="1">
      <c r="A1113"/>
      <c r="B1113"/>
      <c r="D1113"/>
      <c r="E1113"/>
      <c r="F1113"/>
      <c r="G1113"/>
      <c r="H1113"/>
      <c r="I1113"/>
      <c r="J1113"/>
      <c r="K1113"/>
      <c r="L1113"/>
      <c r="M1113"/>
      <c r="N1113"/>
      <c r="O1113"/>
      <c r="R1113" s="122"/>
      <c r="S1113" s="122"/>
      <c r="T1113" s="31"/>
      <c r="U1113" s="31"/>
      <c r="V1113" s="31"/>
      <c r="W1113" s="31"/>
      <c r="X1113" s="31"/>
      <c r="Y1113" s="31"/>
      <c r="Z1113" s="31"/>
      <c r="AA1113" s="31"/>
      <c r="AB1113" s="31"/>
      <c r="AC1113" s="122"/>
      <c r="AD1113" s="122"/>
      <c r="AQ1113" s="8"/>
      <c r="AR1113" s="8"/>
      <c r="AY1113" s="8"/>
      <c r="BA1113"/>
      <c r="BB1113"/>
      <c r="BC1113"/>
      <c r="BD1113"/>
    </row>
    <row r="1114" spans="1:56" s="4" customFormat="1">
      <c r="A1114"/>
      <c r="B1114"/>
      <c r="D1114"/>
      <c r="E1114"/>
      <c r="F1114"/>
      <c r="G1114"/>
      <c r="H1114"/>
      <c r="I1114"/>
      <c r="J1114"/>
      <c r="K1114"/>
      <c r="L1114"/>
      <c r="M1114"/>
      <c r="N1114"/>
      <c r="O1114"/>
      <c r="R1114" s="122"/>
      <c r="S1114" s="122"/>
      <c r="T1114" s="31"/>
      <c r="U1114" s="31"/>
      <c r="V1114" s="31"/>
      <c r="W1114" s="31"/>
      <c r="X1114" s="31"/>
      <c r="Y1114" s="31"/>
      <c r="Z1114" s="31"/>
      <c r="AA1114" s="31"/>
      <c r="AB1114" s="31"/>
      <c r="AC1114" s="122"/>
      <c r="AD1114" s="122"/>
      <c r="AQ1114" s="8"/>
      <c r="AR1114" s="8"/>
      <c r="AY1114" s="8"/>
      <c r="BA1114"/>
      <c r="BB1114"/>
      <c r="BC1114"/>
      <c r="BD1114"/>
    </row>
    <row r="1115" spans="1:56" s="4" customFormat="1">
      <c r="A1115"/>
      <c r="B1115"/>
      <c r="D1115"/>
      <c r="E1115"/>
      <c r="F1115"/>
      <c r="G1115"/>
      <c r="H1115"/>
      <c r="I1115"/>
      <c r="J1115"/>
      <c r="K1115"/>
      <c r="L1115"/>
      <c r="M1115"/>
      <c r="N1115"/>
      <c r="O1115"/>
      <c r="R1115" s="122"/>
      <c r="S1115" s="122"/>
      <c r="T1115" s="31"/>
      <c r="U1115" s="31"/>
      <c r="V1115" s="31"/>
      <c r="W1115" s="31"/>
      <c r="X1115" s="31"/>
      <c r="Y1115" s="31"/>
      <c r="Z1115" s="31"/>
      <c r="AA1115" s="31"/>
      <c r="AB1115" s="31"/>
      <c r="AC1115" s="122"/>
      <c r="AD1115" s="122"/>
      <c r="AQ1115" s="8"/>
      <c r="AR1115" s="8"/>
      <c r="AY1115" s="8"/>
      <c r="BA1115"/>
      <c r="BB1115"/>
      <c r="BC1115"/>
      <c r="BD1115"/>
    </row>
    <row r="1116" spans="1:56" s="4" customFormat="1">
      <c r="A1116"/>
      <c r="B1116"/>
      <c r="D1116"/>
      <c r="E1116"/>
      <c r="F1116"/>
      <c r="G1116"/>
      <c r="H1116"/>
      <c r="I1116"/>
      <c r="J1116"/>
      <c r="K1116"/>
      <c r="L1116"/>
      <c r="M1116"/>
      <c r="N1116"/>
      <c r="O1116"/>
      <c r="R1116" s="122"/>
      <c r="S1116" s="122"/>
      <c r="T1116" s="31"/>
      <c r="U1116" s="31"/>
      <c r="V1116" s="31"/>
      <c r="W1116" s="31"/>
      <c r="X1116" s="31"/>
      <c r="Y1116" s="31"/>
      <c r="Z1116" s="31"/>
      <c r="AA1116" s="31"/>
      <c r="AB1116" s="31"/>
      <c r="AC1116" s="122"/>
      <c r="AD1116" s="122"/>
      <c r="AQ1116" s="8"/>
      <c r="AR1116" s="8"/>
      <c r="AY1116" s="8"/>
      <c r="BA1116"/>
      <c r="BB1116"/>
      <c r="BC1116"/>
      <c r="BD1116"/>
    </row>
    <row r="1117" spans="1:56" s="4" customFormat="1">
      <c r="A1117"/>
      <c r="B1117"/>
      <c r="D1117"/>
      <c r="E1117"/>
      <c r="F1117"/>
      <c r="G1117"/>
      <c r="H1117"/>
      <c r="I1117"/>
      <c r="J1117"/>
      <c r="K1117"/>
      <c r="L1117"/>
      <c r="M1117"/>
      <c r="N1117"/>
      <c r="O1117"/>
      <c r="R1117" s="122"/>
      <c r="S1117" s="122"/>
      <c r="T1117" s="31"/>
      <c r="U1117" s="31"/>
      <c r="V1117" s="31"/>
      <c r="W1117" s="31"/>
      <c r="X1117" s="31"/>
      <c r="Y1117" s="31"/>
      <c r="Z1117" s="31"/>
      <c r="AA1117" s="31"/>
      <c r="AB1117" s="31"/>
      <c r="AC1117" s="122"/>
      <c r="AD1117" s="122"/>
      <c r="AQ1117" s="8"/>
      <c r="AR1117" s="8"/>
      <c r="AY1117" s="8"/>
      <c r="BA1117"/>
      <c r="BB1117"/>
      <c r="BC1117"/>
      <c r="BD1117"/>
    </row>
    <row r="1118" spans="1:56" s="4" customFormat="1">
      <c r="A1118"/>
      <c r="B1118"/>
      <c r="D1118"/>
      <c r="E1118"/>
      <c r="F1118"/>
      <c r="G1118"/>
      <c r="H1118"/>
      <c r="I1118"/>
      <c r="J1118"/>
      <c r="K1118"/>
      <c r="L1118"/>
      <c r="M1118"/>
      <c r="N1118"/>
      <c r="O1118"/>
      <c r="R1118" s="122"/>
      <c r="S1118" s="122"/>
      <c r="T1118" s="31"/>
      <c r="U1118" s="31"/>
      <c r="V1118" s="31"/>
      <c r="W1118" s="31"/>
      <c r="X1118" s="31"/>
      <c r="Y1118" s="31"/>
      <c r="Z1118" s="31"/>
      <c r="AA1118" s="31"/>
      <c r="AB1118" s="31"/>
      <c r="AC1118" s="122"/>
      <c r="AD1118" s="122"/>
      <c r="AQ1118" s="8"/>
      <c r="AR1118" s="8"/>
      <c r="AY1118" s="8"/>
      <c r="BA1118"/>
      <c r="BB1118"/>
      <c r="BC1118"/>
      <c r="BD1118"/>
    </row>
    <row r="1119" spans="1:56" s="4" customFormat="1">
      <c r="A1119"/>
      <c r="B1119"/>
      <c r="D1119"/>
      <c r="E1119"/>
      <c r="F1119"/>
      <c r="G1119"/>
      <c r="H1119"/>
      <c r="I1119"/>
      <c r="J1119"/>
      <c r="K1119"/>
      <c r="L1119"/>
      <c r="M1119"/>
      <c r="N1119"/>
      <c r="O1119"/>
      <c r="R1119" s="122"/>
      <c r="S1119" s="122"/>
      <c r="T1119" s="31"/>
      <c r="U1119" s="31"/>
      <c r="V1119" s="31"/>
      <c r="W1119" s="31"/>
      <c r="X1119" s="31"/>
      <c r="Y1119" s="31"/>
      <c r="Z1119" s="31"/>
      <c r="AA1119" s="31"/>
      <c r="AB1119" s="31"/>
      <c r="AC1119" s="122"/>
      <c r="AD1119" s="122"/>
      <c r="AQ1119" s="8"/>
      <c r="AR1119" s="8"/>
      <c r="AY1119" s="8"/>
      <c r="BA1119"/>
      <c r="BB1119"/>
      <c r="BC1119"/>
      <c r="BD1119"/>
    </row>
    <row r="1120" spans="1:56" s="4" customFormat="1">
      <c r="A1120"/>
      <c r="B1120"/>
      <c r="D1120"/>
      <c r="E1120"/>
      <c r="F1120"/>
      <c r="G1120"/>
      <c r="H1120"/>
      <c r="I1120"/>
      <c r="J1120"/>
      <c r="K1120"/>
      <c r="L1120"/>
      <c r="M1120"/>
      <c r="N1120"/>
      <c r="O1120"/>
      <c r="R1120" s="122"/>
      <c r="S1120" s="122"/>
      <c r="T1120" s="31"/>
      <c r="U1120" s="31"/>
      <c r="V1120" s="31"/>
      <c r="W1120" s="31"/>
      <c r="X1120" s="31"/>
      <c r="Y1120" s="31"/>
      <c r="Z1120" s="31"/>
      <c r="AA1120" s="31"/>
      <c r="AB1120" s="31"/>
      <c r="AC1120" s="122"/>
      <c r="AD1120" s="122"/>
      <c r="AQ1120" s="8"/>
      <c r="AR1120" s="8"/>
      <c r="AY1120" s="8"/>
      <c r="BA1120"/>
      <c r="BB1120"/>
      <c r="BC1120"/>
      <c r="BD1120"/>
    </row>
    <row r="1121" spans="1:56" s="4" customFormat="1">
      <c r="A1121"/>
      <c r="B1121"/>
      <c r="D1121"/>
      <c r="E1121"/>
      <c r="F1121"/>
      <c r="G1121"/>
      <c r="H1121"/>
      <c r="I1121"/>
      <c r="J1121"/>
      <c r="K1121"/>
      <c r="L1121"/>
      <c r="M1121"/>
      <c r="N1121"/>
      <c r="O1121"/>
      <c r="R1121" s="122"/>
      <c r="S1121" s="122"/>
      <c r="T1121" s="31"/>
      <c r="U1121" s="31"/>
      <c r="V1121" s="31"/>
      <c r="W1121" s="31"/>
      <c r="X1121" s="31"/>
      <c r="Y1121" s="31"/>
      <c r="Z1121" s="31"/>
      <c r="AA1121" s="31"/>
      <c r="AB1121" s="31"/>
      <c r="AC1121" s="122"/>
      <c r="AD1121" s="122"/>
      <c r="AQ1121" s="8"/>
      <c r="AR1121" s="8"/>
      <c r="AY1121" s="8"/>
      <c r="BA1121"/>
      <c r="BB1121"/>
      <c r="BC1121"/>
      <c r="BD1121"/>
    </row>
    <row r="1122" spans="1:56" s="4" customFormat="1">
      <c r="A1122"/>
      <c r="B1122"/>
      <c r="D1122"/>
      <c r="E1122"/>
      <c r="F1122"/>
      <c r="G1122"/>
      <c r="H1122"/>
      <c r="I1122"/>
      <c r="J1122"/>
      <c r="K1122"/>
      <c r="L1122"/>
      <c r="M1122"/>
      <c r="N1122"/>
      <c r="O1122"/>
      <c r="R1122" s="122"/>
      <c r="S1122" s="122"/>
      <c r="T1122" s="31"/>
      <c r="U1122" s="31"/>
      <c r="V1122" s="31"/>
      <c r="W1122" s="31"/>
      <c r="X1122" s="31"/>
      <c r="Y1122" s="31"/>
      <c r="Z1122" s="31"/>
      <c r="AA1122" s="31"/>
      <c r="AB1122" s="31"/>
      <c r="AC1122" s="122"/>
      <c r="AD1122" s="122"/>
      <c r="AQ1122" s="8"/>
      <c r="AR1122" s="8"/>
      <c r="AY1122" s="8"/>
      <c r="BA1122"/>
      <c r="BB1122"/>
      <c r="BC1122"/>
      <c r="BD1122"/>
    </row>
    <row r="1123" spans="1:56" s="4" customFormat="1">
      <c r="A1123"/>
      <c r="B1123"/>
      <c r="D1123"/>
      <c r="E1123"/>
      <c r="F1123"/>
      <c r="G1123"/>
      <c r="H1123"/>
      <c r="I1123"/>
      <c r="J1123"/>
      <c r="K1123"/>
      <c r="L1123"/>
      <c r="M1123"/>
      <c r="N1123"/>
      <c r="O1123"/>
      <c r="R1123" s="122"/>
      <c r="S1123" s="122"/>
      <c r="T1123" s="31"/>
      <c r="U1123" s="31"/>
      <c r="V1123" s="31"/>
      <c r="W1123" s="31"/>
      <c r="X1123" s="31"/>
      <c r="Y1123" s="31"/>
      <c r="Z1123" s="31"/>
      <c r="AA1123" s="31"/>
      <c r="AB1123" s="31"/>
      <c r="AC1123" s="122"/>
      <c r="AD1123" s="122"/>
      <c r="AQ1123" s="8"/>
      <c r="AR1123" s="8"/>
      <c r="AY1123" s="8"/>
      <c r="BA1123"/>
      <c r="BB1123"/>
      <c r="BC1123"/>
      <c r="BD1123"/>
    </row>
    <row r="1124" spans="1:56" s="4" customFormat="1">
      <c r="A1124"/>
      <c r="B1124"/>
      <c r="D1124"/>
      <c r="E1124"/>
      <c r="F1124"/>
      <c r="G1124"/>
      <c r="H1124"/>
      <c r="I1124"/>
      <c r="J1124"/>
      <c r="K1124"/>
      <c r="L1124"/>
      <c r="M1124"/>
      <c r="N1124"/>
      <c r="O1124"/>
      <c r="R1124" s="122"/>
      <c r="S1124" s="122"/>
      <c r="T1124" s="31"/>
      <c r="U1124" s="31"/>
      <c r="V1124" s="31"/>
      <c r="W1124" s="31"/>
      <c r="X1124" s="31"/>
      <c r="Y1124" s="31"/>
      <c r="Z1124" s="31"/>
      <c r="AA1124" s="31"/>
      <c r="AB1124" s="31"/>
      <c r="AC1124" s="122"/>
      <c r="AD1124" s="122"/>
      <c r="AQ1124" s="8"/>
      <c r="AR1124" s="8"/>
      <c r="AY1124" s="8"/>
      <c r="BA1124"/>
      <c r="BB1124"/>
      <c r="BC1124"/>
      <c r="BD1124"/>
    </row>
    <row r="1125" spans="1:56" s="4" customFormat="1">
      <c r="A1125"/>
      <c r="B1125"/>
      <c r="D1125"/>
      <c r="E1125"/>
      <c r="F1125"/>
      <c r="G1125"/>
      <c r="H1125"/>
      <c r="I1125"/>
      <c r="J1125"/>
      <c r="K1125"/>
      <c r="L1125"/>
      <c r="M1125"/>
      <c r="N1125"/>
      <c r="O1125"/>
      <c r="R1125" s="122"/>
      <c r="S1125" s="122"/>
      <c r="T1125" s="31"/>
      <c r="U1125" s="31"/>
      <c r="V1125" s="31"/>
      <c r="W1125" s="31"/>
      <c r="X1125" s="31"/>
      <c r="Y1125" s="31"/>
      <c r="Z1125" s="31"/>
      <c r="AA1125" s="31"/>
      <c r="AB1125" s="31"/>
      <c r="AC1125" s="122"/>
      <c r="AD1125" s="122"/>
      <c r="AQ1125" s="8"/>
      <c r="AR1125" s="8"/>
      <c r="AY1125" s="8"/>
      <c r="BA1125"/>
      <c r="BB1125"/>
      <c r="BC1125"/>
      <c r="BD1125"/>
    </row>
    <row r="1126" spans="1:56" s="4" customFormat="1">
      <c r="A1126"/>
      <c r="B1126"/>
      <c r="D1126"/>
      <c r="E1126"/>
      <c r="F1126"/>
      <c r="G1126"/>
      <c r="H1126"/>
      <c r="I1126"/>
      <c r="J1126"/>
      <c r="K1126"/>
      <c r="L1126"/>
      <c r="M1126"/>
      <c r="N1126"/>
      <c r="O1126"/>
      <c r="R1126" s="122"/>
      <c r="S1126" s="122"/>
      <c r="T1126" s="31"/>
      <c r="U1126" s="31"/>
      <c r="V1126" s="31"/>
      <c r="W1126" s="31"/>
      <c r="X1126" s="31"/>
      <c r="Y1126" s="31"/>
      <c r="Z1126" s="31"/>
      <c r="AA1126" s="31"/>
      <c r="AB1126" s="31"/>
      <c r="AC1126" s="122"/>
      <c r="AD1126" s="122"/>
      <c r="AQ1126" s="8"/>
      <c r="AR1126" s="8"/>
      <c r="AY1126" s="8"/>
      <c r="BA1126"/>
      <c r="BB1126"/>
      <c r="BC1126"/>
      <c r="BD1126"/>
    </row>
    <row r="1127" spans="1:56" s="4" customFormat="1">
      <c r="A1127"/>
      <c r="B1127"/>
      <c r="D1127"/>
      <c r="E1127"/>
      <c r="F1127"/>
      <c r="G1127"/>
      <c r="H1127"/>
      <c r="I1127"/>
      <c r="J1127"/>
      <c r="K1127"/>
      <c r="L1127"/>
      <c r="M1127"/>
      <c r="N1127"/>
      <c r="O1127"/>
      <c r="R1127" s="122"/>
      <c r="S1127" s="122"/>
      <c r="T1127" s="31"/>
      <c r="U1127" s="31"/>
      <c r="V1127" s="31"/>
      <c r="W1127" s="31"/>
      <c r="X1127" s="31"/>
      <c r="Y1127" s="31"/>
      <c r="Z1127" s="31"/>
      <c r="AA1127" s="31"/>
      <c r="AB1127" s="31"/>
      <c r="AC1127" s="122"/>
      <c r="AD1127" s="122"/>
      <c r="AQ1127" s="8"/>
      <c r="AR1127" s="8"/>
      <c r="AY1127" s="8"/>
      <c r="BA1127"/>
      <c r="BB1127"/>
      <c r="BC1127"/>
      <c r="BD1127"/>
    </row>
    <row r="1128" spans="1:56" s="4" customFormat="1">
      <c r="A1128"/>
      <c r="B1128"/>
      <c r="D1128"/>
      <c r="E1128"/>
      <c r="F1128"/>
      <c r="G1128"/>
      <c r="H1128"/>
      <c r="I1128"/>
      <c r="J1128"/>
      <c r="K1128"/>
      <c r="L1128"/>
      <c r="M1128"/>
      <c r="N1128"/>
      <c r="O1128"/>
      <c r="R1128" s="122"/>
      <c r="S1128" s="122"/>
      <c r="T1128" s="31"/>
      <c r="U1128" s="31"/>
      <c r="V1128" s="31"/>
      <c r="W1128" s="31"/>
      <c r="X1128" s="31"/>
      <c r="Y1128" s="31"/>
      <c r="Z1128" s="31"/>
      <c r="AA1128" s="31"/>
      <c r="AB1128" s="31"/>
      <c r="AC1128" s="122"/>
      <c r="AD1128" s="122"/>
      <c r="AQ1128" s="8"/>
      <c r="AR1128" s="8"/>
      <c r="AY1128" s="8"/>
      <c r="BA1128"/>
      <c r="BB1128"/>
      <c r="BC1128"/>
      <c r="BD1128"/>
    </row>
    <row r="1129" spans="1:56" s="4" customFormat="1">
      <c r="A1129"/>
      <c r="B1129"/>
      <c r="D1129"/>
      <c r="E1129"/>
      <c r="F1129"/>
      <c r="G1129"/>
      <c r="H1129"/>
      <c r="I1129"/>
      <c r="J1129"/>
      <c r="K1129"/>
      <c r="L1129"/>
      <c r="M1129"/>
      <c r="N1129"/>
      <c r="O1129"/>
      <c r="R1129" s="122"/>
      <c r="S1129" s="122"/>
      <c r="T1129" s="31"/>
      <c r="U1129" s="31"/>
      <c r="V1129" s="31"/>
      <c r="W1129" s="31"/>
      <c r="X1129" s="31"/>
      <c r="Y1129" s="31"/>
      <c r="Z1129" s="31"/>
      <c r="AA1129" s="31"/>
      <c r="AB1129" s="31"/>
      <c r="AC1129" s="122"/>
      <c r="AD1129" s="122"/>
      <c r="AQ1129" s="8"/>
      <c r="AR1129" s="8"/>
      <c r="AY1129" s="8"/>
      <c r="BA1129"/>
      <c r="BB1129"/>
      <c r="BC1129"/>
      <c r="BD1129"/>
    </row>
    <row r="1130" spans="1:56" s="4" customFormat="1">
      <c r="A1130"/>
      <c r="B1130"/>
      <c r="D1130"/>
      <c r="E1130"/>
      <c r="F1130"/>
      <c r="G1130"/>
      <c r="H1130"/>
      <c r="I1130"/>
      <c r="J1130"/>
      <c r="K1130"/>
      <c r="L1130"/>
      <c r="M1130"/>
      <c r="N1130"/>
      <c r="O1130"/>
      <c r="R1130" s="122"/>
      <c r="S1130" s="122"/>
      <c r="T1130" s="31"/>
      <c r="U1130" s="31"/>
      <c r="V1130" s="31"/>
      <c r="W1130" s="31"/>
      <c r="X1130" s="31"/>
      <c r="Y1130" s="31"/>
      <c r="Z1130" s="31"/>
      <c r="AA1130" s="31"/>
      <c r="AB1130" s="31"/>
      <c r="AC1130" s="122"/>
      <c r="AD1130" s="122"/>
      <c r="AQ1130" s="8"/>
      <c r="AR1130" s="8"/>
      <c r="AY1130" s="8"/>
      <c r="BA1130"/>
      <c r="BB1130"/>
      <c r="BC1130"/>
      <c r="BD1130"/>
    </row>
    <row r="1131" spans="1:56" s="4" customFormat="1">
      <c r="A1131"/>
      <c r="B1131"/>
      <c r="D1131"/>
      <c r="E1131"/>
      <c r="F1131"/>
      <c r="G1131"/>
      <c r="H1131"/>
      <c r="I1131"/>
      <c r="J1131"/>
      <c r="K1131"/>
      <c r="L1131"/>
      <c r="M1131"/>
      <c r="N1131"/>
      <c r="O1131"/>
      <c r="R1131" s="122"/>
      <c r="S1131" s="122"/>
      <c r="T1131" s="31"/>
      <c r="U1131" s="31"/>
      <c r="V1131" s="31"/>
      <c r="W1131" s="31"/>
      <c r="X1131" s="31"/>
      <c r="Y1131" s="31"/>
      <c r="Z1131" s="31"/>
      <c r="AA1131" s="31"/>
      <c r="AB1131" s="31"/>
      <c r="AC1131" s="122"/>
      <c r="AD1131" s="122"/>
      <c r="AQ1131" s="8"/>
      <c r="AR1131" s="8"/>
      <c r="AY1131" s="8"/>
      <c r="BA1131"/>
      <c r="BB1131"/>
      <c r="BC1131"/>
      <c r="BD1131"/>
    </row>
    <row r="1132" spans="1:56" s="4" customFormat="1">
      <c r="A1132"/>
      <c r="B1132"/>
      <c r="D1132"/>
      <c r="E1132"/>
      <c r="F1132"/>
      <c r="G1132"/>
      <c r="H1132"/>
      <c r="I1132"/>
      <c r="J1132"/>
      <c r="K1132"/>
      <c r="L1132"/>
      <c r="M1132"/>
      <c r="N1132"/>
      <c r="O1132"/>
      <c r="R1132" s="122"/>
      <c r="S1132" s="122"/>
      <c r="T1132" s="31"/>
      <c r="U1132" s="31"/>
      <c r="V1132" s="31"/>
      <c r="W1132" s="31"/>
      <c r="X1132" s="31"/>
      <c r="Y1132" s="31"/>
      <c r="Z1132" s="31"/>
      <c r="AA1132" s="31"/>
      <c r="AB1132" s="31"/>
      <c r="AC1132" s="122"/>
      <c r="AD1132" s="122"/>
      <c r="AQ1132" s="8"/>
      <c r="AR1132" s="8"/>
      <c r="AY1132" s="8"/>
      <c r="BA1132"/>
      <c r="BB1132"/>
      <c r="BC1132"/>
      <c r="BD1132"/>
    </row>
    <row r="1133" spans="1:56" s="4" customFormat="1">
      <c r="A1133"/>
      <c r="B1133"/>
      <c r="D1133"/>
      <c r="E1133"/>
      <c r="F1133"/>
      <c r="G1133"/>
      <c r="H1133"/>
      <c r="I1133"/>
      <c r="J1133"/>
      <c r="K1133"/>
      <c r="L1133"/>
      <c r="M1133"/>
      <c r="N1133"/>
      <c r="O1133"/>
      <c r="R1133" s="122"/>
      <c r="S1133" s="122"/>
      <c r="T1133" s="31"/>
      <c r="U1133" s="31"/>
      <c r="V1133" s="31"/>
      <c r="W1133" s="31"/>
      <c r="X1133" s="31"/>
      <c r="Y1133" s="31"/>
      <c r="Z1133" s="31"/>
      <c r="AA1133" s="31"/>
      <c r="AB1133" s="31"/>
      <c r="AC1133" s="122"/>
      <c r="AD1133" s="122"/>
      <c r="AQ1133" s="8"/>
      <c r="AR1133" s="8"/>
      <c r="AY1133" s="8"/>
      <c r="BA1133"/>
      <c r="BB1133"/>
      <c r="BC1133"/>
      <c r="BD1133"/>
    </row>
    <row r="1134" spans="1:56" s="4" customFormat="1">
      <c r="A1134"/>
      <c r="B1134"/>
      <c r="D1134"/>
      <c r="E1134"/>
      <c r="F1134"/>
      <c r="G1134"/>
      <c r="H1134"/>
      <c r="I1134"/>
      <c r="J1134"/>
      <c r="K1134"/>
      <c r="L1134"/>
      <c r="M1134"/>
      <c r="N1134"/>
      <c r="O1134"/>
      <c r="R1134" s="122"/>
      <c r="S1134" s="122"/>
      <c r="T1134" s="31"/>
      <c r="U1134" s="31"/>
      <c r="V1134" s="31"/>
      <c r="W1134" s="31"/>
      <c r="X1134" s="31"/>
      <c r="Y1134" s="31"/>
      <c r="Z1134" s="31"/>
      <c r="AA1134" s="31"/>
      <c r="AB1134" s="31"/>
      <c r="AC1134" s="122"/>
      <c r="AD1134" s="122"/>
      <c r="AQ1134" s="8"/>
      <c r="AR1134" s="8"/>
      <c r="AY1134" s="8"/>
      <c r="BA1134"/>
      <c r="BB1134"/>
      <c r="BC1134"/>
      <c r="BD1134"/>
    </row>
    <row r="1135" spans="1:56" s="4" customFormat="1">
      <c r="A1135"/>
      <c r="B1135"/>
      <c r="D1135"/>
      <c r="E1135"/>
      <c r="F1135"/>
      <c r="G1135"/>
      <c r="H1135"/>
      <c r="I1135"/>
      <c r="J1135"/>
      <c r="K1135"/>
      <c r="L1135"/>
      <c r="M1135"/>
      <c r="N1135"/>
      <c r="O1135"/>
      <c r="R1135" s="122"/>
      <c r="S1135" s="122"/>
      <c r="T1135" s="31"/>
      <c r="U1135" s="31"/>
      <c r="V1135" s="31"/>
      <c r="W1135" s="31"/>
      <c r="X1135" s="31"/>
      <c r="Y1135" s="31"/>
      <c r="Z1135" s="31"/>
      <c r="AA1135" s="31"/>
      <c r="AB1135" s="31"/>
      <c r="AC1135" s="122"/>
      <c r="AD1135" s="122"/>
      <c r="AQ1135" s="8"/>
      <c r="AR1135" s="8"/>
      <c r="AY1135" s="8"/>
      <c r="BA1135"/>
      <c r="BB1135"/>
      <c r="BC1135"/>
      <c r="BD1135"/>
    </row>
    <row r="1136" spans="1:56" s="4" customFormat="1">
      <c r="A1136"/>
      <c r="B1136"/>
      <c r="D1136"/>
      <c r="E1136"/>
      <c r="F1136"/>
      <c r="G1136"/>
      <c r="H1136"/>
      <c r="I1136"/>
      <c r="J1136"/>
      <c r="K1136"/>
      <c r="L1136"/>
      <c r="M1136"/>
      <c r="N1136"/>
      <c r="O1136"/>
      <c r="R1136" s="122"/>
      <c r="S1136" s="122"/>
      <c r="T1136" s="31"/>
      <c r="U1136" s="31"/>
      <c r="V1136" s="31"/>
      <c r="W1136" s="31"/>
      <c r="X1136" s="31"/>
      <c r="Y1136" s="31"/>
      <c r="Z1136" s="31"/>
      <c r="AA1136" s="31"/>
      <c r="AB1136" s="31"/>
      <c r="AC1136" s="122"/>
      <c r="AD1136" s="122"/>
      <c r="AQ1136" s="8"/>
      <c r="AR1136" s="8"/>
      <c r="AY1136" s="8"/>
      <c r="BA1136"/>
      <c r="BB1136"/>
      <c r="BC1136"/>
      <c r="BD1136"/>
    </row>
    <row r="1137" spans="1:56" s="4" customFormat="1">
      <c r="A1137"/>
      <c r="B1137"/>
      <c r="D1137"/>
      <c r="E1137"/>
      <c r="F1137"/>
      <c r="G1137"/>
      <c r="H1137"/>
      <c r="I1137"/>
      <c r="J1137"/>
      <c r="K1137"/>
      <c r="L1137"/>
      <c r="M1137"/>
      <c r="N1137"/>
      <c r="O1137"/>
      <c r="R1137" s="122"/>
      <c r="S1137" s="122"/>
      <c r="T1137" s="31"/>
      <c r="U1137" s="31"/>
      <c r="V1137" s="31"/>
      <c r="W1137" s="31"/>
      <c r="X1137" s="31"/>
      <c r="Y1137" s="31"/>
      <c r="Z1137" s="31"/>
      <c r="AA1137" s="31"/>
      <c r="AB1137" s="31"/>
      <c r="AC1137" s="122"/>
      <c r="AD1137" s="122"/>
      <c r="AQ1137" s="8"/>
      <c r="AR1137" s="8"/>
      <c r="AY1137" s="8"/>
      <c r="BA1137"/>
      <c r="BB1137"/>
      <c r="BC1137"/>
      <c r="BD1137"/>
    </row>
    <row r="1138" spans="1:56" s="4" customFormat="1">
      <c r="A1138"/>
      <c r="B1138"/>
      <c r="D1138"/>
      <c r="E1138"/>
      <c r="F1138"/>
      <c r="G1138"/>
      <c r="H1138"/>
      <c r="I1138"/>
      <c r="J1138"/>
      <c r="K1138"/>
      <c r="L1138"/>
      <c r="M1138"/>
      <c r="N1138"/>
      <c r="O1138"/>
      <c r="R1138" s="122"/>
      <c r="S1138" s="122"/>
      <c r="T1138" s="31"/>
      <c r="U1138" s="31"/>
      <c r="V1138" s="31"/>
      <c r="W1138" s="31"/>
      <c r="X1138" s="31"/>
      <c r="Y1138" s="31"/>
      <c r="Z1138" s="31"/>
      <c r="AA1138" s="31"/>
      <c r="AB1138" s="31"/>
      <c r="AC1138" s="122"/>
      <c r="AD1138" s="122"/>
      <c r="AQ1138" s="8"/>
      <c r="AR1138" s="8"/>
      <c r="AY1138" s="8"/>
      <c r="BA1138"/>
      <c r="BB1138"/>
      <c r="BC1138"/>
      <c r="BD1138"/>
    </row>
    <row r="1139" spans="1:56" s="4" customFormat="1">
      <c r="A1139"/>
      <c r="B1139"/>
      <c r="D1139"/>
      <c r="E1139"/>
      <c r="F1139"/>
      <c r="G1139"/>
      <c r="H1139"/>
      <c r="I1139"/>
      <c r="J1139"/>
      <c r="K1139"/>
      <c r="L1139"/>
      <c r="M1139"/>
      <c r="N1139"/>
      <c r="O1139"/>
      <c r="R1139" s="122"/>
      <c r="S1139" s="122"/>
      <c r="T1139" s="31"/>
      <c r="U1139" s="31"/>
      <c r="V1139" s="31"/>
      <c r="W1139" s="31"/>
      <c r="X1139" s="31"/>
      <c r="Y1139" s="31"/>
      <c r="Z1139" s="31"/>
      <c r="AA1139" s="31"/>
      <c r="AB1139" s="31"/>
      <c r="AC1139" s="122"/>
      <c r="AD1139" s="122"/>
      <c r="AQ1139" s="8"/>
      <c r="AR1139" s="8"/>
      <c r="AY1139" s="8"/>
      <c r="BA1139"/>
      <c r="BB1139"/>
      <c r="BC1139"/>
      <c r="BD1139"/>
    </row>
    <row r="1140" spans="1:56" s="4" customFormat="1">
      <c r="A1140"/>
      <c r="B1140"/>
      <c r="D1140"/>
      <c r="E1140"/>
      <c r="F1140"/>
      <c r="G1140"/>
      <c r="H1140"/>
      <c r="I1140"/>
      <c r="J1140"/>
      <c r="K1140"/>
      <c r="L1140"/>
      <c r="M1140"/>
      <c r="N1140"/>
      <c r="O1140"/>
      <c r="R1140" s="122"/>
      <c r="S1140" s="122"/>
      <c r="T1140" s="31"/>
      <c r="U1140" s="31"/>
      <c r="V1140" s="31"/>
      <c r="W1140" s="31"/>
      <c r="X1140" s="31"/>
      <c r="Y1140" s="31"/>
      <c r="Z1140" s="31"/>
      <c r="AA1140" s="31"/>
      <c r="AB1140" s="31"/>
      <c r="AC1140" s="122"/>
      <c r="AD1140" s="122"/>
      <c r="AQ1140" s="8"/>
      <c r="AR1140" s="8"/>
      <c r="AY1140" s="8"/>
      <c r="BA1140"/>
      <c r="BB1140"/>
      <c r="BC1140"/>
      <c r="BD1140"/>
    </row>
    <row r="1141" spans="1:56" s="4" customFormat="1">
      <c r="A1141"/>
      <c r="B1141"/>
      <c r="D1141"/>
      <c r="E1141"/>
      <c r="F1141"/>
      <c r="G1141"/>
      <c r="H1141"/>
      <c r="I1141"/>
      <c r="J1141"/>
      <c r="K1141"/>
      <c r="L1141"/>
      <c r="M1141"/>
      <c r="N1141"/>
      <c r="O1141"/>
      <c r="R1141" s="122"/>
      <c r="S1141" s="122"/>
      <c r="T1141" s="31"/>
      <c r="U1141" s="31"/>
      <c r="V1141" s="31"/>
      <c r="W1141" s="31"/>
      <c r="X1141" s="31"/>
      <c r="Y1141" s="31"/>
      <c r="Z1141" s="31"/>
      <c r="AA1141" s="31"/>
      <c r="AB1141" s="31"/>
      <c r="AC1141" s="122"/>
      <c r="AD1141" s="122"/>
      <c r="AQ1141" s="8"/>
      <c r="AR1141" s="8"/>
      <c r="AY1141" s="8"/>
      <c r="BA1141"/>
      <c r="BB1141"/>
      <c r="BC1141"/>
      <c r="BD1141"/>
    </row>
    <row r="1142" spans="1:56" s="4" customFormat="1">
      <c r="A1142"/>
      <c r="B1142"/>
      <c r="D1142"/>
      <c r="E1142"/>
      <c r="F1142"/>
      <c r="G1142"/>
      <c r="H1142"/>
      <c r="I1142"/>
      <c r="J1142"/>
      <c r="K1142"/>
      <c r="L1142"/>
      <c r="M1142"/>
      <c r="N1142"/>
      <c r="O1142"/>
      <c r="R1142" s="122"/>
      <c r="S1142" s="122"/>
      <c r="T1142" s="31"/>
      <c r="U1142" s="31"/>
      <c r="V1142" s="31"/>
      <c r="W1142" s="31"/>
      <c r="X1142" s="31"/>
      <c r="Y1142" s="31"/>
      <c r="Z1142" s="31"/>
      <c r="AA1142" s="31"/>
      <c r="AB1142" s="31"/>
      <c r="AC1142" s="122"/>
      <c r="AD1142" s="122"/>
      <c r="AQ1142" s="8"/>
      <c r="AR1142" s="8"/>
      <c r="AY1142" s="8"/>
      <c r="BA1142"/>
      <c r="BB1142"/>
      <c r="BC1142"/>
      <c r="BD1142"/>
    </row>
    <row r="1143" spans="1:56" s="4" customFormat="1">
      <c r="A1143"/>
      <c r="B1143"/>
      <c r="D1143"/>
      <c r="E1143"/>
      <c r="F1143"/>
      <c r="G1143"/>
      <c r="H1143"/>
      <c r="I1143"/>
      <c r="J1143"/>
      <c r="K1143"/>
      <c r="L1143"/>
      <c r="M1143"/>
      <c r="N1143"/>
      <c r="O1143"/>
      <c r="R1143" s="122"/>
      <c r="S1143" s="122"/>
      <c r="T1143" s="31"/>
      <c r="U1143" s="31"/>
      <c r="V1143" s="31"/>
      <c r="W1143" s="31"/>
      <c r="X1143" s="31"/>
      <c r="Y1143" s="31"/>
      <c r="Z1143" s="31"/>
      <c r="AA1143" s="31"/>
      <c r="AB1143" s="31"/>
      <c r="AC1143" s="122"/>
      <c r="AD1143" s="122"/>
      <c r="AQ1143" s="8"/>
      <c r="AR1143" s="8"/>
      <c r="AY1143" s="8"/>
      <c r="BA1143"/>
      <c r="BB1143"/>
      <c r="BC1143"/>
      <c r="BD1143"/>
    </row>
    <row r="1144" spans="1:56" s="4" customFormat="1">
      <c r="A1144"/>
      <c r="B1144"/>
      <c r="D1144"/>
      <c r="E1144"/>
      <c r="F1144"/>
      <c r="G1144"/>
      <c r="H1144"/>
      <c r="I1144"/>
      <c r="J1144"/>
      <c r="K1144"/>
      <c r="L1144"/>
      <c r="M1144"/>
      <c r="N1144"/>
      <c r="O1144"/>
      <c r="R1144" s="122"/>
      <c r="S1144" s="122"/>
      <c r="T1144" s="31"/>
      <c r="U1144" s="31"/>
      <c r="V1144" s="31"/>
      <c r="W1144" s="31"/>
      <c r="X1144" s="31"/>
      <c r="Y1144" s="31"/>
      <c r="Z1144" s="31"/>
      <c r="AA1144" s="31"/>
      <c r="AB1144" s="31"/>
      <c r="AC1144" s="122"/>
      <c r="AD1144" s="122"/>
      <c r="AQ1144" s="8"/>
      <c r="AR1144" s="8"/>
      <c r="AY1144" s="8"/>
      <c r="BA1144"/>
      <c r="BB1144"/>
      <c r="BC1144"/>
      <c r="BD1144"/>
    </row>
    <row r="1145" spans="1:56" s="4" customFormat="1">
      <c r="A1145"/>
      <c r="B1145"/>
      <c r="D1145"/>
      <c r="E1145"/>
      <c r="F1145"/>
      <c r="G1145"/>
      <c r="H1145"/>
      <c r="I1145"/>
      <c r="J1145"/>
      <c r="K1145"/>
      <c r="L1145"/>
      <c r="M1145"/>
      <c r="N1145"/>
      <c r="O1145"/>
      <c r="R1145" s="122"/>
      <c r="S1145" s="122"/>
      <c r="T1145" s="31"/>
      <c r="U1145" s="31"/>
      <c r="V1145" s="31"/>
      <c r="W1145" s="31"/>
      <c r="X1145" s="31"/>
      <c r="Y1145" s="31"/>
      <c r="Z1145" s="31"/>
      <c r="AA1145" s="31"/>
      <c r="AB1145" s="31"/>
      <c r="AC1145" s="122"/>
      <c r="AD1145" s="122"/>
      <c r="AQ1145" s="8"/>
      <c r="AR1145" s="8"/>
      <c r="AY1145" s="8"/>
      <c r="BA1145"/>
      <c r="BB1145"/>
      <c r="BC1145"/>
      <c r="BD1145"/>
    </row>
    <row r="1146" spans="1:56" s="4" customFormat="1">
      <c r="A1146"/>
      <c r="B1146"/>
      <c r="D1146"/>
      <c r="E1146"/>
      <c r="F1146"/>
      <c r="G1146"/>
      <c r="H1146"/>
      <c r="I1146"/>
      <c r="J1146"/>
      <c r="K1146"/>
      <c r="L1146"/>
      <c r="M1146"/>
      <c r="N1146"/>
      <c r="O1146"/>
      <c r="R1146" s="122"/>
      <c r="S1146" s="122"/>
      <c r="T1146" s="31"/>
      <c r="U1146" s="31"/>
      <c r="V1146" s="31"/>
      <c r="W1146" s="31"/>
      <c r="X1146" s="31"/>
      <c r="Y1146" s="31"/>
      <c r="Z1146" s="31"/>
      <c r="AA1146" s="31"/>
      <c r="AB1146" s="31"/>
      <c r="AC1146" s="122"/>
      <c r="AD1146" s="122"/>
      <c r="AQ1146" s="8"/>
      <c r="AR1146" s="8"/>
      <c r="AY1146" s="8"/>
      <c r="BA1146"/>
      <c r="BB1146"/>
      <c r="BC1146"/>
      <c r="BD1146"/>
    </row>
    <row r="1147" spans="1:56" s="4" customFormat="1">
      <c r="A1147"/>
      <c r="B1147"/>
      <c r="D1147"/>
      <c r="E1147"/>
      <c r="F1147"/>
      <c r="G1147"/>
      <c r="H1147"/>
      <c r="I1147"/>
      <c r="J1147"/>
      <c r="K1147"/>
      <c r="L1147"/>
      <c r="M1147"/>
      <c r="N1147"/>
      <c r="O1147"/>
      <c r="R1147" s="122"/>
      <c r="S1147" s="122"/>
      <c r="T1147" s="31"/>
      <c r="U1147" s="31"/>
      <c r="V1147" s="31"/>
      <c r="W1147" s="31"/>
      <c r="X1147" s="31"/>
      <c r="Y1147" s="31"/>
      <c r="Z1147" s="31"/>
      <c r="AA1147" s="31"/>
      <c r="AB1147" s="31"/>
      <c r="AC1147" s="122"/>
      <c r="AD1147" s="122"/>
      <c r="AQ1147" s="8"/>
      <c r="AR1147" s="8"/>
      <c r="AY1147" s="8"/>
      <c r="BA1147"/>
      <c r="BB1147"/>
      <c r="BC1147"/>
      <c r="BD1147"/>
    </row>
    <row r="1148" spans="1:56" s="4" customFormat="1">
      <c r="A1148"/>
      <c r="B1148"/>
      <c r="D1148"/>
      <c r="E1148"/>
      <c r="F1148"/>
      <c r="G1148"/>
      <c r="H1148"/>
      <c r="I1148"/>
      <c r="J1148"/>
      <c r="K1148"/>
      <c r="L1148"/>
      <c r="M1148"/>
      <c r="N1148"/>
      <c r="O1148"/>
      <c r="R1148" s="122"/>
      <c r="S1148" s="122"/>
      <c r="T1148" s="31"/>
      <c r="U1148" s="31"/>
      <c r="V1148" s="31"/>
      <c r="W1148" s="31"/>
      <c r="X1148" s="31"/>
      <c r="Y1148" s="31"/>
      <c r="Z1148" s="31"/>
      <c r="AA1148" s="31"/>
      <c r="AB1148" s="31"/>
      <c r="AC1148" s="122"/>
      <c r="AD1148" s="122"/>
      <c r="AQ1148" s="8"/>
      <c r="AR1148" s="8"/>
      <c r="AY1148" s="8"/>
      <c r="BA1148"/>
      <c r="BB1148"/>
      <c r="BC1148"/>
      <c r="BD1148"/>
    </row>
    <row r="1149" spans="1:56" s="4" customFormat="1">
      <c r="A1149"/>
      <c r="B1149"/>
      <c r="D1149"/>
      <c r="E1149"/>
      <c r="F1149"/>
      <c r="G1149"/>
      <c r="H1149"/>
      <c r="I1149"/>
      <c r="J1149"/>
      <c r="K1149"/>
      <c r="L1149"/>
      <c r="M1149"/>
      <c r="N1149"/>
      <c r="O1149"/>
      <c r="R1149" s="122"/>
      <c r="S1149" s="122"/>
      <c r="T1149" s="31"/>
      <c r="U1149" s="31"/>
      <c r="V1149" s="31"/>
      <c r="W1149" s="31"/>
      <c r="X1149" s="31"/>
      <c r="Y1149" s="31"/>
      <c r="Z1149" s="31"/>
      <c r="AA1149" s="31"/>
      <c r="AB1149" s="31"/>
      <c r="AC1149" s="122"/>
      <c r="AD1149" s="122"/>
      <c r="AQ1149" s="8"/>
      <c r="AR1149" s="8"/>
      <c r="AY1149" s="8"/>
      <c r="BA1149"/>
      <c r="BB1149"/>
      <c r="BC1149"/>
      <c r="BD1149"/>
    </row>
    <row r="1150" spans="1:56" s="4" customFormat="1">
      <c r="A1150"/>
      <c r="B1150"/>
      <c r="D1150"/>
      <c r="E1150"/>
      <c r="F1150"/>
      <c r="G1150"/>
      <c r="H1150"/>
      <c r="I1150"/>
      <c r="J1150"/>
      <c r="K1150"/>
      <c r="L1150"/>
      <c r="M1150"/>
      <c r="N1150"/>
      <c r="O1150"/>
      <c r="R1150" s="122"/>
      <c r="S1150" s="122"/>
      <c r="T1150" s="31"/>
      <c r="U1150" s="31"/>
      <c r="V1150" s="31"/>
      <c r="W1150" s="31"/>
      <c r="X1150" s="31"/>
      <c r="Y1150" s="31"/>
      <c r="Z1150" s="31"/>
      <c r="AA1150" s="31"/>
      <c r="AB1150" s="31"/>
      <c r="AC1150" s="122"/>
      <c r="AD1150" s="122"/>
      <c r="AQ1150" s="8"/>
      <c r="AR1150" s="8"/>
      <c r="AY1150" s="8"/>
      <c r="BA1150"/>
      <c r="BB1150"/>
      <c r="BC1150"/>
      <c r="BD1150"/>
    </row>
    <row r="1151" spans="1:56" s="4" customFormat="1">
      <c r="A1151"/>
      <c r="B1151"/>
      <c r="D1151"/>
      <c r="E1151"/>
      <c r="F1151"/>
      <c r="G1151"/>
      <c r="H1151"/>
      <c r="I1151"/>
      <c r="J1151"/>
      <c r="K1151"/>
      <c r="L1151"/>
      <c r="M1151"/>
      <c r="N1151"/>
      <c r="O1151"/>
      <c r="R1151" s="122"/>
      <c r="S1151" s="122"/>
      <c r="T1151" s="31"/>
      <c r="U1151" s="31"/>
      <c r="V1151" s="31"/>
      <c r="W1151" s="31"/>
      <c r="X1151" s="31"/>
      <c r="Y1151" s="31"/>
      <c r="Z1151" s="31"/>
      <c r="AA1151" s="31"/>
      <c r="AB1151" s="31"/>
      <c r="AC1151" s="122"/>
      <c r="AD1151" s="122"/>
      <c r="AQ1151" s="8"/>
      <c r="AR1151" s="8"/>
      <c r="AY1151" s="8"/>
      <c r="BA1151"/>
      <c r="BB1151"/>
      <c r="BC1151"/>
      <c r="BD1151"/>
    </row>
    <row r="1152" spans="1:56" s="4" customFormat="1">
      <c r="A1152"/>
      <c r="B1152"/>
      <c r="D1152"/>
      <c r="E1152"/>
      <c r="F1152"/>
      <c r="G1152"/>
      <c r="H1152"/>
      <c r="I1152"/>
      <c r="J1152"/>
      <c r="K1152"/>
      <c r="L1152"/>
      <c r="M1152"/>
      <c r="N1152"/>
      <c r="O1152"/>
      <c r="R1152" s="122"/>
      <c r="S1152" s="122"/>
      <c r="T1152" s="31"/>
      <c r="U1152" s="31"/>
      <c r="V1152" s="31"/>
      <c r="W1152" s="31"/>
      <c r="X1152" s="31"/>
      <c r="Y1152" s="31"/>
      <c r="Z1152" s="31"/>
      <c r="AA1152" s="31"/>
      <c r="AB1152" s="31"/>
      <c r="AC1152" s="122"/>
      <c r="AD1152" s="122"/>
      <c r="AQ1152" s="8"/>
      <c r="AR1152" s="8"/>
      <c r="AY1152" s="8"/>
      <c r="BA1152"/>
      <c r="BB1152"/>
      <c r="BC1152"/>
      <c r="BD1152"/>
    </row>
    <row r="1153" spans="1:56" s="4" customFormat="1">
      <c r="A1153"/>
      <c r="B1153"/>
      <c r="D1153"/>
      <c r="E1153"/>
      <c r="F1153"/>
      <c r="G1153"/>
      <c r="H1153"/>
      <c r="I1153"/>
      <c r="J1153"/>
      <c r="K1153"/>
      <c r="L1153"/>
      <c r="M1153"/>
      <c r="N1153"/>
      <c r="O1153"/>
      <c r="R1153" s="122"/>
      <c r="S1153" s="122"/>
      <c r="T1153" s="31"/>
      <c r="U1153" s="31"/>
      <c r="V1153" s="31"/>
      <c r="W1153" s="31"/>
      <c r="X1153" s="31"/>
      <c r="Y1153" s="31"/>
      <c r="Z1153" s="31"/>
      <c r="AA1153" s="31"/>
      <c r="AB1153" s="31"/>
      <c r="AC1153" s="122"/>
      <c r="AD1153" s="122"/>
      <c r="AQ1153" s="8"/>
      <c r="AR1153" s="8"/>
      <c r="AY1153" s="8"/>
      <c r="BA1153"/>
      <c r="BB1153"/>
      <c r="BC1153"/>
      <c r="BD1153"/>
    </row>
    <row r="1154" spans="1:56" s="4" customFormat="1">
      <c r="A1154"/>
      <c r="B1154"/>
      <c r="D1154"/>
      <c r="E1154"/>
      <c r="F1154"/>
      <c r="G1154"/>
      <c r="H1154"/>
      <c r="I1154"/>
      <c r="J1154"/>
      <c r="K1154"/>
      <c r="L1154"/>
      <c r="M1154"/>
      <c r="N1154"/>
      <c r="O1154"/>
      <c r="R1154" s="122"/>
      <c r="S1154" s="122"/>
      <c r="T1154" s="31"/>
      <c r="U1154" s="31"/>
      <c r="V1154" s="31"/>
      <c r="W1154" s="31"/>
      <c r="X1154" s="31"/>
      <c r="Y1154" s="31"/>
      <c r="Z1154" s="31"/>
      <c r="AA1154" s="31"/>
      <c r="AB1154" s="31"/>
      <c r="AC1154" s="122"/>
      <c r="AD1154" s="122"/>
      <c r="AQ1154" s="8"/>
      <c r="AR1154" s="8"/>
      <c r="AY1154" s="8"/>
      <c r="BA1154"/>
      <c r="BB1154"/>
      <c r="BC1154"/>
      <c r="BD1154"/>
    </row>
    <row r="1155" spans="1:56" s="4" customFormat="1">
      <c r="A1155"/>
      <c r="B1155"/>
      <c r="D1155"/>
      <c r="E1155"/>
      <c r="F1155"/>
      <c r="G1155"/>
      <c r="H1155"/>
      <c r="I1155"/>
      <c r="J1155"/>
      <c r="K1155"/>
      <c r="L1155"/>
      <c r="M1155"/>
      <c r="N1155"/>
      <c r="O1155"/>
      <c r="R1155" s="122"/>
      <c r="S1155" s="122"/>
      <c r="T1155" s="31"/>
      <c r="U1155" s="31"/>
      <c r="V1155" s="31"/>
      <c r="W1155" s="31"/>
      <c r="X1155" s="31"/>
      <c r="Y1155" s="31"/>
      <c r="Z1155" s="31"/>
      <c r="AA1155" s="31"/>
      <c r="AB1155" s="31"/>
      <c r="AC1155" s="122"/>
      <c r="AD1155" s="122"/>
      <c r="AQ1155" s="8"/>
      <c r="AR1155" s="8"/>
      <c r="AY1155" s="8"/>
      <c r="BA1155"/>
      <c r="BB1155"/>
      <c r="BC1155"/>
      <c r="BD1155"/>
    </row>
    <row r="1156" spans="1:56" s="4" customFormat="1">
      <c r="A1156"/>
      <c r="B1156"/>
      <c r="D1156"/>
      <c r="E1156"/>
      <c r="F1156"/>
      <c r="G1156"/>
      <c r="H1156"/>
      <c r="I1156"/>
      <c r="J1156"/>
      <c r="K1156"/>
      <c r="L1156"/>
      <c r="M1156"/>
      <c r="N1156"/>
      <c r="O1156"/>
      <c r="R1156" s="122"/>
      <c r="S1156" s="122"/>
      <c r="T1156" s="31"/>
      <c r="U1156" s="31"/>
      <c r="V1156" s="31"/>
      <c r="W1156" s="31"/>
      <c r="X1156" s="31"/>
      <c r="Y1156" s="31"/>
      <c r="Z1156" s="31"/>
      <c r="AA1156" s="31"/>
      <c r="AB1156" s="31"/>
      <c r="AC1156" s="122"/>
      <c r="AD1156" s="122"/>
      <c r="AQ1156" s="8"/>
      <c r="AR1156" s="8"/>
      <c r="AY1156" s="8"/>
      <c r="BA1156"/>
      <c r="BB1156"/>
      <c r="BC1156"/>
      <c r="BD1156"/>
    </row>
    <row r="1157" spans="1:56" s="4" customFormat="1">
      <c r="A1157"/>
      <c r="B1157"/>
      <c r="D1157"/>
      <c r="E1157"/>
      <c r="F1157"/>
      <c r="G1157"/>
      <c r="H1157"/>
      <c r="I1157"/>
      <c r="J1157"/>
      <c r="K1157"/>
      <c r="L1157"/>
      <c r="M1157"/>
      <c r="N1157"/>
      <c r="O1157"/>
      <c r="R1157" s="122"/>
      <c r="S1157" s="122"/>
      <c r="T1157" s="31"/>
      <c r="U1157" s="31"/>
      <c r="V1157" s="31"/>
      <c r="W1157" s="31"/>
      <c r="X1157" s="31"/>
      <c r="Y1157" s="31"/>
      <c r="Z1157" s="31"/>
      <c r="AA1157" s="31"/>
      <c r="AB1157" s="31"/>
      <c r="AC1157" s="122"/>
      <c r="AD1157" s="122"/>
      <c r="AQ1157" s="8"/>
      <c r="AR1157" s="8"/>
      <c r="AY1157" s="8"/>
      <c r="BA1157"/>
      <c r="BB1157"/>
      <c r="BC1157"/>
      <c r="BD1157"/>
    </row>
    <row r="1158" spans="1:56" s="4" customFormat="1">
      <c r="A1158"/>
      <c r="B1158"/>
      <c r="D1158"/>
      <c r="E1158"/>
      <c r="F1158"/>
      <c r="G1158"/>
      <c r="H1158"/>
      <c r="I1158"/>
      <c r="J1158"/>
      <c r="K1158"/>
      <c r="L1158"/>
      <c r="M1158"/>
      <c r="N1158"/>
      <c r="O1158"/>
      <c r="R1158" s="122"/>
      <c r="S1158" s="122"/>
      <c r="T1158" s="31"/>
      <c r="U1158" s="31"/>
      <c r="V1158" s="31"/>
      <c r="W1158" s="31"/>
      <c r="X1158" s="31"/>
      <c r="Y1158" s="31"/>
      <c r="Z1158" s="31"/>
      <c r="AA1158" s="31"/>
      <c r="AB1158" s="31"/>
      <c r="AC1158" s="122"/>
      <c r="AD1158" s="122"/>
      <c r="AQ1158" s="8"/>
      <c r="AR1158" s="8"/>
      <c r="AY1158" s="8"/>
      <c r="BA1158"/>
      <c r="BB1158"/>
      <c r="BC1158"/>
      <c r="BD1158"/>
    </row>
    <row r="1159" spans="1:56" s="4" customFormat="1">
      <c r="A1159"/>
      <c r="B1159"/>
      <c r="D1159"/>
      <c r="E1159"/>
      <c r="F1159"/>
      <c r="G1159"/>
      <c r="H1159"/>
      <c r="I1159"/>
      <c r="J1159"/>
      <c r="K1159"/>
      <c r="L1159"/>
      <c r="M1159"/>
      <c r="N1159"/>
      <c r="O1159"/>
      <c r="R1159" s="122"/>
      <c r="S1159" s="122"/>
      <c r="T1159" s="31"/>
      <c r="U1159" s="31"/>
      <c r="V1159" s="31"/>
      <c r="W1159" s="31"/>
      <c r="X1159" s="31"/>
      <c r="Y1159" s="31"/>
      <c r="Z1159" s="31"/>
      <c r="AA1159" s="31"/>
      <c r="AB1159" s="31"/>
      <c r="AC1159" s="122"/>
      <c r="AD1159" s="122"/>
      <c r="AQ1159" s="8"/>
      <c r="AR1159" s="8"/>
      <c r="AY1159" s="8"/>
      <c r="BA1159"/>
      <c r="BB1159"/>
      <c r="BC1159"/>
      <c r="BD1159"/>
    </row>
    <row r="1160" spans="1:56" s="4" customFormat="1">
      <c r="A1160"/>
      <c r="B1160"/>
      <c r="D1160"/>
      <c r="E1160"/>
      <c r="F1160"/>
      <c r="G1160"/>
      <c r="H1160"/>
      <c r="I1160"/>
      <c r="J1160"/>
      <c r="K1160"/>
      <c r="L1160"/>
      <c r="M1160"/>
      <c r="N1160"/>
      <c r="O1160"/>
      <c r="R1160" s="122"/>
      <c r="S1160" s="122"/>
      <c r="T1160" s="31"/>
      <c r="U1160" s="31"/>
      <c r="V1160" s="31"/>
      <c r="W1160" s="31"/>
      <c r="X1160" s="31"/>
      <c r="Y1160" s="31"/>
      <c r="Z1160" s="31"/>
      <c r="AA1160" s="31"/>
      <c r="AB1160" s="31"/>
      <c r="AC1160" s="122"/>
      <c r="AD1160" s="122"/>
      <c r="AQ1160" s="8"/>
      <c r="AR1160" s="8"/>
      <c r="AY1160" s="8"/>
      <c r="BA1160"/>
      <c r="BB1160"/>
      <c r="BC1160"/>
      <c r="BD1160"/>
    </row>
    <row r="1161" spans="1:56" s="4" customFormat="1">
      <c r="A1161"/>
      <c r="B1161"/>
      <c r="D1161"/>
      <c r="E1161"/>
      <c r="F1161"/>
      <c r="G1161"/>
      <c r="H1161"/>
      <c r="I1161"/>
      <c r="J1161"/>
      <c r="K1161"/>
      <c r="L1161"/>
      <c r="M1161"/>
      <c r="N1161"/>
      <c r="O1161"/>
      <c r="R1161" s="122"/>
      <c r="S1161" s="122"/>
      <c r="T1161" s="31"/>
      <c r="U1161" s="31"/>
      <c r="V1161" s="31"/>
      <c r="W1161" s="31"/>
      <c r="X1161" s="31"/>
      <c r="Y1161" s="31"/>
      <c r="Z1161" s="31"/>
      <c r="AA1161" s="31"/>
      <c r="AB1161" s="31"/>
      <c r="AC1161" s="122"/>
      <c r="AD1161" s="122"/>
      <c r="AQ1161" s="8"/>
      <c r="AR1161" s="8"/>
      <c r="AY1161" s="8"/>
      <c r="BA1161"/>
      <c r="BB1161"/>
      <c r="BC1161"/>
      <c r="BD1161"/>
    </row>
    <row r="1162" spans="1:56" s="4" customFormat="1">
      <c r="A1162"/>
      <c r="B1162"/>
      <c r="D1162"/>
      <c r="E1162"/>
      <c r="F1162"/>
      <c r="G1162"/>
      <c r="H1162"/>
      <c r="I1162"/>
      <c r="J1162"/>
      <c r="K1162"/>
      <c r="L1162"/>
      <c r="M1162"/>
      <c r="N1162"/>
      <c r="O1162"/>
      <c r="R1162" s="122"/>
      <c r="S1162" s="122"/>
      <c r="T1162" s="31"/>
      <c r="U1162" s="31"/>
      <c r="V1162" s="31"/>
      <c r="W1162" s="31"/>
      <c r="X1162" s="31"/>
      <c r="Y1162" s="31"/>
      <c r="Z1162" s="31"/>
      <c r="AA1162" s="31"/>
      <c r="AB1162" s="31"/>
      <c r="AC1162" s="122"/>
      <c r="AD1162" s="122"/>
      <c r="AQ1162" s="8"/>
      <c r="AR1162" s="8"/>
      <c r="AY1162" s="8"/>
      <c r="BA1162"/>
      <c r="BB1162"/>
      <c r="BC1162"/>
      <c r="BD1162"/>
    </row>
    <row r="1163" spans="1:56" s="4" customFormat="1">
      <c r="A1163"/>
      <c r="B1163"/>
      <c r="D1163"/>
      <c r="E1163"/>
      <c r="F1163"/>
      <c r="G1163"/>
      <c r="H1163"/>
      <c r="I1163"/>
      <c r="J1163"/>
      <c r="K1163"/>
      <c r="L1163"/>
      <c r="M1163"/>
      <c r="N1163"/>
      <c r="O1163"/>
      <c r="R1163" s="122"/>
      <c r="S1163" s="122"/>
      <c r="T1163" s="31"/>
      <c r="U1163" s="31"/>
      <c r="V1163" s="31"/>
      <c r="W1163" s="31"/>
      <c r="X1163" s="31"/>
      <c r="Y1163" s="31"/>
      <c r="Z1163" s="31"/>
      <c r="AA1163" s="31"/>
      <c r="AB1163" s="31"/>
      <c r="AC1163" s="122"/>
      <c r="AD1163" s="122"/>
      <c r="AQ1163" s="8"/>
      <c r="AR1163" s="8"/>
      <c r="AY1163" s="8"/>
      <c r="BA1163"/>
      <c r="BB1163"/>
      <c r="BC1163"/>
      <c r="BD1163"/>
    </row>
    <row r="1164" spans="1:56" s="4" customFormat="1">
      <c r="A1164"/>
      <c r="B1164"/>
      <c r="D1164"/>
      <c r="E1164"/>
      <c r="F1164"/>
      <c r="G1164"/>
      <c r="H1164"/>
      <c r="I1164"/>
      <c r="J1164"/>
      <c r="K1164"/>
      <c r="L1164"/>
      <c r="M1164"/>
      <c r="N1164"/>
      <c r="O1164"/>
      <c r="R1164" s="122"/>
      <c r="S1164" s="122"/>
      <c r="T1164" s="31"/>
      <c r="U1164" s="31"/>
      <c r="V1164" s="31"/>
      <c r="W1164" s="31"/>
      <c r="X1164" s="31"/>
      <c r="Y1164" s="31"/>
      <c r="Z1164" s="31"/>
      <c r="AA1164" s="31"/>
      <c r="AB1164" s="31"/>
      <c r="AC1164" s="122"/>
      <c r="AD1164" s="122"/>
      <c r="AQ1164" s="8"/>
      <c r="AR1164" s="8"/>
      <c r="AY1164" s="8"/>
      <c r="BA1164"/>
      <c r="BB1164"/>
      <c r="BC1164"/>
      <c r="BD1164"/>
    </row>
    <row r="1165" spans="1:56" s="4" customFormat="1">
      <c r="A1165"/>
      <c r="B1165"/>
      <c r="D1165"/>
      <c r="E1165"/>
      <c r="F1165"/>
      <c r="G1165"/>
      <c r="H1165"/>
      <c r="I1165"/>
      <c r="J1165"/>
      <c r="K1165"/>
      <c r="L1165"/>
      <c r="M1165"/>
      <c r="N1165"/>
      <c r="O1165"/>
      <c r="R1165" s="122"/>
      <c r="S1165" s="122"/>
      <c r="T1165" s="31"/>
      <c r="U1165" s="31"/>
      <c r="V1165" s="31"/>
      <c r="W1165" s="31"/>
      <c r="X1165" s="31"/>
      <c r="Y1165" s="31"/>
      <c r="Z1165" s="31"/>
      <c r="AA1165" s="31"/>
      <c r="AB1165" s="31"/>
      <c r="AC1165" s="122"/>
      <c r="AD1165" s="122"/>
      <c r="AQ1165" s="8"/>
      <c r="AR1165" s="8"/>
      <c r="AY1165" s="8"/>
      <c r="BA1165"/>
      <c r="BB1165"/>
      <c r="BC1165"/>
      <c r="BD1165"/>
    </row>
    <row r="1166" spans="1:56" s="4" customFormat="1">
      <c r="A1166"/>
      <c r="B1166"/>
      <c r="D1166"/>
      <c r="E1166"/>
      <c r="F1166"/>
      <c r="G1166"/>
      <c r="H1166"/>
      <c r="I1166"/>
      <c r="J1166"/>
      <c r="K1166"/>
      <c r="L1166"/>
      <c r="M1166"/>
      <c r="N1166"/>
      <c r="O1166"/>
      <c r="R1166" s="122"/>
      <c r="S1166" s="122"/>
      <c r="T1166" s="31"/>
      <c r="U1166" s="31"/>
      <c r="V1166" s="31"/>
      <c r="W1166" s="31"/>
      <c r="X1166" s="31"/>
      <c r="Y1166" s="31"/>
      <c r="Z1166" s="31"/>
      <c r="AA1166" s="31"/>
      <c r="AB1166" s="31"/>
      <c r="AC1166" s="122"/>
      <c r="AD1166" s="122"/>
      <c r="AQ1166" s="8"/>
      <c r="AR1166" s="8"/>
      <c r="AY1166" s="8"/>
      <c r="BA1166"/>
      <c r="BB1166"/>
      <c r="BC1166"/>
      <c r="BD1166"/>
    </row>
    <row r="1167" spans="1:56" s="4" customFormat="1">
      <c r="A1167"/>
      <c r="B1167"/>
      <c r="D1167"/>
      <c r="E1167"/>
      <c r="F1167"/>
      <c r="G1167"/>
      <c r="H1167"/>
      <c r="I1167"/>
      <c r="J1167"/>
      <c r="K1167"/>
      <c r="L1167"/>
      <c r="M1167"/>
      <c r="N1167"/>
      <c r="O1167"/>
      <c r="R1167" s="122"/>
      <c r="S1167" s="122"/>
      <c r="T1167" s="31"/>
      <c r="U1167" s="31"/>
      <c r="V1167" s="31"/>
      <c r="W1167" s="31"/>
      <c r="X1167" s="31"/>
      <c r="Y1167" s="31"/>
      <c r="Z1167" s="31"/>
      <c r="AA1167" s="31"/>
      <c r="AB1167" s="31"/>
      <c r="AC1167" s="122"/>
      <c r="AD1167" s="122"/>
      <c r="AQ1167" s="8"/>
      <c r="AR1167" s="8"/>
      <c r="AY1167" s="8"/>
      <c r="BA1167"/>
      <c r="BB1167"/>
      <c r="BC1167"/>
      <c r="BD1167"/>
    </row>
    <row r="1168" spans="1:56" s="4" customFormat="1">
      <c r="A1168"/>
      <c r="B1168"/>
      <c r="D1168"/>
      <c r="E1168"/>
      <c r="F1168"/>
      <c r="G1168"/>
      <c r="H1168"/>
      <c r="I1168"/>
      <c r="J1168"/>
      <c r="K1168"/>
      <c r="L1168"/>
      <c r="M1168"/>
      <c r="N1168"/>
      <c r="O1168"/>
      <c r="R1168" s="122"/>
      <c r="S1168" s="122"/>
      <c r="T1168" s="31"/>
      <c r="U1168" s="31"/>
      <c r="V1168" s="31"/>
      <c r="W1168" s="31"/>
      <c r="X1168" s="31"/>
      <c r="Y1168" s="31"/>
      <c r="Z1168" s="31"/>
      <c r="AA1168" s="31"/>
      <c r="AB1168" s="31"/>
      <c r="AC1168" s="122"/>
      <c r="AD1168" s="122"/>
      <c r="AQ1168" s="8"/>
      <c r="AR1168" s="8"/>
      <c r="AY1168" s="8"/>
      <c r="BA1168"/>
      <c r="BB1168"/>
      <c r="BC1168"/>
      <c r="BD1168"/>
    </row>
    <row r="1169" spans="1:56" s="4" customFormat="1">
      <c r="A1169"/>
      <c r="B1169"/>
      <c r="D1169"/>
      <c r="E1169"/>
      <c r="F1169"/>
      <c r="G1169"/>
      <c r="H1169"/>
      <c r="I1169"/>
      <c r="J1169"/>
      <c r="K1169"/>
      <c r="L1169"/>
      <c r="M1169"/>
      <c r="N1169"/>
      <c r="O1169"/>
      <c r="R1169" s="122"/>
      <c r="S1169" s="122"/>
      <c r="T1169" s="31"/>
      <c r="U1169" s="31"/>
      <c r="V1169" s="31"/>
      <c r="W1169" s="31"/>
      <c r="X1169" s="31"/>
      <c r="Y1169" s="31"/>
      <c r="Z1169" s="31"/>
      <c r="AA1169" s="31"/>
      <c r="AB1169" s="31"/>
      <c r="AC1169" s="122"/>
      <c r="AD1169" s="122"/>
      <c r="AQ1169" s="8"/>
      <c r="AR1169" s="8"/>
      <c r="AY1169" s="8"/>
      <c r="BA1169"/>
      <c r="BB1169"/>
      <c r="BC1169"/>
      <c r="BD1169"/>
    </row>
    <row r="1170" spans="1:56" s="4" customFormat="1">
      <c r="A1170"/>
      <c r="B1170"/>
      <c r="D1170"/>
      <c r="E1170"/>
      <c r="F1170"/>
      <c r="G1170"/>
      <c r="H1170"/>
      <c r="I1170"/>
      <c r="J1170"/>
      <c r="K1170"/>
      <c r="L1170"/>
      <c r="M1170"/>
      <c r="N1170"/>
      <c r="O1170"/>
      <c r="R1170" s="122"/>
      <c r="S1170" s="122"/>
      <c r="T1170" s="31"/>
      <c r="U1170" s="31"/>
      <c r="V1170" s="31"/>
      <c r="W1170" s="31"/>
      <c r="X1170" s="31"/>
      <c r="Y1170" s="31"/>
      <c r="Z1170" s="31"/>
      <c r="AA1170" s="31"/>
      <c r="AB1170" s="31"/>
      <c r="AC1170" s="122"/>
      <c r="AD1170" s="122"/>
      <c r="AQ1170" s="8"/>
      <c r="AR1170" s="8"/>
      <c r="AY1170" s="8"/>
      <c r="BA1170"/>
      <c r="BB1170"/>
      <c r="BC1170"/>
      <c r="BD1170"/>
    </row>
    <row r="1171" spans="1:56" s="4" customFormat="1">
      <c r="A1171"/>
      <c r="B1171"/>
      <c r="D1171"/>
      <c r="E1171"/>
      <c r="F1171"/>
      <c r="G1171"/>
      <c r="H1171"/>
      <c r="I1171"/>
      <c r="J1171"/>
      <c r="K1171"/>
      <c r="L1171"/>
      <c r="M1171"/>
      <c r="N1171"/>
      <c r="O1171"/>
      <c r="R1171" s="122"/>
      <c r="S1171" s="122"/>
      <c r="T1171" s="31"/>
      <c r="U1171" s="31"/>
      <c r="V1171" s="31"/>
      <c r="W1171" s="31"/>
      <c r="X1171" s="31"/>
      <c r="Y1171" s="31"/>
      <c r="Z1171" s="31"/>
      <c r="AA1171" s="31"/>
      <c r="AB1171" s="31"/>
      <c r="AC1171" s="122"/>
      <c r="AD1171" s="122"/>
      <c r="AQ1171" s="8"/>
      <c r="AR1171" s="8"/>
      <c r="AY1171" s="8"/>
      <c r="BA1171"/>
      <c r="BB1171"/>
      <c r="BC1171"/>
      <c r="BD1171"/>
    </row>
    <row r="1172" spans="1:56" s="4" customFormat="1">
      <c r="A1172"/>
      <c r="B1172"/>
      <c r="D1172"/>
      <c r="E1172"/>
      <c r="F1172"/>
      <c r="G1172"/>
      <c r="H1172"/>
      <c r="I1172"/>
      <c r="J1172"/>
      <c r="K1172"/>
      <c r="L1172"/>
      <c r="M1172"/>
      <c r="N1172"/>
      <c r="O1172"/>
      <c r="R1172" s="122"/>
      <c r="S1172" s="122"/>
      <c r="T1172" s="31"/>
      <c r="U1172" s="31"/>
      <c r="V1172" s="31"/>
      <c r="W1172" s="31"/>
      <c r="X1172" s="31"/>
      <c r="Y1172" s="31"/>
      <c r="Z1172" s="31"/>
      <c r="AA1172" s="31"/>
      <c r="AB1172" s="31"/>
      <c r="AC1172" s="122"/>
      <c r="AD1172" s="122"/>
      <c r="AQ1172" s="8"/>
      <c r="AR1172" s="8"/>
      <c r="AY1172" s="8"/>
      <c r="BA1172"/>
      <c r="BB1172"/>
      <c r="BC1172"/>
      <c r="BD1172"/>
    </row>
    <row r="1173" spans="1:56" s="4" customFormat="1">
      <c r="A1173"/>
      <c r="B1173"/>
      <c r="D1173"/>
      <c r="E1173"/>
      <c r="F1173"/>
      <c r="G1173"/>
      <c r="H1173"/>
      <c r="I1173"/>
      <c r="J1173"/>
      <c r="K1173"/>
      <c r="L1173"/>
      <c r="M1173"/>
      <c r="N1173"/>
      <c r="O1173"/>
      <c r="R1173" s="122"/>
      <c r="S1173" s="122"/>
      <c r="T1173" s="31"/>
      <c r="U1173" s="31"/>
      <c r="V1173" s="31"/>
      <c r="W1173" s="31"/>
      <c r="X1173" s="31"/>
      <c r="Y1173" s="31"/>
      <c r="Z1173" s="31"/>
      <c r="AA1173" s="31"/>
      <c r="AB1173" s="31"/>
      <c r="AC1173" s="122"/>
      <c r="AD1173" s="122"/>
      <c r="AQ1173" s="8"/>
      <c r="AR1173" s="8"/>
      <c r="AY1173" s="8"/>
      <c r="BA1173"/>
      <c r="BB1173"/>
      <c r="BC1173"/>
      <c r="BD1173"/>
    </row>
    <row r="1174" spans="1:56" s="4" customFormat="1">
      <c r="A1174"/>
      <c r="B1174"/>
      <c r="D1174"/>
      <c r="E1174"/>
      <c r="F1174"/>
      <c r="G1174"/>
      <c r="H1174"/>
      <c r="I1174"/>
      <c r="J1174"/>
      <c r="K1174"/>
      <c r="L1174"/>
      <c r="M1174"/>
      <c r="N1174"/>
      <c r="O1174"/>
      <c r="R1174" s="122"/>
      <c r="S1174" s="122"/>
      <c r="T1174" s="31"/>
      <c r="U1174" s="31"/>
      <c r="V1174" s="31"/>
      <c r="W1174" s="31"/>
      <c r="X1174" s="31"/>
      <c r="Y1174" s="31"/>
      <c r="Z1174" s="31"/>
      <c r="AA1174" s="31"/>
      <c r="AB1174" s="31"/>
      <c r="AC1174" s="122"/>
      <c r="AD1174" s="122"/>
      <c r="AQ1174" s="8"/>
      <c r="AR1174" s="8"/>
      <c r="AY1174" s="8"/>
      <c r="BA1174"/>
      <c r="BB1174"/>
      <c r="BC1174"/>
      <c r="BD1174"/>
    </row>
    <row r="1175" spans="1:56" s="4" customFormat="1">
      <c r="A1175"/>
      <c r="B1175"/>
      <c r="D1175"/>
      <c r="E1175"/>
      <c r="F1175"/>
      <c r="G1175"/>
      <c r="H1175"/>
      <c r="I1175"/>
      <c r="J1175"/>
      <c r="K1175"/>
      <c r="L1175"/>
      <c r="M1175"/>
      <c r="N1175"/>
      <c r="O1175"/>
      <c r="R1175" s="122"/>
      <c r="S1175" s="122"/>
      <c r="T1175" s="31"/>
      <c r="U1175" s="31"/>
      <c r="V1175" s="31"/>
      <c r="W1175" s="31"/>
      <c r="X1175" s="31"/>
      <c r="Y1175" s="31"/>
      <c r="Z1175" s="31"/>
      <c r="AA1175" s="31"/>
      <c r="AB1175" s="31"/>
      <c r="AC1175" s="122"/>
      <c r="AD1175" s="122"/>
      <c r="AQ1175" s="8"/>
      <c r="AR1175" s="8"/>
      <c r="AY1175" s="8"/>
      <c r="BA1175"/>
      <c r="BB1175"/>
      <c r="BC1175"/>
      <c r="BD1175"/>
    </row>
    <row r="1176" spans="1:56" s="4" customFormat="1">
      <c r="A1176"/>
      <c r="B1176"/>
      <c r="D1176"/>
      <c r="E1176"/>
      <c r="F1176"/>
      <c r="G1176"/>
      <c r="H1176"/>
      <c r="I1176"/>
      <c r="J1176"/>
      <c r="K1176"/>
      <c r="L1176"/>
      <c r="M1176"/>
      <c r="N1176"/>
      <c r="O1176"/>
      <c r="R1176" s="122"/>
      <c r="S1176" s="122"/>
      <c r="T1176" s="31"/>
      <c r="U1176" s="31"/>
      <c r="V1176" s="31"/>
      <c r="W1176" s="31"/>
      <c r="X1176" s="31"/>
      <c r="Y1176" s="31"/>
      <c r="Z1176" s="31"/>
      <c r="AA1176" s="31"/>
      <c r="AB1176" s="31"/>
      <c r="AC1176" s="122"/>
      <c r="AD1176" s="122"/>
      <c r="AQ1176" s="8"/>
      <c r="AR1176" s="8"/>
      <c r="AY1176" s="8"/>
      <c r="BA1176"/>
      <c r="BB1176"/>
      <c r="BC1176"/>
      <c r="BD1176"/>
    </row>
    <row r="1177" spans="1:56" s="4" customFormat="1">
      <c r="A1177"/>
      <c r="B1177"/>
      <c r="D1177"/>
      <c r="E1177"/>
      <c r="F1177"/>
      <c r="G1177"/>
      <c r="H1177"/>
      <c r="I1177"/>
      <c r="J1177"/>
      <c r="K1177"/>
      <c r="L1177"/>
      <c r="M1177"/>
      <c r="N1177"/>
      <c r="O1177"/>
      <c r="R1177" s="122"/>
      <c r="S1177" s="122"/>
      <c r="T1177" s="31"/>
      <c r="U1177" s="31"/>
      <c r="V1177" s="31"/>
      <c r="W1177" s="31"/>
      <c r="X1177" s="31"/>
      <c r="Y1177" s="31"/>
      <c r="Z1177" s="31"/>
      <c r="AA1177" s="31"/>
      <c r="AB1177" s="31"/>
      <c r="AC1177" s="122"/>
      <c r="AD1177" s="122"/>
      <c r="AQ1177" s="8"/>
      <c r="AR1177" s="8"/>
      <c r="AY1177" s="8"/>
      <c r="BA1177"/>
      <c r="BB1177"/>
      <c r="BC1177"/>
      <c r="BD1177"/>
    </row>
    <row r="1178" spans="1:56" s="4" customFormat="1">
      <c r="A1178"/>
      <c r="B1178"/>
      <c r="D1178"/>
      <c r="E1178"/>
      <c r="F1178"/>
      <c r="G1178"/>
      <c r="H1178"/>
      <c r="I1178"/>
      <c r="J1178"/>
      <c r="K1178"/>
      <c r="L1178"/>
      <c r="M1178"/>
      <c r="N1178"/>
      <c r="O1178"/>
      <c r="R1178" s="122"/>
      <c r="S1178" s="122"/>
      <c r="T1178" s="31"/>
      <c r="U1178" s="31"/>
      <c r="V1178" s="31"/>
      <c r="W1178" s="31"/>
      <c r="X1178" s="31"/>
      <c r="Y1178" s="31"/>
      <c r="Z1178" s="31"/>
      <c r="AA1178" s="31"/>
      <c r="AB1178" s="31"/>
      <c r="AC1178" s="122"/>
      <c r="AD1178" s="122"/>
      <c r="AQ1178" s="8"/>
      <c r="AR1178" s="8"/>
      <c r="AY1178" s="8"/>
      <c r="BA1178"/>
      <c r="BB1178"/>
      <c r="BC1178"/>
      <c r="BD1178"/>
    </row>
    <row r="1179" spans="1:56" s="4" customFormat="1">
      <c r="A1179"/>
      <c r="B1179"/>
      <c r="D1179"/>
      <c r="E1179"/>
      <c r="F1179"/>
      <c r="G1179"/>
      <c r="H1179"/>
      <c r="I1179"/>
      <c r="J1179"/>
      <c r="K1179"/>
      <c r="L1179"/>
      <c r="M1179"/>
      <c r="N1179"/>
      <c r="O1179"/>
      <c r="R1179" s="122"/>
      <c r="S1179" s="122"/>
      <c r="T1179" s="31"/>
      <c r="U1179" s="31"/>
      <c r="V1179" s="31"/>
      <c r="W1179" s="31"/>
      <c r="X1179" s="31"/>
      <c r="Y1179" s="31"/>
      <c r="Z1179" s="31"/>
      <c r="AA1179" s="31"/>
      <c r="AB1179" s="31"/>
      <c r="AC1179" s="122"/>
      <c r="AD1179" s="122"/>
      <c r="AQ1179" s="8"/>
      <c r="AR1179" s="8"/>
      <c r="AY1179" s="8"/>
      <c r="BA1179"/>
      <c r="BB1179"/>
      <c r="BC1179"/>
      <c r="BD1179"/>
    </row>
    <row r="1180" spans="1:56" s="4" customFormat="1">
      <c r="A1180"/>
      <c r="B1180"/>
      <c r="D1180"/>
      <c r="E1180"/>
      <c r="F1180"/>
      <c r="G1180"/>
      <c r="H1180"/>
      <c r="I1180"/>
      <c r="J1180"/>
      <c r="K1180"/>
      <c r="L1180"/>
      <c r="M1180"/>
      <c r="N1180"/>
      <c r="O1180"/>
      <c r="R1180" s="122"/>
      <c r="S1180" s="122"/>
      <c r="T1180" s="31"/>
      <c r="U1180" s="31"/>
      <c r="V1180" s="31"/>
      <c r="W1180" s="31"/>
      <c r="X1180" s="31"/>
      <c r="Y1180" s="31"/>
      <c r="Z1180" s="31"/>
      <c r="AA1180" s="31"/>
      <c r="AB1180" s="31"/>
      <c r="AC1180" s="122"/>
      <c r="AD1180" s="122"/>
      <c r="AQ1180" s="8"/>
      <c r="AR1180" s="8"/>
      <c r="AY1180" s="8"/>
      <c r="BA1180"/>
      <c r="BB1180"/>
      <c r="BC1180"/>
      <c r="BD1180"/>
    </row>
    <row r="1181" spans="1:56" s="4" customFormat="1">
      <c r="A1181"/>
      <c r="B1181"/>
      <c r="D1181"/>
      <c r="E1181"/>
      <c r="F1181"/>
      <c r="G1181"/>
      <c r="H1181"/>
      <c r="I1181"/>
      <c r="J1181"/>
      <c r="K1181"/>
      <c r="L1181"/>
      <c r="M1181"/>
      <c r="N1181"/>
      <c r="O1181"/>
      <c r="R1181" s="122"/>
      <c r="S1181" s="122"/>
      <c r="T1181" s="31"/>
      <c r="U1181" s="31"/>
      <c r="V1181" s="31"/>
      <c r="W1181" s="31"/>
      <c r="X1181" s="31"/>
      <c r="Y1181" s="31"/>
      <c r="Z1181" s="31"/>
      <c r="AA1181" s="31"/>
      <c r="AB1181" s="31"/>
      <c r="AC1181" s="122"/>
      <c r="AD1181" s="122"/>
      <c r="AQ1181" s="8"/>
      <c r="AR1181" s="8"/>
      <c r="AY1181" s="8"/>
      <c r="BA1181"/>
      <c r="BB1181"/>
      <c r="BC1181"/>
      <c r="BD1181"/>
    </row>
    <row r="1182" spans="1:56" s="4" customFormat="1">
      <c r="A1182"/>
      <c r="B1182"/>
      <c r="D1182"/>
      <c r="E1182"/>
      <c r="F1182"/>
      <c r="G1182"/>
      <c r="H1182"/>
      <c r="I1182"/>
      <c r="J1182"/>
      <c r="K1182"/>
      <c r="L1182"/>
      <c r="M1182"/>
      <c r="N1182"/>
      <c r="O1182"/>
      <c r="R1182" s="122"/>
      <c r="S1182" s="122"/>
      <c r="T1182" s="31"/>
      <c r="U1182" s="31"/>
      <c r="V1182" s="31"/>
      <c r="W1182" s="31"/>
      <c r="X1182" s="31"/>
      <c r="Y1182" s="31"/>
      <c r="Z1182" s="31"/>
      <c r="AA1182" s="31"/>
      <c r="AB1182" s="31"/>
      <c r="AC1182" s="122"/>
      <c r="AD1182" s="122"/>
      <c r="AQ1182" s="8"/>
      <c r="AR1182" s="8"/>
      <c r="AY1182" s="8"/>
      <c r="BA1182"/>
      <c r="BB1182"/>
      <c r="BC1182"/>
      <c r="BD1182"/>
    </row>
    <row r="1183" spans="1:56" s="4" customFormat="1">
      <c r="A1183"/>
      <c r="B1183"/>
      <c r="D1183"/>
      <c r="E1183"/>
      <c r="F1183"/>
      <c r="G1183"/>
      <c r="H1183"/>
      <c r="I1183"/>
      <c r="J1183"/>
      <c r="K1183"/>
      <c r="L1183"/>
      <c r="M1183"/>
      <c r="N1183"/>
      <c r="O1183"/>
      <c r="R1183" s="122"/>
      <c r="S1183" s="122"/>
      <c r="T1183" s="31"/>
      <c r="U1183" s="31"/>
      <c r="V1183" s="31"/>
      <c r="W1183" s="31"/>
      <c r="X1183" s="31"/>
      <c r="Y1183" s="31"/>
      <c r="Z1183" s="31"/>
      <c r="AA1183" s="31"/>
      <c r="AB1183" s="31"/>
      <c r="AC1183" s="122"/>
      <c r="AD1183" s="122"/>
      <c r="AQ1183" s="8"/>
      <c r="AR1183" s="8"/>
      <c r="AY1183" s="8"/>
      <c r="BA1183"/>
      <c r="BB1183"/>
      <c r="BC1183"/>
      <c r="BD1183"/>
    </row>
    <row r="1184" spans="1:56" s="4" customFormat="1">
      <c r="A1184"/>
      <c r="B1184"/>
      <c r="D1184"/>
      <c r="E1184"/>
      <c r="F1184"/>
      <c r="G1184"/>
      <c r="H1184"/>
      <c r="I1184"/>
      <c r="J1184"/>
      <c r="K1184"/>
      <c r="L1184"/>
      <c r="M1184"/>
      <c r="N1184"/>
      <c r="O1184"/>
      <c r="R1184" s="122"/>
      <c r="S1184" s="122"/>
      <c r="T1184" s="31"/>
      <c r="U1184" s="31"/>
      <c r="V1184" s="31"/>
      <c r="W1184" s="31"/>
      <c r="X1184" s="31"/>
      <c r="Y1184" s="31"/>
      <c r="Z1184" s="31"/>
      <c r="AA1184" s="31"/>
      <c r="AB1184" s="31"/>
      <c r="AC1184" s="122"/>
      <c r="AD1184" s="122"/>
      <c r="AQ1184" s="8"/>
      <c r="AR1184" s="8"/>
      <c r="AY1184" s="8"/>
      <c r="BA1184"/>
      <c r="BB1184"/>
      <c r="BC1184"/>
      <c r="BD1184"/>
    </row>
    <row r="1185" spans="1:56" s="4" customFormat="1">
      <c r="A1185"/>
      <c r="B1185"/>
      <c r="D1185"/>
      <c r="E1185"/>
      <c r="F1185"/>
      <c r="G1185"/>
      <c r="H1185"/>
      <c r="I1185"/>
      <c r="J1185"/>
      <c r="K1185"/>
      <c r="L1185"/>
      <c r="M1185"/>
      <c r="N1185"/>
      <c r="O1185"/>
      <c r="R1185" s="122"/>
      <c r="S1185" s="122"/>
      <c r="T1185" s="31"/>
      <c r="U1185" s="31"/>
      <c r="V1185" s="31"/>
      <c r="W1185" s="31"/>
      <c r="X1185" s="31"/>
      <c r="Y1185" s="31"/>
      <c r="Z1185" s="31"/>
      <c r="AA1185" s="31"/>
      <c r="AB1185" s="31"/>
      <c r="AC1185" s="122"/>
      <c r="AD1185" s="122"/>
      <c r="AQ1185" s="8"/>
      <c r="AR1185" s="8"/>
      <c r="AY1185" s="8"/>
      <c r="BA1185"/>
      <c r="BB1185"/>
      <c r="BC1185"/>
      <c r="BD1185"/>
    </row>
    <row r="1186" spans="1:56" s="4" customFormat="1">
      <c r="A1186"/>
      <c r="B1186"/>
      <c r="D1186"/>
      <c r="E1186"/>
      <c r="F1186"/>
      <c r="G1186"/>
      <c r="H1186"/>
      <c r="I1186"/>
      <c r="J1186"/>
      <c r="K1186"/>
      <c r="L1186"/>
      <c r="M1186"/>
      <c r="N1186"/>
      <c r="O1186"/>
      <c r="R1186" s="122"/>
      <c r="S1186" s="122"/>
      <c r="T1186" s="31"/>
      <c r="U1186" s="31"/>
      <c r="V1186" s="31"/>
      <c r="W1186" s="31"/>
      <c r="X1186" s="31"/>
      <c r="Y1186" s="31"/>
      <c r="Z1186" s="31"/>
      <c r="AA1186" s="31"/>
      <c r="AB1186" s="31"/>
      <c r="AC1186" s="122"/>
      <c r="AD1186" s="122"/>
      <c r="AQ1186" s="8"/>
      <c r="AR1186" s="8"/>
      <c r="AY1186" s="8"/>
      <c r="BA1186"/>
      <c r="BB1186"/>
      <c r="BC1186"/>
      <c r="BD1186"/>
    </row>
    <row r="1187" spans="1:56" s="4" customFormat="1">
      <c r="A1187"/>
      <c r="B1187"/>
      <c r="D1187"/>
      <c r="E1187"/>
      <c r="F1187"/>
      <c r="G1187"/>
      <c r="H1187"/>
      <c r="I1187"/>
      <c r="J1187"/>
      <c r="K1187"/>
      <c r="L1187"/>
      <c r="M1187"/>
      <c r="N1187"/>
      <c r="O1187"/>
      <c r="R1187" s="122"/>
      <c r="S1187" s="122"/>
      <c r="T1187" s="31"/>
      <c r="U1187" s="31"/>
      <c r="V1187" s="31"/>
      <c r="W1187" s="31"/>
      <c r="X1187" s="31"/>
      <c r="Y1187" s="31"/>
      <c r="Z1187" s="31"/>
      <c r="AA1187" s="31"/>
      <c r="AB1187" s="31"/>
      <c r="AC1187" s="122"/>
      <c r="AD1187" s="122"/>
      <c r="AQ1187" s="8"/>
      <c r="AR1187" s="8"/>
      <c r="AY1187" s="8"/>
      <c r="BA1187"/>
      <c r="BB1187"/>
      <c r="BC1187"/>
      <c r="BD1187"/>
    </row>
    <row r="1188" spans="1:56" s="4" customFormat="1">
      <c r="A1188"/>
      <c r="B1188"/>
      <c r="D1188"/>
      <c r="E1188"/>
      <c r="F1188"/>
      <c r="G1188"/>
      <c r="H1188"/>
      <c r="I1188"/>
      <c r="J1188"/>
      <c r="K1188"/>
      <c r="L1188"/>
      <c r="M1188"/>
      <c r="N1188"/>
      <c r="O1188"/>
      <c r="R1188" s="122"/>
      <c r="S1188" s="122"/>
      <c r="T1188" s="31"/>
      <c r="U1188" s="31"/>
      <c r="V1188" s="31"/>
      <c r="W1188" s="31"/>
      <c r="X1188" s="31"/>
      <c r="Y1188" s="31"/>
      <c r="Z1188" s="31"/>
      <c r="AA1188" s="31"/>
      <c r="AB1188" s="31"/>
      <c r="AC1188" s="122"/>
      <c r="AD1188" s="122"/>
      <c r="AQ1188" s="8"/>
      <c r="AR1188" s="8"/>
      <c r="AY1188" s="8"/>
      <c r="BA1188"/>
      <c r="BB1188"/>
      <c r="BC1188"/>
      <c r="BD1188"/>
    </row>
    <row r="1189" spans="1:56" s="4" customFormat="1">
      <c r="A1189"/>
      <c r="B1189"/>
      <c r="D1189"/>
      <c r="E1189"/>
      <c r="F1189"/>
      <c r="G1189"/>
      <c r="H1189"/>
      <c r="I1189"/>
      <c r="J1189"/>
      <c r="K1189"/>
      <c r="L1189"/>
      <c r="M1189"/>
      <c r="N1189"/>
      <c r="O1189"/>
      <c r="R1189" s="122"/>
      <c r="S1189" s="122"/>
      <c r="T1189" s="31"/>
      <c r="U1189" s="31"/>
      <c r="V1189" s="31"/>
      <c r="W1189" s="31"/>
      <c r="X1189" s="31"/>
      <c r="Y1189" s="31"/>
      <c r="Z1189" s="31"/>
      <c r="AA1189" s="31"/>
      <c r="AB1189" s="31"/>
      <c r="AC1189" s="122"/>
      <c r="AD1189" s="122"/>
      <c r="AQ1189" s="8"/>
      <c r="AR1189" s="8"/>
      <c r="AY1189" s="8"/>
      <c r="BA1189"/>
      <c r="BB1189"/>
      <c r="BC1189"/>
      <c r="BD1189"/>
    </row>
    <row r="1190" spans="1:56" s="4" customFormat="1">
      <c r="A1190"/>
      <c r="B1190"/>
      <c r="D1190"/>
      <c r="E1190"/>
      <c r="F1190"/>
      <c r="G1190"/>
      <c r="H1190"/>
      <c r="I1190"/>
      <c r="J1190"/>
      <c r="K1190"/>
      <c r="L1190"/>
      <c r="M1190"/>
      <c r="N1190"/>
      <c r="O1190"/>
      <c r="R1190" s="122"/>
      <c r="S1190" s="122"/>
      <c r="T1190" s="31"/>
      <c r="U1190" s="31"/>
      <c r="V1190" s="31"/>
      <c r="W1190" s="31"/>
      <c r="X1190" s="31"/>
      <c r="Y1190" s="31"/>
      <c r="Z1190" s="31"/>
      <c r="AA1190" s="31"/>
      <c r="AB1190" s="31"/>
      <c r="AC1190" s="122"/>
      <c r="AD1190" s="122"/>
      <c r="AQ1190" s="8"/>
      <c r="AR1190" s="8"/>
      <c r="AY1190" s="8"/>
      <c r="BA1190"/>
      <c r="BB1190"/>
      <c r="BC1190"/>
      <c r="BD1190"/>
    </row>
    <row r="1191" spans="1:56" s="4" customFormat="1">
      <c r="A1191"/>
      <c r="B1191"/>
      <c r="D1191"/>
      <c r="E1191"/>
      <c r="F1191"/>
      <c r="G1191"/>
      <c r="H1191"/>
      <c r="I1191"/>
      <c r="J1191"/>
      <c r="K1191"/>
      <c r="L1191"/>
      <c r="M1191"/>
      <c r="N1191"/>
      <c r="O1191"/>
      <c r="R1191" s="122"/>
      <c r="S1191" s="122"/>
      <c r="T1191" s="31"/>
      <c r="U1191" s="31"/>
      <c r="V1191" s="31"/>
      <c r="W1191" s="31"/>
      <c r="X1191" s="31"/>
      <c r="Y1191" s="31"/>
      <c r="Z1191" s="31"/>
      <c r="AA1191" s="31"/>
      <c r="AB1191" s="31"/>
      <c r="AC1191" s="122"/>
      <c r="AD1191" s="122"/>
      <c r="AQ1191" s="8"/>
      <c r="AR1191" s="8"/>
      <c r="AY1191" s="8"/>
      <c r="BA1191"/>
      <c r="BB1191"/>
      <c r="BC1191"/>
      <c r="BD1191"/>
    </row>
    <row r="1192" spans="1:56" s="4" customFormat="1">
      <c r="A1192"/>
      <c r="B1192"/>
      <c r="D1192"/>
      <c r="E1192"/>
      <c r="F1192"/>
      <c r="G1192"/>
      <c r="H1192"/>
      <c r="I1192"/>
      <c r="J1192"/>
      <c r="K1192"/>
      <c r="L1192"/>
      <c r="M1192"/>
      <c r="N1192"/>
      <c r="O1192"/>
      <c r="R1192" s="122"/>
      <c r="S1192" s="122"/>
      <c r="T1192" s="31"/>
      <c r="U1192" s="31"/>
      <c r="V1192" s="31"/>
      <c r="W1192" s="31"/>
      <c r="X1192" s="31"/>
      <c r="Y1192" s="31"/>
      <c r="Z1192" s="31"/>
      <c r="AA1192" s="31"/>
      <c r="AB1192" s="31"/>
      <c r="AC1192" s="122"/>
      <c r="AD1192" s="122"/>
      <c r="AQ1192" s="8"/>
      <c r="AR1192" s="8"/>
      <c r="AY1192" s="8"/>
      <c r="BA1192"/>
      <c r="BB1192"/>
      <c r="BC1192"/>
      <c r="BD1192"/>
    </row>
    <row r="1193" spans="1:56" s="4" customFormat="1">
      <c r="A1193"/>
      <c r="B1193"/>
      <c r="D1193"/>
      <c r="E1193"/>
      <c r="F1193"/>
      <c r="G1193"/>
      <c r="H1193"/>
      <c r="I1193"/>
      <c r="J1193"/>
      <c r="K1193"/>
      <c r="L1193"/>
      <c r="M1193"/>
      <c r="N1193"/>
      <c r="O1193"/>
      <c r="R1193" s="122"/>
      <c r="S1193" s="122"/>
      <c r="T1193" s="31"/>
      <c r="U1193" s="31"/>
      <c r="V1193" s="31"/>
      <c r="W1193" s="31"/>
      <c r="X1193" s="31"/>
      <c r="Y1193" s="31"/>
      <c r="Z1193" s="31"/>
      <c r="AA1193" s="31"/>
      <c r="AB1193" s="31"/>
      <c r="AC1193" s="122"/>
      <c r="AD1193" s="122"/>
      <c r="AQ1193" s="8"/>
      <c r="AR1193" s="8"/>
      <c r="AY1193" s="8"/>
      <c r="BA1193"/>
      <c r="BB1193"/>
      <c r="BC1193"/>
      <c r="BD1193"/>
    </row>
    <row r="1194" spans="1:56" s="4" customFormat="1">
      <c r="A1194"/>
      <c r="B1194"/>
      <c r="D1194"/>
      <c r="E1194"/>
      <c r="F1194"/>
      <c r="G1194"/>
      <c r="H1194"/>
      <c r="I1194"/>
      <c r="J1194"/>
      <c r="K1194"/>
      <c r="L1194"/>
      <c r="M1194"/>
      <c r="N1194"/>
      <c r="O1194"/>
      <c r="R1194" s="122"/>
      <c r="S1194" s="122"/>
      <c r="T1194" s="31"/>
      <c r="U1194" s="31"/>
      <c r="V1194" s="31"/>
      <c r="W1194" s="31"/>
      <c r="X1194" s="31"/>
      <c r="Y1194" s="31"/>
      <c r="Z1194" s="31"/>
      <c r="AA1194" s="31"/>
      <c r="AB1194" s="31"/>
      <c r="AC1194" s="122"/>
      <c r="AD1194" s="122"/>
      <c r="AQ1194" s="8"/>
      <c r="AR1194" s="8"/>
      <c r="AY1194" s="8"/>
      <c r="BA1194"/>
      <c r="BB1194"/>
      <c r="BC1194"/>
      <c r="BD1194"/>
    </row>
    <row r="1195" spans="1:56" s="4" customFormat="1">
      <c r="A1195"/>
      <c r="B1195"/>
      <c r="D1195"/>
      <c r="E1195"/>
      <c r="F1195"/>
      <c r="G1195"/>
      <c r="H1195"/>
      <c r="I1195"/>
      <c r="J1195"/>
      <c r="K1195"/>
      <c r="L1195"/>
      <c r="M1195"/>
      <c r="N1195"/>
      <c r="O1195"/>
      <c r="R1195" s="122"/>
      <c r="S1195" s="122"/>
      <c r="T1195" s="31"/>
      <c r="U1195" s="31"/>
      <c r="V1195" s="31"/>
      <c r="W1195" s="31"/>
      <c r="X1195" s="31"/>
      <c r="Y1195" s="31"/>
      <c r="Z1195" s="31"/>
      <c r="AA1195" s="31"/>
      <c r="AB1195" s="31"/>
      <c r="AC1195" s="122"/>
      <c r="AD1195" s="122"/>
      <c r="AQ1195" s="8"/>
      <c r="AR1195" s="8"/>
      <c r="AY1195" s="8"/>
      <c r="BA1195"/>
      <c r="BB1195"/>
      <c r="BC1195"/>
      <c r="BD1195"/>
    </row>
    <row r="1196" spans="1:56" s="4" customFormat="1">
      <c r="A1196"/>
      <c r="B1196"/>
      <c r="D1196"/>
      <c r="E1196"/>
      <c r="F1196"/>
      <c r="G1196"/>
      <c r="H1196"/>
      <c r="I1196"/>
      <c r="J1196"/>
      <c r="K1196"/>
      <c r="L1196"/>
      <c r="M1196"/>
      <c r="N1196"/>
      <c r="O1196"/>
      <c r="R1196" s="122"/>
      <c r="S1196" s="122"/>
      <c r="T1196" s="31"/>
      <c r="U1196" s="31"/>
      <c r="V1196" s="31"/>
      <c r="W1196" s="31"/>
      <c r="X1196" s="31"/>
      <c r="Y1196" s="31"/>
      <c r="Z1196" s="31"/>
      <c r="AA1196" s="31"/>
      <c r="AB1196" s="31"/>
      <c r="AC1196" s="122"/>
      <c r="AD1196" s="122"/>
      <c r="AQ1196" s="8"/>
      <c r="AR1196" s="8"/>
      <c r="AY1196" s="8"/>
      <c r="BA1196"/>
      <c r="BB1196"/>
      <c r="BC1196"/>
      <c r="BD1196"/>
    </row>
    <row r="1197" spans="1:56" s="4" customFormat="1">
      <c r="A1197"/>
      <c r="B1197"/>
      <c r="D1197"/>
      <c r="E1197"/>
      <c r="F1197"/>
      <c r="G1197"/>
      <c r="H1197"/>
      <c r="I1197"/>
      <c r="J1197"/>
      <c r="K1197"/>
      <c r="L1197"/>
      <c r="M1197"/>
      <c r="N1197"/>
      <c r="O1197"/>
      <c r="R1197" s="122"/>
      <c r="S1197" s="122"/>
      <c r="T1197" s="31"/>
      <c r="U1197" s="31"/>
      <c r="V1197" s="31"/>
      <c r="W1197" s="31"/>
      <c r="X1197" s="31"/>
      <c r="Y1197" s="31"/>
      <c r="Z1197" s="31"/>
      <c r="AA1197" s="31"/>
      <c r="AB1197" s="31"/>
      <c r="AC1197" s="122"/>
      <c r="AD1197" s="122"/>
      <c r="AQ1197" s="8"/>
      <c r="AR1197" s="8"/>
      <c r="AY1197" s="8"/>
      <c r="BA1197"/>
      <c r="BB1197"/>
      <c r="BC1197"/>
      <c r="BD1197"/>
    </row>
    <row r="1198" spans="1:56" s="4" customFormat="1">
      <c r="A1198"/>
      <c r="B1198"/>
      <c r="D1198"/>
      <c r="E1198"/>
      <c r="F1198"/>
      <c r="G1198"/>
      <c r="H1198"/>
      <c r="I1198"/>
      <c r="J1198"/>
      <c r="K1198"/>
      <c r="L1198"/>
      <c r="M1198"/>
      <c r="N1198"/>
      <c r="O1198"/>
      <c r="R1198" s="122"/>
      <c r="S1198" s="122"/>
      <c r="T1198" s="31"/>
      <c r="U1198" s="31"/>
      <c r="V1198" s="31"/>
      <c r="W1198" s="31"/>
      <c r="X1198" s="31"/>
      <c r="Y1198" s="31"/>
      <c r="Z1198" s="31"/>
      <c r="AA1198" s="31"/>
      <c r="AB1198" s="31"/>
      <c r="AC1198" s="122"/>
      <c r="AD1198" s="122"/>
      <c r="AQ1198" s="8"/>
      <c r="AR1198" s="8"/>
      <c r="AY1198" s="8"/>
      <c r="BA1198"/>
      <c r="BB1198"/>
      <c r="BC1198"/>
      <c r="BD1198"/>
    </row>
    <row r="1199" spans="1:56" s="4" customFormat="1">
      <c r="A1199"/>
      <c r="B1199"/>
      <c r="D1199"/>
      <c r="E1199"/>
      <c r="F1199"/>
      <c r="G1199"/>
      <c r="H1199"/>
      <c r="I1199"/>
      <c r="J1199"/>
      <c r="K1199"/>
      <c r="L1199"/>
      <c r="M1199"/>
      <c r="N1199"/>
      <c r="O1199"/>
      <c r="R1199" s="122"/>
      <c r="S1199" s="122"/>
      <c r="T1199" s="31"/>
      <c r="U1199" s="31"/>
      <c r="V1199" s="31"/>
      <c r="W1199" s="31"/>
      <c r="X1199" s="31"/>
      <c r="Y1199" s="31"/>
      <c r="Z1199" s="31"/>
      <c r="AA1199" s="31"/>
      <c r="AB1199" s="31"/>
      <c r="AC1199" s="122"/>
      <c r="AD1199" s="122"/>
      <c r="AQ1199" s="8"/>
      <c r="AR1199" s="8"/>
      <c r="AY1199" s="8"/>
      <c r="BA1199"/>
      <c r="BB1199"/>
      <c r="BC1199"/>
      <c r="BD1199"/>
    </row>
    <row r="1200" spans="1:56" s="4" customFormat="1">
      <c r="A1200"/>
      <c r="B1200"/>
      <c r="D1200"/>
      <c r="E1200"/>
      <c r="F1200"/>
      <c r="G1200"/>
      <c r="H1200"/>
      <c r="I1200"/>
      <c r="J1200"/>
      <c r="K1200"/>
      <c r="L1200"/>
      <c r="M1200"/>
      <c r="N1200"/>
      <c r="O1200"/>
      <c r="R1200" s="122"/>
      <c r="S1200" s="122"/>
      <c r="T1200" s="31"/>
      <c r="U1200" s="31"/>
      <c r="V1200" s="31"/>
      <c r="W1200" s="31"/>
      <c r="X1200" s="31"/>
      <c r="Y1200" s="31"/>
      <c r="Z1200" s="31"/>
      <c r="AA1200" s="31"/>
      <c r="AB1200" s="31"/>
      <c r="AC1200" s="122"/>
      <c r="AD1200" s="122"/>
      <c r="AQ1200" s="8"/>
      <c r="AR1200" s="8"/>
      <c r="AY1200" s="8"/>
      <c r="BA1200"/>
      <c r="BB1200"/>
      <c r="BC1200"/>
      <c r="BD1200"/>
    </row>
    <row r="1201" spans="1:56" s="4" customFormat="1">
      <c r="A1201"/>
      <c r="B1201"/>
      <c r="D1201"/>
      <c r="E1201"/>
      <c r="F1201"/>
      <c r="G1201"/>
      <c r="H1201"/>
      <c r="I1201"/>
      <c r="J1201"/>
      <c r="K1201"/>
      <c r="L1201"/>
      <c r="M1201"/>
      <c r="N1201"/>
      <c r="O1201"/>
      <c r="R1201" s="122"/>
      <c r="S1201" s="122"/>
      <c r="T1201" s="31"/>
      <c r="U1201" s="31"/>
      <c r="V1201" s="31"/>
      <c r="W1201" s="31"/>
      <c r="X1201" s="31"/>
      <c r="Y1201" s="31"/>
      <c r="Z1201" s="31"/>
      <c r="AA1201" s="31"/>
      <c r="AB1201" s="31"/>
      <c r="AC1201" s="122"/>
      <c r="AD1201" s="122"/>
      <c r="AQ1201" s="8"/>
      <c r="AR1201" s="8"/>
      <c r="AY1201" s="8"/>
      <c r="BA1201"/>
      <c r="BB1201"/>
      <c r="BC1201"/>
      <c r="BD1201"/>
    </row>
    <row r="1202" spans="1:56" s="4" customFormat="1">
      <c r="A1202"/>
      <c r="B1202"/>
      <c r="D1202"/>
      <c r="E1202"/>
      <c r="F1202"/>
      <c r="G1202"/>
      <c r="H1202"/>
      <c r="I1202"/>
      <c r="J1202"/>
      <c r="K1202"/>
      <c r="L1202"/>
      <c r="M1202"/>
      <c r="N1202"/>
      <c r="O1202"/>
      <c r="R1202" s="122"/>
      <c r="S1202" s="122"/>
      <c r="T1202" s="31"/>
      <c r="U1202" s="31"/>
      <c r="V1202" s="31"/>
      <c r="W1202" s="31"/>
      <c r="X1202" s="31"/>
      <c r="Y1202" s="31"/>
      <c r="Z1202" s="31"/>
      <c r="AA1202" s="31"/>
      <c r="AB1202" s="31"/>
      <c r="AC1202" s="122"/>
      <c r="AD1202" s="122"/>
      <c r="AQ1202" s="8"/>
      <c r="AR1202" s="8"/>
      <c r="AY1202" s="8"/>
      <c r="BA1202"/>
      <c r="BB1202"/>
      <c r="BC1202"/>
      <c r="BD1202"/>
    </row>
    <row r="1203" spans="1:56" s="4" customFormat="1">
      <c r="A1203"/>
      <c r="B1203"/>
      <c r="D1203"/>
      <c r="E1203"/>
      <c r="F1203"/>
      <c r="G1203"/>
      <c r="H1203"/>
      <c r="I1203"/>
      <c r="J1203"/>
      <c r="K1203"/>
      <c r="L1203"/>
      <c r="M1203"/>
      <c r="N1203"/>
      <c r="O1203"/>
      <c r="R1203" s="122"/>
      <c r="S1203" s="122"/>
      <c r="T1203" s="31"/>
      <c r="U1203" s="31"/>
      <c r="V1203" s="31"/>
      <c r="W1203" s="31"/>
      <c r="X1203" s="31"/>
      <c r="Y1203" s="31"/>
      <c r="Z1203" s="31"/>
      <c r="AA1203" s="31"/>
      <c r="AB1203" s="31"/>
      <c r="AC1203" s="122"/>
      <c r="AD1203" s="122"/>
      <c r="AQ1203" s="8"/>
      <c r="AR1203" s="8"/>
      <c r="AY1203" s="8"/>
      <c r="BA1203"/>
      <c r="BB1203"/>
      <c r="BC1203"/>
      <c r="BD1203"/>
    </row>
    <row r="1204" spans="1:56" s="4" customFormat="1">
      <c r="A1204"/>
      <c r="B1204"/>
      <c r="D1204"/>
      <c r="E1204"/>
      <c r="F1204"/>
      <c r="G1204"/>
      <c r="H1204"/>
      <c r="I1204"/>
      <c r="J1204"/>
      <c r="K1204"/>
      <c r="L1204"/>
      <c r="M1204"/>
      <c r="N1204"/>
      <c r="O1204"/>
      <c r="R1204" s="122"/>
      <c r="S1204" s="122"/>
      <c r="T1204" s="31"/>
      <c r="U1204" s="31"/>
      <c r="V1204" s="31"/>
      <c r="W1204" s="31"/>
      <c r="X1204" s="31"/>
      <c r="Y1204" s="31"/>
      <c r="Z1204" s="31"/>
      <c r="AA1204" s="31"/>
      <c r="AB1204" s="31"/>
      <c r="AC1204" s="122"/>
      <c r="AD1204" s="122"/>
      <c r="AQ1204" s="8"/>
      <c r="AR1204" s="8"/>
      <c r="AY1204" s="8"/>
      <c r="BA1204"/>
      <c r="BB1204"/>
      <c r="BC1204"/>
      <c r="BD1204"/>
    </row>
    <row r="1205" spans="1:56" s="4" customFormat="1">
      <c r="A1205"/>
      <c r="B1205"/>
      <c r="D1205"/>
      <c r="E1205"/>
      <c r="F1205"/>
      <c r="G1205"/>
      <c r="H1205"/>
      <c r="I1205"/>
      <c r="J1205"/>
      <c r="K1205"/>
      <c r="L1205"/>
      <c r="M1205"/>
      <c r="N1205"/>
      <c r="O1205"/>
      <c r="R1205" s="122"/>
      <c r="S1205" s="122"/>
      <c r="T1205" s="31"/>
      <c r="U1205" s="31"/>
      <c r="V1205" s="31"/>
      <c r="W1205" s="31"/>
      <c r="X1205" s="31"/>
      <c r="Y1205" s="31"/>
      <c r="Z1205" s="31"/>
      <c r="AA1205" s="31"/>
      <c r="AB1205" s="31"/>
      <c r="AC1205" s="122"/>
      <c r="AD1205" s="122"/>
      <c r="AQ1205" s="8"/>
      <c r="AR1205" s="8"/>
      <c r="AY1205" s="8"/>
      <c r="BA1205"/>
      <c r="BB1205"/>
      <c r="BC1205"/>
      <c r="BD1205"/>
    </row>
    <row r="1206" spans="1:56" s="4" customFormat="1">
      <c r="A1206"/>
      <c r="B1206"/>
      <c r="D1206"/>
      <c r="E1206"/>
      <c r="F1206"/>
      <c r="G1206"/>
      <c r="H1206"/>
      <c r="I1206"/>
      <c r="J1206"/>
      <c r="K1206"/>
      <c r="L1206"/>
      <c r="M1206"/>
      <c r="N1206"/>
      <c r="O1206"/>
      <c r="R1206" s="122"/>
      <c r="S1206" s="122"/>
      <c r="T1206" s="31"/>
      <c r="U1206" s="31"/>
      <c r="V1206" s="31"/>
      <c r="W1206" s="31"/>
      <c r="X1206" s="31"/>
      <c r="Y1206" s="31"/>
      <c r="Z1206" s="31"/>
      <c r="AA1206" s="31"/>
      <c r="AB1206" s="31"/>
      <c r="AC1206" s="122"/>
      <c r="AD1206" s="122"/>
      <c r="AQ1206" s="8"/>
      <c r="AR1206" s="8"/>
      <c r="AY1206" s="8"/>
      <c r="BA1206"/>
      <c r="BB1206"/>
      <c r="BC1206"/>
      <c r="BD1206"/>
    </row>
    <row r="1207" spans="1:56" s="4" customFormat="1">
      <c r="A1207"/>
      <c r="B1207"/>
      <c r="D1207"/>
      <c r="E1207"/>
      <c r="F1207"/>
      <c r="G1207"/>
      <c r="H1207"/>
      <c r="I1207"/>
      <c r="J1207"/>
      <c r="K1207"/>
      <c r="L1207"/>
      <c r="M1207"/>
      <c r="N1207"/>
      <c r="O1207"/>
      <c r="R1207" s="122"/>
      <c r="S1207" s="122"/>
      <c r="T1207" s="31"/>
      <c r="U1207" s="31"/>
      <c r="V1207" s="31"/>
      <c r="W1207" s="31"/>
      <c r="X1207" s="31"/>
      <c r="Y1207" s="31"/>
      <c r="Z1207" s="31"/>
      <c r="AA1207" s="31"/>
      <c r="AB1207" s="31"/>
      <c r="AC1207" s="122"/>
      <c r="AD1207" s="122"/>
      <c r="AQ1207" s="8"/>
      <c r="AR1207" s="8"/>
      <c r="AY1207" s="8"/>
      <c r="BA1207"/>
      <c r="BB1207"/>
      <c r="BC1207"/>
      <c r="BD1207"/>
    </row>
    <row r="1208" spans="1:56" s="4" customFormat="1">
      <c r="A1208"/>
      <c r="B1208"/>
      <c r="D1208"/>
      <c r="E1208"/>
      <c r="F1208"/>
      <c r="G1208"/>
      <c r="H1208"/>
      <c r="I1208"/>
      <c r="J1208"/>
      <c r="K1208"/>
      <c r="L1208"/>
      <c r="M1208"/>
      <c r="N1208"/>
      <c r="O1208"/>
      <c r="R1208" s="122"/>
      <c r="S1208" s="122"/>
      <c r="T1208" s="31"/>
      <c r="U1208" s="31"/>
      <c r="V1208" s="31"/>
      <c r="W1208" s="31"/>
      <c r="X1208" s="31"/>
      <c r="Y1208" s="31"/>
      <c r="Z1208" s="31"/>
      <c r="AA1208" s="31"/>
      <c r="AB1208" s="31"/>
      <c r="AC1208" s="122"/>
      <c r="AD1208" s="122"/>
      <c r="AQ1208" s="8"/>
      <c r="AR1208" s="8"/>
      <c r="AY1208" s="8"/>
      <c r="BA1208"/>
      <c r="BB1208"/>
      <c r="BC1208"/>
      <c r="BD1208"/>
    </row>
    <row r="1209" spans="1:56" s="4" customFormat="1">
      <c r="A1209"/>
      <c r="B1209"/>
      <c r="D1209"/>
      <c r="E1209"/>
      <c r="F1209"/>
      <c r="G1209"/>
      <c r="H1209"/>
      <c r="I1209"/>
      <c r="J1209"/>
      <c r="K1209"/>
      <c r="L1209"/>
      <c r="M1209"/>
      <c r="N1209"/>
      <c r="O1209"/>
      <c r="R1209" s="122"/>
      <c r="S1209" s="122"/>
      <c r="T1209" s="31"/>
      <c r="U1209" s="31"/>
      <c r="V1209" s="31"/>
      <c r="W1209" s="31"/>
      <c r="X1209" s="31"/>
      <c r="Y1209" s="31"/>
      <c r="Z1209" s="31"/>
      <c r="AA1209" s="31"/>
      <c r="AB1209" s="31"/>
      <c r="AC1209" s="122"/>
      <c r="AD1209" s="122"/>
      <c r="AQ1209" s="8"/>
      <c r="AR1209" s="8"/>
      <c r="AY1209" s="8"/>
      <c r="BA1209"/>
      <c r="BB1209"/>
      <c r="BC1209"/>
      <c r="BD1209"/>
    </row>
    <row r="1210" spans="1:56" s="4" customFormat="1">
      <c r="A1210"/>
      <c r="B1210"/>
      <c r="D1210"/>
      <c r="E1210"/>
      <c r="F1210"/>
      <c r="G1210"/>
      <c r="H1210"/>
      <c r="I1210"/>
      <c r="J1210"/>
      <c r="K1210"/>
      <c r="L1210"/>
      <c r="M1210"/>
      <c r="N1210"/>
      <c r="O1210"/>
      <c r="R1210" s="122"/>
      <c r="S1210" s="122"/>
      <c r="T1210" s="31"/>
      <c r="U1210" s="31"/>
      <c r="V1210" s="31"/>
      <c r="W1210" s="31"/>
      <c r="X1210" s="31"/>
      <c r="Y1210" s="31"/>
      <c r="Z1210" s="31"/>
      <c r="AA1210" s="31"/>
      <c r="AB1210" s="31"/>
      <c r="AC1210" s="122"/>
      <c r="AD1210" s="122"/>
      <c r="AQ1210" s="8"/>
      <c r="AR1210" s="8"/>
      <c r="AY1210" s="8"/>
      <c r="BA1210"/>
      <c r="BB1210"/>
      <c r="BC1210"/>
      <c r="BD1210"/>
    </row>
    <row r="1211" spans="1:56" s="4" customFormat="1">
      <c r="A1211"/>
      <c r="B1211"/>
      <c r="D1211"/>
      <c r="E1211"/>
      <c r="F1211"/>
      <c r="G1211"/>
      <c r="H1211"/>
      <c r="I1211"/>
      <c r="J1211"/>
      <c r="K1211"/>
      <c r="L1211"/>
      <c r="M1211"/>
      <c r="N1211"/>
      <c r="O1211"/>
      <c r="R1211" s="122"/>
      <c r="S1211" s="122"/>
      <c r="T1211" s="31"/>
      <c r="U1211" s="31"/>
      <c r="V1211" s="31"/>
      <c r="W1211" s="31"/>
      <c r="X1211" s="31"/>
      <c r="Y1211" s="31"/>
      <c r="Z1211" s="31"/>
      <c r="AA1211" s="31"/>
      <c r="AB1211" s="31"/>
      <c r="AC1211" s="122"/>
      <c r="AD1211" s="122"/>
      <c r="AQ1211" s="8"/>
      <c r="AR1211" s="8"/>
      <c r="AY1211" s="8"/>
      <c r="BA1211"/>
      <c r="BB1211"/>
      <c r="BC1211"/>
      <c r="BD1211"/>
    </row>
    <row r="1212" spans="1:56" s="4" customFormat="1">
      <c r="A1212"/>
      <c r="B1212"/>
      <c r="D1212"/>
      <c r="E1212"/>
      <c r="F1212"/>
      <c r="G1212"/>
      <c r="H1212"/>
      <c r="I1212"/>
      <c r="J1212"/>
      <c r="K1212"/>
      <c r="L1212"/>
      <c r="M1212"/>
      <c r="N1212"/>
      <c r="O1212"/>
      <c r="R1212" s="122"/>
      <c r="S1212" s="122"/>
      <c r="T1212" s="31"/>
      <c r="U1212" s="31"/>
      <c r="V1212" s="31"/>
      <c r="W1212" s="31"/>
      <c r="X1212" s="31"/>
      <c r="Y1212" s="31"/>
      <c r="Z1212" s="31"/>
      <c r="AA1212" s="31"/>
      <c r="AB1212" s="31"/>
      <c r="AC1212" s="122"/>
      <c r="AD1212" s="122"/>
      <c r="AQ1212" s="8"/>
      <c r="AR1212" s="8"/>
      <c r="AY1212" s="8"/>
      <c r="BA1212"/>
      <c r="BB1212"/>
      <c r="BC1212"/>
      <c r="BD1212"/>
    </row>
    <row r="1213" spans="1:56" s="4" customFormat="1">
      <c r="A1213"/>
      <c r="B1213"/>
      <c r="D1213"/>
      <c r="E1213"/>
      <c r="F1213"/>
      <c r="G1213"/>
      <c r="H1213"/>
      <c r="I1213"/>
      <c r="J1213"/>
      <c r="K1213"/>
      <c r="L1213"/>
      <c r="M1213"/>
      <c r="N1213"/>
      <c r="O1213"/>
      <c r="R1213" s="122"/>
      <c r="S1213" s="122"/>
      <c r="T1213" s="31"/>
      <c r="U1213" s="31"/>
      <c r="V1213" s="31"/>
      <c r="W1213" s="31"/>
      <c r="X1213" s="31"/>
      <c r="Y1213" s="31"/>
      <c r="Z1213" s="31"/>
      <c r="AA1213" s="31"/>
      <c r="AB1213" s="31"/>
      <c r="AC1213" s="122"/>
      <c r="AD1213" s="122"/>
      <c r="AQ1213" s="8"/>
      <c r="AR1213" s="8"/>
      <c r="AY1213" s="8"/>
      <c r="BA1213"/>
      <c r="BB1213"/>
      <c r="BC1213"/>
      <c r="BD1213"/>
    </row>
    <row r="1214" spans="1:56" s="4" customFormat="1">
      <c r="A1214"/>
      <c r="B1214"/>
      <c r="D1214"/>
      <c r="E1214"/>
      <c r="F1214"/>
      <c r="G1214"/>
      <c r="H1214"/>
      <c r="I1214"/>
      <c r="J1214"/>
      <c r="K1214"/>
      <c r="L1214"/>
      <c r="M1214"/>
      <c r="N1214"/>
      <c r="O1214"/>
      <c r="R1214" s="122"/>
      <c r="S1214" s="122"/>
      <c r="T1214" s="31"/>
      <c r="U1214" s="31"/>
      <c r="V1214" s="31"/>
      <c r="W1214" s="31"/>
      <c r="X1214" s="31"/>
      <c r="Y1214" s="31"/>
      <c r="Z1214" s="31"/>
      <c r="AA1214" s="31"/>
      <c r="AB1214" s="31"/>
      <c r="AC1214" s="122"/>
      <c r="AD1214" s="122"/>
      <c r="AQ1214" s="8"/>
      <c r="AR1214" s="8"/>
      <c r="AY1214" s="8"/>
      <c r="BA1214"/>
      <c r="BB1214"/>
      <c r="BC1214"/>
      <c r="BD1214"/>
    </row>
    <row r="1215" spans="1:56" s="4" customFormat="1">
      <c r="A1215"/>
      <c r="B1215"/>
      <c r="D1215"/>
      <c r="E1215"/>
      <c r="F1215"/>
      <c r="G1215"/>
      <c r="H1215"/>
      <c r="I1215"/>
      <c r="J1215"/>
      <c r="K1215"/>
      <c r="L1215"/>
      <c r="M1215"/>
      <c r="N1215"/>
      <c r="O1215"/>
      <c r="R1215" s="122"/>
      <c r="S1215" s="122"/>
      <c r="T1215" s="31"/>
      <c r="U1215" s="31"/>
      <c r="V1215" s="31"/>
      <c r="W1215" s="31"/>
      <c r="X1215" s="31"/>
      <c r="Y1215" s="31"/>
      <c r="Z1215" s="31"/>
      <c r="AA1215" s="31"/>
      <c r="AB1215" s="31"/>
      <c r="AC1215" s="122"/>
      <c r="AD1215" s="122"/>
      <c r="AQ1215" s="8"/>
      <c r="AR1215" s="8"/>
      <c r="AY1215" s="8"/>
      <c r="BA1215"/>
      <c r="BB1215"/>
      <c r="BC1215"/>
      <c r="BD1215"/>
    </row>
    <row r="1216" spans="1:56" s="4" customFormat="1">
      <c r="A1216"/>
      <c r="B1216"/>
      <c r="D1216"/>
      <c r="E1216"/>
      <c r="F1216"/>
      <c r="G1216"/>
      <c r="H1216"/>
      <c r="I1216"/>
      <c r="J1216"/>
      <c r="K1216"/>
      <c r="L1216"/>
      <c r="M1216"/>
      <c r="N1216"/>
      <c r="O1216"/>
      <c r="R1216" s="122"/>
      <c r="S1216" s="122"/>
      <c r="T1216" s="31"/>
      <c r="U1216" s="31"/>
      <c r="V1216" s="31"/>
      <c r="W1216" s="31"/>
      <c r="X1216" s="31"/>
      <c r="Y1216" s="31"/>
      <c r="Z1216" s="31"/>
      <c r="AA1216" s="31"/>
      <c r="AB1216" s="31"/>
      <c r="AC1216" s="122"/>
      <c r="AD1216" s="122"/>
      <c r="AQ1216" s="8"/>
      <c r="AR1216" s="8"/>
      <c r="AY1216" s="8"/>
      <c r="BA1216"/>
      <c r="BB1216"/>
      <c r="BC1216"/>
      <c r="BD1216"/>
    </row>
    <row r="1217" spans="1:56" s="4" customFormat="1">
      <c r="A1217"/>
      <c r="B1217"/>
      <c r="D1217"/>
      <c r="E1217"/>
      <c r="F1217"/>
      <c r="G1217"/>
      <c r="H1217"/>
      <c r="I1217"/>
      <c r="J1217"/>
      <c r="K1217"/>
      <c r="L1217"/>
      <c r="M1217"/>
      <c r="N1217"/>
      <c r="O1217"/>
      <c r="R1217" s="122"/>
      <c r="S1217" s="122"/>
      <c r="T1217" s="31"/>
      <c r="U1217" s="31"/>
      <c r="V1217" s="31"/>
      <c r="W1217" s="31"/>
      <c r="X1217" s="31"/>
      <c r="Y1217" s="31"/>
      <c r="Z1217" s="31"/>
      <c r="AA1217" s="31"/>
      <c r="AB1217" s="31"/>
      <c r="AC1217" s="122"/>
      <c r="AD1217" s="122"/>
      <c r="AQ1217" s="8"/>
      <c r="AR1217" s="8"/>
      <c r="AY1217" s="8"/>
      <c r="BA1217"/>
      <c r="BB1217"/>
      <c r="BC1217"/>
      <c r="BD1217"/>
    </row>
    <row r="1218" spans="1:56" s="4" customFormat="1">
      <c r="A1218"/>
      <c r="B1218"/>
      <c r="D1218"/>
      <c r="E1218"/>
      <c r="F1218"/>
      <c r="G1218"/>
      <c r="H1218"/>
      <c r="I1218"/>
      <c r="J1218"/>
      <c r="K1218"/>
      <c r="L1218"/>
      <c r="M1218"/>
      <c r="N1218"/>
      <c r="O1218"/>
      <c r="R1218" s="122"/>
      <c r="S1218" s="122"/>
      <c r="T1218" s="31"/>
      <c r="U1218" s="31"/>
      <c r="V1218" s="31"/>
      <c r="W1218" s="31"/>
      <c r="X1218" s="31"/>
      <c r="Y1218" s="31"/>
      <c r="Z1218" s="31"/>
      <c r="AA1218" s="31"/>
      <c r="AB1218" s="31"/>
      <c r="AC1218" s="122"/>
      <c r="AD1218" s="122"/>
      <c r="AQ1218" s="8"/>
      <c r="AR1218" s="8"/>
      <c r="AY1218" s="8"/>
      <c r="BA1218"/>
      <c r="BB1218"/>
      <c r="BC1218"/>
      <c r="BD1218"/>
    </row>
    <row r="1219" spans="1:56" s="4" customFormat="1">
      <c r="A1219"/>
      <c r="B1219"/>
      <c r="D1219"/>
      <c r="E1219"/>
      <c r="F1219"/>
      <c r="G1219"/>
      <c r="H1219"/>
      <c r="I1219"/>
      <c r="J1219"/>
      <c r="K1219"/>
      <c r="L1219"/>
      <c r="M1219"/>
      <c r="N1219"/>
      <c r="O1219"/>
      <c r="R1219" s="122"/>
      <c r="S1219" s="122"/>
      <c r="T1219" s="31"/>
      <c r="U1219" s="31"/>
      <c r="V1219" s="31"/>
      <c r="W1219" s="31"/>
      <c r="X1219" s="31"/>
      <c r="Y1219" s="31"/>
      <c r="Z1219" s="31"/>
      <c r="AA1219" s="31"/>
      <c r="AB1219" s="31"/>
      <c r="AC1219" s="122"/>
      <c r="AD1219" s="122"/>
      <c r="AQ1219" s="8"/>
      <c r="AR1219" s="8"/>
      <c r="AY1219" s="8"/>
      <c r="BA1219"/>
      <c r="BB1219"/>
      <c r="BC1219"/>
      <c r="BD1219"/>
    </row>
    <row r="1220" spans="1:56" s="4" customFormat="1">
      <c r="A1220"/>
      <c r="B1220"/>
      <c r="D1220"/>
      <c r="E1220"/>
      <c r="F1220"/>
      <c r="G1220"/>
      <c r="H1220"/>
      <c r="I1220"/>
      <c r="J1220"/>
      <c r="K1220"/>
      <c r="L1220"/>
      <c r="M1220"/>
      <c r="N1220"/>
      <c r="O1220"/>
      <c r="R1220" s="122"/>
      <c r="S1220" s="122"/>
      <c r="T1220" s="31"/>
      <c r="U1220" s="31"/>
      <c r="V1220" s="31"/>
      <c r="W1220" s="31"/>
      <c r="X1220" s="31"/>
      <c r="Y1220" s="31"/>
      <c r="Z1220" s="31"/>
      <c r="AA1220" s="31"/>
      <c r="AB1220" s="31"/>
      <c r="AC1220" s="122"/>
      <c r="AD1220" s="122"/>
      <c r="AQ1220" s="8"/>
      <c r="AR1220" s="8"/>
      <c r="AY1220" s="8"/>
      <c r="BA1220"/>
      <c r="BB1220"/>
      <c r="BC1220"/>
      <c r="BD1220"/>
    </row>
    <row r="1221" spans="1:56" s="4" customFormat="1">
      <c r="A1221"/>
      <c r="B1221"/>
      <c r="D1221"/>
      <c r="E1221"/>
      <c r="F1221"/>
      <c r="G1221"/>
      <c r="H1221"/>
      <c r="I1221"/>
      <c r="J1221"/>
      <c r="K1221"/>
      <c r="L1221"/>
      <c r="M1221"/>
      <c r="N1221"/>
      <c r="O1221"/>
      <c r="R1221" s="122"/>
      <c r="S1221" s="122"/>
      <c r="T1221" s="31"/>
      <c r="U1221" s="31"/>
      <c r="V1221" s="31"/>
      <c r="W1221" s="31"/>
      <c r="X1221" s="31"/>
      <c r="Y1221" s="31"/>
      <c r="Z1221" s="31"/>
      <c r="AA1221" s="31"/>
      <c r="AB1221" s="31"/>
      <c r="AC1221" s="122"/>
      <c r="AD1221" s="122"/>
      <c r="AQ1221" s="8"/>
      <c r="AR1221" s="8"/>
      <c r="AY1221" s="8"/>
      <c r="BA1221"/>
      <c r="BB1221"/>
      <c r="BC1221"/>
      <c r="BD1221"/>
    </row>
    <row r="1222" spans="1:56" s="4" customFormat="1">
      <c r="A1222"/>
      <c r="B1222"/>
      <c r="D1222"/>
      <c r="E1222"/>
      <c r="F1222"/>
      <c r="G1222"/>
      <c r="H1222"/>
      <c r="I1222"/>
      <c r="J1222"/>
      <c r="K1222"/>
      <c r="L1222"/>
      <c r="M1222"/>
      <c r="N1222"/>
      <c r="O1222"/>
      <c r="R1222" s="122"/>
      <c r="S1222" s="122"/>
      <c r="T1222" s="31"/>
      <c r="U1222" s="31"/>
      <c r="V1222" s="31"/>
      <c r="W1222" s="31"/>
      <c r="X1222" s="31"/>
      <c r="Y1222" s="31"/>
      <c r="Z1222" s="31"/>
      <c r="AA1222" s="31"/>
      <c r="AB1222" s="31"/>
      <c r="AC1222" s="122"/>
      <c r="AD1222" s="122"/>
      <c r="AQ1222" s="8"/>
      <c r="AR1222" s="8"/>
      <c r="AY1222" s="8"/>
      <c r="BA1222"/>
      <c r="BB1222"/>
      <c r="BC1222"/>
      <c r="BD1222"/>
    </row>
    <row r="1223" spans="1:56" s="4" customFormat="1">
      <c r="A1223"/>
      <c r="B1223"/>
      <c r="D1223"/>
      <c r="E1223"/>
      <c r="F1223"/>
      <c r="G1223"/>
      <c r="H1223"/>
      <c r="I1223"/>
      <c r="J1223"/>
      <c r="K1223"/>
      <c r="L1223"/>
      <c r="M1223"/>
      <c r="N1223"/>
      <c r="O1223"/>
      <c r="R1223" s="122"/>
      <c r="S1223" s="122"/>
      <c r="T1223" s="31"/>
      <c r="U1223" s="31"/>
      <c r="V1223" s="31"/>
      <c r="W1223" s="31"/>
      <c r="X1223" s="31"/>
      <c r="Y1223" s="31"/>
      <c r="Z1223" s="31"/>
      <c r="AA1223" s="31"/>
      <c r="AB1223" s="31"/>
      <c r="AC1223" s="122"/>
      <c r="AD1223" s="122"/>
      <c r="AQ1223" s="8"/>
      <c r="AR1223" s="8"/>
      <c r="AY1223" s="8"/>
      <c r="BA1223"/>
      <c r="BB1223"/>
      <c r="BC1223"/>
      <c r="BD1223"/>
    </row>
    <row r="1224" spans="1:56" s="4" customFormat="1">
      <c r="A1224"/>
      <c r="B1224"/>
      <c r="D1224"/>
      <c r="E1224"/>
      <c r="F1224"/>
      <c r="G1224"/>
      <c r="H1224"/>
      <c r="I1224"/>
      <c r="J1224"/>
      <c r="K1224"/>
      <c r="L1224"/>
      <c r="M1224"/>
      <c r="N1224"/>
      <c r="O1224"/>
      <c r="R1224" s="122"/>
      <c r="S1224" s="122"/>
      <c r="T1224" s="31"/>
      <c r="U1224" s="31"/>
      <c r="V1224" s="31"/>
      <c r="W1224" s="31"/>
      <c r="X1224" s="31"/>
      <c r="Y1224" s="31"/>
      <c r="Z1224" s="31"/>
      <c r="AA1224" s="31"/>
      <c r="AB1224" s="31"/>
      <c r="AC1224" s="122"/>
      <c r="AD1224" s="122"/>
      <c r="AQ1224" s="8"/>
      <c r="AR1224" s="8"/>
      <c r="AY1224" s="8"/>
      <c r="BA1224"/>
      <c r="BB1224"/>
      <c r="BC1224"/>
      <c r="BD1224"/>
    </row>
    <row r="1225" spans="1:56" s="4" customFormat="1">
      <c r="A1225"/>
      <c r="B1225"/>
      <c r="D1225"/>
      <c r="E1225"/>
      <c r="F1225"/>
      <c r="G1225"/>
      <c r="H1225"/>
      <c r="I1225"/>
      <c r="J1225"/>
      <c r="K1225"/>
      <c r="L1225"/>
      <c r="M1225"/>
      <c r="N1225"/>
      <c r="O1225"/>
      <c r="R1225" s="122"/>
      <c r="S1225" s="122"/>
      <c r="T1225" s="31"/>
      <c r="U1225" s="31"/>
      <c r="V1225" s="31"/>
      <c r="W1225" s="31"/>
      <c r="X1225" s="31"/>
      <c r="Y1225" s="31"/>
      <c r="Z1225" s="31"/>
      <c r="AA1225" s="31"/>
      <c r="AB1225" s="31"/>
      <c r="AC1225" s="122"/>
      <c r="AD1225" s="122"/>
      <c r="AQ1225" s="8"/>
      <c r="AR1225" s="8"/>
      <c r="AY1225" s="8"/>
      <c r="BA1225"/>
      <c r="BB1225"/>
      <c r="BC1225"/>
      <c r="BD1225"/>
    </row>
    <row r="1226" spans="1:56" s="4" customFormat="1">
      <c r="A1226"/>
      <c r="B1226"/>
      <c r="D1226"/>
      <c r="E1226"/>
      <c r="F1226"/>
      <c r="G1226"/>
      <c r="H1226"/>
      <c r="I1226"/>
      <c r="J1226"/>
      <c r="K1226"/>
      <c r="L1226"/>
      <c r="M1226"/>
      <c r="N1226"/>
      <c r="O1226"/>
      <c r="R1226" s="122"/>
      <c r="S1226" s="122"/>
      <c r="T1226" s="31"/>
      <c r="U1226" s="31"/>
      <c r="V1226" s="31"/>
      <c r="W1226" s="31"/>
      <c r="X1226" s="31"/>
      <c r="Y1226" s="31"/>
      <c r="Z1226" s="31"/>
      <c r="AA1226" s="31"/>
      <c r="AB1226" s="31"/>
      <c r="AC1226" s="122"/>
      <c r="AD1226" s="122"/>
      <c r="AQ1226" s="8"/>
      <c r="AR1226" s="8"/>
      <c r="AY1226" s="8"/>
      <c r="BA1226"/>
      <c r="BB1226"/>
      <c r="BC1226"/>
      <c r="BD1226"/>
    </row>
    <row r="1227" spans="1:56" s="4" customFormat="1">
      <c r="A1227"/>
      <c r="B1227"/>
      <c r="D1227"/>
      <c r="E1227"/>
      <c r="F1227"/>
      <c r="G1227"/>
      <c r="H1227"/>
      <c r="I1227"/>
      <c r="J1227"/>
      <c r="K1227"/>
      <c r="L1227"/>
      <c r="M1227"/>
      <c r="N1227"/>
      <c r="O1227"/>
      <c r="R1227" s="122"/>
      <c r="S1227" s="122"/>
      <c r="T1227" s="31"/>
      <c r="U1227" s="31"/>
      <c r="V1227" s="31"/>
      <c r="W1227" s="31"/>
      <c r="X1227" s="31"/>
      <c r="Y1227" s="31"/>
      <c r="Z1227" s="31"/>
      <c r="AA1227" s="31"/>
      <c r="AB1227" s="31"/>
      <c r="AC1227" s="122"/>
      <c r="AD1227" s="122"/>
      <c r="AQ1227" s="8"/>
      <c r="AR1227" s="8"/>
      <c r="AY1227" s="8"/>
      <c r="BA1227"/>
      <c r="BB1227"/>
      <c r="BC1227"/>
      <c r="BD1227"/>
    </row>
    <row r="1228" spans="1:56" s="4" customFormat="1">
      <c r="A1228"/>
      <c r="B1228"/>
      <c r="D1228"/>
      <c r="E1228"/>
      <c r="F1228"/>
      <c r="G1228"/>
      <c r="H1228"/>
      <c r="I1228"/>
      <c r="J1228"/>
      <c r="K1228"/>
      <c r="L1228"/>
      <c r="M1228"/>
      <c r="N1228"/>
      <c r="O1228"/>
      <c r="R1228" s="122"/>
      <c r="S1228" s="122"/>
      <c r="T1228" s="31"/>
      <c r="U1228" s="31"/>
      <c r="V1228" s="31"/>
      <c r="W1228" s="31"/>
      <c r="X1228" s="31"/>
      <c r="Y1228" s="31"/>
      <c r="Z1228" s="31"/>
      <c r="AA1228" s="31"/>
      <c r="AB1228" s="31"/>
      <c r="AC1228" s="122"/>
      <c r="AD1228" s="122"/>
      <c r="AQ1228" s="8"/>
      <c r="AR1228" s="8"/>
      <c r="AY1228" s="8"/>
      <c r="BA1228"/>
      <c r="BB1228"/>
      <c r="BC1228"/>
      <c r="BD1228"/>
    </row>
    <row r="1229" spans="1:56" s="4" customFormat="1">
      <c r="A1229"/>
      <c r="B1229"/>
      <c r="D1229"/>
      <c r="E1229"/>
      <c r="F1229"/>
      <c r="G1229"/>
      <c r="H1229"/>
      <c r="I1229"/>
      <c r="J1229"/>
      <c r="K1229"/>
      <c r="L1229"/>
      <c r="M1229"/>
      <c r="N1229"/>
      <c r="O1229"/>
      <c r="R1229" s="122"/>
      <c r="S1229" s="122"/>
      <c r="T1229" s="31"/>
      <c r="U1229" s="31"/>
      <c r="V1229" s="31"/>
      <c r="W1229" s="31"/>
      <c r="X1229" s="31"/>
      <c r="Y1229" s="31"/>
      <c r="Z1229" s="31"/>
      <c r="AA1229" s="31"/>
      <c r="AB1229" s="31"/>
      <c r="AC1229" s="122"/>
      <c r="AD1229" s="122"/>
      <c r="AQ1229" s="8"/>
      <c r="AR1229" s="8"/>
      <c r="AY1229" s="8"/>
      <c r="BA1229"/>
      <c r="BB1229"/>
      <c r="BC1229"/>
      <c r="BD1229"/>
    </row>
    <row r="1230" spans="1:56" s="4" customFormat="1">
      <c r="A1230"/>
      <c r="B1230"/>
      <c r="D1230"/>
      <c r="E1230"/>
      <c r="F1230"/>
      <c r="G1230"/>
      <c r="H1230"/>
      <c r="I1230"/>
      <c r="J1230"/>
      <c r="K1230"/>
      <c r="L1230"/>
      <c r="M1230"/>
      <c r="N1230"/>
      <c r="O1230"/>
      <c r="R1230" s="122"/>
      <c r="S1230" s="122"/>
      <c r="T1230" s="31"/>
      <c r="U1230" s="31"/>
      <c r="V1230" s="31"/>
      <c r="W1230" s="31"/>
      <c r="X1230" s="31"/>
      <c r="Y1230" s="31"/>
      <c r="Z1230" s="31"/>
      <c r="AA1230" s="31"/>
      <c r="AB1230" s="31"/>
      <c r="AC1230" s="122"/>
      <c r="AD1230" s="122"/>
      <c r="AQ1230" s="8"/>
      <c r="AR1230" s="8"/>
      <c r="AY1230" s="8"/>
      <c r="BA1230"/>
      <c r="BB1230"/>
      <c r="BC1230"/>
      <c r="BD1230"/>
    </row>
    <row r="1231" spans="1:56" s="4" customFormat="1">
      <c r="A1231"/>
      <c r="B1231"/>
      <c r="D1231"/>
      <c r="E1231"/>
      <c r="F1231"/>
      <c r="G1231"/>
      <c r="H1231"/>
      <c r="I1231"/>
      <c r="J1231"/>
      <c r="K1231"/>
      <c r="L1231"/>
      <c r="M1231"/>
      <c r="N1231"/>
      <c r="O1231"/>
      <c r="R1231" s="122"/>
      <c r="S1231" s="122"/>
      <c r="T1231" s="31"/>
      <c r="U1231" s="31"/>
      <c r="V1231" s="31"/>
      <c r="W1231" s="31"/>
      <c r="X1231" s="31"/>
      <c r="Y1231" s="31"/>
      <c r="Z1231" s="31"/>
      <c r="AA1231" s="31"/>
      <c r="AB1231" s="31"/>
      <c r="AC1231" s="122"/>
      <c r="AD1231" s="122"/>
      <c r="AQ1231" s="8"/>
      <c r="AR1231" s="8"/>
      <c r="AY1231" s="8"/>
      <c r="BA1231"/>
      <c r="BB1231"/>
      <c r="BC1231"/>
      <c r="BD1231"/>
    </row>
    <row r="1232" spans="1:56" s="4" customFormat="1">
      <c r="A1232"/>
      <c r="B1232"/>
      <c r="D1232"/>
      <c r="E1232"/>
      <c r="F1232"/>
      <c r="G1232"/>
      <c r="H1232"/>
      <c r="I1232"/>
      <c r="J1232"/>
      <c r="K1232"/>
      <c r="L1232"/>
      <c r="M1232"/>
      <c r="N1232"/>
      <c r="O1232"/>
      <c r="R1232" s="122"/>
      <c r="S1232" s="122"/>
      <c r="T1232" s="31"/>
      <c r="U1232" s="31"/>
      <c r="V1232" s="31"/>
      <c r="W1232" s="31"/>
      <c r="X1232" s="31"/>
      <c r="Y1232" s="31"/>
      <c r="Z1232" s="31"/>
      <c r="AA1232" s="31"/>
      <c r="AB1232" s="31"/>
      <c r="AC1232" s="122"/>
      <c r="AD1232" s="122"/>
      <c r="AQ1232" s="8"/>
      <c r="AR1232" s="8"/>
      <c r="AY1232" s="8"/>
      <c r="BA1232"/>
      <c r="BB1232"/>
      <c r="BC1232"/>
      <c r="BD1232"/>
    </row>
    <row r="1233" spans="1:56" s="4" customFormat="1">
      <c r="A1233"/>
      <c r="B1233"/>
      <c r="D1233"/>
      <c r="E1233"/>
      <c r="F1233"/>
      <c r="G1233"/>
      <c r="H1233"/>
      <c r="I1233"/>
      <c r="J1233"/>
      <c r="K1233"/>
      <c r="L1233"/>
      <c r="M1233"/>
      <c r="N1233"/>
      <c r="O1233"/>
      <c r="R1233" s="122"/>
      <c r="S1233" s="122"/>
      <c r="T1233" s="31"/>
      <c r="U1233" s="31"/>
      <c r="V1233" s="31"/>
      <c r="W1233" s="31"/>
      <c r="X1233" s="31"/>
      <c r="Y1233" s="31"/>
      <c r="Z1233" s="31"/>
      <c r="AA1233" s="31"/>
      <c r="AB1233" s="31"/>
      <c r="AC1233" s="122"/>
      <c r="AD1233" s="122"/>
      <c r="AQ1233" s="8"/>
      <c r="AR1233" s="8"/>
      <c r="AY1233" s="8"/>
      <c r="BA1233"/>
      <c r="BB1233"/>
      <c r="BC1233"/>
      <c r="BD1233"/>
    </row>
    <row r="1234" spans="1:56" s="4" customFormat="1">
      <c r="A1234"/>
      <c r="B1234"/>
      <c r="D1234"/>
      <c r="E1234"/>
      <c r="F1234"/>
      <c r="G1234"/>
      <c r="H1234"/>
      <c r="I1234"/>
      <c r="J1234"/>
      <c r="K1234"/>
      <c r="L1234"/>
      <c r="M1234"/>
      <c r="N1234"/>
      <c r="O1234"/>
      <c r="R1234" s="122"/>
      <c r="S1234" s="122"/>
      <c r="T1234" s="31"/>
      <c r="U1234" s="31"/>
      <c r="V1234" s="31"/>
      <c r="W1234" s="31"/>
      <c r="X1234" s="31"/>
      <c r="Y1234" s="31"/>
      <c r="Z1234" s="31"/>
      <c r="AA1234" s="31"/>
      <c r="AB1234" s="31"/>
      <c r="AC1234" s="122"/>
      <c r="AD1234" s="122"/>
      <c r="AQ1234" s="8"/>
      <c r="AR1234" s="8"/>
      <c r="AY1234" s="8"/>
      <c r="BA1234"/>
      <c r="BB1234"/>
      <c r="BC1234"/>
      <c r="BD1234"/>
    </row>
    <row r="1235" spans="1:56" s="4" customFormat="1">
      <c r="A1235"/>
      <c r="B1235"/>
      <c r="D1235"/>
      <c r="E1235"/>
      <c r="F1235"/>
      <c r="G1235"/>
      <c r="H1235"/>
      <c r="I1235"/>
      <c r="J1235"/>
      <c r="K1235"/>
      <c r="L1235"/>
      <c r="M1235"/>
      <c r="N1235"/>
      <c r="O1235"/>
      <c r="R1235" s="122"/>
      <c r="S1235" s="122"/>
      <c r="T1235" s="31"/>
      <c r="U1235" s="31"/>
      <c r="V1235" s="31"/>
      <c r="W1235" s="31"/>
      <c r="X1235" s="31"/>
      <c r="Y1235" s="31"/>
      <c r="Z1235" s="31"/>
      <c r="AA1235" s="31"/>
      <c r="AB1235" s="31"/>
      <c r="AC1235" s="122"/>
      <c r="AD1235" s="122"/>
      <c r="AQ1235" s="8"/>
      <c r="AR1235" s="8"/>
      <c r="AY1235" s="8"/>
      <c r="BA1235"/>
      <c r="BB1235"/>
      <c r="BC1235"/>
      <c r="BD1235"/>
    </row>
    <row r="1236" spans="1:56" s="4" customFormat="1">
      <c r="A1236"/>
      <c r="B1236"/>
      <c r="D1236"/>
      <c r="E1236"/>
      <c r="F1236"/>
      <c r="G1236"/>
      <c r="H1236"/>
      <c r="I1236"/>
      <c r="J1236"/>
      <c r="K1236"/>
      <c r="L1236"/>
      <c r="M1236"/>
      <c r="N1236"/>
      <c r="O1236"/>
      <c r="R1236" s="122"/>
      <c r="S1236" s="122"/>
      <c r="T1236" s="31"/>
      <c r="U1236" s="31"/>
      <c r="V1236" s="31"/>
      <c r="W1236" s="31"/>
      <c r="X1236" s="31"/>
      <c r="Y1236" s="31"/>
      <c r="Z1236" s="31"/>
      <c r="AA1236" s="31"/>
      <c r="AB1236" s="31"/>
      <c r="AC1236" s="122"/>
      <c r="AD1236" s="122"/>
      <c r="AQ1236" s="8"/>
      <c r="AR1236" s="8"/>
      <c r="AY1236" s="8"/>
      <c r="BA1236"/>
      <c r="BB1236"/>
      <c r="BC1236"/>
      <c r="BD1236"/>
    </row>
    <row r="1237" spans="1:56" s="4" customFormat="1">
      <c r="A1237"/>
      <c r="B1237"/>
      <c r="D1237"/>
      <c r="E1237"/>
      <c r="F1237"/>
      <c r="G1237"/>
      <c r="H1237"/>
      <c r="I1237"/>
      <c r="J1237"/>
      <c r="K1237"/>
      <c r="L1237"/>
      <c r="M1237"/>
      <c r="N1237"/>
      <c r="O1237"/>
      <c r="R1237" s="122"/>
      <c r="S1237" s="122"/>
      <c r="T1237" s="31"/>
      <c r="U1237" s="31"/>
      <c r="V1237" s="31"/>
      <c r="W1237" s="31"/>
      <c r="X1237" s="31"/>
      <c r="Y1237" s="31"/>
      <c r="Z1237" s="31"/>
      <c r="AA1237" s="31"/>
      <c r="AB1237" s="31"/>
      <c r="AC1237" s="122"/>
      <c r="AD1237" s="122"/>
      <c r="AQ1237" s="8"/>
      <c r="AR1237" s="8"/>
      <c r="AY1237" s="8"/>
      <c r="BA1237"/>
      <c r="BB1237"/>
      <c r="BC1237"/>
      <c r="BD1237"/>
    </row>
    <row r="1238" spans="1:56" s="4" customFormat="1">
      <c r="A1238"/>
      <c r="B1238"/>
      <c r="D1238"/>
      <c r="E1238"/>
      <c r="F1238"/>
      <c r="G1238"/>
      <c r="H1238"/>
      <c r="I1238"/>
      <c r="J1238"/>
      <c r="K1238"/>
      <c r="L1238"/>
      <c r="M1238"/>
      <c r="N1238"/>
      <c r="O1238"/>
      <c r="R1238" s="122"/>
      <c r="S1238" s="122"/>
      <c r="T1238" s="31"/>
      <c r="U1238" s="31"/>
      <c r="V1238" s="31"/>
      <c r="W1238" s="31"/>
      <c r="X1238" s="31"/>
      <c r="Y1238" s="31"/>
      <c r="Z1238" s="31"/>
      <c r="AA1238" s="31"/>
      <c r="AB1238" s="31"/>
      <c r="AC1238" s="122"/>
      <c r="AD1238" s="122"/>
      <c r="AQ1238" s="8"/>
      <c r="AR1238" s="8"/>
      <c r="AY1238" s="8"/>
      <c r="BA1238"/>
      <c r="BB1238"/>
      <c r="BC1238"/>
      <c r="BD1238"/>
    </row>
    <row r="1239" spans="1:56" s="4" customFormat="1">
      <c r="A1239"/>
      <c r="B1239"/>
      <c r="D1239"/>
      <c r="E1239"/>
      <c r="F1239"/>
      <c r="G1239"/>
      <c r="H1239"/>
      <c r="I1239"/>
      <c r="J1239"/>
      <c r="K1239"/>
      <c r="L1239"/>
      <c r="M1239"/>
      <c r="N1239"/>
      <c r="O1239"/>
      <c r="R1239" s="122"/>
      <c r="S1239" s="122"/>
      <c r="T1239" s="31"/>
      <c r="U1239" s="31"/>
      <c r="V1239" s="31"/>
      <c r="W1239" s="31"/>
      <c r="X1239" s="31"/>
      <c r="Y1239" s="31"/>
      <c r="Z1239" s="31"/>
      <c r="AA1239" s="31"/>
      <c r="AB1239" s="31"/>
      <c r="AC1239" s="122"/>
      <c r="AD1239" s="122"/>
      <c r="AQ1239" s="8"/>
      <c r="AR1239" s="8"/>
      <c r="AY1239" s="8"/>
      <c r="BA1239"/>
      <c r="BB1239"/>
      <c r="BC1239"/>
      <c r="BD1239"/>
    </row>
    <row r="1240" spans="1:56" s="4" customFormat="1">
      <c r="A1240"/>
      <c r="B1240"/>
      <c r="D1240"/>
      <c r="E1240"/>
      <c r="F1240"/>
      <c r="G1240"/>
      <c r="H1240"/>
      <c r="I1240"/>
      <c r="J1240"/>
      <c r="K1240"/>
      <c r="L1240"/>
      <c r="M1240"/>
      <c r="N1240"/>
      <c r="O1240"/>
      <c r="R1240" s="122"/>
      <c r="S1240" s="122"/>
      <c r="T1240" s="31"/>
      <c r="U1240" s="31"/>
      <c r="V1240" s="31"/>
      <c r="W1240" s="31"/>
      <c r="X1240" s="31"/>
      <c r="Y1240" s="31"/>
      <c r="Z1240" s="31"/>
      <c r="AA1240" s="31"/>
      <c r="AB1240" s="31"/>
      <c r="AC1240" s="122"/>
      <c r="AD1240" s="122"/>
      <c r="AQ1240" s="8"/>
      <c r="AR1240" s="8"/>
      <c r="AY1240" s="8"/>
      <c r="BA1240"/>
      <c r="BB1240"/>
      <c r="BC1240"/>
      <c r="BD1240"/>
    </row>
    <row r="1241" spans="1:56" s="4" customFormat="1">
      <c r="A1241"/>
      <c r="B1241"/>
      <c r="D1241"/>
      <c r="E1241"/>
      <c r="F1241"/>
      <c r="G1241"/>
      <c r="H1241"/>
      <c r="I1241"/>
      <c r="J1241"/>
      <c r="K1241"/>
      <c r="L1241"/>
      <c r="M1241"/>
      <c r="N1241"/>
      <c r="O1241"/>
      <c r="R1241" s="122"/>
      <c r="S1241" s="122"/>
      <c r="T1241" s="31"/>
      <c r="U1241" s="31"/>
      <c r="V1241" s="31"/>
      <c r="W1241" s="31"/>
      <c r="X1241" s="31"/>
      <c r="Y1241" s="31"/>
      <c r="Z1241" s="31"/>
      <c r="AA1241" s="31"/>
      <c r="AB1241" s="31"/>
      <c r="AC1241" s="122"/>
      <c r="AD1241" s="122"/>
      <c r="AQ1241" s="8"/>
      <c r="AR1241" s="8"/>
      <c r="AY1241" s="8"/>
      <c r="BA1241"/>
      <c r="BB1241"/>
      <c r="BC1241"/>
      <c r="BD1241"/>
    </row>
    <row r="1242" spans="1:56" s="4" customFormat="1">
      <c r="A1242"/>
      <c r="B1242"/>
      <c r="D1242"/>
      <c r="E1242"/>
      <c r="F1242"/>
      <c r="G1242"/>
      <c r="H1242"/>
      <c r="I1242"/>
      <c r="J1242"/>
      <c r="K1242"/>
      <c r="L1242"/>
      <c r="M1242"/>
      <c r="N1242"/>
      <c r="O1242"/>
      <c r="R1242" s="122"/>
      <c r="S1242" s="122"/>
      <c r="T1242" s="31"/>
      <c r="U1242" s="31"/>
      <c r="V1242" s="31"/>
      <c r="W1242" s="31"/>
      <c r="X1242" s="31"/>
      <c r="Y1242" s="31"/>
      <c r="Z1242" s="31"/>
      <c r="AA1242" s="31"/>
      <c r="AB1242" s="31"/>
      <c r="AC1242" s="122"/>
      <c r="AD1242" s="122"/>
      <c r="AQ1242" s="8"/>
      <c r="AR1242" s="8"/>
      <c r="AY1242" s="8"/>
      <c r="BA1242"/>
      <c r="BB1242"/>
      <c r="BC1242"/>
      <c r="BD1242"/>
    </row>
    <row r="1243" spans="1:56" s="4" customFormat="1">
      <c r="A1243"/>
      <c r="B1243"/>
      <c r="D1243"/>
      <c r="E1243"/>
      <c r="F1243"/>
      <c r="G1243"/>
      <c r="H1243"/>
      <c r="I1243"/>
      <c r="J1243"/>
      <c r="K1243"/>
      <c r="L1243"/>
      <c r="M1243"/>
      <c r="N1243"/>
      <c r="O1243"/>
      <c r="R1243" s="122"/>
      <c r="S1243" s="122"/>
      <c r="T1243" s="31"/>
      <c r="U1243" s="31"/>
      <c r="V1243" s="31"/>
      <c r="W1243" s="31"/>
      <c r="X1243" s="31"/>
      <c r="Y1243" s="31"/>
      <c r="Z1243" s="31"/>
      <c r="AA1243" s="31"/>
      <c r="AB1243" s="31"/>
      <c r="AC1243" s="122"/>
      <c r="AD1243" s="122"/>
      <c r="AQ1243" s="8"/>
      <c r="AR1243" s="8"/>
      <c r="AY1243" s="8"/>
      <c r="BA1243"/>
      <c r="BB1243"/>
      <c r="BC1243"/>
      <c r="BD1243"/>
    </row>
    <row r="1244" spans="1:56" s="4" customFormat="1">
      <c r="A1244"/>
      <c r="B1244"/>
      <c r="D1244"/>
      <c r="E1244"/>
      <c r="F1244"/>
      <c r="G1244"/>
      <c r="H1244"/>
      <c r="I1244"/>
      <c r="J1244"/>
      <c r="K1244"/>
      <c r="L1244"/>
      <c r="M1244"/>
      <c r="N1244"/>
      <c r="O1244"/>
      <c r="R1244" s="122"/>
      <c r="S1244" s="122"/>
      <c r="T1244" s="31"/>
      <c r="U1244" s="31"/>
      <c r="V1244" s="31"/>
      <c r="W1244" s="31"/>
      <c r="X1244" s="31"/>
      <c r="Y1244" s="31"/>
      <c r="Z1244" s="31"/>
      <c r="AA1244" s="31"/>
      <c r="AB1244" s="31"/>
      <c r="AC1244" s="122"/>
      <c r="AD1244" s="122"/>
      <c r="AQ1244" s="8"/>
      <c r="AR1244" s="8"/>
      <c r="AY1244" s="8"/>
      <c r="BA1244"/>
      <c r="BB1244"/>
      <c r="BC1244"/>
      <c r="BD1244"/>
    </row>
    <row r="1245" spans="1:56" s="4" customFormat="1">
      <c r="A1245"/>
      <c r="B1245"/>
      <c r="D1245"/>
      <c r="E1245"/>
      <c r="F1245"/>
      <c r="G1245"/>
      <c r="H1245"/>
      <c r="I1245"/>
      <c r="J1245"/>
      <c r="K1245"/>
      <c r="L1245"/>
      <c r="M1245"/>
      <c r="N1245"/>
      <c r="O1245"/>
      <c r="R1245" s="122"/>
      <c r="S1245" s="122"/>
      <c r="T1245" s="31"/>
      <c r="U1245" s="31"/>
      <c r="V1245" s="31"/>
      <c r="W1245" s="31"/>
      <c r="X1245" s="31"/>
      <c r="Y1245" s="31"/>
      <c r="Z1245" s="31"/>
      <c r="AA1245" s="31"/>
      <c r="AB1245" s="31"/>
      <c r="AC1245" s="122"/>
      <c r="AD1245" s="122"/>
      <c r="AQ1245" s="8"/>
      <c r="AR1245" s="8"/>
      <c r="AY1245" s="8"/>
      <c r="BA1245"/>
      <c r="BB1245"/>
      <c r="BC1245"/>
      <c r="BD1245"/>
    </row>
    <row r="1246" spans="1:56" s="4" customFormat="1">
      <c r="A1246"/>
      <c r="B1246"/>
      <c r="D1246"/>
      <c r="E1246"/>
      <c r="F1246"/>
      <c r="G1246"/>
      <c r="H1246"/>
      <c r="I1246"/>
      <c r="J1246"/>
      <c r="K1246"/>
      <c r="L1246"/>
      <c r="M1246"/>
      <c r="N1246"/>
      <c r="O1246"/>
      <c r="R1246" s="122"/>
      <c r="S1246" s="122"/>
      <c r="T1246" s="31"/>
      <c r="U1246" s="31"/>
      <c r="V1246" s="31"/>
      <c r="W1246" s="31"/>
      <c r="X1246" s="31"/>
      <c r="Y1246" s="31"/>
      <c r="Z1246" s="31"/>
      <c r="AA1246" s="31"/>
      <c r="AB1246" s="31"/>
      <c r="AC1246" s="122"/>
      <c r="AD1246" s="122"/>
      <c r="AQ1246" s="8"/>
      <c r="AR1246" s="8"/>
      <c r="AY1246" s="8"/>
      <c r="BA1246"/>
      <c r="BB1246"/>
      <c r="BC1246"/>
      <c r="BD1246"/>
    </row>
    <row r="1247" spans="1:56" s="4" customFormat="1">
      <c r="A1247"/>
      <c r="B1247"/>
      <c r="D1247"/>
      <c r="E1247"/>
      <c r="F1247"/>
      <c r="G1247"/>
      <c r="H1247"/>
      <c r="I1247"/>
      <c r="J1247"/>
      <c r="K1247"/>
      <c r="L1247"/>
      <c r="M1247"/>
      <c r="N1247"/>
      <c r="O1247"/>
      <c r="R1247" s="122"/>
      <c r="S1247" s="122"/>
      <c r="T1247" s="31"/>
      <c r="U1247" s="31"/>
      <c r="V1247" s="31"/>
      <c r="W1247" s="31"/>
      <c r="X1247" s="31"/>
      <c r="Y1247" s="31"/>
      <c r="Z1247" s="31"/>
      <c r="AA1247" s="31"/>
      <c r="AB1247" s="31"/>
      <c r="AC1247" s="122"/>
      <c r="AD1247" s="122"/>
      <c r="AQ1247" s="8"/>
      <c r="AR1247" s="8"/>
      <c r="AY1247" s="8"/>
      <c r="BA1247"/>
      <c r="BB1247"/>
      <c r="BC1247"/>
      <c r="BD1247"/>
    </row>
    <row r="1248" spans="1:56" s="4" customFormat="1">
      <c r="A1248"/>
      <c r="B1248"/>
      <c r="D1248"/>
      <c r="E1248"/>
      <c r="F1248"/>
      <c r="G1248"/>
      <c r="H1248"/>
      <c r="I1248"/>
      <c r="J1248"/>
      <c r="K1248"/>
      <c r="L1248"/>
      <c r="M1248"/>
      <c r="N1248"/>
      <c r="O1248"/>
      <c r="R1248" s="122"/>
      <c r="S1248" s="122"/>
      <c r="T1248" s="31"/>
      <c r="U1248" s="31"/>
      <c r="V1248" s="31"/>
      <c r="W1248" s="31"/>
      <c r="X1248" s="31"/>
      <c r="Y1248" s="31"/>
      <c r="Z1248" s="31"/>
      <c r="AA1248" s="31"/>
      <c r="AB1248" s="31"/>
      <c r="AC1248" s="122"/>
      <c r="AD1248" s="122"/>
      <c r="AQ1248" s="8"/>
      <c r="AR1248" s="8"/>
      <c r="AY1248" s="8"/>
      <c r="BA1248"/>
      <c r="BB1248"/>
      <c r="BC1248"/>
      <c r="BD1248"/>
    </row>
    <row r="1249" spans="1:56" s="4" customFormat="1">
      <c r="A1249"/>
      <c r="B1249"/>
      <c r="D1249"/>
      <c r="E1249"/>
      <c r="F1249"/>
      <c r="G1249"/>
      <c r="H1249"/>
      <c r="I1249"/>
      <c r="J1249"/>
      <c r="K1249"/>
      <c r="L1249"/>
      <c r="M1249"/>
      <c r="N1249"/>
      <c r="O1249"/>
      <c r="R1249" s="122"/>
      <c r="S1249" s="122"/>
      <c r="T1249" s="31"/>
      <c r="U1249" s="31"/>
      <c r="V1249" s="31"/>
      <c r="W1249" s="31"/>
      <c r="X1249" s="31"/>
      <c r="Y1249" s="31"/>
      <c r="Z1249" s="31"/>
      <c r="AA1249" s="31"/>
      <c r="AB1249" s="31"/>
      <c r="AC1249" s="122"/>
      <c r="AD1249" s="122"/>
      <c r="AQ1249" s="8"/>
      <c r="AR1249" s="8"/>
      <c r="AY1249" s="8"/>
      <c r="BA1249"/>
      <c r="BB1249"/>
      <c r="BC1249"/>
      <c r="BD1249"/>
    </row>
    <row r="1250" spans="1:56" s="4" customFormat="1">
      <c r="A1250"/>
      <c r="B1250"/>
      <c r="D1250"/>
      <c r="E1250"/>
      <c r="F1250"/>
      <c r="G1250"/>
      <c r="H1250"/>
      <c r="I1250"/>
      <c r="J1250"/>
      <c r="K1250"/>
      <c r="L1250"/>
      <c r="M1250"/>
      <c r="N1250"/>
      <c r="O1250"/>
      <c r="R1250" s="122"/>
      <c r="S1250" s="122"/>
      <c r="T1250" s="31"/>
      <c r="U1250" s="31"/>
      <c r="V1250" s="31"/>
      <c r="W1250" s="31"/>
      <c r="X1250" s="31"/>
      <c r="Y1250" s="31"/>
      <c r="Z1250" s="31"/>
      <c r="AA1250" s="31"/>
      <c r="AB1250" s="31"/>
      <c r="AC1250" s="122"/>
      <c r="AD1250" s="122"/>
      <c r="AQ1250" s="8"/>
      <c r="AR1250" s="8"/>
      <c r="AY1250" s="8"/>
      <c r="BA1250"/>
      <c r="BB1250"/>
      <c r="BC1250"/>
      <c r="BD1250"/>
    </row>
    <row r="1251" spans="1:56" s="4" customFormat="1">
      <c r="A1251"/>
      <c r="B1251"/>
      <c r="D1251"/>
      <c r="E1251"/>
      <c r="F1251"/>
      <c r="G1251"/>
      <c r="H1251"/>
      <c r="I1251"/>
      <c r="J1251"/>
      <c r="K1251"/>
      <c r="L1251"/>
      <c r="M1251"/>
      <c r="N1251"/>
      <c r="O1251"/>
      <c r="R1251" s="122"/>
      <c r="S1251" s="122"/>
      <c r="T1251" s="31"/>
      <c r="U1251" s="31"/>
      <c r="V1251" s="31"/>
      <c r="W1251" s="31"/>
      <c r="X1251" s="31"/>
      <c r="Y1251" s="31"/>
      <c r="Z1251" s="31"/>
      <c r="AA1251" s="31"/>
      <c r="AB1251" s="31"/>
      <c r="AC1251" s="122"/>
      <c r="AD1251" s="122"/>
      <c r="AQ1251" s="8"/>
      <c r="AR1251" s="8"/>
      <c r="AY1251" s="8"/>
      <c r="BA1251"/>
      <c r="BB1251"/>
      <c r="BC1251"/>
      <c r="BD1251"/>
    </row>
    <row r="1252" spans="1:56" s="4" customFormat="1">
      <c r="A1252"/>
      <c r="B1252"/>
      <c r="D1252"/>
      <c r="E1252"/>
      <c r="F1252"/>
      <c r="G1252"/>
      <c r="H1252"/>
      <c r="I1252"/>
      <c r="J1252"/>
      <c r="K1252"/>
      <c r="L1252"/>
      <c r="M1252"/>
      <c r="N1252"/>
      <c r="O1252"/>
      <c r="R1252" s="122"/>
      <c r="S1252" s="122"/>
      <c r="T1252" s="31"/>
      <c r="U1252" s="31"/>
      <c r="V1252" s="31"/>
      <c r="W1252" s="31"/>
      <c r="X1252" s="31"/>
      <c r="Y1252" s="31"/>
      <c r="Z1252" s="31"/>
      <c r="AA1252" s="31"/>
      <c r="AB1252" s="31"/>
      <c r="AC1252" s="122"/>
      <c r="AD1252" s="122"/>
      <c r="AQ1252" s="8"/>
      <c r="AR1252" s="8"/>
      <c r="AY1252" s="8"/>
      <c r="BA1252"/>
      <c r="BB1252"/>
      <c r="BC1252"/>
      <c r="BD1252"/>
    </row>
    <row r="1253" spans="1:56" s="4" customFormat="1">
      <c r="A1253"/>
      <c r="B1253"/>
      <c r="D1253"/>
      <c r="E1253"/>
      <c r="F1253"/>
      <c r="G1253"/>
      <c r="H1253"/>
      <c r="I1253"/>
      <c r="J1253"/>
      <c r="K1253"/>
      <c r="L1253"/>
      <c r="M1253"/>
      <c r="N1253"/>
      <c r="O1253"/>
      <c r="R1253" s="122"/>
      <c r="S1253" s="122"/>
      <c r="T1253" s="31"/>
      <c r="U1253" s="31"/>
      <c r="V1253" s="31"/>
      <c r="W1253" s="31"/>
      <c r="X1253" s="31"/>
      <c r="Y1253" s="31"/>
      <c r="Z1253" s="31"/>
      <c r="AA1253" s="31"/>
      <c r="AB1253" s="31"/>
      <c r="AC1253" s="122"/>
      <c r="AD1253" s="122"/>
      <c r="AQ1253" s="8"/>
      <c r="AR1253" s="8"/>
      <c r="AY1253" s="8"/>
      <c r="BA1253"/>
      <c r="BB1253"/>
      <c r="BC1253"/>
      <c r="BD1253"/>
    </row>
    <row r="1254" spans="1:56" s="4" customFormat="1">
      <c r="A1254"/>
      <c r="B1254"/>
      <c r="D1254"/>
      <c r="E1254"/>
      <c r="F1254"/>
      <c r="G1254"/>
      <c r="H1254"/>
      <c r="I1254"/>
      <c r="J1254"/>
      <c r="K1254"/>
      <c r="L1254"/>
      <c r="M1254"/>
      <c r="N1254"/>
      <c r="O1254"/>
      <c r="R1254" s="122"/>
      <c r="S1254" s="122"/>
      <c r="T1254" s="31"/>
      <c r="U1254" s="31"/>
      <c r="V1254" s="31"/>
      <c r="W1254" s="31"/>
      <c r="X1254" s="31"/>
      <c r="Y1254" s="31"/>
      <c r="Z1254" s="31"/>
      <c r="AA1254" s="31"/>
      <c r="AB1254" s="31"/>
      <c r="AC1254" s="122"/>
      <c r="AD1254" s="122"/>
      <c r="AQ1254" s="8"/>
      <c r="AR1254" s="8"/>
      <c r="AY1254" s="8"/>
      <c r="BA1254"/>
      <c r="BB1254"/>
      <c r="BC1254"/>
      <c r="BD1254"/>
    </row>
    <row r="1255" spans="1:56" s="4" customFormat="1">
      <c r="A1255"/>
      <c r="B1255"/>
      <c r="D1255"/>
      <c r="E1255"/>
      <c r="F1255"/>
      <c r="G1255"/>
      <c r="H1255"/>
      <c r="I1255"/>
      <c r="J1255"/>
      <c r="K1255"/>
      <c r="L1255"/>
      <c r="M1255"/>
      <c r="N1255"/>
      <c r="O1255"/>
      <c r="R1255" s="122"/>
      <c r="S1255" s="122"/>
      <c r="T1255" s="31"/>
      <c r="U1255" s="31"/>
      <c r="V1255" s="31"/>
      <c r="W1255" s="31"/>
      <c r="X1255" s="31"/>
      <c r="Y1255" s="31"/>
      <c r="Z1255" s="31"/>
      <c r="AA1255" s="31"/>
      <c r="AB1255" s="31"/>
      <c r="AC1255" s="122"/>
      <c r="AD1255" s="122"/>
      <c r="AQ1255" s="8"/>
      <c r="AR1255" s="8"/>
      <c r="AY1255" s="8"/>
      <c r="BA1255"/>
      <c r="BB1255"/>
      <c r="BC1255"/>
      <c r="BD1255"/>
    </row>
    <row r="1256" spans="1:56" s="4" customFormat="1">
      <c r="A1256"/>
      <c r="B1256"/>
      <c r="D1256"/>
      <c r="E1256"/>
      <c r="F1256"/>
      <c r="G1256"/>
      <c r="H1256"/>
      <c r="I1256"/>
      <c r="J1256"/>
      <c r="K1256"/>
      <c r="L1256"/>
      <c r="M1256"/>
      <c r="N1256"/>
      <c r="O1256"/>
      <c r="R1256" s="122"/>
      <c r="S1256" s="122"/>
      <c r="T1256" s="31"/>
      <c r="U1256" s="31"/>
      <c r="V1256" s="31"/>
      <c r="W1256" s="31"/>
      <c r="X1256" s="31"/>
      <c r="Y1256" s="31"/>
      <c r="Z1256" s="31"/>
      <c r="AA1256" s="31"/>
      <c r="AB1256" s="31"/>
      <c r="AC1256" s="122"/>
      <c r="AD1256" s="122"/>
      <c r="AQ1256" s="8"/>
      <c r="AR1256" s="8"/>
      <c r="AY1256" s="8"/>
      <c r="BA1256"/>
      <c r="BB1256"/>
      <c r="BC1256"/>
      <c r="BD1256"/>
    </row>
    <row r="1257" spans="1:56" s="4" customFormat="1">
      <c r="A1257"/>
      <c r="B1257"/>
      <c r="D1257"/>
      <c r="E1257"/>
      <c r="F1257"/>
      <c r="G1257"/>
      <c r="H1257"/>
      <c r="I1257"/>
      <c r="J1257"/>
      <c r="K1257"/>
      <c r="L1257"/>
      <c r="M1257"/>
      <c r="N1257"/>
      <c r="O1257"/>
      <c r="R1257" s="122"/>
      <c r="S1257" s="122"/>
      <c r="T1257" s="31"/>
      <c r="U1257" s="31"/>
      <c r="V1257" s="31"/>
      <c r="W1257" s="31"/>
      <c r="X1257" s="31"/>
      <c r="Y1257" s="31"/>
      <c r="Z1257" s="31"/>
      <c r="AA1257" s="31"/>
      <c r="AB1257" s="31"/>
      <c r="AC1257" s="122"/>
      <c r="AD1257" s="122"/>
      <c r="AQ1257" s="8"/>
      <c r="AR1257" s="8"/>
      <c r="AY1257" s="8"/>
      <c r="BA1257"/>
      <c r="BB1257"/>
      <c r="BC1257"/>
      <c r="BD1257"/>
    </row>
    <row r="1258" spans="1:56" s="4" customFormat="1">
      <c r="A1258"/>
      <c r="B1258"/>
      <c r="D1258"/>
      <c r="E1258"/>
      <c r="F1258"/>
      <c r="G1258"/>
      <c r="H1258"/>
      <c r="I1258"/>
      <c r="J1258"/>
      <c r="K1258"/>
      <c r="L1258"/>
      <c r="M1258"/>
      <c r="N1258"/>
      <c r="O1258"/>
      <c r="R1258" s="122"/>
      <c r="S1258" s="122"/>
      <c r="T1258" s="31"/>
      <c r="U1258" s="31"/>
      <c r="V1258" s="31"/>
      <c r="W1258" s="31"/>
      <c r="X1258" s="31"/>
      <c r="Y1258" s="31"/>
      <c r="Z1258" s="31"/>
      <c r="AA1258" s="31"/>
      <c r="AB1258" s="31"/>
      <c r="AC1258" s="122"/>
      <c r="AD1258" s="122"/>
      <c r="AQ1258" s="8"/>
      <c r="AR1258" s="8"/>
      <c r="AY1258" s="8"/>
      <c r="BA1258"/>
      <c r="BB1258"/>
      <c r="BC1258"/>
      <c r="BD1258"/>
    </row>
    <row r="1259" spans="1:56" s="4" customFormat="1">
      <c r="A1259"/>
      <c r="B1259"/>
      <c r="D1259"/>
      <c r="E1259"/>
      <c r="F1259"/>
      <c r="G1259"/>
      <c r="H1259"/>
      <c r="I1259"/>
      <c r="J1259"/>
      <c r="K1259"/>
      <c r="L1259"/>
      <c r="M1259"/>
      <c r="N1259"/>
      <c r="O1259"/>
      <c r="R1259" s="122"/>
      <c r="S1259" s="122"/>
      <c r="T1259" s="31"/>
      <c r="U1259" s="31"/>
      <c r="V1259" s="31"/>
      <c r="W1259" s="31"/>
      <c r="X1259" s="31"/>
      <c r="Y1259" s="31"/>
      <c r="Z1259" s="31"/>
      <c r="AA1259" s="31"/>
      <c r="AB1259" s="31"/>
      <c r="AC1259" s="122"/>
      <c r="AD1259" s="122"/>
      <c r="AQ1259" s="8"/>
      <c r="AR1259" s="8"/>
      <c r="AY1259" s="8"/>
      <c r="BA1259"/>
      <c r="BB1259"/>
      <c r="BC1259"/>
      <c r="BD1259"/>
    </row>
    <row r="1260" spans="1:56" s="4" customFormat="1">
      <c r="A1260"/>
      <c r="B1260"/>
      <c r="D1260"/>
      <c r="E1260"/>
      <c r="F1260"/>
      <c r="G1260"/>
      <c r="H1260"/>
      <c r="I1260"/>
      <c r="J1260"/>
      <c r="K1260"/>
      <c r="L1260"/>
      <c r="M1260"/>
      <c r="N1260"/>
      <c r="O1260"/>
      <c r="R1260" s="122"/>
      <c r="S1260" s="122"/>
      <c r="T1260" s="31"/>
      <c r="U1260" s="31"/>
      <c r="V1260" s="31"/>
      <c r="W1260" s="31"/>
      <c r="X1260" s="31"/>
      <c r="Y1260" s="31"/>
      <c r="Z1260" s="31"/>
      <c r="AA1260" s="31"/>
      <c r="AB1260" s="31"/>
      <c r="AC1260" s="122"/>
      <c r="AD1260" s="122"/>
      <c r="AQ1260" s="8"/>
      <c r="AR1260" s="8"/>
      <c r="AY1260" s="8"/>
      <c r="BA1260"/>
      <c r="BB1260"/>
      <c r="BC1260"/>
      <c r="BD1260"/>
    </row>
    <row r="1261" spans="1:56" s="4" customFormat="1">
      <c r="A1261"/>
      <c r="B1261"/>
      <c r="D1261"/>
      <c r="E1261"/>
      <c r="F1261"/>
      <c r="G1261"/>
      <c r="H1261"/>
      <c r="I1261"/>
      <c r="J1261"/>
      <c r="K1261"/>
      <c r="L1261"/>
      <c r="M1261"/>
      <c r="N1261"/>
      <c r="O1261"/>
      <c r="R1261" s="122"/>
      <c r="S1261" s="122"/>
      <c r="T1261" s="31"/>
      <c r="U1261" s="31"/>
      <c r="V1261" s="31"/>
      <c r="W1261" s="31"/>
      <c r="X1261" s="31"/>
      <c r="Y1261" s="31"/>
      <c r="Z1261" s="31"/>
      <c r="AA1261" s="31"/>
      <c r="AB1261" s="31"/>
      <c r="AC1261" s="122"/>
      <c r="AD1261" s="122"/>
      <c r="AQ1261" s="8"/>
      <c r="AR1261" s="8"/>
      <c r="AY1261" s="8"/>
      <c r="BA1261"/>
      <c r="BB1261"/>
      <c r="BC1261"/>
      <c r="BD1261"/>
    </row>
    <row r="1262" spans="1:56" s="4" customFormat="1">
      <c r="A1262"/>
      <c r="B1262"/>
      <c r="D1262"/>
      <c r="E1262"/>
      <c r="F1262"/>
      <c r="G1262"/>
      <c r="H1262"/>
      <c r="I1262"/>
      <c r="J1262"/>
      <c r="K1262"/>
      <c r="L1262"/>
      <c r="M1262"/>
      <c r="N1262"/>
      <c r="O1262"/>
      <c r="R1262" s="122"/>
      <c r="S1262" s="122"/>
      <c r="T1262" s="31"/>
      <c r="U1262" s="31"/>
      <c r="V1262" s="31"/>
      <c r="W1262" s="31"/>
      <c r="X1262" s="31"/>
      <c r="Y1262" s="31"/>
      <c r="Z1262" s="31"/>
      <c r="AA1262" s="31"/>
      <c r="AB1262" s="31"/>
      <c r="AC1262" s="122"/>
      <c r="AD1262" s="122"/>
      <c r="AQ1262" s="8"/>
      <c r="AR1262" s="8"/>
      <c r="AY1262" s="8"/>
      <c r="BA1262"/>
      <c r="BB1262"/>
      <c r="BC1262"/>
      <c r="BD1262"/>
    </row>
    <row r="1263" spans="1:56" s="4" customFormat="1">
      <c r="A1263"/>
      <c r="B1263"/>
      <c r="D1263"/>
      <c r="E1263"/>
      <c r="F1263"/>
      <c r="G1263"/>
      <c r="H1263"/>
      <c r="I1263"/>
      <c r="J1263"/>
      <c r="K1263"/>
      <c r="L1263"/>
      <c r="M1263"/>
      <c r="N1263"/>
      <c r="O1263"/>
      <c r="R1263" s="122"/>
      <c r="S1263" s="122"/>
      <c r="T1263" s="31"/>
      <c r="U1263" s="31"/>
      <c r="V1263" s="31"/>
      <c r="W1263" s="31"/>
      <c r="X1263" s="31"/>
      <c r="Y1263" s="31"/>
      <c r="Z1263" s="31"/>
      <c r="AA1263" s="31"/>
      <c r="AB1263" s="31"/>
      <c r="AC1263" s="122"/>
      <c r="AD1263" s="122"/>
      <c r="AQ1263" s="8"/>
      <c r="AR1263" s="8"/>
      <c r="AY1263" s="8"/>
      <c r="BA1263"/>
      <c r="BB1263"/>
      <c r="BC1263"/>
      <c r="BD1263"/>
    </row>
    <row r="1264" spans="1:56" s="4" customFormat="1">
      <c r="A1264"/>
      <c r="B1264"/>
      <c r="D1264"/>
      <c r="E1264"/>
      <c r="F1264"/>
      <c r="G1264"/>
      <c r="H1264"/>
      <c r="I1264"/>
      <c r="J1264"/>
      <c r="K1264"/>
      <c r="L1264"/>
      <c r="M1264"/>
      <c r="N1264"/>
      <c r="O1264"/>
      <c r="R1264" s="122"/>
      <c r="S1264" s="122"/>
      <c r="T1264" s="31"/>
      <c r="U1264" s="31"/>
      <c r="V1264" s="31"/>
      <c r="W1264" s="31"/>
      <c r="X1264" s="31"/>
      <c r="Y1264" s="31"/>
      <c r="Z1264" s="31"/>
      <c r="AA1264" s="31"/>
      <c r="AB1264" s="31"/>
      <c r="AC1264" s="122"/>
      <c r="AD1264" s="122"/>
      <c r="AQ1264" s="8"/>
      <c r="AR1264" s="8"/>
      <c r="AY1264" s="8"/>
      <c r="BA1264"/>
      <c r="BB1264"/>
      <c r="BC1264"/>
      <c r="BD1264"/>
    </row>
    <row r="1265" spans="1:56" s="4" customFormat="1">
      <c r="A1265"/>
      <c r="B1265"/>
      <c r="D1265"/>
      <c r="E1265"/>
      <c r="F1265"/>
      <c r="G1265"/>
      <c r="H1265"/>
      <c r="I1265"/>
      <c r="J1265"/>
      <c r="K1265"/>
      <c r="L1265"/>
      <c r="M1265"/>
      <c r="N1265"/>
      <c r="O1265"/>
      <c r="R1265" s="122"/>
      <c r="S1265" s="122"/>
      <c r="T1265" s="31"/>
      <c r="U1265" s="31"/>
      <c r="V1265" s="31"/>
      <c r="W1265" s="31"/>
      <c r="X1265" s="31"/>
      <c r="Y1265" s="31"/>
      <c r="Z1265" s="31"/>
      <c r="AA1265" s="31"/>
      <c r="AB1265" s="31"/>
      <c r="AC1265" s="122"/>
      <c r="AD1265" s="122"/>
      <c r="AQ1265" s="8"/>
      <c r="AR1265" s="8"/>
      <c r="AY1265" s="8"/>
      <c r="BA1265"/>
      <c r="BB1265"/>
      <c r="BC1265"/>
      <c r="BD1265"/>
    </row>
    <row r="1266" spans="1:56" s="4" customFormat="1">
      <c r="A1266"/>
      <c r="B1266"/>
      <c r="D1266"/>
      <c r="E1266"/>
      <c r="F1266"/>
      <c r="G1266"/>
      <c r="H1266"/>
      <c r="I1266"/>
      <c r="J1266"/>
      <c r="K1266"/>
      <c r="L1266"/>
      <c r="M1266"/>
      <c r="N1266"/>
      <c r="O1266"/>
      <c r="R1266" s="122"/>
      <c r="S1266" s="122"/>
      <c r="T1266" s="31"/>
      <c r="U1266" s="31"/>
      <c r="V1266" s="31"/>
      <c r="W1266" s="31"/>
      <c r="X1266" s="31"/>
      <c r="Y1266" s="31"/>
      <c r="Z1266" s="31"/>
      <c r="AA1266" s="31"/>
      <c r="AB1266" s="31"/>
      <c r="AC1266" s="122"/>
      <c r="AD1266" s="122"/>
      <c r="AQ1266" s="8"/>
      <c r="AR1266" s="8"/>
      <c r="AY1266" s="8"/>
      <c r="BA1266"/>
      <c r="BB1266"/>
      <c r="BC1266"/>
      <c r="BD1266"/>
    </row>
    <row r="1267" spans="1:56" s="4" customFormat="1">
      <c r="A1267"/>
      <c r="B1267"/>
      <c r="D1267"/>
      <c r="E1267"/>
      <c r="F1267"/>
      <c r="G1267"/>
      <c r="H1267"/>
      <c r="I1267"/>
      <c r="J1267"/>
      <c r="K1267"/>
      <c r="L1267"/>
      <c r="M1267"/>
      <c r="N1267"/>
      <c r="O1267"/>
      <c r="R1267" s="122"/>
      <c r="S1267" s="122"/>
      <c r="T1267" s="31"/>
      <c r="U1267" s="31"/>
      <c r="V1267" s="31"/>
      <c r="W1267" s="31"/>
      <c r="X1267" s="31"/>
      <c r="Y1267" s="31"/>
      <c r="Z1267" s="31"/>
      <c r="AA1267" s="31"/>
      <c r="AB1267" s="31"/>
      <c r="AC1267" s="122"/>
      <c r="AD1267" s="122"/>
      <c r="AQ1267" s="8"/>
      <c r="AR1267" s="8"/>
      <c r="AY1267" s="8"/>
      <c r="BA1267"/>
      <c r="BB1267"/>
      <c r="BC1267"/>
      <c r="BD1267"/>
    </row>
    <row r="1268" spans="1:56" s="4" customFormat="1">
      <c r="A1268"/>
      <c r="B1268"/>
      <c r="D1268"/>
      <c r="E1268"/>
      <c r="F1268"/>
      <c r="G1268"/>
      <c r="H1268"/>
      <c r="I1268"/>
      <c r="J1268"/>
      <c r="K1268"/>
      <c r="L1268"/>
      <c r="M1268"/>
      <c r="N1268"/>
      <c r="O1268"/>
      <c r="R1268" s="122"/>
      <c r="S1268" s="122"/>
      <c r="T1268" s="31"/>
      <c r="U1268" s="31"/>
      <c r="V1268" s="31"/>
      <c r="W1268" s="31"/>
      <c r="X1268" s="31"/>
      <c r="Y1268" s="31"/>
      <c r="Z1268" s="31"/>
      <c r="AA1268" s="31"/>
      <c r="AB1268" s="31"/>
      <c r="AC1268" s="122"/>
      <c r="AD1268" s="122"/>
      <c r="AQ1268" s="8"/>
      <c r="AR1268" s="8"/>
      <c r="AY1268" s="8"/>
      <c r="BA1268"/>
      <c r="BB1268"/>
      <c r="BC1268"/>
      <c r="BD1268"/>
    </row>
    <row r="1269" spans="1:56" s="4" customFormat="1">
      <c r="A1269"/>
      <c r="B1269"/>
      <c r="D1269"/>
      <c r="E1269"/>
      <c r="F1269"/>
      <c r="G1269"/>
      <c r="H1269"/>
      <c r="I1269"/>
      <c r="J1269"/>
      <c r="K1269"/>
      <c r="L1269"/>
      <c r="M1269"/>
      <c r="N1269"/>
      <c r="O1269"/>
      <c r="R1269" s="122"/>
      <c r="S1269" s="122"/>
      <c r="T1269" s="31"/>
      <c r="U1269" s="31"/>
      <c r="V1269" s="31"/>
      <c r="W1269" s="31"/>
      <c r="X1269" s="31"/>
      <c r="Y1269" s="31"/>
      <c r="Z1269" s="31"/>
      <c r="AA1269" s="31"/>
      <c r="AB1269" s="31"/>
      <c r="AC1269" s="122"/>
      <c r="AD1269" s="122"/>
      <c r="AQ1269" s="8"/>
      <c r="AR1269" s="8"/>
      <c r="AY1269" s="8"/>
      <c r="BA1269"/>
      <c r="BB1269"/>
      <c r="BC1269"/>
      <c r="BD1269"/>
    </row>
    <row r="1270" spans="1:56" s="4" customFormat="1">
      <c r="A1270"/>
      <c r="B1270"/>
      <c r="D1270"/>
      <c r="E1270"/>
      <c r="F1270"/>
      <c r="G1270"/>
      <c r="H1270"/>
      <c r="I1270"/>
      <c r="J1270"/>
      <c r="K1270"/>
      <c r="L1270"/>
      <c r="M1270"/>
      <c r="N1270"/>
      <c r="O1270"/>
      <c r="R1270" s="122"/>
      <c r="S1270" s="122"/>
      <c r="T1270" s="31"/>
      <c r="U1270" s="31"/>
      <c r="V1270" s="31"/>
      <c r="W1270" s="31"/>
      <c r="X1270" s="31"/>
      <c r="Y1270" s="31"/>
      <c r="Z1270" s="31"/>
      <c r="AA1270" s="31"/>
      <c r="AB1270" s="31"/>
      <c r="AC1270" s="122"/>
      <c r="AD1270" s="122"/>
      <c r="AQ1270" s="8"/>
      <c r="AR1270" s="8"/>
      <c r="AY1270" s="8"/>
      <c r="BA1270"/>
      <c r="BB1270"/>
      <c r="BC1270"/>
      <c r="BD1270"/>
    </row>
    <row r="1271" spans="1:56" s="4" customFormat="1">
      <c r="A1271"/>
      <c r="B1271"/>
      <c r="D1271"/>
      <c r="E1271"/>
      <c r="F1271"/>
      <c r="G1271"/>
      <c r="H1271"/>
      <c r="I1271"/>
      <c r="J1271"/>
      <c r="K1271"/>
      <c r="L1271"/>
      <c r="M1271"/>
      <c r="N1271"/>
      <c r="O1271"/>
      <c r="R1271" s="122"/>
      <c r="S1271" s="122"/>
      <c r="T1271" s="31"/>
      <c r="U1271" s="31"/>
      <c r="V1271" s="31"/>
      <c r="W1271" s="31"/>
      <c r="X1271" s="31"/>
      <c r="Y1271" s="31"/>
      <c r="Z1271" s="31"/>
      <c r="AA1271" s="31"/>
      <c r="AB1271" s="31"/>
      <c r="AC1271" s="122"/>
      <c r="AD1271" s="122"/>
      <c r="AQ1271" s="8"/>
      <c r="AR1271" s="8"/>
      <c r="AY1271" s="8"/>
      <c r="BA1271"/>
      <c r="BB1271"/>
      <c r="BC1271"/>
      <c r="BD1271"/>
    </row>
    <row r="1272" spans="1:56" s="4" customFormat="1">
      <c r="A1272"/>
      <c r="B1272"/>
      <c r="D1272"/>
      <c r="E1272"/>
      <c r="F1272"/>
      <c r="G1272"/>
      <c r="H1272"/>
      <c r="I1272"/>
      <c r="J1272"/>
      <c r="K1272"/>
      <c r="L1272"/>
      <c r="M1272"/>
      <c r="N1272"/>
      <c r="O1272"/>
      <c r="R1272" s="122"/>
      <c r="S1272" s="122"/>
      <c r="T1272" s="31"/>
      <c r="U1272" s="31"/>
      <c r="V1272" s="31"/>
      <c r="W1272" s="31"/>
      <c r="X1272" s="31"/>
      <c r="Y1272" s="31"/>
      <c r="Z1272" s="31"/>
      <c r="AA1272" s="31"/>
      <c r="AB1272" s="31"/>
      <c r="AC1272" s="122"/>
      <c r="AD1272" s="122"/>
      <c r="AQ1272" s="8"/>
      <c r="AR1272" s="8"/>
      <c r="AY1272" s="8"/>
      <c r="BA1272"/>
      <c r="BB1272"/>
      <c r="BC1272"/>
      <c r="BD1272"/>
    </row>
    <row r="1273" spans="1:56" s="4" customFormat="1">
      <c r="A1273"/>
      <c r="B1273"/>
      <c r="D1273"/>
      <c r="E1273"/>
      <c r="F1273"/>
      <c r="G1273"/>
      <c r="H1273"/>
      <c r="I1273"/>
      <c r="J1273"/>
      <c r="K1273"/>
      <c r="L1273"/>
      <c r="M1273"/>
      <c r="N1273"/>
      <c r="O1273"/>
      <c r="R1273" s="122"/>
      <c r="S1273" s="122"/>
      <c r="T1273" s="31"/>
      <c r="U1273" s="31"/>
      <c r="V1273" s="31"/>
      <c r="W1273" s="31"/>
      <c r="X1273" s="31"/>
      <c r="Y1273" s="31"/>
      <c r="Z1273" s="31"/>
      <c r="AA1273" s="31"/>
      <c r="AB1273" s="31"/>
      <c r="AC1273" s="122"/>
      <c r="AD1273" s="122"/>
      <c r="AQ1273" s="8"/>
      <c r="AR1273" s="8"/>
      <c r="AY1273" s="8"/>
      <c r="BA1273"/>
      <c r="BB1273"/>
      <c r="BC1273"/>
      <c r="BD1273"/>
    </row>
    <row r="1274" spans="1:56" s="4" customFormat="1">
      <c r="A1274"/>
      <c r="B1274"/>
      <c r="D1274"/>
      <c r="E1274"/>
      <c r="F1274"/>
      <c r="G1274"/>
      <c r="H1274"/>
      <c r="I1274"/>
      <c r="J1274"/>
      <c r="K1274"/>
      <c r="L1274"/>
      <c r="M1274"/>
      <c r="N1274"/>
      <c r="O1274"/>
      <c r="R1274" s="122"/>
      <c r="S1274" s="122"/>
      <c r="T1274" s="31"/>
      <c r="U1274" s="31"/>
      <c r="V1274" s="31"/>
      <c r="W1274" s="31"/>
      <c r="X1274" s="31"/>
      <c r="Y1274" s="31"/>
      <c r="Z1274" s="31"/>
      <c r="AA1274" s="31"/>
      <c r="AB1274" s="31"/>
      <c r="AC1274" s="122"/>
      <c r="AD1274" s="122"/>
      <c r="AQ1274" s="8"/>
      <c r="AR1274" s="8"/>
      <c r="AY1274" s="8"/>
      <c r="BA1274"/>
      <c r="BB1274"/>
      <c r="BC1274"/>
      <c r="BD1274"/>
    </row>
    <row r="1275" spans="1:56" s="4" customFormat="1">
      <c r="A1275"/>
      <c r="B1275"/>
      <c r="D1275"/>
      <c r="E1275"/>
      <c r="F1275"/>
      <c r="G1275"/>
      <c r="H1275"/>
      <c r="I1275"/>
      <c r="J1275"/>
      <c r="K1275"/>
      <c r="L1275"/>
      <c r="M1275"/>
      <c r="N1275"/>
      <c r="O1275"/>
      <c r="R1275" s="122"/>
      <c r="S1275" s="122"/>
      <c r="T1275" s="31"/>
      <c r="U1275" s="31"/>
      <c r="V1275" s="31"/>
      <c r="W1275" s="31"/>
      <c r="X1275" s="31"/>
      <c r="Y1275" s="31"/>
      <c r="Z1275" s="31"/>
      <c r="AA1275" s="31"/>
      <c r="AB1275" s="31"/>
      <c r="AC1275" s="122"/>
      <c r="AD1275" s="122"/>
      <c r="AQ1275" s="8"/>
      <c r="AR1275" s="8"/>
      <c r="AY1275" s="8"/>
      <c r="BA1275"/>
      <c r="BB1275"/>
      <c r="BC1275"/>
      <c r="BD1275"/>
    </row>
    <row r="1276" spans="1:56" s="4" customFormat="1">
      <c r="A1276"/>
      <c r="B1276"/>
      <c r="D1276"/>
      <c r="E1276"/>
      <c r="F1276"/>
      <c r="G1276"/>
      <c r="H1276"/>
      <c r="I1276"/>
      <c r="J1276"/>
      <c r="K1276"/>
      <c r="L1276"/>
      <c r="M1276"/>
      <c r="N1276"/>
      <c r="O1276"/>
      <c r="R1276" s="122"/>
      <c r="S1276" s="122"/>
      <c r="T1276" s="31"/>
      <c r="U1276" s="31"/>
      <c r="V1276" s="31"/>
      <c r="W1276" s="31"/>
      <c r="X1276" s="31"/>
      <c r="Y1276" s="31"/>
      <c r="Z1276" s="31"/>
      <c r="AA1276" s="31"/>
      <c r="AB1276" s="31"/>
      <c r="AC1276" s="122"/>
      <c r="AD1276" s="122"/>
      <c r="AQ1276" s="8"/>
      <c r="AR1276" s="8"/>
      <c r="AY1276" s="8"/>
      <c r="BA1276"/>
      <c r="BB1276"/>
      <c r="BC1276"/>
      <c r="BD1276"/>
    </row>
    <row r="1277" spans="1:56" s="4" customFormat="1">
      <c r="A1277"/>
      <c r="B1277"/>
      <c r="D1277"/>
      <c r="E1277"/>
      <c r="F1277"/>
      <c r="G1277"/>
      <c r="H1277"/>
      <c r="I1277"/>
      <c r="J1277"/>
      <c r="K1277"/>
      <c r="L1277"/>
      <c r="M1277"/>
      <c r="N1277"/>
      <c r="O1277"/>
      <c r="R1277" s="122"/>
      <c r="S1277" s="122"/>
      <c r="T1277" s="31"/>
      <c r="U1277" s="31"/>
      <c r="V1277" s="31"/>
      <c r="W1277" s="31"/>
      <c r="X1277" s="31"/>
      <c r="Y1277" s="31"/>
      <c r="Z1277" s="31"/>
      <c r="AA1277" s="31"/>
      <c r="AB1277" s="31"/>
      <c r="AC1277" s="122"/>
      <c r="AD1277" s="122"/>
      <c r="AQ1277" s="8"/>
      <c r="AR1277" s="8"/>
      <c r="AY1277" s="8"/>
      <c r="BA1277"/>
      <c r="BB1277"/>
      <c r="BC1277"/>
      <c r="BD1277"/>
    </row>
    <row r="1278" spans="1:56" s="4" customFormat="1">
      <c r="A1278"/>
      <c r="B1278"/>
      <c r="D1278"/>
      <c r="E1278"/>
      <c r="F1278"/>
      <c r="G1278"/>
      <c r="H1278"/>
      <c r="I1278"/>
      <c r="J1278"/>
      <c r="K1278"/>
      <c r="L1278"/>
      <c r="M1278"/>
      <c r="N1278"/>
      <c r="O1278"/>
      <c r="R1278" s="122"/>
      <c r="S1278" s="122"/>
      <c r="T1278" s="31"/>
      <c r="U1278" s="31"/>
      <c r="V1278" s="31"/>
      <c r="W1278" s="31"/>
      <c r="X1278" s="31"/>
      <c r="Y1278" s="31"/>
      <c r="Z1278" s="31"/>
      <c r="AA1278" s="31"/>
      <c r="AB1278" s="31"/>
      <c r="AC1278" s="122"/>
      <c r="AD1278" s="122"/>
      <c r="AQ1278" s="8"/>
      <c r="AR1278" s="8"/>
      <c r="AY1278" s="8"/>
      <c r="BA1278"/>
      <c r="BB1278"/>
      <c r="BC1278"/>
      <c r="BD1278"/>
    </row>
    <row r="1279" spans="1:56" s="4" customFormat="1">
      <c r="A1279"/>
      <c r="B1279"/>
      <c r="D1279"/>
      <c r="E1279"/>
      <c r="F1279"/>
      <c r="G1279"/>
      <c r="H1279"/>
      <c r="I1279"/>
      <c r="J1279"/>
      <c r="K1279"/>
      <c r="L1279"/>
      <c r="M1279"/>
      <c r="N1279"/>
      <c r="O1279"/>
      <c r="R1279" s="122"/>
      <c r="S1279" s="122"/>
      <c r="T1279" s="31"/>
      <c r="U1279" s="31"/>
      <c r="V1279" s="31"/>
      <c r="W1279" s="31"/>
      <c r="X1279" s="31"/>
      <c r="Y1279" s="31"/>
      <c r="Z1279" s="31"/>
      <c r="AA1279" s="31"/>
      <c r="AB1279" s="31"/>
      <c r="AC1279" s="122"/>
      <c r="AD1279" s="122"/>
      <c r="AQ1279" s="8"/>
      <c r="AR1279" s="8"/>
      <c r="AY1279" s="8"/>
      <c r="BA1279"/>
      <c r="BB1279"/>
      <c r="BC1279"/>
      <c r="BD1279"/>
    </row>
    <row r="1280" spans="1:56" s="4" customFormat="1">
      <c r="A1280"/>
      <c r="B1280"/>
      <c r="D1280"/>
      <c r="E1280"/>
      <c r="F1280"/>
      <c r="G1280"/>
      <c r="H1280"/>
      <c r="I1280"/>
      <c r="J1280"/>
      <c r="K1280"/>
      <c r="L1280"/>
      <c r="M1280"/>
      <c r="N1280"/>
      <c r="O1280"/>
      <c r="R1280" s="122"/>
      <c r="S1280" s="122"/>
      <c r="T1280" s="31"/>
      <c r="U1280" s="31"/>
      <c r="V1280" s="31"/>
      <c r="W1280" s="31"/>
      <c r="X1280" s="31"/>
      <c r="Y1280" s="31"/>
      <c r="Z1280" s="31"/>
      <c r="AA1280" s="31"/>
      <c r="AB1280" s="31"/>
      <c r="AC1280" s="122"/>
      <c r="AD1280" s="122"/>
      <c r="AQ1280" s="8"/>
      <c r="AR1280" s="8"/>
      <c r="AY1280" s="8"/>
      <c r="BA1280"/>
      <c r="BB1280"/>
      <c r="BC1280"/>
      <c r="BD1280"/>
    </row>
    <row r="1281" spans="1:56" s="4" customFormat="1">
      <c r="A1281"/>
      <c r="B1281"/>
      <c r="D1281"/>
      <c r="E1281"/>
      <c r="F1281"/>
      <c r="G1281"/>
      <c r="H1281"/>
      <c r="I1281"/>
      <c r="J1281"/>
      <c r="K1281"/>
      <c r="L1281"/>
      <c r="M1281"/>
      <c r="N1281"/>
      <c r="O1281"/>
      <c r="R1281" s="122"/>
      <c r="S1281" s="122"/>
      <c r="T1281" s="31"/>
      <c r="U1281" s="31"/>
      <c r="V1281" s="31"/>
      <c r="W1281" s="31"/>
      <c r="X1281" s="31"/>
      <c r="Y1281" s="31"/>
      <c r="Z1281" s="31"/>
      <c r="AA1281" s="31"/>
      <c r="AB1281" s="31"/>
      <c r="AC1281" s="122"/>
      <c r="AD1281" s="122"/>
      <c r="AQ1281" s="8"/>
      <c r="AR1281" s="8"/>
      <c r="AY1281" s="8"/>
      <c r="BA1281"/>
      <c r="BB1281"/>
      <c r="BC1281"/>
      <c r="BD1281"/>
    </row>
    <row r="1282" spans="1:56" s="4" customFormat="1">
      <c r="A1282"/>
      <c r="B1282"/>
      <c r="D1282"/>
      <c r="E1282"/>
      <c r="F1282"/>
      <c r="G1282"/>
      <c r="H1282"/>
      <c r="I1282"/>
      <c r="J1282"/>
      <c r="K1282"/>
      <c r="L1282"/>
      <c r="M1282"/>
      <c r="N1282"/>
      <c r="O1282"/>
      <c r="R1282" s="122"/>
      <c r="S1282" s="122"/>
      <c r="T1282" s="31"/>
      <c r="U1282" s="31"/>
      <c r="V1282" s="31"/>
      <c r="W1282" s="31"/>
      <c r="X1282" s="31"/>
      <c r="Y1282" s="31"/>
      <c r="Z1282" s="31"/>
      <c r="AA1282" s="31"/>
      <c r="AB1282" s="31"/>
      <c r="AC1282" s="122"/>
      <c r="AD1282" s="122"/>
      <c r="AQ1282" s="8"/>
      <c r="AR1282" s="8"/>
      <c r="AY1282" s="8"/>
      <c r="BA1282"/>
      <c r="BB1282"/>
      <c r="BC1282"/>
      <c r="BD1282"/>
    </row>
    <row r="1283" spans="1:56" s="4" customFormat="1">
      <c r="A1283"/>
      <c r="B1283"/>
      <c r="D1283"/>
      <c r="E1283"/>
      <c r="F1283"/>
      <c r="G1283"/>
      <c r="H1283"/>
      <c r="I1283"/>
      <c r="J1283"/>
      <c r="K1283"/>
      <c r="L1283"/>
      <c r="M1283"/>
      <c r="N1283"/>
      <c r="O1283"/>
      <c r="R1283" s="122"/>
      <c r="S1283" s="122"/>
      <c r="T1283" s="31"/>
      <c r="U1283" s="31"/>
      <c r="V1283" s="31"/>
      <c r="W1283" s="31"/>
      <c r="X1283" s="31"/>
      <c r="Y1283" s="31"/>
      <c r="Z1283" s="31"/>
      <c r="AA1283" s="31"/>
      <c r="AB1283" s="31"/>
      <c r="AC1283" s="122"/>
      <c r="AD1283" s="122"/>
      <c r="AQ1283" s="8"/>
      <c r="AR1283" s="8"/>
      <c r="AY1283" s="8"/>
      <c r="BA1283"/>
      <c r="BB1283"/>
      <c r="BC1283"/>
      <c r="BD1283"/>
    </row>
    <row r="1284" spans="1:56" s="4" customFormat="1">
      <c r="A1284"/>
      <c r="B1284"/>
      <c r="D1284"/>
      <c r="E1284"/>
      <c r="F1284"/>
      <c r="G1284"/>
      <c r="H1284"/>
      <c r="I1284"/>
      <c r="J1284"/>
      <c r="K1284"/>
      <c r="L1284"/>
      <c r="M1284"/>
      <c r="N1284"/>
      <c r="O1284"/>
      <c r="R1284" s="122"/>
      <c r="S1284" s="122"/>
      <c r="T1284" s="31"/>
      <c r="U1284" s="31"/>
      <c r="V1284" s="31"/>
      <c r="W1284" s="31"/>
      <c r="X1284" s="31"/>
      <c r="Y1284" s="31"/>
      <c r="Z1284" s="31"/>
      <c r="AA1284" s="31"/>
      <c r="AB1284" s="31"/>
      <c r="AC1284" s="122"/>
      <c r="AD1284" s="122"/>
      <c r="AQ1284" s="8"/>
      <c r="AR1284" s="8"/>
      <c r="AY1284" s="8"/>
      <c r="BA1284"/>
      <c r="BB1284"/>
      <c r="BC1284"/>
      <c r="BD1284"/>
    </row>
    <row r="1285" spans="1:56" s="4" customFormat="1">
      <c r="A1285"/>
      <c r="B1285"/>
      <c r="D1285"/>
      <c r="E1285"/>
      <c r="F1285"/>
      <c r="G1285"/>
      <c r="H1285"/>
      <c r="I1285"/>
      <c r="J1285"/>
      <c r="K1285"/>
      <c r="L1285"/>
      <c r="M1285"/>
      <c r="N1285"/>
      <c r="O1285"/>
      <c r="R1285" s="122"/>
      <c r="S1285" s="122"/>
      <c r="T1285" s="31"/>
      <c r="U1285" s="31"/>
      <c r="V1285" s="31"/>
      <c r="W1285" s="31"/>
      <c r="X1285" s="31"/>
      <c r="Y1285" s="31"/>
      <c r="Z1285" s="31"/>
      <c r="AA1285" s="31"/>
      <c r="AB1285" s="31"/>
      <c r="AC1285" s="122"/>
      <c r="AD1285" s="122"/>
      <c r="AQ1285" s="8"/>
      <c r="AR1285" s="8"/>
      <c r="AY1285" s="8"/>
      <c r="BA1285"/>
      <c r="BB1285"/>
      <c r="BC1285"/>
      <c r="BD1285"/>
    </row>
    <row r="1286" spans="1:56" s="4" customFormat="1">
      <c r="A1286"/>
      <c r="B1286"/>
      <c r="D1286"/>
      <c r="E1286"/>
      <c r="F1286"/>
      <c r="G1286"/>
      <c r="H1286"/>
      <c r="I1286"/>
      <c r="J1286"/>
      <c r="K1286"/>
      <c r="L1286"/>
      <c r="M1286"/>
      <c r="N1286"/>
      <c r="O1286"/>
      <c r="R1286" s="122"/>
      <c r="S1286" s="122"/>
      <c r="T1286" s="31"/>
      <c r="U1286" s="31"/>
      <c r="V1286" s="31"/>
      <c r="W1286" s="31"/>
      <c r="X1286" s="31"/>
      <c r="Y1286" s="31"/>
      <c r="Z1286" s="31"/>
      <c r="AA1286" s="31"/>
      <c r="AB1286" s="31"/>
      <c r="AC1286" s="122"/>
      <c r="AD1286" s="122"/>
      <c r="AQ1286" s="8"/>
      <c r="AR1286" s="8"/>
      <c r="AY1286" s="8"/>
      <c r="BA1286"/>
      <c r="BB1286"/>
      <c r="BC1286"/>
      <c r="BD1286"/>
    </row>
    <row r="1287" spans="1:56" s="4" customFormat="1">
      <c r="A1287"/>
      <c r="B1287"/>
      <c r="D1287"/>
      <c r="E1287"/>
      <c r="F1287"/>
      <c r="G1287"/>
      <c r="H1287"/>
      <c r="I1287"/>
      <c r="J1287"/>
      <c r="K1287"/>
      <c r="L1287"/>
      <c r="M1287"/>
      <c r="N1287"/>
      <c r="O1287"/>
      <c r="R1287" s="122"/>
      <c r="S1287" s="122"/>
      <c r="T1287" s="31"/>
      <c r="U1287" s="31"/>
      <c r="V1287" s="31"/>
      <c r="W1287" s="31"/>
      <c r="X1287" s="31"/>
      <c r="Y1287" s="31"/>
      <c r="Z1287" s="31"/>
      <c r="AA1287" s="31"/>
      <c r="AB1287" s="31"/>
      <c r="AC1287" s="122"/>
      <c r="AD1287" s="122"/>
      <c r="AQ1287" s="8"/>
      <c r="AR1287" s="8"/>
      <c r="AY1287" s="8"/>
      <c r="BA1287"/>
      <c r="BB1287"/>
      <c r="BC1287"/>
      <c r="BD1287"/>
    </row>
    <row r="1288" spans="1:56" s="4" customFormat="1">
      <c r="A1288"/>
      <c r="B1288"/>
      <c r="D1288"/>
      <c r="E1288"/>
      <c r="F1288"/>
      <c r="G1288"/>
      <c r="H1288"/>
      <c r="I1288"/>
      <c r="J1288"/>
      <c r="K1288"/>
      <c r="L1288"/>
      <c r="M1288"/>
      <c r="N1288"/>
      <c r="O1288"/>
      <c r="R1288" s="122"/>
      <c r="S1288" s="122"/>
      <c r="T1288" s="31"/>
      <c r="U1288" s="31"/>
      <c r="V1288" s="31"/>
      <c r="W1288" s="31"/>
      <c r="X1288" s="31"/>
      <c r="Y1288" s="31"/>
      <c r="Z1288" s="31"/>
      <c r="AA1288" s="31"/>
      <c r="AB1288" s="31"/>
      <c r="AC1288" s="122"/>
      <c r="AD1288" s="122"/>
      <c r="AQ1288" s="8"/>
      <c r="AR1288" s="8"/>
      <c r="AY1288" s="8"/>
      <c r="BA1288"/>
      <c r="BB1288"/>
      <c r="BC1288"/>
      <c r="BD1288"/>
    </row>
    <row r="1289" spans="1:56" s="4" customFormat="1">
      <c r="A1289"/>
      <c r="B1289"/>
      <c r="D1289"/>
      <c r="E1289"/>
      <c r="F1289"/>
      <c r="G1289"/>
      <c r="H1289"/>
      <c r="I1289"/>
      <c r="J1289"/>
      <c r="K1289"/>
      <c r="L1289"/>
      <c r="M1289"/>
      <c r="N1289"/>
      <c r="O1289"/>
      <c r="R1289" s="122"/>
      <c r="S1289" s="122"/>
      <c r="T1289" s="31"/>
      <c r="U1289" s="31"/>
      <c r="V1289" s="31"/>
      <c r="W1289" s="31"/>
      <c r="X1289" s="31"/>
      <c r="Y1289" s="31"/>
      <c r="Z1289" s="31"/>
      <c r="AA1289" s="31"/>
      <c r="AB1289" s="31"/>
      <c r="AC1289" s="122"/>
      <c r="AD1289" s="122"/>
      <c r="AQ1289" s="8"/>
      <c r="AR1289" s="8"/>
      <c r="AY1289" s="8"/>
      <c r="BA1289"/>
      <c r="BB1289"/>
      <c r="BC1289"/>
      <c r="BD1289"/>
    </row>
    <row r="1290" spans="1:56" s="4" customFormat="1">
      <c r="A1290"/>
      <c r="B1290"/>
      <c r="D1290"/>
      <c r="E1290"/>
      <c r="F1290"/>
      <c r="G1290"/>
      <c r="H1290"/>
      <c r="I1290"/>
      <c r="J1290"/>
      <c r="K1290"/>
      <c r="L1290"/>
      <c r="M1290"/>
      <c r="N1290"/>
      <c r="O1290"/>
      <c r="R1290" s="122"/>
      <c r="S1290" s="122"/>
      <c r="T1290" s="31"/>
      <c r="U1290" s="31"/>
      <c r="V1290" s="31"/>
      <c r="W1290" s="31"/>
      <c r="X1290" s="31"/>
      <c r="Y1290" s="31"/>
      <c r="Z1290" s="31"/>
      <c r="AA1290" s="31"/>
      <c r="AB1290" s="31"/>
      <c r="AC1290" s="122"/>
      <c r="AD1290" s="122"/>
      <c r="AQ1290" s="8"/>
      <c r="AR1290" s="8"/>
      <c r="AY1290" s="8"/>
      <c r="BA1290"/>
      <c r="BB1290"/>
      <c r="BC1290"/>
      <c r="BD1290"/>
    </row>
    <row r="1291" spans="1:56" s="4" customFormat="1">
      <c r="A1291"/>
      <c r="B1291"/>
      <c r="D1291"/>
      <c r="E1291"/>
      <c r="F1291"/>
      <c r="G1291"/>
      <c r="H1291"/>
      <c r="I1291"/>
      <c r="J1291"/>
      <c r="K1291"/>
      <c r="L1291"/>
      <c r="M1291"/>
      <c r="N1291"/>
      <c r="O1291"/>
      <c r="R1291" s="122"/>
      <c r="S1291" s="122"/>
      <c r="T1291" s="31"/>
      <c r="U1291" s="31"/>
      <c r="V1291" s="31"/>
      <c r="W1291" s="31"/>
      <c r="X1291" s="31"/>
      <c r="Y1291" s="31"/>
      <c r="Z1291" s="31"/>
      <c r="AA1291" s="31"/>
      <c r="AB1291" s="31"/>
      <c r="AC1291" s="122"/>
      <c r="AD1291" s="122"/>
      <c r="AQ1291" s="8"/>
      <c r="AR1291" s="8"/>
      <c r="AY1291" s="8"/>
      <c r="BA1291"/>
      <c r="BB1291"/>
      <c r="BC1291"/>
      <c r="BD1291"/>
    </row>
    <row r="1292" spans="1:56" s="4" customFormat="1">
      <c r="A1292"/>
      <c r="B1292"/>
      <c r="D1292"/>
      <c r="E1292"/>
      <c r="F1292"/>
      <c r="G1292"/>
      <c r="H1292"/>
      <c r="I1292"/>
      <c r="J1292"/>
      <c r="K1292"/>
      <c r="L1292"/>
      <c r="M1292"/>
      <c r="N1292"/>
      <c r="O1292"/>
      <c r="R1292" s="122"/>
      <c r="S1292" s="122"/>
      <c r="T1292" s="31"/>
      <c r="U1292" s="31"/>
      <c r="V1292" s="31"/>
      <c r="W1292" s="31"/>
      <c r="X1292" s="31"/>
      <c r="Y1292" s="31"/>
      <c r="Z1292" s="31"/>
      <c r="AA1292" s="31"/>
      <c r="AB1292" s="31"/>
      <c r="AC1292" s="122"/>
      <c r="AD1292" s="122"/>
      <c r="AQ1292" s="8"/>
      <c r="AR1292" s="8"/>
      <c r="AY1292" s="8"/>
      <c r="BA1292"/>
      <c r="BB1292"/>
      <c r="BC1292"/>
      <c r="BD1292"/>
    </row>
    <row r="1293" spans="1:56" s="4" customFormat="1">
      <c r="A1293"/>
      <c r="B1293"/>
      <c r="D1293"/>
      <c r="E1293"/>
      <c r="F1293"/>
      <c r="G1293"/>
      <c r="H1293"/>
      <c r="I1293"/>
      <c r="J1293"/>
      <c r="K1293"/>
      <c r="L1293"/>
      <c r="M1293"/>
      <c r="N1293"/>
      <c r="O1293"/>
      <c r="R1293" s="122"/>
      <c r="S1293" s="122"/>
      <c r="T1293" s="31"/>
      <c r="U1293" s="31"/>
      <c r="V1293" s="31"/>
      <c r="W1293" s="31"/>
      <c r="X1293" s="31"/>
      <c r="Y1293" s="31"/>
      <c r="Z1293" s="31"/>
      <c r="AA1293" s="31"/>
      <c r="AB1293" s="31"/>
      <c r="AC1293" s="122"/>
      <c r="AD1293" s="122"/>
      <c r="AQ1293" s="8"/>
      <c r="AR1293" s="8"/>
      <c r="AY1293" s="8"/>
      <c r="BA1293"/>
      <c r="BB1293"/>
      <c r="BC1293"/>
      <c r="BD1293"/>
    </row>
    <row r="1294" spans="1:56" s="4" customFormat="1">
      <c r="A1294"/>
      <c r="B1294"/>
      <c r="D1294"/>
      <c r="E1294"/>
      <c r="F1294"/>
      <c r="G1294"/>
      <c r="H1294"/>
      <c r="I1294"/>
      <c r="J1294"/>
      <c r="K1294"/>
      <c r="L1294"/>
      <c r="M1294"/>
      <c r="N1294"/>
      <c r="O1294"/>
      <c r="R1294" s="122"/>
      <c r="S1294" s="122"/>
      <c r="T1294" s="31"/>
      <c r="U1294" s="31"/>
      <c r="V1294" s="31"/>
      <c r="W1294" s="31"/>
      <c r="X1294" s="31"/>
      <c r="Y1294" s="31"/>
      <c r="Z1294" s="31"/>
      <c r="AA1294" s="31"/>
      <c r="AB1294" s="31"/>
      <c r="AC1294" s="122"/>
      <c r="AD1294" s="122"/>
      <c r="AQ1294" s="8"/>
      <c r="AR1294" s="8"/>
      <c r="AY1294" s="8"/>
      <c r="BA1294"/>
      <c r="BB1294"/>
      <c r="BC1294"/>
      <c r="BD1294"/>
    </row>
    <row r="1295" spans="1:56" s="4" customFormat="1">
      <c r="A1295"/>
      <c r="B1295"/>
      <c r="D1295"/>
      <c r="E1295"/>
      <c r="F1295"/>
      <c r="G1295"/>
      <c r="H1295"/>
      <c r="I1295"/>
      <c r="J1295"/>
      <c r="K1295"/>
      <c r="L1295"/>
      <c r="M1295"/>
      <c r="N1295"/>
      <c r="O1295"/>
      <c r="R1295" s="122"/>
      <c r="S1295" s="122"/>
      <c r="T1295" s="31"/>
      <c r="U1295" s="31"/>
      <c r="V1295" s="31"/>
      <c r="W1295" s="31"/>
      <c r="X1295" s="31"/>
      <c r="Y1295" s="31"/>
      <c r="Z1295" s="31"/>
      <c r="AA1295" s="31"/>
      <c r="AB1295" s="31"/>
      <c r="AC1295" s="122"/>
      <c r="AD1295" s="122"/>
      <c r="AQ1295" s="8"/>
      <c r="AR1295" s="8"/>
      <c r="AY1295" s="8"/>
      <c r="BA1295"/>
      <c r="BB1295"/>
      <c r="BC1295"/>
      <c r="BD1295"/>
    </row>
    <row r="1296" spans="1:56" s="4" customFormat="1">
      <c r="A1296"/>
      <c r="B1296"/>
      <c r="D1296"/>
      <c r="E1296"/>
      <c r="F1296"/>
      <c r="G1296"/>
      <c r="H1296"/>
      <c r="I1296"/>
      <c r="J1296"/>
      <c r="K1296"/>
      <c r="L1296"/>
      <c r="M1296"/>
      <c r="N1296"/>
      <c r="O1296"/>
      <c r="R1296" s="122"/>
      <c r="S1296" s="122"/>
      <c r="T1296" s="31"/>
      <c r="U1296" s="31"/>
      <c r="V1296" s="31"/>
      <c r="W1296" s="31"/>
      <c r="X1296" s="31"/>
      <c r="Y1296" s="31"/>
      <c r="Z1296" s="31"/>
      <c r="AA1296" s="31"/>
      <c r="AB1296" s="31"/>
      <c r="AC1296" s="122"/>
      <c r="AD1296" s="122"/>
      <c r="AQ1296" s="8"/>
      <c r="AR1296" s="8"/>
      <c r="AY1296" s="8"/>
      <c r="BA1296"/>
      <c r="BB1296"/>
      <c r="BC1296"/>
      <c r="BD1296"/>
    </row>
    <row r="1297" spans="1:56" s="4" customFormat="1">
      <c r="A1297"/>
      <c r="B1297"/>
      <c r="D1297"/>
      <c r="E1297"/>
      <c r="F1297"/>
      <c r="G1297"/>
      <c r="H1297"/>
      <c r="I1297"/>
      <c r="J1297"/>
      <c r="K1297"/>
      <c r="L1297"/>
      <c r="M1297"/>
      <c r="N1297"/>
      <c r="O1297"/>
      <c r="R1297" s="122"/>
      <c r="S1297" s="122"/>
      <c r="T1297" s="31"/>
      <c r="U1297" s="31"/>
      <c r="V1297" s="31"/>
      <c r="W1297" s="31"/>
      <c r="X1297" s="31"/>
      <c r="Y1297" s="31"/>
      <c r="Z1297" s="31"/>
      <c r="AA1297" s="31"/>
      <c r="AB1297" s="31"/>
      <c r="AC1297" s="122"/>
      <c r="AD1297" s="122"/>
      <c r="AQ1297" s="8"/>
      <c r="AR1297" s="8"/>
      <c r="AY1297" s="8"/>
      <c r="BA1297"/>
      <c r="BB1297"/>
      <c r="BC1297"/>
      <c r="BD1297"/>
    </row>
    <row r="1298" spans="1:56" s="4" customFormat="1">
      <c r="A1298"/>
      <c r="B1298"/>
      <c r="D1298"/>
      <c r="E1298"/>
      <c r="F1298"/>
      <c r="G1298"/>
      <c r="H1298"/>
      <c r="I1298"/>
      <c r="J1298"/>
      <c r="K1298"/>
      <c r="L1298"/>
      <c r="M1298"/>
      <c r="N1298"/>
      <c r="O1298"/>
      <c r="R1298" s="122"/>
      <c r="S1298" s="122"/>
      <c r="T1298" s="31"/>
      <c r="U1298" s="31"/>
      <c r="V1298" s="31"/>
      <c r="W1298" s="31"/>
      <c r="X1298" s="31"/>
      <c r="Y1298" s="31"/>
      <c r="Z1298" s="31"/>
      <c r="AA1298" s="31"/>
      <c r="AB1298" s="31"/>
      <c r="AC1298" s="122"/>
      <c r="AD1298" s="122"/>
      <c r="AQ1298" s="8"/>
      <c r="AR1298" s="8"/>
      <c r="AY1298" s="8"/>
      <c r="BA1298"/>
      <c r="BB1298"/>
      <c r="BC1298"/>
      <c r="BD1298"/>
    </row>
    <row r="1299" spans="1:56" s="4" customFormat="1">
      <c r="A1299"/>
      <c r="B1299"/>
      <c r="D1299"/>
      <c r="E1299"/>
      <c r="F1299"/>
      <c r="G1299"/>
      <c r="H1299"/>
      <c r="I1299"/>
      <c r="J1299"/>
      <c r="K1299"/>
      <c r="L1299"/>
      <c r="M1299"/>
      <c r="N1299"/>
      <c r="O1299"/>
      <c r="R1299" s="122"/>
      <c r="S1299" s="122"/>
      <c r="T1299" s="31"/>
      <c r="U1299" s="31"/>
      <c r="V1299" s="31"/>
      <c r="W1299" s="31"/>
      <c r="X1299" s="31"/>
      <c r="Y1299" s="31"/>
      <c r="Z1299" s="31"/>
      <c r="AA1299" s="31"/>
      <c r="AB1299" s="31"/>
      <c r="AC1299" s="122"/>
      <c r="AD1299" s="122"/>
      <c r="AQ1299" s="8"/>
      <c r="AR1299" s="8"/>
      <c r="AY1299" s="8"/>
      <c r="BA1299"/>
      <c r="BB1299"/>
      <c r="BC1299"/>
      <c r="BD1299"/>
    </row>
    <row r="1300" spans="1:56" s="4" customFormat="1">
      <c r="A1300"/>
      <c r="B1300"/>
      <c r="D1300"/>
      <c r="E1300"/>
      <c r="F1300"/>
      <c r="G1300"/>
      <c r="H1300"/>
      <c r="I1300"/>
      <c r="J1300"/>
      <c r="K1300"/>
      <c r="L1300"/>
      <c r="M1300"/>
      <c r="N1300"/>
      <c r="O1300"/>
      <c r="R1300" s="122"/>
      <c r="S1300" s="122"/>
      <c r="T1300" s="31"/>
      <c r="U1300" s="31"/>
      <c r="V1300" s="31"/>
      <c r="W1300" s="31"/>
      <c r="X1300" s="31"/>
      <c r="Y1300" s="31"/>
      <c r="Z1300" s="31"/>
      <c r="AA1300" s="31"/>
      <c r="AB1300" s="31"/>
      <c r="AC1300" s="122"/>
      <c r="AD1300" s="122"/>
      <c r="AQ1300" s="8"/>
      <c r="AR1300" s="8"/>
      <c r="AY1300" s="8"/>
      <c r="BA1300"/>
      <c r="BB1300"/>
      <c r="BC1300"/>
      <c r="BD1300"/>
    </row>
    <row r="1301" spans="1:56" s="4" customFormat="1">
      <c r="A1301"/>
      <c r="B1301"/>
      <c r="D1301"/>
      <c r="E1301"/>
      <c r="F1301"/>
      <c r="G1301"/>
      <c r="H1301"/>
      <c r="I1301"/>
      <c r="J1301"/>
      <c r="K1301"/>
      <c r="L1301"/>
      <c r="M1301"/>
      <c r="N1301"/>
      <c r="O1301"/>
      <c r="R1301" s="122"/>
      <c r="S1301" s="122"/>
      <c r="T1301" s="31"/>
      <c r="U1301" s="31"/>
      <c r="V1301" s="31"/>
      <c r="W1301" s="31"/>
      <c r="X1301" s="31"/>
      <c r="Y1301" s="31"/>
      <c r="Z1301" s="31"/>
      <c r="AA1301" s="31"/>
      <c r="AB1301" s="31"/>
      <c r="AC1301" s="122"/>
      <c r="AD1301" s="122"/>
      <c r="AQ1301" s="8"/>
      <c r="AR1301" s="8"/>
      <c r="AY1301" s="8"/>
      <c r="BA1301"/>
      <c r="BB1301"/>
      <c r="BC1301"/>
      <c r="BD1301"/>
    </row>
    <row r="1302" spans="1:56" s="4" customFormat="1">
      <c r="A1302"/>
      <c r="B1302"/>
      <c r="D1302"/>
      <c r="E1302"/>
      <c r="F1302"/>
      <c r="G1302"/>
      <c r="H1302"/>
      <c r="I1302"/>
      <c r="J1302"/>
      <c r="K1302"/>
      <c r="L1302"/>
      <c r="M1302"/>
      <c r="N1302"/>
      <c r="O1302"/>
      <c r="R1302" s="122"/>
      <c r="S1302" s="122"/>
      <c r="T1302" s="31"/>
      <c r="U1302" s="31"/>
      <c r="V1302" s="31"/>
      <c r="W1302" s="31"/>
      <c r="X1302" s="31"/>
      <c r="Y1302" s="31"/>
      <c r="Z1302" s="31"/>
      <c r="AA1302" s="31"/>
      <c r="AB1302" s="31"/>
      <c r="AC1302" s="122"/>
      <c r="AD1302" s="122"/>
      <c r="AQ1302" s="8"/>
      <c r="AR1302" s="8"/>
      <c r="AY1302" s="8"/>
      <c r="BA1302"/>
      <c r="BB1302"/>
      <c r="BC1302"/>
      <c r="BD1302"/>
    </row>
    <row r="1303" spans="1:56" s="4" customFormat="1">
      <c r="A1303"/>
      <c r="B1303"/>
      <c r="D1303"/>
      <c r="E1303"/>
      <c r="F1303"/>
      <c r="G1303"/>
      <c r="H1303"/>
      <c r="I1303"/>
      <c r="J1303"/>
      <c r="K1303"/>
      <c r="L1303"/>
      <c r="M1303"/>
      <c r="N1303"/>
      <c r="O1303"/>
      <c r="R1303" s="122"/>
      <c r="S1303" s="122"/>
      <c r="T1303" s="31"/>
      <c r="U1303" s="31"/>
      <c r="V1303" s="31"/>
      <c r="W1303" s="31"/>
      <c r="X1303" s="31"/>
      <c r="Y1303" s="31"/>
      <c r="Z1303" s="31"/>
      <c r="AA1303" s="31"/>
      <c r="AB1303" s="31"/>
      <c r="AC1303" s="122"/>
      <c r="AD1303" s="122"/>
      <c r="AQ1303" s="8"/>
      <c r="AR1303" s="8"/>
      <c r="AY1303" s="8"/>
      <c r="BA1303"/>
      <c r="BB1303"/>
      <c r="BC1303"/>
      <c r="BD1303"/>
    </row>
    <row r="1304" spans="1:56" s="4" customFormat="1">
      <c r="A1304"/>
      <c r="B1304"/>
      <c r="D1304"/>
      <c r="E1304"/>
      <c r="F1304"/>
      <c r="G1304"/>
      <c r="H1304"/>
      <c r="I1304"/>
      <c r="J1304"/>
      <c r="K1304"/>
      <c r="L1304"/>
      <c r="M1304"/>
      <c r="N1304"/>
      <c r="O1304"/>
      <c r="R1304" s="122"/>
      <c r="S1304" s="122"/>
      <c r="T1304" s="31"/>
      <c r="U1304" s="31"/>
      <c r="V1304" s="31"/>
      <c r="W1304" s="31"/>
      <c r="X1304" s="31"/>
      <c r="Y1304" s="31"/>
      <c r="Z1304" s="31"/>
      <c r="AA1304" s="31"/>
      <c r="AB1304" s="31"/>
      <c r="AC1304" s="122"/>
      <c r="AD1304" s="122"/>
      <c r="AQ1304" s="8"/>
      <c r="AR1304" s="8"/>
      <c r="AY1304" s="8"/>
      <c r="BA1304"/>
      <c r="BB1304"/>
      <c r="BC1304"/>
      <c r="BD1304"/>
    </row>
    <row r="1305" spans="1:56" s="4" customFormat="1">
      <c r="A1305"/>
      <c r="B1305"/>
      <c r="D1305"/>
      <c r="E1305"/>
      <c r="F1305"/>
      <c r="G1305"/>
      <c r="H1305"/>
      <c r="I1305"/>
      <c r="J1305"/>
      <c r="K1305"/>
      <c r="L1305"/>
      <c r="M1305"/>
      <c r="N1305"/>
      <c r="O1305"/>
      <c r="R1305" s="122"/>
      <c r="S1305" s="122"/>
      <c r="T1305" s="31"/>
      <c r="U1305" s="31"/>
      <c r="V1305" s="31"/>
      <c r="W1305" s="31"/>
      <c r="X1305" s="31"/>
      <c r="Y1305" s="31"/>
      <c r="Z1305" s="31"/>
      <c r="AA1305" s="31"/>
      <c r="AB1305" s="31"/>
      <c r="AC1305" s="122"/>
      <c r="AD1305" s="122"/>
      <c r="AQ1305" s="8"/>
      <c r="AR1305" s="8"/>
      <c r="AY1305" s="8"/>
      <c r="BA1305"/>
      <c r="BB1305"/>
      <c r="BC1305"/>
      <c r="BD1305"/>
    </row>
    <row r="1306" spans="1:56" s="4" customFormat="1">
      <c r="A1306"/>
      <c r="B1306"/>
      <c r="D1306"/>
      <c r="E1306"/>
      <c r="F1306"/>
      <c r="G1306"/>
      <c r="H1306"/>
      <c r="I1306"/>
      <c r="J1306"/>
      <c r="K1306"/>
      <c r="L1306"/>
      <c r="M1306"/>
      <c r="N1306"/>
      <c r="O1306"/>
      <c r="R1306" s="122"/>
      <c r="S1306" s="122"/>
      <c r="T1306" s="31"/>
      <c r="U1306" s="31"/>
      <c r="V1306" s="31"/>
      <c r="W1306" s="31"/>
      <c r="X1306" s="31"/>
      <c r="Y1306" s="31"/>
      <c r="Z1306" s="31"/>
      <c r="AA1306" s="31"/>
      <c r="AB1306" s="31"/>
      <c r="AC1306" s="122"/>
      <c r="AD1306" s="122"/>
      <c r="AQ1306" s="8"/>
      <c r="AR1306" s="8"/>
      <c r="AY1306" s="8"/>
      <c r="BA1306"/>
      <c r="BB1306"/>
      <c r="BC1306"/>
      <c r="BD1306"/>
    </row>
    <row r="1307" spans="1:56" s="4" customFormat="1">
      <c r="A1307"/>
      <c r="B1307"/>
      <c r="D1307"/>
      <c r="E1307"/>
      <c r="F1307"/>
      <c r="G1307"/>
      <c r="H1307"/>
      <c r="I1307"/>
      <c r="J1307"/>
      <c r="K1307"/>
      <c r="L1307"/>
      <c r="M1307"/>
      <c r="N1307"/>
      <c r="O1307"/>
      <c r="R1307" s="122"/>
      <c r="S1307" s="122"/>
      <c r="T1307" s="31"/>
      <c r="U1307" s="31"/>
      <c r="V1307" s="31"/>
      <c r="W1307" s="31"/>
      <c r="X1307" s="31"/>
      <c r="Y1307" s="31"/>
      <c r="Z1307" s="31"/>
      <c r="AA1307" s="31"/>
      <c r="AB1307" s="31"/>
      <c r="AC1307" s="122"/>
      <c r="AD1307" s="122"/>
      <c r="AQ1307" s="8"/>
      <c r="AR1307" s="8"/>
      <c r="AY1307" s="8"/>
      <c r="BA1307"/>
      <c r="BB1307"/>
      <c r="BC1307"/>
      <c r="BD1307"/>
    </row>
    <row r="1308" spans="1:56" s="4" customFormat="1">
      <c r="A1308"/>
      <c r="B1308"/>
      <c r="D1308"/>
      <c r="E1308"/>
      <c r="F1308"/>
      <c r="G1308"/>
      <c r="H1308"/>
      <c r="I1308"/>
      <c r="J1308"/>
      <c r="K1308"/>
      <c r="L1308"/>
      <c r="M1308"/>
      <c r="N1308"/>
      <c r="O1308"/>
      <c r="R1308" s="122"/>
      <c r="S1308" s="122"/>
      <c r="T1308" s="31"/>
      <c r="U1308" s="31"/>
      <c r="V1308" s="31"/>
      <c r="W1308" s="31"/>
      <c r="X1308" s="31"/>
      <c r="Y1308" s="31"/>
      <c r="Z1308" s="31"/>
      <c r="AA1308" s="31"/>
      <c r="AB1308" s="31"/>
      <c r="AC1308" s="122"/>
      <c r="AD1308" s="122"/>
      <c r="AQ1308" s="8"/>
      <c r="AR1308" s="8"/>
      <c r="AY1308" s="8"/>
      <c r="BA1308"/>
      <c r="BB1308"/>
      <c r="BC1308"/>
      <c r="BD1308"/>
    </row>
    <row r="1309" spans="1:56" s="4" customFormat="1">
      <c r="A1309"/>
      <c r="B1309"/>
      <c r="D1309"/>
      <c r="E1309"/>
      <c r="F1309"/>
      <c r="G1309"/>
      <c r="H1309"/>
      <c r="I1309"/>
      <c r="J1309"/>
      <c r="K1309"/>
      <c r="L1309"/>
      <c r="M1309"/>
      <c r="N1309"/>
      <c r="O1309"/>
      <c r="R1309" s="122"/>
      <c r="S1309" s="122"/>
      <c r="T1309" s="31"/>
      <c r="U1309" s="31"/>
      <c r="V1309" s="31"/>
      <c r="W1309" s="31"/>
      <c r="X1309" s="31"/>
      <c r="Y1309" s="31"/>
      <c r="Z1309" s="31"/>
      <c r="AA1309" s="31"/>
      <c r="AB1309" s="31"/>
      <c r="AC1309" s="122"/>
      <c r="AD1309" s="122"/>
      <c r="AQ1309" s="8"/>
      <c r="AR1309" s="8"/>
      <c r="AY1309" s="8"/>
      <c r="BA1309"/>
      <c r="BB1309"/>
      <c r="BC1309"/>
      <c r="BD1309"/>
    </row>
    <row r="1310" spans="1:56" s="4" customFormat="1">
      <c r="A1310"/>
      <c r="B1310"/>
      <c r="D1310"/>
      <c r="E1310"/>
      <c r="F1310"/>
      <c r="G1310"/>
      <c r="H1310"/>
      <c r="I1310"/>
      <c r="J1310"/>
      <c r="K1310"/>
      <c r="L1310"/>
      <c r="M1310"/>
      <c r="N1310"/>
      <c r="O1310"/>
      <c r="R1310" s="122"/>
      <c r="S1310" s="122"/>
      <c r="T1310" s="31"/>
      <c r="U1310" s="31"/>
      <c r="V1310" s="31"/>
      <c r="W1310" s="31"/>
      <c r="X1310" s="31"/>
      <c r="Y1310" s="31"/>
      <c r="Z1310" s="31"/>
      <c r="AA1310" s="31"/>
      <c r="AB1310" s="31"/>
      <c r="AC1310" s="122"/>
      <c r="AD1310" s="122"/>
      <c r="AQ1310" s="8"/>
      <c r="AR1310" s="8"/>
      <c r="AY1310" s="8"/>
      <c r="BA1310"/>
      <c r="BB1310"/>
      <c r="BC1310"/>
      <c r="BD1310"/>
    </row>
    <row r="1311" spans="1:56" s="4" customFormat="1">
      <c r="A1311"/>
      <c r="B1311"/>
      <c r="D1311"/>
      <c r="E1311"/>
      <c r="F1311"/>
      <c r="G1311"/>
      <c r="H1311"/>
      <c r="I1311"/>
      <c r="J1311"/>
      <c r="K1311"/>
      <c r="L1311"/>
      <c r="M1311"/>
      <c r="N1311"/>
      <c r="O1311"/>
      <c r="R1311" s="122"/>
      <c r="S1311" s="122"/>
      <c r="T1311" s="31"/>
      <c r="U1311" s="31"/>
      <c r="V1311" s="31"/>
      <c r="W1311" s="31"/>
      <c r="X1311" s="31"/>
      <c r="Y1311" s="31"/>
      <c r="Z1311" s="31"/>
      <c r="AA1311" s="31"/>
      <c r="AB1311" s="31"/>
      <c r="AC1311" s="122"/>
      <c r="AD1311" s="122"/>
      <c r="AQ1311" s="8"/>
      <c r="AR1311" s="8"/>
      <c r="AY1311" s="8"/>
      <c r="BA1311"/>
      <c r="BB1311"/>
      <c r="BC1311"/>
      <c r="BD1311"/>
    </row>
    <row r="1312" spans="1:56" s="4" customFormat="1">
      <c r="A1312"/>
      <c r="B1312"/>
      <c r="D1312"/>
      <c r="E1312"/>
      <c r="F1312"/>
      <c r="G1312"/>
      <c r="H1312"/>
      <c r="I1312"/>
      <c r="J1312"/>
      <c r="K1312"/>
      <c r="L1312"/>
      <c r="M1312"/>
      <c r="N1312"/>
      <c r="O1312"/>
      <c r="R1312" s="122"/>
      <c r="S1312" s="122"/>
      <c r="T1312" s="31"/>
      <c r="U1312" s="31"/>
      <c r="V1312" s="31"/>
      <c r="W1312" s="31"/>
      <c r="X1312" s="31"/>
      <c r="Y1312" s="31"/>
      <c r="Z1312" s="31"/>
      <c r="AA1312" s="31"/>
      <c r="AB1312" s="31"/>
      <c r="AC1312" s="122"/>
      <c r="AD1312" s="122"/>
      <c r="AQ1312" s="8"/>
      <c r="AR1312" s="8"/>
      <c r="AY1312" s="8"/>
      <c r="BA1312"/>
      <c r="BB1312"/>
      <c r="BC1312"/>
      <c r="BD1312"/>
    </row>
    <row r="1313" spans="1:56" s="4" customFormat="1">
      <c r="A1313"/>
      <c r="B1313"/>
      <c r="D1313"/>
      <c r="E1313"/>
      <c r="F1313"/>
      <c r="G1313"/>
      <c r="H1313"/>
      <c r="I1313"/>
      <c r="J1313"/>
      <c r="K1313"/>
      <c r="L1313"/>
      <c r="M1313"/>
      <c r="N1313"/>
      <c r="O1313"/>
      <c r="R1313" s="122"/>
      <c r="S1313" s="122"/>
      <c r="T1313" s="31"/>
      <c r="U1313" s="31"/>
      <c r="V1313" s="31"/>
      <c r="W1313" s="31"/>
      <c r="X1313" s="31"/>
      <c r="Y1313" s="31"/>
      <c r="Z1313" s="31"/>
      <c r="AA1313" s="31"/>
      <c r="AB1313" s="31"/>
      <c r="AC1313" s="122"/>
      <c r="AD1313" s="122"/>
      <c r="AQ1313" s="8"/>
      <c r="AR1313" s="8"/>
      <c r="AY1313" s="8"/>
      <c r="BA1313"/>
      <c r="BB1313"/>
      <c r="BC1313"/>
      <c r="BD1313"/>
    </row>
    <row r="1314" spans="1:56" s="4" customFormat="1">
      <c r="A1314"/>
      <c r="B1314"/>
      <c r="D1314"/>
      <c r="E1314"/>
      <c r="F1314"/>
      <c r="G1314"/>
      <c r="H1314"/>
      <c r="I1314"/>
      <c r="J1314"/>
      <c r="K1314"/>
      <c r="L1314"/>
      <c r="M1314"/>
      <c r="N1314"/>
      <c r="O1314"/>
      <c r="R1314" s="122"/>
      <c r="S1314" s="122"/>
      <c r="T1314" s="31"/>
      <c r="U1314" s="31"/>
      <c r="V1314" s="31"/>
      <c r="W1314" s="31"/>
      <c r="X1314" s="31"/>
      <c r="Y1314" s="31"/>
      <c r="Z1314" s="31"/>
      <c r="AA1314" s="31"/>
      <c r="AB1314" s="31"/>
      <c r="AC1314" s="122"/>
      <c r="AD1314" s="122"/>
      <c r="AQ1314" s="8"/>
      <c r="AR1314" s="8"/>
      <c r="AY1314" s="8"/>
      <c r="BA1314"/>
      <c r="BB1314"/>
      <c r="BC1314"/>
      <c r="BD1314"/>
    </row>
    <row r="1315" spans="1:56" s="4" customFormat="1">
      <c r="A1315"/>
      <c r="B1315"/>
      <c r="D1315"/>
      <c r="E1315"/>
      <c r="F1315"/>
      <c r="G1315"/>
      <c r="H1315"/>
      <c r="I1315"/>
      <c r="J1315"/>
      <c r="K1315"/>
      <c r="L1315"/>
      <c r="M1315"/>
      <c r="N1315"/>
      <c r="O1315"/>
      <c r="R1315" s="122"/>
      <c r="S1315" s="122"/>
      <c r="T1315" s="31"/>
      <c r="U1315" s="31"/>
      <c r="V1315" s="31"/>
      <c r="W1315" s="31"/>
      <c r="X1315" s="31"/>
      <c r="Y1315" s="31"/>
      <c r="Z1315" s="31"/>
      <c r="AA1315" s="31"/>
      <c r="AB1315" s="31"/>
      <c r="AC1315" s="122"/>
      <c r="AD1315" s="122"/>
      <c r="AQ1315" s="8"/>
      <c r="AR1315" s="8"/>
      <c r="AY1315" s="8"/>
      <c r="BA1315"/>
      <c r="BB1315"/>
      <c r="BC1315"/>
      <c r="BD1315"/>
    </row>
    <row r="1316" spans="1:56" s="4" customFormat="1">
      <c r="A1316"/>
      <c r="B1316"/>
      <c r="D1316"/>
      <c r="E1316"/>
      <c r="F1316"/>
      <c r="G1316"/>
      <c r="H1316"/>
      <c r="I1316"/>
      <c r="J1316"/>
      <c r="K1316"/>
      <c r="L1316"/>
      <c r="M1316"/>
      <c r="N1316"/>
      <c r="O1316"/>
      <c r="R1316" s="122"/>
      <c r="S1316" s="122"/>
      <c r="T1316" s="31"/>
      <c r="U1316" s="31"/>
      <c r="V1316" s="31"/>
      <c r="W1316" s="31"/>
      <c r="X1316" s="31"/>
      <c r="Y1316" s="31"/>
      <c r="Z1316" s="31"/>
      <c r="AA1316" s="31"/>
      <c r="AB1316" s="31"/>
      <c r="AC1316" s="122"/>
      <c r="AD1316" s="122"/>
      <c r="AQ1316" s="8"/>
      <c r="AR1316" s="8"/>
      <c r="AY1316" s="8"/>
      <c r="BA1316"/>
      <c r="BB1316"/>
      <c r="BC1316"/>
      <c r="BD1316"/>
    </row>
    <row r="1317" spans="1:56" s="4" customFormat="1">
      <c r="A1317"/>
      <c r="B1317"/>
      <c r="D1317"/>
      <c r="E1317"/>
      <c r="F1317"/>
      <c r="G1317"/>
      <c r="H1317"/>
      <c r="I1317"/>
      <c r="J1317"/>
      <c r="K1317"/>
      <c r="L1317"/>
      <c r="M1317"/>
      <c r="N1317"/>
      <c r="O1317"/>
      <c r="R1317" s="122"/>
      <c r="S1317" s="122"/>
      <c r="T1317" s="31"/>
      <c r="U1317" s="31"/>
      <c r="V1317" s="31"/>
      <c r="W1317" s="31"/>
      <c r="X1317" s="31"/>
      <c r="Y1317" s="31"/>
      <c r="Z1317" s="31"/>
      <c r="AA1317" s="31"/>
      <c r="AB1317" s="31"/>
      <c r="AC1317" s="122"/>
      <c r="AD1317" s="122"/>
      <c r="AQ1317" s="8"/>
      <c r="AR1317" s="8"/>
      <c r="AY1317" s="8"/>
      <c r="BA1317"/>
      <c r="BB1317"/>
      <c r="BC1317"/>
      <c r="BD1317"/>
    </row>
    <row r="1318" spans="1:56" s="4" customFormat="1">
      <c r="A1318"/>
      <c r="B1318"/>
      <c r="D1318"/>
      <c r="E1318"/>
      <c r="F1318"/>
      <c r="G1318"/>
      <c r="H1318"/>
      <c r="I1318"/>
      <c r="J1318"/>
      <c r="K1318"/>
      <c r="L1318"/>
      <c r="M1318"/>
      <c r="N1318"/>
      <c r="O1318"/>
      <c r="R1318" s="122"/>
      <c r="S1318" s="122"/>
      <c r="T1318" s="31"/>
      <c r="U1318" s="31"/>
      <c r="V1318" s="31"/>
      <c r="W1318" s="31"/>
      <c r="X1318" s="31"/>
      <c r="Y1318" s="31"/>
      <c r="Z1318" s="31"/>
      <c r="AA1318" s="31"/>
      <c r="AB1318" s="31"/>
      <c r="AC1318" s="122"/>
      <c r="AD1318" s="122"/>
      <c r="AQ1318" s="8"/>
      <c r="AR1318" s="8"/>
      <c r="AY1318" s="8"/>
      <c r="BA1318"/>
      <c r="BB1318"/>
      <c r="BC1318"/>
      <c r="BD1318"/>
    </row>
    <row r="1319" spans="1:56" s="4" customFormat="1">
      <c r="A1319"/>
      <c r="B1319"/>
      <c r="D1319"/>
      <c r="E1319"/>
      <c r="F1319"/>
      <c r="G1319"/>
      <c r="H1319"/>
      <c r="I1319"/>
      <c r="J1319"/>
      <c r="K1319"/>
      <c r="L1319"/>
      <c r="M1319"/>
      <c r="N1319"/>
      <c r="O1319"/>
      <c r="R1319" s="122"/>
      <c r="S1319" s="122"/>
      <c r="T1319" s="31"/>
      <c r="U1319" s="31"/>
      <c r="V1319" s="31"/>
      <c r="W1319" s="31"/>
      <c r="X1319" s="31"/>
      <c r="Y1319" s="31"/>
      <c r="Z1319" s="31"/>
      <c r="AA1319" s="31"/>
      <c r="AB1319" s="31"/>
      <c r="AC1319" s="122"/>
      <c r="AD1319" s="122"/>
      <c r="AQ1319" s="8"/>
      <c r="AR1319" s="8"/>
      <c r="AY1319" s="8"/>
      <c r="BA1319"/>
      <c r="BB1319"/>
      <c r="BC1319"/>
      <c r="BD1319"/>
    </row>
    <row r="1320" spans="1:56" s="4" customFormat="1">
      <c r="A1320"/>
      <c r="B1320"/>
      <c r="D1320"/>
      <c r="E1320"/>
      <c r="F1320"/>
      <c r="G1320"/>
      <c r="H1320"/>
      <c r="I1320"/>
      <c r="J1320"/>
      <c r="K1320"/>
      <c r="L1320"/>
      <c r="M1320"/>
      <c r="N1320"/>
      <c r="O1320"/>
      <c r="R1320" s="122"/>
      <c r="S1320" s="122"/>
      <c r="T1320" s="31"/>
      <c r="U1320" s="31"/>
      <c r="V1320" s="31"/>
      <c r="W1320" s="31"/>
      <c r="X1320" s="31"/>
      <c r="Y1320" s="31"/>
      <c r="Z1320" s="31"/>
      <c r="AA1320" s="31"/>
      <c r="AB1320" s="31"/>
      <c r="AC1320" s="122"/>
      <c r="AD1320" s="122"/>
      <c r="AQ1320" s="8"/>
      <c r="AR1320" s="8"/>
      <c r="AY1320" s="8"/>
      <c r="BA1320"/>
      <c r="BB1320"/>
      <c r="BC1320"/>
      <c r="BD1320"/>
    </row>
    <row r="1321" spans="1:56" s="4" customFormat="1">
      <c r="A1321"/>
      <c r="B1321"/>
      <c r="D1321"/>
      <c r="E1321"/>
      <c r="F1321"/>
      <c r="G1321"/>
      <c r="H1321"/>
      <c r="I1321"/>
      <c r="J1321"/>
      <c r="K1321"/>
      <c r="L1321"/>
      <c r="M1321"/>
      <c r="N1321"/>
      <c r="O1321"/>
      <c r="R1321" s="122"/>
      <c r="S1321" s="122"/>
      <c r="T1321" s="31"/>
      <c r="U1321" s="31"/>
      <c r="V1321" s="31"/>
      <c r="W1321" s="31"/>
      <c r="X1321" s="31"/>
      <c r="Y1321" s="31"/>
      <c r="Z1321" s="31"/>
      <c r="AA1321" s="31"/>
      <c r="AB1321" s="31"/>
      <c r="AC1321" s="122"/>
      <c r="AD1321" s="122"/>
      <c r="AQ1321" s="8"/>
      <c r="AR1321" s="8"/>
      <c r="AY1321" s="8"/>
      <c r="BA1321"/>
      <c r="BB1321"/>
      <c r="BC1321"/>
      <c r="BD1321"/>
    </row>
    <row r="1322" spans="1:56" s="4" customFormat="1">
      <c r="A1322"/>
      <c r="B1322"/>
      <c r="D1322"/>
      <c r="E1322"/>
      <c r="F1322"/>
      <c r="G1322"/>
      <c r="H1322"/>
      <c r="I1322"/>
      <c r="J1322"/>
      <c r="K1322"/>
      <c r="L1322"/>
      <c r="M1322"/>
      <c r="N1322"/>
      <c r="O1322"/>
      <c r="R1322" s="122"/>
      <c r="S1322" s="122"/>
      <c r="T1322" s="31"/>
      <c r="U1322" s="31"/>
      <c r="V1322" s="31"/>
      <c r="W1322" s="31"/>
      <c r="X1322" s="31"/>
      <c r="Y1322" s="31"/>
      <c r="Z1322" s="31"/>
      <c r="AA1322" s="31"/>
      <c r="AB1322" s="31"/>
      <c r="AC1322" s="122"/>
      <c r="AD1322" s="122"/>
      <c r="AQ1322" s="8"/>
      <c r="AR1322" s="8"/>
      <c r="AY1322" s="8"/>
      <c r="BA1322"/>
      <c r="BB1322"/>
      <c r="BC1322"/>
      <c r="BD1322"/>
    </row>
    <row r="1323" spans="1:56" s="4" customFormat="1">
      <c r="A1323"/>
      <c r="B1323"/>
      <c r="D1323"/>
      <c r="E1323"/>
      <c r="F1323"/>
      <c r="G1323"/>
      <c r="H1323"/>
      <c r="I1323"/>
      <c r="J1323"/>
      <c r="K1323"/>
      <c r="L1323"/>
      <c r="M1323"/>
      <c r="N1323"/>
      <c r="O1323"/>
      <c r="R1323" s="122"/>
      <c r="S1323" s="122"/>
      <c r="T1323" s="31"/>
      <c r="U1323" s="31"/>
      <c r="V1323" s="31"/>
      <c r="W1323" s="31"/>
      <c r="X1323" s="31"/>
      <c r="Y1323" s="31"/>
      <c r="Z1323" s="31"/>
      <c r="AA1323" s="31"/>
      <c r="AB1323" s="31"/>
      <c r="AC1323" s="122"/>
      <c r="AD1323" s="122"/>
      <c r="AQ1323" s="8"/>
      <c r="AR1323" s="8"/>
      <c r="AY1323" s="8"/>
      <c r="BA1323"/>
      <c r="BB1323"/>
      <c r="BC1323"/>
      <c r="BD1323"/>
    </row>
    <row r="1324" spans="1:56" s="4" customFormat="1">
      <c r="A1324"/>
      <c r="B1324"/>
      <c r="D1324"/>
      <c r="E1324"/>
      <c r="F1324"/>
      <c r="G1324"/>
      <c r="H1324"/>
      <c r="I1324"/>
      <c r="J1324"/>
      <c r="K1324"/>
      <c r="L1324"/>
      <c r="M1324"/>
      <c r="N1324"/>
      <c r="O1324"/>
      <c r="R1324" s="122"/>
      <c r="S1324" s="122"/>
      <c r="T1324" s="31"/>
      <c r="U1324" s="31"/>
      <c r="V1324" s="31"/>
      <c r="W1324" s="31"/>
      <c r="X1324" s="31"/>
      <c r="Y1324" s="31"/>
      <c r="Z1324" s="31"/>
      <c r="AA1324" s="31"/>
      <c r="AB1324" s="31"/>
      <c r="AC1324" s="122"/>
      <c r="AD1324" s="122"/>
      <c r="AQ1324" s="8"/>
      <c r="AR1324" s="8"/>
      <c r="AY1324" s="8"/>
      <c r="BA1324"/>
      <c r="BB1324"/>
      <c r="BC1324"/>
      <c r="BD1324"/>
    </row>
    <row r="1325" spans="1:56" s="4" customFormat="1">
      <c r="A1325"/>
      <c r="B1325"/>
      <c r="D1325"/>
      <c r="E1325"/>
      <c r="F1325"/>
      <c r="G1325"/>
      <c r="H1325"/>
      <c r="I1325"/>
      <c r="J1325"/>
      <c r="K1325"/>
      <c r="L1325"/>
      <c r="M1325"/>
      <c r="N1325"/>
      <c r="O1325"/>
      <c r="R1325" s="122"/>
      <c r="S1325" s="122"/>
      <c r="T1325" s="31"/>
      <c r="U1325" s="31"/>
      <c r="V1325" s="31"/>
      <c r="W1325" s="31"/>
      <c r="X1325" s="31"/>
      <c r="Y1325" s="31"/>
      <c r="Z1325" s="31"/>
      <c r="AA1325" s="31"/>
      <c r="AB1325" s="31"/>
      <c r="AC1325" s="122"/>
      <c r="AD1325" s="122"/>
      <c r="AQ1325" s="8"/>
      <c r="AR1325" s="8"/>
      <c r="AY1325" s="8"/>
      <c r="BA1325"/>
      <c r="BB1325"/>
      <c r="BC1325"/>
      <c r="BD1325"/>
    </row>
    <row r="1326" spans="1:56" s="4" customFormat="1">
      <c r="A1326"/>
      <c r="B1326"/>
      <c r="D1326"/>
      <c r="E1326"/>
      <c r="F1326"/>
      <c r="G1326"/>
      <c r="H1326"/>
      <c r="I1326"/>
      <c r="J1326"/>
      <c r="K1326"/>
      <c r="L1326"/>
      <c r="M1326"/>
      <c r="N1326"/>
      <c r="O1326"/>
      <c r="R1326" s="122"/>
      <c r="S1326" s="122"/>
      <c r="T1326" s="31"/>
      <c r="U1326" s="31"/>
      <c r="V1326" s="31"/>
      <c r="W1326" s="31"/>
      <c r="X1326" s="31"/>
      <c r="Y1326" s="31"/>
      <c r="Z1326" s="31"/>
      <c r="AA1326" s="31"/>
      <c r="AB1326" s="31"/>
      <c r="AC1326" s="122"/>
      <c r="AD1326" s="122"/>
      <c r="AQ1326" s="8"/>
      <c r="AR1326" s="8"/>
      <c r="AY1326" s="8"/>
      <c r="BA1326"/>
      <c r="BB1326"/>
      <c r="BC1326"/>
      <c r="BD1326"/>
    </row>
    <row r="1327" spans="1:56" s="4" customFormat="1">
      <c r="A1327"/>
      <c r="B1327"/>
      <c r="D1327"/>
      <c r="E1327"/>
      <c r="F1327"/>
      <c r="G1327"/>
      <c r="H1327"/>
      <c r="I1327"/>
      <c r="J1327"/>
      <c r="K1327"/>
      <c r="L1327"/>
      <c r="M1327"/>
      <c r="N1327"/>
      <c r="O1327"/>
      <c r="R1327" s="122"/>
      <c r="S1327" s="122"/>
      <c r="T1327" s="31"/>
      <c r="U1327" s="31"/>
      <c r="V1327" s="31"/>
      <c r="W1327" s="31"/>
      <c r="X1327" s="31"/>
      <c r="Y1327" s="31"/>
      <c r="Z1327" s="31"/>
      <c r="AA1327" s="31"/>
      <c r="AB1327" s="31"/>
      <c r="AC1327" s="122"/>
      <c r="AD1327" s="122"/>
      <c r="AQ1327" s="8"/>
      <c r="AR1327" s="8"/>
      <c r="AY1327" s="8"/>
      <c r="BA1327"/>
      <c r="BB1327"/>
      <c r="BC1327"/>
      <c r="BD1327"/>
    </row>
    <row r="1328" spans="1:56" s="4" customFormat="1">
      <c r="A1328"/>
      <c r="B1328"/>
      <c r="D1328"/>
      <c r="E1328"/>
      <c r="F1328"/>
      <c r="G1328"/>
      <c r="H1328"/>
      <c r="I1328"/>
      <c r="J1328"/>
      <c r="K1328"/>
      <c r="L1328"/>
      <c r="M1328"/>
      <c r="N1328"/>
      <c r="O1328"/>
      <c r="R1328" s="122"/>
      <c r="S1328" s="122"/>
      <c r="T1328" s="31"/>
      <c r="U1328" s="31"/>
      <c r="V1328" s="31"/>
      <c r="W1328" s="31"/>
      <c r="X1328" s="31"/>
      <c r="Y1328" s="31"/>
      <c r="Z1328" s="31"/>
      <c r="AA1328" s="31"/>
      <c r="AB1328" s="31"/>
      <c r="AC1328" s="122"/>
      <c r="AD1328" s="122"/>
      <c r="AQ1328" s="8"/>
      <c r="AR1328" s="8"/>
      <c r="AY1328" s="8"/>
      <c r="BA1328"/>
      <c r="BB1328"/>
      <c r="BC1328"/>
      <c r="BD1328"/>
    </row>
    <row r="1329" spans="1:56" s="4" customFormat="1">
      <c r="A1329"/>
      <c r="B1329"/>
      <c r="D1329"/>
      <c r="E1329"/>
      <c r="F1329"/>
      <c r="G1329"/>
      <c r="H1329"/>
      <c r="I1329"/>
      <c r="J1329"/>
      <c r="K1329"/>
      <c r="L1329"/>
      <c r="M1329"/>
      <c r="N1329"/>
      <c r="O1329"/>
      <c r="R1329" s="122"/>
      <c r="S1329" s="122"/>
      <c r="T1329" s="31"/>
      <c r="U1329" s="31"/>
      <c r="V1329" s="31"/>
      <c r="W1329" s="31"/>
      <c r="X1329" s="31"/>
      <c r="Y1329" s="31"/>
      <c r="Z1329" s="31"/>
      <c r="AA1329" s="31"/>
      <c r="AB1329" s="31"/>
      <c r="AC1329" s="122"/>
      <c r="AD1329" s="122"/>
      <c r="AQ1329" s="8"/>
      <c r="AR1329" s="8"/>
      <c r="AY1329" s="8"/>
      <c r="BA1329"/>
      <c r="BB1329"/>
      <c r="BC1329"/>
      <c r="BD1329"/>
    </row>
    <row r="1330" spans="1:56" s="4" customFormat="1">
      <c r="A1330"/>
      <c r="B1330"/>
      <c r="D1330"/>
      <c r="E1330"/>
      <c r="F1330"/>
      <c r="G1330"/>
      <c r="H1330"/>
      <c r="I1330"/>
      <c r="J1330"/>
      <c r="K1330"/>
      <c r="L1330"/>
      <c r="M1330"/>
      <c r="N1330"/>
      <c r="O1330"/>
      <c r="R1330" s="122"/>
      <c r="S1330" s="122"/>
      <c r="T1330" s="31"/>
      <c r="U1330" s="31"/>
      <c r="V1330" s="31"/>
      <c r="W1330" s="31"/>
      <c r="X1330" s="31"/>
      <c r="Y1330" s="31"/>
      <c r="Z1330" s="31"/>
      <c r="AA1330" s="31"/>
      <c r="AB1330" s="31"/>
      <c r="AC1330" s="122"/>
      <c r="AD1330" s="122"/>
      <c r="AQ1330" s="8"/>
      <c r="AR1330" s="8"/>
      <c r="AY1330" s="8"/>
      <c r="BA1330"/>
      <c r="BB1330"/>
      <c r="BC1330"/>
      <c r="BD1330"/>
    </row>
    <row r="1331" spans="1:56" s="4" customFormat="1">
      <c r="A1331"/>
      <c r="B1331"/>
      <c r="D1331"/>
      <c r="E1331"/>
      <c r="F1331"/>
      <c r="G1331"/>
      <c r="H1331"/>
      <c r="I1331"/>
      <c r="J1331"/>
      <c r="K1331"/>
      <c r="L1331"/>
      <c r="M1331"/>
      <c r="N1331"/>
      <c r="O1331"/>
      <c r="R1331" s="122"/>
      <c r="S1331" s="122"/>
      <c r="T1331" s="31"/>
      <c r="U1331" s="31"/>
      <c r="V1331" s="31"/>
      <c r="W1331" s="31"/>
      <c r="X1331" s="31"/>
      <c r="Y1331" s="31"/>
      <c r="Z1331" s="31"/>
      <c r="AA1331" s="31"/>
      <c r="AB1331" s="31"/>
      <c r="AC1331" s="122"/>
      <c r="AD1331" s="122"/>
      <c r="AQ1331" s="8"/>
      <c r="AR1331" s="8"/>
      <c r="AY1331" s="8"/>
      <c r="BA1331"/>
      <c r="BB1331"/>
      <c r="BC1331"/>
      <c r="BD1331"/>
    </row>
    <row r="1332" spans="1:56" s="4" customFormat="1">
      <c r="A1332"/>
      <c r="B1332"/>
      <c r="D1332"/>
      <c r="E1332"/>
      <c r="F1332"/>
      <c r="G1332"/>
      <c r="H1332"/>
      <c r="I1332"/>
      <c r="J1332"/>
      <c r="K1332"/>
      <c r="L1332"/>
      <c r="M1332"/>
      <c r="N1332"/>
      <c r="O1332"/>
      <c r="R1332" s="122"/>
      <c r="S1332" s="122"/>
      <c r="T1332" s="31"/>
      <c r="U1332" s="31"/>
      <c r="V1332" s="31"/>
      <c r="W1332" s="31"/>
      <c r="X1332" s="31"/>
      <c r="Y1332" s="31"/>
      <c r="Z1332" s="31"/>
      <c r="AA1332" s="31"/>
      <c r="AB1332" s="31"/>
      <c r="AC1332" s="122"/>
      <c r="AD1332" s="122"/>
      <c r="AQ1332" s="8"/>
      <c r="AR1332" s="8"/>
      <c r="AY1332" s="8"/>
      <c r="BA1332"/>
      <c r="BB1332"/>
      <c r="BC1332"/>
      <c r="BD1332"/>
    </row>
    <row r="1333" spans="1:56" s="4" customFormat="1">
      <c r="A1333"/>
      <c r="B1333"/>
      <c r="D1333"/>
      <c r="E1333"/>
      <c r="F1333"/>
      <c r="G1333"/>
      <c r="H1333"/>
      <c r="I1333"/>
      <c r="J1333"/>
      <c r="K1333"/>
      <c r="L1333"/>
      <c r="M1333"/>
      <c r="N1333"/>
      <c r="O1333"/>
      <c r="R1333" s="122"/>
      <c r="S1333" s="122"/>
      <c r="T1333" s="31"/>
      <c r="U1333" s="31"/>
      <c r="V1333" s="31"/>
      <c r="W1333" s="31"/>
      <c r="X1333" s="31"/>
      <c r="Y1333" s="31"/>
      <c r="Z1333" s="31"/>
      <c r="AA1333" s="31"/>
      <c r="AB1333" s="31"/>
      <c r="AC1333" s="122"/>
      <c r="AD1333" s="122"/>
      <c r="AQ1333" s="8"/>
      <c r="AR1333" s="8"/>
      <c r="AY1333" s="8"/>
      <c r="BA1333"/>
      <c r="BB1333"/>
      <c r="BC1333"/>
      <c r="BD1333"/>
    </row>
    <row r="1334" spans="1:56" s="4" customFormat="1">
      <c r="A1334"/>
      <c r="B1334"/>
      <c r="D1334"/>
      <c r="E1334"/>
      <c r="F1334"/>
      <c r="G1334"/>
      <c r="H1334"/>
      <c r="I1334"/>
      <c r="J1334"/>
      <c r="K1334"/>
      <c r="L1334"/>
      <c r="M1334"/>
      <c r="N1334"/>
      <c r="O1334"/>
      <c r="R1334" s="122"/>
      <c r="S1334" s="122"/>
      <c r="T1334" s="31"/>
      <c r="U1334" s="31"/>
      <c r="V1334" s="31"/>
      <c r="W1334" s="31"/>
      <c r="X1334" s="31"/>
      <c r="Y1334" s="31"/>
      <c r="Z1334" s="31"/>
      <c r="AA1334" s="31"/>
      <c r="AB1334" s="31"/>
      <c r="AC1334" s="122"/>
      <c r="AD1334" s="122"/>
      <c r="AQ1334" s="8"/>
      <c r="AR1334" s="8"/>
      <c r="AY1334" s="8"/>
      <c r="BA1334"/>
      <c r="BB1334"/>
      <c r="BC1334"/>
      <c r="BD1334"/>
    </row>
    <row r="1335" spans="1:56" s="4" customFormat="1">
      <c r="A1335"/>
      <c r="B1335"/>
      <c r="D1335"/>
      <c r="E1335"/>
      <c r="F1335"/>
      <c r="G1335"/>
      <c r="H1335"/>
      <c r="I1335"/>
      <c r="J1335"/>
      <c r="K1335"/>
      <c r="L1335"/>
      <c r="M1335"/>
      <c r="N1335"/>
      <c r="O1335"/>
      <c r="R1335" s="122"/>
      <c r="S1335" s="122"/>
      <c r="T1335" s="31"/>
      <c r="U1335" s="31"/>
      <c r="V1335" s="31"/>
      <c r="W1335" s="31"/>
      <c r="X1335" s="31"/>
      <c r="Y1335" s="31"/>
      <c r="Z1335" s="31"/>
      <c r="AA1335" s="31"/>
      <c r="AB1335" s="31"/>
      <c r="AC1335" s="122"/>
      <c r="AD1335" s="122"/>
      <c r="AQ1335" s="8"/>
      <c r="AR1335" s="8"/>
      <c r="AY1335" s="8"/>
      <c r="BA1335"/>
      <c r="BB1335"/>
      <c r="BC1335"/>
      <c r="BD1335"/>
    </row>
    <row r="1336" spans="1:56" s="4" customFormat="1">
      <c r="A1336"/>
      <c r="B1336"/>
      <c r="D1336"/>
      <c r="E1336"/>
      <c r="F1336"/>
      <c r="G1336"/>
      <c r="H1336"/>
      <c r="I1336"/>
      <c r="J1336"/>
      <c r="K1336"/>
      <c r="L1336"/>
      <c r="M1336"/>
      <c r="N1336"/>
      <c r="O1336"/>
      <c r="R1336" s="122"/>
      <c r="S1336" s="122"/>
      <c r="T1336" s="31"/>
      <c r="U1336" s="31"/>
      <c r="V1336" s="31"/>
      <c r="W1336" s="31"/>
      <c r="X1336" s="31"/>
      <c r="Y1336" s="31"/>
      <c r="Z1336" s="31"/>
      <c r="AA1336" s="31"/>
      <c r="AB1336" s="31"/>
      <c r="AC1336" s="122"/>
      <c r="AD1336" s="122"/>
      <c r="AQ1336" s="8"/>
      <c r="AR1336" s="8"/>
      <c r="AY1336" s="8"/>
      <c r="BA1336"/>
      <c r="BB1336"/>
      <c r="BC1336"/>
      <c r="BD1336"/>
    </row>
    <row r="1337" spans="1:56" s="4" customFormat="1">
      <c r="A1337"/>
      <c r="B1337"/>
      <c r="D1337"/>
      <c r="E1337"/>
      <c r="F1337"/>
      <c r="G1337"/>
      <c r="H1337"/>
      <c r="I1337"/>
      <c r="J1337"/>
      <c r="K1337"/>
      <c r="L1337"/>
      <c r="M1337"/>
      <c r="N1337"/>
      <c r="O1337"/>
      <c r="R1337" s="122"/>
      <c r="S1337" s="122"/>
      <c r="T1337" s="31"/>
      <c r="U1337" s="31"/>
      <c r="V1337" s="31"/>
      <c r="W1337" s="31"/>
      <c r="X1337" s="31"/>
      <c r="Y1337" s="31"/>
      <c r="Z1337" s="31"/>
      <c r="AA1337" s="31"/>
      <c r="AB1337" s="31"/>
      <c r="AC1337" s="122"/>
      <c r="AD1337" s="122"/>
      <c r="AQ1337" s="8"/>
      <c r="AR1337" s="8"/>
      <c r="AY1337" s="8"/>
      <c r="BA1337"/>
      <c r="BB1337"/>
      <c r="BC1337"/>
      <c r="BD1337"/>
    </row>
    <row r="1338" spans="1:56" s="4" customFormat="1">
      <c r="A1338"/>
      <c r="B1338"/>
      <c r="D1338"/>
      <c r="E1338"/>
      <c r="F1338"/>
      <c r="G1338"/>
      <c r="H1338"/>
      <c r="I1338"/>
      <c r="J1338"/>
      <c r="K1338"/>
      <c r="L1338"/>
      <c r="M1338"/>
      <c r="N1338"/>
      <c r="O1338"/>
      <c r="R1338" s="122"/>
      <c r="S1338" s="122"/>
      <c r="T1338" s="31"/>
      <c r="U1338" s="31"/>
      <c r="V1338" s="31"/>
      <c r="W1338" s="31"/>
      <c r="X1338" s="31"/>
      <c r="Y1338" s="31"/>
      <c r="Z1338" s="31"/>
      <c r="AA1338" s="31"/>
      <c r="AB1338" s="31"/>
      <c r="AC1338" s="122"/>
      <c r="AD1338" s="122"/>
      <c r="AQ1338" s="8"/>
      <c r="AR1338" s="8"/>
      <c r="AY1338" s="8"/>
      <c r="BA1338"/>
      <c r="BB1338"/>
      <c r="BC1338"/>
      <c r="BD1338"/>
    </row>
    <row r="1339" spans="1:56" s="4" customFormat="1">
      <c r="A1339"/>
      <c r="B1339"/>
      <c r="D1339"/>
      <c r="E1339"/>
      <c r="F1339"/>
      <c r="G1339"/>
      <c r="H1339"/>
      <c r="I1339"/>
      <c r="J1339"/>
      <c r="K1339"/>
      <c r="L1339"/>
      <c r="M1339"/>
      <c r="N1339"/>
      <c r="O1339"/>
      <c r="R1339" s="122"/>
      <c r="S1339" s="122"/>
      <c r="T1339" s="31"/>
      <c r="U1339" s="31"/>
      <c r="V1339" s="31"/>
      <c r="W1339" s="31"/>
      <c r="X1339" s="31"/>
      <c r="Y1339" s="31"/>
      <c r="Z1339" s="31"/>
      <c r="AA1339" s="31"/>
      <c r="AB1339" s="31"/>
      <c r="AC1339" s="122"/>
      <c r="AD1339" s="122"/>
      <c r="AQ1339" s="8"/>
      <c r="AR1339" s="8"/>
      <c r="AY1339" s="8"/>
      <c r="BA1339"/>
      <c r="BB1339"/>
      <c r="BC1339"/>
      <c r="BD1339"/>
    </row>
    <row r="1340" spans="1:56" s="4" customFormat="1">
      <c r="A1340"/>
      <c r="B1340"/>
      <c r="D1340"/>
      <c r="E1340"/>
      <c r="F1340"/>
      <c r="G1340"/>
      <c r="H1340"/>
      <c r="I1340"/>
      <c r="J1340"/>
      <c r="K1340"/>
      <c r="L1340"/>
      <c r="M1340"/>
      <c r="N1340"/>
      <c r="O1340"/>
      <c r="R1340" s="122"/>
      <c r="S1340" s="122"/>
      <c r="T1340" s="31"/>
      <c r="U1340" s="31"/>
      <c r="V1340" s="31"/>
      <c r="W1340" s="31"/>
      <c r="X1340" s="31"/>
      <c r="Y1340" s="31"/>
      <c r="Z1340" s="31"/>
      <c r="AA1340" s="31"/>
      <c r="AB1340" s="31"/>
      <c r="AC1340" s="122"/>
      <c r="AD1340" s="122"/>
      <c r="AQ1340" s="8"/>
      <c r="AR1340" s="8"/>
      <c r="AY1340" s="8"/>
      <c r="BA1340"/>
      <c r="BB1340"/>
      <c r="BC1340"/>
      <c r="BD1340"/>
    </row>
    <row r="1341" spans="1:56" s="4" customFormat="1">
      <c r="A1341"/>
      <c r="B1341"/>
      <c r="D1341"/>
      <c r="E1341"/>
      <c r="F1341"/>
      <c r="G1341"/>
      <c r="H1341"/>
      <c r="I1341"/>
      <c r="J1341"/>
      <c r="K1341"/>
      <c r="L1341"/>
      <c r="M1341"/>
      <c r="N1341"/>
      <c r="O1341"/>
      <c r="R1341" s="122"/>
      <c r="S1341" s="122"/>
      <c r="T1341" s="31"/>
      <c r="U1341" s="31"/>
      <c r="V1341" s="31"/>
      <c r="W1341" s="31"/>
      <c r="X1341" s="31"/>
      <c r="Y1341" s="31"/>
      <c r="Z1341" s="31"/>
      <c r="AA1341" s="31"/>
      <c r="AB1341" s="31"/>
      <c r="AC1341" s="122"/>
      <c r="AD1341" s="122"/>
      <c r="AQ1341" s="8"/>
      <c r="AR1341" s="8"/>
      <c r="AY1341" s="8"/>
      <c r="BA1341"/>
      <c r="BB1341"/>
      <c r="BC1341"/>
      <c r="BD1341"/>
    </row>
    <row r="1342" spans="1:56" s="4" customFormat="1">
      <c r="A1342"/>
      <c r="B1342"/>
      <c r="D1342"/>
      <c r="E1342"/>
      <c r="F1342"/>
      <c r="G1342"/>
      <c r="H1342"/>
      <c r="I1342"/>
      <c r="J1342"/>
      <c r="K1342"/>
      <c r="L1342"/>
      <c r="M1342"/>
      <c r="N1342"/>
      <c r="O1342"/>
      <c r="R1342" s="122"/>
      <c r="S1342" s="122"/>
      <c r="T1342" s="31"/>
      <c r="U1342" s="31"/>
      <c r="V1342" s="31"/>
      <c r="W1342" s="31"/>
      <c r="X1342" s="31"/>
      <c r="Y1342" s="31"/>
      <c r="Z1342" s="31"/>
      <c r="AA1342" s="31"/>
      <c r="AB1342" s="31"/>
      <c r="AC1342" s="122"/>
      <c r="AD1342" s="122"/>
      <c r="AQ1342" s="8"/>
      <c r="AR1342" s="8"/>
      <c r="AY1342" s="8"/>
      <c r="BA1342"/>
      <c r="BB1342"/>
      <c r="BC1342"/>
      <c r="BD1342"/>
    </row>
    <row r="1343" spans="1:56" s="4" customFormat="1">
      <c r="A1343"/>
      <c r="B1343"/>
      <c r="D1343"/>
      <c r="E1343"/>
      <c r="F1343"/>
      <c r="G1343"/>
      <c r="H1343"/>
      <c r="I1343"/>
      <c r="J1343"/>
      <c r="K1343"/>
      <c r="L1343"/>
      <c r="M1343"/>
      <c r="N1343"/>
      <c r="O1343"/>
      <c r="R1343" s="122"/>
      <c r="S1343" s="122"/>
      <c r="T1343" s="31"/>
      <c r="U1343" s="31"/>
      <c r="V1343" s="31"/>
      <c r="W1343" s="31"/>
      <c r="X1343" s="31"/>
      <c r="Y1343" s="31"/>
      <c r="Z1343" s="31"/>
      <c r="AA1343" s="31"/>
      <c r="AB1343" s="31"/>
      <c r="AC1343" s="122"/>
      <c r="AD1343" s="122"/>
      <c r="AQ1343" s="8"/>
      <c r="AR1343" s="8"/>
      <c r="AY1343" s="8"/>
      <c r="BA1343"/>
      <c r="BB1343"/>
      <c r="BC1343"/>
      <c r="BD1343"/>
    </row>
    <row r="1344" spans="1:56" s="4" customFormat="1">
      <c r="A1344"/>
      <c r="B1344"/>
      <c r="D1344"/>
      <c r="E1344"/>
      <c r="F1344"/>
      <c r="G1344"/>
      <c r="H1344"/>
      <c r="I1344"/>
      <c r="J1344"/>
      <c r="K1344"/>
      <c r="L1344"/>
      <c r="M1344"/>
      <c r="N1344"/>
      <c r="O1344"/>
      <c r="R1344" s="122"/>
      <c r="S1344" s="122"/>
      <c r="T1344" s="31"/>
      <c r="U1344" s="31"/>
      <c r="V1344" s="31"/>
      <c r="W1344" s="31"/>
      <c r="X1344" s="31"/>
      <c r="Y1344" s="31"/>
      <c r="Z1344" s="31"/>
      <c r="AA1344" s="31"/>
      <c r="AB1344" s="31"/>
      <c r="AC1344" s="122"/>
      <c r="AD1344" s="122"/>
      <c r="AQ1344" s="8"/>
      <c r="AR1344" s="8"/>
      <c r="AY1344" s="8"/>
      <c r="BA1344"/>
      <c r="BB1344"/>
      <c r="BC1344"/>
      <c r="BD1344"/>
    </row>
    <row r="1345" spans="1:56" s="4" customFormat="1">
      <c r="A1345"/>
      <c r="B1345"/>
      <c r="D1345"/>
      <c r="E1345"/>
      <c r="F1345"/>
      <c r="G1345"/>
      <c r="H1345"/>
      <c r="I1345"/>
      <c r="J1345"/>
      <c r="K1345"/>
      <c r="L1345"/>
      <c r="M1345"/>
      <c r="N1345"/>
      <c r="O1345"/>
      <c r="R1345" s="122"/>
      <c r="S1345" s="122"/>
      <c r="T1345" s="31"/>
      <c r="U1345" s="31"/>
      <c r="V1345" s="31"/>
      <c r="W1345" s="31"/>
      <c r="X1345" s="31"/>
      <c r="Y1345" s="31"/>
      <c r="Z1345" s="31"/>
      <c r="AA1345" s="31"/>
      <c r="AB1345" s="31"/>
      <c r="AC1345" s="122"/>
      <c r="AD1345" s="122"/>
      <c r="AQ1345" s="8"/>
      <c r="AR1345" s="8"/>
      <c r="AY1345" s="8"/>
      <c r="BA1345"/>
      <c r="BB1345"/>
      <c r="BC1345"/>
      <c r="BD1345"/>
    </row>
    <row r="1346" spans="1:56" s="4" customFormat="1">
      <c r="A1346"/>
      <c r="B1346"/>
      <c r="D1346"/>
      <c r="E1346"/>
      <c r="F1346"/>
      <c r="G1346"/>
      <c r="H1346"/>
      <c r="I1346"/>
      <c r="J1346"/>
      <c r="K1346"/>
      <c r="L1346"/>
      <c r="M1346"/>
      <c r="N1346"/>
      <c r="O1346"/>
      <c r="R1346" s="122"/>
      <c r="S1346" s="122"/>
      <c r="T1346" s="31"/>
      <c r="U1346" s="31"/>
      <c r="V1346" s="31"/>
      <c r="W1346" s="31"/>
      <c r="X1346" s="31"/>
      <c r="Y1346" s="31"/>
      <c r="Z1346" s="31"/>
      <c r="AA1346" s="31"/>
      <c r="AB1346" s="31"/>
      <c r="AC1346" s="122"/>
      <c r="AD1346" s="122"/>
      <c r="AQ1346" s="8"/>
      <c r="AR1346" s="8"/>
      <c r="AY1346" s="8"/>
      <c r="BA1346"/>
      <c r="BB1346"/>
      <c r="BC1346"/>
      <c r="BD1346"/>
    </row>
    <row r="1347" spans="1:56" s="4" customFormat="1">
      <c r="A1347"/>
      <c r="B1347"/>
      <c r="D1347"/>
      <c r="E1347"/>
      <c r="F1347"/>
      <c r="G1347"/>
      <c r="H1347"/>
      <c r="I1347"/>
      <c r="J1347"/>
      <c r="K1347"/>
      <c r="L1347"/>
      <c r="M1347"/>
      <c r="N1347"/>
      <c r="O1347"/>
      <c r="R1347" s="122"/>
      <c r="S1347" s="122"/>
      <c r="T1347" s="31"/>
      <c r="U1347" s="31"/>
      <c r="V1347" s="31"/>
      <c r="W1347" s="31"/>
      <c r="X1347" s="31"/>
      <c r="Y1347" s="31"/>
      <c r="Z1347" s="31"/>
      <c r="AA1347" s="31"/>
      <c r="AB1347" s="31"/>
      <c r="AC1347" s="122"/>
      <c r="AD1347" s="122"/>
      <c r="AQ1347" s="8"/>
      <c r="AR1347" s="8"/>
      <c r="AY1347" s="8"/>
      <c r="BA1347"/>
      <c r="BB1347"/>
      <c r="BC1347"/>
      <c r="BD1347"/>
    </row>
    <row r="1348" spans="1:56" s="4" customFormat="1">
      <c r="A1348"/>
      <c r="B1348"/>
      <c r="D1348"/>
      <c r="E1348"/>
      <c r="F1348"/>
      <c r="G1348"/>
      <c r="H1348"/>
      <c r="I1348"/>
      <c r="J1348"/>
      <c r="K1348"/>
      <c r="L1348"/>
      <c r="M1348"/>
      <c r="N1348"/>
      <c r="O1348"/>
      <c r="R1348" s="122"/>
      <c r="S1348" s="122"/>
      <c r="T1348" s="31"/>
      <c r="U1348" s="31"/>
      <c r="V1348" s="31"/>
      <c r="W1348" s="31"/>
      <c r="X1348" s="31"/>
      <c r="Y1348" s="31"/>
      <c r="Z1348" s="31"/>
      <c r="AA1348" s="31"/>
      <c r="AB1348" s="31"/>
      <c r="AC1348" s="122"/>
      <c r="AD1348" s="122"/>
      <c r="AQ1348" s="8"/>
      <c r="AR1348" s="8"/>
      <c r="AY1348" s="8"/>
      <c r="BA1348"/>
      <c r="BB1348"/>
      <c r="BC1348"/>
      <c r="BD1348"/>
    </row>
    <row r="1349" spans="1:56" s="4" customFormat="1">
      <c r="A1349"/>
      <c r="B1349"/>
      <c r="D1349"/>
      <c r="E1349"/>
      <c r="F1349"/>
      <c r="G1349"/>
      <c r="H1349"/>
      <c r="I1349"/>
      <c r="J1349"/>
      <c r="K1349"/>
      <c r="L1349"/>
      <c r="M1349"/>
      <c r="N1349"/>
      <c r="O1349"/>
      <c r="R1349" s="122"/>
      <c r="S1349" s="122"/>
      <c r="T1349" s="31"/>
      <c r="U1349" s="31"/>
      <c r="V1349" s="31"/>
      <c r="W1349" s="31"/>
      <c r="X1349" s="31"/>
      <c r="Y1349" s="31"/>
      <c r="Z1349" s="31"/>
      <c r="AA1349" s="31"/>
      <c r="AB1349" s="31"/>
      <c r="AC1349" s="122"/>
      <c r="AD1349" s="122"/>
      <c r="AQ1349" s="8"/>
      <c r="AR1349" s="8"/>
      <c r="AY1349" s="8"/>
      <c r="BA1349"/>
      <c r="BB1349"/>
      <c r="BC1349"/>
      <c r="BD1349"/>
    </row>
    <row r="1350" spans="1:56" s="4" customFormat="1">
      <c r="A1350"/>
      <c r="B1350"/>
      <c r="D1350"/>
      <c r="E1350"/>
      <c r="F1350"/>
      <c r="G1350"/>
      <c r="H1350"/>
      <c r="I1350"/>
      <c r="J1350"/>
      <c r="K1350"/>
      <c r="L1350"/>
      <c r="M1350"/>
      <c r="N1350"/>
      <c r="O1350"/>
      <c r="R1350" s="122"/>
      <c r="S1350" s="122"/>
      <c r="T1350" s="31"/>
      <c r="U1350" s="31"/>
      <c r="V1350" s="31"/>
      <c r="W1350" s="31"/>
      <c r="X1350" s="31"/>
      <c r="Y1350" s="31"/>
      <c r="Z1350" s="31"/>
      <c r="AA1350" s="31"/>
      <c r="AB1350" s="31"/>
      <c r="AC1350" s="122"/>
      <c r="AD1350" s="122"/>
      <c r="AQ1350" s="8"/>
      <c r="AR1350" s="8"/>
      <c r="AY1350" s="8"/>
      <c r="BA1350"/>
      <c r="BB1350"/>
      <c r="BC1350"/>
      <c r="BD1350"/>
    </row>
    <row r="1351" spans="1:56" s="4" customFormat="1">
      <c r="A1351"/>
      <c r="B1351"/>
      <c r="D1351"/>
      <c r="E1351"/>
      <c r="F1351"/>
      <c r="G1351"/>
      <c r="H1351"/>
      <c r="I1351"/>
      <c r="J1351"/>
      <c r="K1351"/>
      <c r="L1351"/>
      <c r="M1351"/>
      <c r="N1351"/>
      <c r="O1351"/>
      <c r="R1351" s="122"/>
      <c r="S1351" s="122"/>
      <c r="T1351" s="31"/>
      <c r="U1351" s="31"/>
      <c r="V1351" s="31"/>
      <c r="W1351" s="31"/>
      <c r="X1351" s="31"/>
      <c r="Y1351" s="31"/>
      <c r="Z1351" s="31"/>
      <c r="AA1351" s="31"/>
      <c r="AB1351" s="31"/>
      <c r="AC1351" s="122"/>
      <c r="AD1351" s="122"/>
      <c r="AQ1351" s="8"/>
      <c r="AR1351" s="8"/>
      <c r="AY1351" s="8"/>
      <c r="BA1351"/>
      <c r="BB1351"/>
      <c r="BC1351"/>
      <c r="BD1351"/>
    </row>
    <row r="1352" spans="1:56" s="4" customFormat="1">
      <c r="A1352"/>
      <c r="B1352"/>
      <c r="D1352"/>
      <c r="E1352"/>
      <c r="F1352"/>
      <c r="G1352"/>
      <c r="H1352"/>
      <c r="I1352"/>
      <c r="J1352"/>
      <c r="K1352"/>
      <c r="L1352"/>
      <c r="M1352"/>
      <c r="N1352"/>
      <c r="O1352"/>
      <c r="R1352" s="122"/>
      <c r="S1352" s="122"/>
      <c r="T1352" s="31"/>
      <c r="U1352" s="31"/>
      <c r="V1352" s="31"/>
      <c r="W1352" s="31"/>
      <c r="X1352" s="31"/>
      <c r="Y1352" s="31"/>
      <c r="Z1352" s="31"/>
      <c r="AA1352" s="31"/>
      <c r="AB1352" s="31"/>
      <c r="AC1352" s="122"/>
      <c r="AD1352" s="122"/>
      <c r="AQ1352" s="8"/>
      <c r="AR1352" s="8"/>
      <c r="AY1352" s="8"/>
      <c r="BA1352"/>
      <c r="BB1352"/>
      <c r="BC1352"/>
      <c r="BD1352"/>
    </row>
    <row r="1353" spans="1:56" s="4" customFormat="1">
      <c r="A1353"/>
      <c r="B1353"/>
      <c r="D1353"/>
      <c r="E1353"/>
      <c r="F1353"/>
      <c r="G1353"/>
      <c r="H1353"/>
      <c r="I1353"/>
      <c r="J1353"/>
      <c r="K1353"/>
      <c r="L1353"/>
      <c r="M1353"/>
      <c r="N1353"/>
      <c r="O1353"/>
      <c r="R1353" s="122"/>
      <c r="S1353" s="122"/>
      <c r="T1353" s="31"/>
      <c r="U1353" s="31"/>
      <c r="V1353" s="31"/>
      <c r="W1353" s="31"/>
      <c r="X1353" s="31"/>
      <c r="Y1353" s="31"/>
      <c r="Z1353" s="31"/>
      <c r="AA1353" s="31"/>
      <c r="AB1353" s="31"/>
      <c r="AC1353" s="122"/>
      <c r="AD1353" s="122"/>
      <c r="AQ1353" s="8"/>
      <c r="AR1353" s="8"/>
      <c r="AY1353" s="8"/>
      <c r="BA1353"/>
      <c r="BB1353"/>
      <c r="BC1353"/>
      <c r="BD1353"/>
    </row>
    <row r="1354" spans="1:56" s="4" customFormat="1">
      <c r="A1354"/>
      <c r="B1354"/>
      <c r="D1354"/>
      <c r="E1354"/>
      <c r="F1354"/>
      <c r="G1354"/>
      <c r="H1354"/>
      <c r="I1354"/>
      <c r="J1354"/>
      <c r="K1354"/>
      <c r="L1354"/>
      <c r="M1354"/>
      <c r="N1354"/>
      <c r="O1354"/>
      <c r="R1354" s="122"/>
      <c r="S1354" s="122"/>
      <c r="T1354" s="31"/>
      <c r="U1354" s="31"/>
      <c r="V1354" s="31"/>
      <c r="W1354" s="31"/>
      <c r="X1354" s="31"/>
      <c r="Y1354" s="31"/>
      <c r="Z1354" s="31"/>
      <c r="AA1354" s="31"/>
      <c r="AB1354" s="31"/>
      <c r="AC1354" s="122"/>
      <c r="AD1354" s="122"/>
      <c r="AQ1354" s="8"/>
      <c r="AR1354" s="8"/>
      <c r="AY1354" s="8"/>
      <c r="BA1354"/>
      <c r="BB1354"/>
      <c r="BC1354"/>
      <c r="BD1354"/>
    </row>
    <row r="1355" spans="1:56" s="4" customFormat="1">
      <c r="A1355"/>
      <c r="B1355"/>
      <c r="D1355"/>
      <c r="E1355"/>
      <c r="F1355"/>
      <c r="G1355"/>
      <c r="H1355"/>
      <c r="I1355"/>
      <c r="J1355"/>
      <c r="K1355"/>
      <c r="L1355"/>
      <c r="M1355"/>
      <c r="N1355"/>
      <c r="O1355"/>
      <c r="R1355" s="122"/>
      <c r="S1355" s="122"/>
      <c r="T1355" s="31"/>
      <c r="U1355" s="31"/>
      <c r="V1355" s="31"/>
      <c r="W1355" s="31"/>
      <c r="X1355" s="31"/>
      <c r="Y1355" s="31"/>
      <c r="Z1355" s="31"/>
      <c r="AA1355" s="31"/>
      <c r="AB1355" s="31"/>
      <c r="AC1355" s="122"/>
      <c r="AD1355" s="122"/>
      <c r="AQ1355" s="8"/>
      <c r="AR1355" s="8"/>
      <c r="AY1355" s="8"/>
      <c r="BA1355"/>
      <c r="BB1355"/>
      <c r="BC1355"/>
      <c r="BD1355"/>
    </row>
    <row r="1356" spans="1:56" s="4" customFormat="1">
      <c r="A1356"/>
      <c r="B1356"/>
      <c r="D1356"/>
      <c r="E1356"/>
      <c r="F1356"/>
      <c r="G1356"/>
      <c r="H1356"/>
      <c r="I1356"/>
      <c r="J1356"/>
      <c r="K1356"/>
      <c r="L1356"/>
      <c r="M1356"/>
      <c r="N1356"/>
      <c r="O1356"/>
      <c r="R1356" s="122"/>
      <c r="S1356" s="122"/>
      <c r="T1356" s="31"/>
      <c r="U1356" s="31"/>
      <c r="V1356" s="31"/>
      <c r="W1356" s="31"/>
      <c r="X1356" s="31"/>
      <c r="Y1356" s="31"/>
      <c r="Z1356" s="31"/>
      <c r="AA1356" s="31"/>
      <c r="AB1356" s="31"/>
      <c r="AC1356" s="122"/>
      <c r="AD1356" s="122"/>
      <c r="AQ1356" s="8"/>
      <c r="AR1356" s="8"/>
      <c r="AY1356" s="8"/>
      <c r="BA1356"/>
      <c r="BB1356"/>
      <c r="BC1356"/>
      <c r="BD1356"/>
    </row>
    <row r="1357" spans="1:56" s="4" customFormat="1">
      <c r="A1357"/>
      <c r="B1357"/>
      <c r="D1357"/>
      <c r="E1357"/>
      <c r="F1357"/>
      <c r="G1357"/>
      <c r="H1357"/>
      <c r="I1357"/>
      <c r="J1357"/>
      <c r="K1357"/>
      <c r="L1357"/>
      <c r="M1357"/>
      <c r="N1357"/>
      <c r="O1357"/>
      <c r="R1357" s="122"/>
      <c r="S1357" s="122"/>
      <c r="T1357" s="31"/>
      <c r="U1357" s="31"/>
      <c r="V1357" s="31"/>
      <c r="W1357" s="31"/>
      <c r="X1357" s="31"/>
      <c r="Y1357" s="31"/>
      <c r="Z1357" s="31"/>
      <c r="AA1357" s="31"/>
      <c r="AB1357" s="31"/>
      <c r="AC1357" s="122"/>
      <c r="AD1357" s="122"/>
      <c r="AQ1357" s="8"/>
      <c r="AR1357" s="8"/>
      <c r="AY1357" s="8"/>
      <c r="BA1357"/>
      <c r="BB1357"/>
      <c r="BC1357"/>
      <c r="BD1357"/>
    </row>
    <row r="1358" spans="1:56" s="4" customFormat="1">
      <c r="A1358"/>
      <c r="B1358"/>
      <c r="D1358"/>
      <c r="E1358"/>
      <c r="F1358"/>
      <c r="G1358"/>
      <c r="H1358"/>
      <c r="I1358"/>
      <c r="J1358"/>
      <c r="K1358"/>
      <c r="L1358"/>
      <c r="M1358"/>
      <c r="N1358"/>
      <c r="O1358"/>
      <c r="R1358" s="122"/>
      <c r="S1358" s="122"/>
      <c r="T1358" s="31"/>
      <c r="U1358" s="31"/>
      <c r="V1358" s="31"/>
      <c r="W1358" s="31"/>
      <c r="X1358" s="31"/>
      <c r="Y1358" s="31"/>
      <c r="Z1358" s="31"/>
      <c r="AA1358" s="31"/>
      <c r="AB1358" s="31"/>
      <c r="AC1358" s="122"/>
      <c r="AD1358" s="122"/>
      <c r="AQ1358" s="8"/>
      <c r="AR1358" s="8"/>
      <c r="AY1358" s="8"/>
      <c r="BA1358"/>
      <c r="BB1358"/>
      <c r="BC1358"/>
      <c r="BD1358"/>
    </row>
    <row r="1359" spans="1:56" s="4" customFormat="1">
      <c r="A1359"/>
      <c r="B1359"/>
      <c r="D1359"/>
      <c r="E1359"/>
      <c r="F1359"/>
      <c r="G1359"/>
      <c r="H1359"/>
      <c r="I1359"/>
      <c r="J1359"/>
      <c r="K1359"/>
      <c r="L1359"/>
      <c r="M1359"/>
      <c r="N1359"/>
      <c r="O1359"/>
      <c r="R1359" s="122"/>
      <c r="S1359" s="122"/>
      <c r="T1359" s="31"/>
      <c r="U1359" s="31"/>
      <c r="V1359" s="31"/>
      <c r="W1359" s="31"/>
      <c r="X1359" s="31"/>
      <c r="Y1359" s="31"/>
      <c r="Z1359" s="31"/>
      <c r="AA1359" s="31"/>
      <c r="AB1359" s="31"/>
      <c r="AC1359" s="122"/>
      <c r="AD1359" s="122"/>
      <c r="AQ1359" s="8"/>
      <c r="AR1359" s="8"/>
      <c r="AY1359" s="8"/>
      <c r="BA1359"/>
      <c r="BB1359"/>
      <c r="BC1359"/>
      <c r="BD1359"/>
    </row>
    <row r="1360" spans="1:56" s="4" customFormat="1">
      <c r="A1360"/>
      <c r="B1360"/>
      <c r="D1360"/>
      <c r="E1360"/>
      <c r="F1360"/>
      <c r="G1360"/>
      <c r="H1360"/>
      <c r="I1360"/>
      <c r="J1360"/>
      <c r="K1360"/>
      <c r="L1360"/>
      <c r="M1360"/>
      <c r="N1360"/>
      <c r="O1360"/>
      <c r="R1360" s="122"/>
      <c r="S1360" s="122"/>
      <c r="T1360" s="31"/>
      <c r="U1360" s="31"/>
      <c r="V1360" s="31"/>
      <c r="W1360" s="31"/>
      <c r="X1360" s="31"/>
      <c r="Y1360" s="31"/>
      <c r="Z1360" s="31"/>
      <c r="AA1360" s="31"/>
      <c r="AB1360" s="31"/>
      <c r="AC1360" s="122"/>
      <c r="AD1360" s="122"/>
      <c r="AQ1360" s="8"/>
      <c r="AR1360" s="8"/>
      <c r="AY1360" s="8"/>
      <c r="BA1360"/>
      <c r="BB1360"/>
      <c r="BC1360"/>
      <c r="BD1360"/>
    </row>
    <row r="1361" spans="1:56" s="4" customFormat="1">
      <c r="A1361"/>
      <c r="B1361"/>
      <c r="D1361"/>
      <c r="E1361"/>
      <c r="F1361"/>
      <c r="G1361"/>
      <c r="H1361"/>
      <c r="I1361"/>
      <c r="J1361"/>
      <c r="K1361"/>
      <c r="L1361"/>
      <c r="M1361"/>
      <c r="N1361"/>
      <c r="O1361"/>
      <c r="R1361" s="122"/>
      <c r="S1361" s="122"/>
      <c r="T1361" s="31"/>
      <c r="U1361" s="31"/>
      <c r="V1361" s="31"/>
      <c r="W1361" s="31"/>
      <c r="X1361" s="31"/>
      <c r="Y1361" s="31"/>
      <c r="Z1361" s="31"/>
      <c r="AA1361" s="31"/>
      <c r="AB1361" s="31"/>
      <c r="AC1361" s="122"/>
      <c r="AD1361" s="122"/>
      <c r="AQ1361" s="8"/>
      <c r="AR1361" s="8"/>
      <c r="AY1361" s="8"/>
      <c r="BA1361"/>
      <c r="BB1361"/>
      <c r="BC1361"/>
      <c r="BD1361"/>
    </row>
    <row r="1362" spans="1:56" s="4" customFormat="1">
      <c r="A1362"/>
      <c r="B1362"/>
      <c r="D1362"/>
      <c r="E1362"/>
      <c r="F1362"/>
      <c r="G1362"/>
      <c r="H1362"/>
      <c r="I1362"/>
      <c r="J1362"/>
      <c r="K1362"/>
      <c r="L1362"/>
      <c r="M1362"/>
      <c r="N1362"/>
      <c r="O1362"/>
      <c r="R1362" s="122"/>
      <c r="S1362" s="122"/>
      <c r="T1362" s="31"/>
      <c r="U1362" s="31"/>
      <c r="V1362" s="31"/>
      <c r="W1362" s="31"/>
      <c r="X1362" s="31"/>
      <c r="Y1362" s="31"/>
      <c r="Z1362" s="31"/>
      <c r="AA1362" s="31"/>
      <c r="AB1362" s="31"/>
      <c r="AC1362" s="122"/>
      <c r="AD1362" s="122"/>
      <c r="AQ1362" s="8"/>
      <c r="AR1362" s="8"/>
      <c r="AY1362" s="8"/>
      <c r="BA1362"/>
      <c r="BB1362"/>
      <c r="BC1362"/>
      <c r="BD1362"/>
    </row>
    <row r="1363" spans="1:56" s="4" customFormat="1">
      <c r="A1363"/>
      <c r="B1363"/>
      <c r="D1363"/>
      <c r="E1363"/>
      <c r="F1363"/>
      <c r="G1363"/>
      <c r="H1363"/>
      <c r="I1363"/>
      <c r="J1363"/>
      <c r="K1363"/>
      <c r="L1363"/>
      <c r="M1363"/>
      <c r="N1363"/>
      <c r="O1363"/>
      <c r="R1363" s="122"/>
      <c r="S1363" s="122"/>
      <c r="T1363" s="31"/>
      <c r="U1363" s="31"/>
      <c r="V1363" s="31"/>
      <c r="W1363" s="31"/>
      <c r="X1363" s="31"/>
      <c r="Y1363" s="31"/>
      <c r="Z1363" s="31"/>
      <c r="AA1363" s="31"/>
      <c r="AB1363" s="31"/>
      <c r="AC1363" s="122"/>
      <c r="AD1363" s="122"/>
      <c r="AQ1363" s="8"/>
      <c r="AR1363" s="8"/>
      <c r="AY1363" s="8"/>
      <c r="BA1363"/>
      <c r="BB1363"/>
      <c r="BC1363"/>
      <c r="BD1363"/>
    </row>
    <row r="1364" spans="1:56" s="4" customFormat="1">
      <c r="A1364"/>
      <c r="B1364"/>
      <c r="D1364"/>
      <c r="E1364"/>
      <c r="F1364"/>
      <c r="G1364"/>
      <c r="H1364"/>
      <c r="I1364"/>
      <c r="J1364"/>
      <c r="K1364"/>
      <c r="L1364"/>
      <c r="M1364"/>
      <c r="N1364"/>
      <c r="O1364"/>
      <c r="R1364" s="122"/>
      <c r="S1364" s="122"/>
      <c r="T1364" s="31"/>
      <c r="U1364" s="31"/>
      <c r="V1364" s="31"/>
      <c r="W1364" s="31"/>
      <c r="X1364" s="31"/>
      <c r="Y1364" s="31"/>
      <c r="Z1364" s="31"/>
      <c r="AA1364" s="31"/>
      <c r="AB1364" s="31"/>
      <c r="AC1364" s="122"/>
      <c r="AD1364" s="122"/>
      <c r="AQ1364" s="8"/>
      <c r="AR1364" s="8"/>
      <c r="AY1364" s="8"/>
      <c r="BA1364"/>
      <c r="BB1364"/>
      <c r="BC1364"/>
      <c r="BD1364"/>
    </row>
    <row r="1365" spans="1:56" s="4" customFormat="1">
      <c r="A1365"/>
      <c r="B1365"/>
      <c r="D1365"/>
      <c r="E1365"/>
      <c r="F1365"/>
      <c r="G1365"/>
      <c r="H1365"/>
      <c r="I1365"/>
      <c r="J1365"/>
      <c r="K1365"/>
      <c r="L1365"/>
      <c r="M1365"/>
      <c r="N1365"/>
      <c r="O1365"/>
      <c r="R1365" s="122"/>
      <c r="S1365" s="122"/>
      <c r="T1365" s="31"/>
      <c r="U1365" s="31"/>
      <c r="V1365" s="31"/>
      <c r="W1365" s="31"/>
      <c r="X1365" s="31"/>
      <c r="Y1365" s="31"/>
      <c r="Z1365" s="31"/>
      <c r="AA1365" s="31"/>
      <c r="AB1365" s="31"/>
      <c r="AC1365" s="122"/>
      <c r="AD1365" s="122"/>
      <c r="AQ1365" s="8"/>
      <c r="AR1365" s="8"/>
      <c r="AY1365" s="8"/>
      <c r="BA1365"/>
      <c r="BB1365"/>
      <c r="BC1365"/>
      <c r="BD1365"/>
    </row>
    <row r="1366" spans="1:56" s="4" customFormat="1">
      <c r="A1366"/>
      <c r="B1366"/>
      <c r="D1366"/>
      <c r="E1366"/>
      <c r="F1366"/>
      <c r="G1366"/>
      <c r="H1366"/>
      <c r="I1366"/>
      <c r="J1366"/>
      <c r="K1366"/>
      <c r="L1366"/>
      <c r="M1366"/>
      <c r="N1366"/>
      <c r="O1366"/>
      <c r="R1366" s="122"/>
      <c r="S1366" s="122"/>
      <c r="T1366" s="31"/>
      <c r="U1366" s="31"/>
      <c r="V1366" s="31"/>
      <c r="W1366" s="31"/>
      <c r="X1366" s="31"/>
      <c r="Y1366" s="31"/>
      <c r="Z1366" s="31"/>
      <c r="AA1366" s="31"/>
      <c r="AB1366" s="31"/>
      <c r="AC1366" s="122"/>
      <c r="AD1366" s="122"/>
      <c r="AQ1366" s="8"/>
      <c r="AR1366" s="8"/>
      <c r="AY1366" s="8"/>
      <c r="BA1366"/>
      <c r="BB1366"/>
      <c r="BC1366"/>
      <c r="BD1366"/>
    </row>
    <row r="1367" spans="1:56" s="4" customFormat="1">
      <c r="A1367"/>
      <c r="B1367"/>
      <c r="D1367"/>
      <c r="E1367"/>
      <c r="F1367"/>
      <c r="G1367"/>
      <c r="H1367"/>
      <c r="I1367"/>
      <c r="J1367"/>
      <c r="K1367"/>
      <c r="L1367"/>
      <c r="M1367"/>
      <c r="N1367"/>
      <c r="O1367"/>
      <c r="R1367" s="122"/>
      <c r="S1367" s="122"/>
      <c r="T1367" s="31"/>
      <c r="U1367" s="31"/>
      <c r="V1367" s="31"/>
      <c r="W1367" s="31"/>
      <c r="X1367" s="31"/>
      <c r="Y1367" s="31"/>
      <c r="Z1367" s="31"/>
      <c r="AA1367" s="31"/>
      <c r="AB1367" s="31"/>
      <c r="AC1367" s="122"/>
      <c r="AD1367" s="122"/>
      <c r="AQ1367" s="8"/>
      <c r="AR1367" s="8"/>
      <c r="AY1367" s="8"/>
      <c r="BA1367"/>
      <c r="BB1367"/>
      <c r="BC1367"/>
      <c r="BD1367"/>
    </row>
    <row r="1368" spans="1:56" s="4" customFormat="1">
      <c r="A1368"/>
      <c r="B1368"/>
      <c r="D1368"/>
      <c r="E1368"/>
      <c r="F1368"/>
      <c r="G1368"/>
      <c r="H1368"/>
      <c r="I1368"/>
      <c r="J1368"/>
      <c r="K1368"/>
      <c r="L1368"/>
      <c r="M1368"/>
      <c r="N1368"/>
      <c r="O1368"/>
      <c r="R1368" s="122"/>
      <c r="S1368" s="122"/>
      <c r="T1368" s="31"/>
      <c r="U1368" s="31"/>
      <c r="V1368" s="31"/>
      <c r="W1368" s="31"/>
      <c r="X1368" s="31"/>
      <c r="Y1368" s="31"/>
      <c r="Z1368" s="31"/>
      <c r="AA1368" s="31"/>
      <c r="AB1368" s="31"/>
      <c r="AC1368" s="122"/>
      <c r="AD1368" s="122"/>
      <c r="AQ1368" s="8"/>
      <c r="AR1368" s="8"/>
      <c r="AY1368" s="8"/>
      <c r="BA1368"/>
      <c r="BB1368"/>
      <c r="BC1368"/>
      <c r="BD1368"/>
    </row>
    <row r="1369" spans="1:56" s="4" customFormat="1">
      <c r="A1369"/>
      <c r="B1369"/>
      <c r="D1369"/>
      <c r="E1369"/>
      <c r="F1369"/>
      <c r="G1369"/>
      <c r="H1369"/>
      <c r="I1369"/>
      <c r="J1369"/>
      <c r="K1369"/>
      <c r="L1369"/>
      <c r="M1369"/>
      <c r="N1369"/>
      <c r="O1369"/>
      <c r="R1369" s="122"/>
      <c r="S1369" s="122"/>
      <c r="T1369" s="31"/>
      <c r="U1369" s="31"/>
      <c r="V1369" s="31"/>
      <c r="W1369" s="31"/>
      <c r="X1369" s="31"/>
      <c r="Y1369" s="31"/>
      <c r="Z1369" s="31"/>
      <c r="AA1369" s="31"/>
      <c r="AB1369" s="31"/>
      <c r="AC1369" s="122"/>
      <c r="AD1369" s="122"/>
      <c r="AQ1369" s="8"/>
      <c r="AR1369" s="8"/>
      <c r="AY1369" s="8"/>
      <c r="BA1369"/>
      <c r="BB1369"/>
      <c r="BC1369"/>
      <c r="BD1369"/>
    </row>
    <row r="1370" spans="1:56" s="4" customFormat="1">
      <c r="A1370"/>
      <c r="B1370"/>
      <c r="D1370"/>
      <c r="E1370"/>
      <c r="F1370"/>
      <c r="G1370"/>
      <c r="H1370"/>
      <c r="I1370"/>
      <c r="J1370"/>
      <c r="K1370"/>
      <c r="L1370"/>
      <c r="M1370"/>
      <c r="N1370"/>
      <c r="O1370"/>
      <c r="R1370" s="122"/>
      <c r="S1370" s="122"/>
      <c r="T1370" s="31"/>
      <c r="U1370" s="31"/>
      <c r="V1370" s="31"/>
      <c r="W1370" s="31"/>
      <c r="X1370" s="31"/>
      <c r="Y1370" s="31"/>
      <c r="Z1370" s="31"/>
      <c r="AA1370" s="31"/>
      <c r="AB1370" s="31"/>
      <c r="AC1370" s="122"/>
      <c r="AD1370" s="122"/>
      <c r="AQ1370" s="8"/>
      <c r="AR1370" s="8"/>
      <c r="AY1370" s="8"/>
      <c r="BA1370"/>
      <c r="BB1370"/>
      <c r="BC1370"/>
      <c r="BD1370"/>
    </row>
    <row r="1371" spans="1:56" s="4" customFormat="1">
      <c r="A1371"/>
      <c r="B1371"/>
      <c r="D1371"/>
      <c r="E1371"/>
      <c r="F1371"/>
      <c r="G1371"/>
      <c r="H1371"/>
      <c r="I1371"/>
      <c r="J1371"/>
      <c r="K1371"/>
      <c r="L1371"/>
      <c r="M1371"/>
      <c r="N1371"/>
      <c r="O1371"/>
      <c r="R1371" s="122"/>
      <c r="S1371" s="122"/>
      <c r="T1371" s="31"/>
      <c r="U1371" s="31"/>
      <c r="V1371" s="31"/>
      <c r="W1371" s="31"/>
      <c r="X1371" s="31"/>
      <c r="Y1371" s="31"/>
      <c r="Z1371" s="31"/>
      <c r="AA1371" s="31"/>
      <c r="AB1371" s="31"/>
      <c r="AC1371" s="122"/>
      <c r="AD1371" s="122"/>
      <c r="AQ1371" s="8"/>
      <c r="AR1371" s="8"/>
      <c r="AY1371" s="8"/>
      <c r="BA1371"/>
      <c r="BB1371"/>
      <c r="BC1371"/>
      <c r="BD1371"/>
    </row>
    <row r="1372" spans="1:56" s="4" customFormat="1">
      <c r="A1372"/>
      <c r="B1372"/>
      <c r="D1372"/>
      <c r="E1372"/>
      <c r="F1372"/>
      <c r="G1372"/>
      <c r="H1372"/>
      <c r="I1372"/>
      <c r="J1372"/>
      <c r="K1372"/>
      <c r="L1372"/>
      <c r="M1372"/>
      <c r="N1372"/>
      <c r="O1372"/>
      <c r="R1372" s="122"/>
      <c r="S1372" s="122"/>
      <c r="T1372" s="31"/>
      <c r="U1372" s="31"/>
      <c r="V1372" s="31"/>
      <c r="W1372" s="31"/>
      <c r="X1372" s="31"/>
      <c r="Y1372" s="31"/>
      <c r="Z1372" s="31"/>
      <c r="AA1372" s="31"/>
      <c r="AB1372" s="31"/>
      <c r="AC1372" s="122"/>
      <c r="AD1372" s="122"/>
      <c r="AQ1372" s="8"/>
      <c r="AR1372" s="8"/>
      <c r="AY1372" s="8"/>
      <c r="BA1372"/>
      <c r="BB1372"/>
      <c r="BC1372"/>
      <c r="BD1372"/>
    </row>
    <row r="1373" spans="1:56" s="4" customFormat="1">
      <c r="A1373"/>
      <c r="B1373"/>
      <c r="D1373"/>
      <c r="E1373"/>
      <c r="F1373"/>
      <c r="G1373"/>
      <c r="H1373"/>
      <c r="I1373"/>
      <c r="J1373"/>
      <c r="K1373"/>
      <c r="L1373"/>
      <c r="M1373"/>
      <c r="N1373"/>
      <c r="O1373"/>
      <c r="R1373" s="122"/>
      <c r="S1373" s="122"/>
      <c r="T1373" s="31"/>
      <c r="U1373" s="31"/>
      <c r="V1373" s="31"/>
      <c r="W1373" s="31"/>
      <c r="X1373" s="31"/>
      <c r="Y1373" s="31"/>
      <c r="Z1373" s="31"/>
      <c r="AA1373" s="31"/>
      <c r="AB1373" s="31"/>
      <c r="AC1373" s="122"/>
      <c r="AD1373" s="122"/>
      <c r="AQ1373" s="8"/>
      <c r="AR1373" s="8"/>
      <c r="AY1373" s="8"/>
      <c r="BA1373"/>
      <c r="BB1373"/>
      <c r="BC1373"/>
      <c r="BD1373"/>
    </row>
    <row r="1374" spans="1:56" s="4" customFormat="1">
      <c r="A1374"/>
      <c r="B1374"/>
      <c r="D1374"/>
      <c r="E1374"/>
      <c r="F1374"/>
      <c r="G1374"/>
      <c r="H1374"/>
      <c r="I1374"/>
      <c r="J1374"/>
      <c r="K1374"/>
      <c r="L1374"/>
      <c r="M1374"/>
      <c r="N1374"/>
      <c r="O1374"/>
      <c r="R1374" s="122"/>
      <c r="S1374" s="122"/>
      <c r="T1374" s="31"/>
      <c r="U1374" s="31"/>
      <c r="V1374" s="31"/>
      <c r="W1374" s="31"/>
      <c r="X1374" s="31"/>
      <c r="Y1374" s="31"/>
      <c r="Z1374" s="31"/>
      <c r="AA1374" s="31"/>
      <c r="AB1374" s="31"/>
      <c r="AC1374" s="122"/>
      <c r="AD1374" s="122"/>
      <c r="AQ1374" s="8"/>
      <c r="AR1374" s="8"/>
      <c r="AY1374" s="8"/>
      <c r="BA1374"/>
      <c r="BB1374"/>
      <c r="BC1374"/>
      <c r="BD1374"/>
    </row>
    <row r="1375" spans="1:56" s="4" customFormat="1">
      <c r="A1375"/>
      <c r="B1375"/>
      <c r="D1375"/>
      <c r="E1375"/>
      <c r="F1375"/>
      <c r="G1375"/>
      <c r="H1375"/>
      <c r="I1375"/>
      <c r="J1375"/>
      <c r="K1375"/>
      <c r="L1375"/>
      <c r="M1375"/>
      <c r="N1375"/>
      <c r="O1375"/>
      <c r="R1375" s="122"/>
      <c r="S1375" s="122"/>
      <c r="T1375" s="31"/>
      <c r="U1375" s="31"/>
      <c r="V1375" s="31"/>
      <c r="W1375" s="31"/>
      <c r="X1375" s="31"/>
      <c r="Y1375" s="31"/>
      <c r="Z1375" s="31"/>
      <c r="AA1375" s="31"/>
      <c r="AB1375" s="31"/>
      <c r="AC1375" s="122"/>
      <c r="AD1375" s="122"/>
      <c r="AQ1375" s="8"/>
      <c r="AR1375" s="8"/>
      <c r="AY1375" s="8"/>
      <c r="BA1375"/>
      <c r="BB1375"/>
      <c r="BC1375"/>
      <c r="BD1375"/>
    </row>
    <row r="1376" spans="1:56" s="4" customFormat="1">
      <c r="A1376"/>
      <c r="B1376"/>
      <c r="D1376"/>
      <c r="E1376"/>
      <c r="F1376"/>
      <c r="G1376"/>
      <c r="H1376"/>
      <c r="I1376"/>
      <c r="J1376"/>
      <c r="K1376"/>
      <c r="L1376"/>
      <c r="M1376"/>
      <c r="N1376"/>
      <c r="O1376"/>
      <c r="R1376" s="122"/>
      <c r="S1376" s="122"/>
      <c r="T1376" s="31"/>
      <c r="U1376" s="31"/>
      <c r="V1376" s="31"/>
      <c r="W1376" s="31"/>
      <c r="X1376" s="31"/>
      <c r="Y1376" s="31"/>
      <c r="Z1376" s="31"/>
      <c r="AA1376" s="31"/>
      <c r="AB1376" s="31"/>
      <c r="AC1376" s="122"/>
      <c r="AD1376" s="122"/>
      <c r="AQ1376" s="8"/>
      <c r="AR1376" s="8"/>
      <c r="AY1376" s="8"/>
      <c r="BA1376"/>
      <c r="BB1376"/>
      <c r="BC1376"/>
      <c r="BD1376"/>
    </row>
    <row r="1377" spans="1:56" s="4" customFormat="1">
      <c r="A1377"/>
      <c r="B1377"/>
      <c r="D1377"/>
      <c r="E1377"/>
      <c r="F1377"/>
      <c r="G1377"/>
      <c r="H1377"/>
      <c r="I1377"/>
      <c r="J1377"/>
      <c r="K1377"/>
      <c r="L1377"/>
      <c r="M1377"/>
      <c r="N1377"/>
      <c r="O1377"/>
      <c r="R1377" s="122"/>
      <c r="S1377" s="122"/>
      <c r="T1377" s="31"/>
      <c r="U1377" s="31"/>
      <c r="V1377" s="31"/>
      <c r="W1377" s="31"/>
      <c r="X1377" s="31"/>
      <c r="Y1377" s="31"/>
      <c r="Z1377" s="31"/>
      <c r="AA1377" s="31"/>
      <c r="AB1377" s="31"/>
      <c r="AC1377" s="122"/>
      <c r="AD1377" s="122"/>
      <c r="AQ1377" s="8"/>
      <c r="AR1377" s="8"/>
      <c r="AY1377" s="8"/>
      <c r="BA1377"/>
      <c r="BB1377"/>
      <c r="BC1377"/>
      <c r="BD1377"/>
    </row>
    <row r="1378" spans="1:56" s="4" customFormat="1">
      <c r="A1378"/>
      <c r="B1378"/>
      <c r="D1378"/>
      <c r="E1378"/>
      <c r="F1378"/>
      <c r="G1378"/>
      <c r="H1378"/>
      <c r="I1378"/>
      <c r="J1378"/>
      <c r="K1378"/>
      <c r="L1378"/>
      <c r="M1378"/>
      <c r="N1378"/>
      <c r="O1378"/>
      <c r="R1378" s="122"/>
      <c r="S1378" s="122"/>
      <c r="T1378" s="31"/>
      <c r="U1378" s="31"/>
      <c r="V1378" s="31"/>
      <c r="W1378" s="31"/>
      <c r="X1378" s="31"/>
      <c r="Y1378" s="31"/>
      <c r="Z1378" s="31"/>
      <c r="AA1378" s="31"/>
      <c r="AB1378" s="31"/>
      <c r="AC1378" s="122"/>
      <c r="AD1378" s="122"/>
      <c r="AQ1378" s="8"/>
      <c r="AR1378" s="8"/>
      <c r="AY1378" s="8"/>
      <c r="BA1378"/>
      <c r="BB1378"/>
      <c r="BC1378"/>
      <c r="BD1378"/>
    </row>
    <row r="1379" spans="1:56" s="4" customFormat="1">
      <c r="A1379"/>
      <c r="B1379"/>
      <c r="D1379"/>
      <c r="E1379"/>
      <c r="F1379"/>
      <c r="G1379"/>
      <c r="H1379"/>
      <c r="I1379"/>
      <c r="J1379"/>
      <c r="K1379"/>
      <c r="L1379"/>
      <c r="M1379"/>
      <c r="N1379"/>
      <c r="O1379"/>
      <c r="R1379" s="122"/>
      <c r="S1379" s="122"/>
      <c r="T1379" s="31"/>
      <c r="U1379" s="31"/>
      <c r="V1379" s="31"/>
      <c r="W1379" s="31"/>
      <c r="X1379" s="31"/>
      <c r="Y1379" s="31"/>
      <c r="Z1379" s="31"/>
      <c r="AA1379" s="31"/>
      <c r="AB1379" s="31"/>
      <c r="AC1379" s="122"/>
      <c r="AD1379" s="122"/>
      <c r="AQ1379" s="8"/>
      <c r="AR1379" s="8"/>
      <c r="AY1379" s="8"/>
      <c r="BA1379"/>
      <c r="BB1379"/>
      <c r="BC1379"/>
      <c r="BD1379"/>
    </row>
    <row r="1380" spans="1:56" s="4" customFormat="1">
      <c r="A1380"/>
      <c r="B1380"/>
      <c r="D1380"/>
      <c r="E1380"/>
      <c r="F1380"/>
      <c r="G1380"/>
      <c r="H1380"/>
      <c r="I1380"/>
      <c r="J1380"/>
      <c r="K1380"/>
      <c r="L1380"/>
      <c r="M1380"/>
      <c r="N1380"/>
      <c r="O1380"/>
      <c r="R1380" s="122"/>
      <c r="S1380" s="122"/>
      <c r="T1380" s="31"/>
      <c r="U1380" s="31"/>
      <c r="V1380" s="31"/>
      <c r="W1380" s="31"/>
      <c r="X1380" s="31"/>
      <c r="Y1380" s="31"/>
      <c r="Z1380" s="31"/>
      <c r="AA1380" s="31"/>
      <c r="AB1380" s="31"/>
      <c r="AC1380" s="122"/>
      <c r="AD1380" s="122"/>
      <c r="AQ1380" s="8"/>
      <c r="AR1380" s="8"/>
      <c r="AY1380" s="8"/>
      <c r="BA1380"/>
      <c r="BB1380"/>
      <c r="BC1380"/>
      <c r="BD1380"/>
    </row>
    <row r="1381" spans="1:56" s="4" customFormat="1">
      <c r="A1381"/>
      <c r="B1381"/>
      <c r="D1381"/>
      <c r="E1381"/>
      <c r="F1381"/>
      <c r="G1381"/>
      <c r="H1381"/>
      <c r="I1381"/>
      <c r="J1381"/>
      <c r="K1381"/>
      <c r="L1381"/>
      <c r="M1381"/>
      <c r="N1381"/>
      <c r="O1381"/>
      <c r="R1381" s="122"/>
      <c r="S1381" s="122"/>
      <c r="T1381" s="31"/>
      <c r="U1381" s="31"/>
      <c r="V1381" s="31"/>
      <c r="W1381" s="31"/>
      <c r="X1381" s="31"/>
      <c r="Y1381" s="31"/>
      <c r="Z1381" s="31"/>
      <c r="AA1381" s="31"/>
      <c r="AB1381" s="31"/>
      <c r="AC1381" s="122"/>
      <c r="AD1381" s="122"/>
      <c r="AQ1381" s="8"/>
      <c r="AR1381" s="8"/>
      <c r="AY1381" s="8"/>
      <c r="BA1381"/>
      <c r="BB1381"/>
      <c r="BC1381"/>
      <c r="BD1381"/>
    </row>
    <row r="1382" spans="1:56" s="4" customFormat="1">
      <c r="A1382"/>
      <c r="B1382"/>
      <c r="D1382"/>
      <c r="E1382"/>
      <c r="F1382"/>
      <c r="G1382"/>
      <c r="H1382"/>
      <c r="I1382"/>
      <c r="J1382"/>
      <c r="K1382"/>
      <c r="L1382"/>
      <c r="M1382"/>
      <c r="N1382"/>
      <c r="O1382"/>
      <c r="R1382" s="122"/>
      <c r="S1382" s="122"/>
      <c r="T1382" s="31"/>
      <c r="U1382" s="31"/>
      <c r="V1382" s="31"/>
      <c r="W1382" s="31"/>
      <c r="X1382" s="31"/>
      <c r="Y1382" s="31"/>
      <c r="Z1382" s="31"/>
      <c r="AA1382" s="31"/>
      <c r="AB1382" s="31"/>
      <c r="AC1382" s="122"/>
      <c r="AD1382" s="122"/>
      <c r="AQ1382" s="8"/>
      <c r="AR1382" s="8"/>
      <c r="AY1382" s="8"/>
      <c r="BA1382"/>
      <c r="BB1382"/>
      <c r="BC1382"/>
      <c r="BD1382"/>
    </row>
    <row r="1383" spans="1:56" s="4" customFormat="1">
      <c r="A1383"/>
      <c r="B1383"/>
      <c r="D1383"/>
      <c r="E1383"/>
      <c r="F1383"/>
      <c r="G1383"/>
      <c r="H1383"/>
      <c r="I1383"/>
      <c r="J1383"/>
      <c r="K1383"/>
      <c r="L1383"/>
      <c r="M1383"/>
      <c r="N1383"/>
      <c r="O1383"/>
      <c r="R1383" s="122"/>
      <c r="S1383" s="122"/>
      <c r="T1383" s="31"/>
      <c r="U1383" s="31"/>
      <c r="V1383" s="31"/>
      <c r="W1383" s="31"/>
      <c r="X1383" s="31"/>
      <c r="Y1383" s="31"/>
      <c r="Z1383" s="31"/>
      <c r="AA1383" s="31"/>
      <c r="AB1383" s="31"/>
      <c r="AC1383" s="122"/>
      <c r="AD1383" s="122"/>
      <c r="AQ1383" s="8"/>
      <c r="AR1383" s="8"/>
      <c r="AY1383" s="8"/>
      <c r="BA1383"/>
      <c r="BB1383"/>
      <c r="BC1383"/>
      <c r="BD1383"/>
    </row>
    <row r="1384" spans="1:56" s="4" customFormat="1">
      <c r="A1384"/>
      <c r="B1384"/>
      <c r="D1384"/>
      <c r="E1384"/>
      <c r="F1384"/>
      <c r="G1384"/>
      <c r="H1384"/>
      <c r="I1384"/>
      <c r="J1384"/>
      <c r="K1384"/>
      <c r="L1384"/>
      <c r="M1384"/>
      <c r="N1384"/>
      <c r="O1384"/>
      <c r="R1384" s="122"/>
      <c r="S1384" s="122"/>
      <c r="T1384" s="31"/>
      <c r="U1384" s="31"/>
      <c r="V1384" s="31"/>
      <c r="W1384" s="31"/>
      <c r="X1384" s="31"/>
      <c r="Y1384" s="31"/>
      <c r="Z1384" s="31"/>
      <c r="AA1384" s="31"/>
      <c r="AB1384" s="31"/>
      <c r="AC1384" s="122"/>
      <c r="AD1384" s="122"/>
      <c r="AQ1384" s="8"/>
      <c r="AR1384" s="8"/>
      <c r="AY1384" s="8"/>
      <c r="BA1384"/>
      <c r="BB1384"/>
      <c r="BC1384"/>
      <c r="BD1384"/>
    </row>
    <row r="1385" spans="1:56" s="4" customFormat="1">
      <c r="A1385"/>
      <c r="B1385"/>
      <c r="D1385"/>
      <c r="E1385"/>
      <c r="F1385"/>
      <c r="G1385"/>
      <c r="H1385"/>
      <c r="I1385"/>
      <c r="J1385"/>
      <c r="K1385"/>
      <c r="L1385"/>
      <c r="M1385"/>
      <c r="N1385"/>
      <c r="O1385"/>
      <c r="R1385" s="122"/>
      <c r="S1385" s="122"/>
      <c r="T1385" s="31"/>
      <c r="U1385" s="31"/>
      <c r="V1385" s="31"/>
      <c r="W1385" s="31"/>
      <c r="X1385" s="31"/>
      <c r="Y1385" s="31"/>
      <c r="Z1385" s="31"/>
      <c r="AA1385" s="31"/>
      <c r="AB1385" s="31"/>
      <c r="AC1385" s="122"/>
      <c r="AD1385" s="122"/>
      <c r="AQ1385" s="8"/>
      <c r="AR1385" s="8"/>
      <c r="AY1385" s="8"/>
      <c r="BA1385"/>
      <c r="BB1385"/>
      <c r="BC1385"/>
      <c r="BD1385"/>
    </row>
    <row r="1386" spans="1:56" s="4" customFormat="1">
      <c r="A1386"/>
      <c r="B1386"/>
      <c r="D1386"/>
      <c r="E1386"/>
      <c r="F1386"/>
      <c r="G1386"/>
      <c r="H1386"/>
      <c r="I1386"/>
      <c r="J1386"/>
      <c r="K1386"/>
      <c r="L1386"/>
      <c r="M1386"/>
      <c r="N1386"/>
      <c r="O1386"/>
      <c r="R1386" s="122"/>
      <c r="S1386" s="122"/>
      <c r="T1386" s="31"/>
      <c r="U1386" s="31"/>
      <c r="V1386" s="31"/>
      <c r="W1386" s="31"/>
      <c r="X1386" s="31"/>
      <c r="Y1386" s="31"/>
      <c r="Z1386" s="31"/>
      <c r="AA1386" s="31"/>
      <c r="AB1386" s="31"/>
      <c r="AC1386" s="122"/>
      <c r="AD1386" s="122"/>
      <c r="AQ1386" s="8"/>
      <c r="AR1386" s="8"/>
      <c r="AY1386" s="8"/>
      <c r="BA1386"/>
      <c r="BB1386"/>
      <c r="BC1386"/>
      <c r="BD1386"/>
    </row>
    <row r="1387" spans="1:56" s="4" customFormat="1">
      <c r="A1387"/>
      <c r="B1387"/>
      <c r="D1387"/>
      <c r="E1387"/>
      <c r="F1387"/>
      <c r="G1387"/>
      <c r="H1387"/>
      <c r="I1387"/>
      <c r="J1387"/>
      <c r="K1387"/>
      <c r="L1387"/>
      <c r="M1387"/>
      <c r="N1387"/>
      <c r="O1387"/>
      <c r="R1387" s="122"/>
      <c r="S1387" s="122"/>
      <c r="T1387" s="31"/>
      <c r="U1387" s="31"/>
      <c r="V1387" s="31"/>
      <c r="W1387" s="31"/>
      <c r="X1387" s="31"/>
      <c r="Y1387" s="31"/>
      <c r="Z1387" s="31"/>
      <c r="AA1387" s="31"/>
      <c r="AB1387" s="31"/>
      <c r="AC1387" s="122"/>
      <c r="AD1387" s="122"/>
      <c r="AQ1387" s="8"/>
      <c r="AR1387" s="8"/>
      <c r="AY1387" s="8"/>
      <c r="BA1387"/>
      <c r="BB1387"/>
      <c r="BC1387"/>
      <c r="BD1387"/>
    </row>
    <row r="1388" spans="1:56" s="4" customFormat="1">
      <c r="A1388"/>
      <c r="B1388"/>
      <c r="D1388"/>
      <c r="E1388"/>
      <c r="F1388"/>
      <c r="G1388"/>
      <c r="H1388"/>
      <c r="I1388"/>
      <c r="J1388"/>
      <c r="K1388"/>
      <c r="L1388"/>
      <c r="M1388"/>
      <c r="N1388"/>
      <c r="O1388"/>
      <c r="R1388" s="122"/>
      <c r="S1388" s="122"/>
      <c r="T1388" s="31"/>
      <c r="U1388" s="31"/>
      <c r="V1388" s="31"/>
      <c r="W1388" s="31"/>
      <c r="X1388" s="31"/>
      <c r="Y1388" s="31"/>
      <c r="Z1388" s="31"/>
      <c r="AA1388" s="31"/>
      <c r="AB1388" s="31"/>
      <c r="AC1388" s="122"/>
      <c r="AD1388" s="122"/>
      <c r="AQ1388" s="8"/>
      <c r="AR1388" s="8"/>
      <c r="AY1388" s="8"/>
      <c r="BA1388"/>
      <c r="BB1388"/>
      <c r="BC1388"/>
      <c r="BD1388"/>
    </row>
    <row r="1389" spans="1:56" s="4" customFormat="1">
      <c r="A1389"/>
      <c r="B1389"/>
      <c r="D1389"/>
      <c r="E1389"/>
      <c r="F1389"/>
      <c r="G1389"/>
      <c r="H1389"/>
      <c r="I1389"/>
      <c r="J1389"/>
      <c r="K1389"/>
      <c r="L1389"/>
      <c r="M1389"/>
      <c r="N1389"/>
      <c r="O1389"/>
      <c r="R1389" s="122"/>
      <c r="S1389" s="122"/>
      <c r="T1389" s="31"/>
      <c r="U1389" s="31"/>
      <c r="V1389" s="31"/>
      <c r="W1389" s="31"/>
      <c r="X1389" s="31"/>
      <c r="Y1389" s="31"/>
      <c r="Z1389" s="31"/>
      <c r="AA1389" s="31"/>
      <c r="AB1389" s="31"/>
      <c r="AC1389" s="122"/>
      <c r="AD1389" s="122"/>
      <c r="AQ1389" s="8"/>
      <c r="AR1389" s="8"/>
      <c r="AY1389" s="8"/>
      <c r="BA1389"/>
      <c r="BB1389"/>
      <c r="BC1389"/>
      <c r="BD1389"/>
    </row>
    <row r="1390" spans="1:56" s="4" customFormat="1">
      <c r="A1390"/>
      <c r="B1390"/>
      <c r="D1390"/>
      <c r="E1390"/>
      <c r="F1390"/>
      <c r="G1390"/>
      <c r="H1390"/>
      <c r="I1390"/>
      <c r="J1390"/>
      <c r="K1390"/>
      <c r="L1390"/>
      <c r="M1390"/>
      <c r="N1390"/>
      <c r="O1390"/>
      <c r="R1390" s="122"/>
      <c r="S1390" s="122"/>
      <c r="T1390" s="31"/>
      <c r="U1390" s="31"/>
      <c r="V1390" s="31"/>
      <c r="W1390" s="31"/>
      <c r="X1390" s="31"/>
      <c r="Y1390" s="31"/>
      <c r="Z1390" s="31"/>
      <c r="AA1390" s="31"/>
      <c r="AB1390" s="31"/>
      <c r="AC1390" s="122"/>
      <c r="AD1390" s="122"/>
      <c r="AQ1390" s="8"/>
      <c r="AR1390" s="8"/>
      <c r="AY1390" s="8"/>
      <c r="BA1390"/>
      <c r="BB1390"/>
      <c r="BC1390"/>
      <c r="BD1390"/>
    </row>
    <row r="1391" spans="1:56" s="4" customFormat="1">
      <c r="A1391"/>
      <c r="B1391"/>
      <c r="D1391"/>
      <c r="E1391"/>
      <c r="F1391"/>
      <c r="G1391"/>
      <c r="H1391"/>
      <c r="I1391"/>
      <c r="J1391"/>
      <c r="K1391"/>
      <c r="L1391"/>
      <c r="M1391"/>
      <c r="N1391"/>
      <c r="O1391"/>
      <c r="R1391" s="122"/>
      <c r="S1391" s="122"/>
      <c r="T1391" s="31"/>
      <c r="U1391" s="31"/>
      <c r="V1391" s="31"/>
      <c r="W1391" s="31"/>
      <c r="X1391" s="31"/>
      <c r="Y1391" s="31"/>
      <c r="Z1391" s="31"/>
      <c r="AA1391" s="31"/>
      <c r="AB1391" s="31"/>
      <c r="AC1391" s="122"/>
      <c r="AD1391" s="122"/>
      <c r="AQ1391" s="8"/>
      <c r="AR1391" s="8"/>
      <c r="AY1391" s="8"/>
      <c r="BA1391"/>
      <c r="BB1391"/>
      <c r="BC1391"/>
      <c r="BD1391"/>
    </row>
    <row r="1392" spans="1:56" s="4" customFormat="1">
      <c r="A1392"/>
      <c r="B1392"/>
      <c r="D1392"/>
      <c r="E1392"/>
      <c r="F1392"/>
      <c r="G1392"/>
      <c r="H1392"/>
      <c r="I1392"/>
      <c r="J1392"/>
      <c r="K1392"/>
      <c r="L1392"/>
      <c r="M1392"/>
      <c r="N1392"/>
      <c r="O1392"/>
      <c r="R1392" s="122"/>
      <c r="S1392" s="122"/>
      <c r="T1392" s="31"/>
      <c r="U1392" s="31"/>
      <c r="V1392" s="31"/>
      <c r="W1392" s="31"/>
      <c r="X1392" s="31"/>
      <c r="Y1392" s="31"/>
      <c r="Z1392" s="31"/>
      <c r="AA1392" s="31"/>
      <c r="AB1392" s="31"/>
      <c r="AC1392" s="122"/>
      <c r="AD1392" s="122"/>
      <c r="AQ1392" s="8"/>
      <c r="AR1392" s="8"/>
      <c r="AY1392" s="8"/>
      <c r="BA1392"/>
      <c r="BB1392"/>
      <c r="BC1392"/>
      <c r="BD1392"/>
    </row>
    <row r="1393" spans="1:56" s="4" customFormat="1">
      <c r="A1393"/>
      <c r="B1393"/>
      <c r="D1393"/>
      <c r="E1393"/>
      <c r="F1393"/>
      <c r="G1393"/>
      <c r="H1393"/>
      <c r="I1393"/>
      <c r="J1393"/>
      <c r="K1393"/>
      <c r="L1393"/>
      <c r="M1393"/>
      <c r="N1393"/>
      <c r="O1393"/>
      <c r="R1393" s="122"/>
      <c r="S1393" s="122"/>
      <c r="T1393" s="31"/>
      <c r="U1393" s="31"/>
      <c r="V1393" s="31"/>
      <c r="W1393" s="31"/>
      <c r="X1393" s="31"/>
      <c r="Y1393" s="31"/>
      <c r="Z1393" s="31"/>
      <c r="AA1393" s="31"/>
      <c r="AB1393" s="31"/>
      <c r="AC1393" s="122"/>
      <c r="AD1393" s="122"/>
      <c r="AQ1393" s="8"/>
      <c r="AR1393" s="8"/>
      <c r="AY1393" s="8"/>
      <c r="BA1393"/>
      <c r="BB1393"/>
      <c r="BC1393"/>
      <c r="BD1393"/>
    </row>
    <row r="1394" spans="1:56" s="4" customFormat="1">
      <c r="A1394"/>
      <c r="B1394"/>
      <c r="D1394"/>
      <c r="E1394"/>
      <c r="F1394"/>
      <c r="G1394"/>
      <c r="H1394"/>
      <c r="I1394"/>
      <c r="J1394"/>
      <c r="K1394"/>
      <c r="L1394"/>
      <c r="M1394"/>
      <c r="N1394"/>
      <c r="O1394"/>
      <c r="R1394" s="122"/>
      <c r="S1394" s="122"/>
      <c r="T1394" s="31"/>
      <c r="U1394" s="31"/>
      <c r="V1394" s="31"/>
      <c r="W1394" s="31"/>
      <c r="X1394" s="31"/>
      <c r="Y1394" s="31"/>
      <c r="Z1394" s="31"/>
      <c r="AA1394" s="31"/>
      <c r="AB1394" s="31"/>
      <c r="AC1394" s="122"/>
      <c r="AD1394" s="122"/>
      <c r="AQ1394" s="8"/>
      <c r="AR1394" s="8"/>
      <c r="AY1394" s="8"/>
      <c r="BA1394"/>
      <c r="BB1394"/>
      <c r="BC1394"/>
      <c r="BD1394"/>
    </row>
    <row r="1395" spans="1:56" s="4" customFormat="1">
      <c r="A1395"/>
      <c r="B1395"/>
      <c r="D1395"/>
      <c r="E1395"/>
      <c r="F1395"/>
      <c r="G1395"/>
      <c r="H1395"/>
      <c r="I1395"/>
      <c r="J1395"/>
      <c r="K1395"/>
      <c r="L1395"/>
      <c r="M1395"/>
      <c r="N1395"/>
      <c r="O1395"/>
      <c r="R1395" s="122"/>
      <c r="S1395" s="122"/>
      <c r="T1395" s="31"/>
      <c r="U1395" s="31"/>
      <c r="V1395" s="31"/>
      <c r="W1395" s="31"/>
      <c r="X1395" s="31"/>
      <c r="Y1395" s="31"/>
      <c r="Z1395" s="31"/>
      <c r="AA1395" s="31"/>
      <c r="AB1395" s="31"/>
      <c r="AC1395" s="122"/>
      <c r="AD1395" s="122"/>
      <c r="AQ1395" s="8"/>
      <c r="AR1395" s="8"/>
      <c r="AY1395" s="8"/>
      <c r="BA1395"/>
      <c r="BB1395"/>
      <c r="BC1395"/>
      <c r="BD1395"/>
    </row>
    <row r="1396" spans="1:56" s="4" customFormat="1">
      <c r="A1396"/>
      <c r="B1396"/>
      <c r="D1396"/>
      <c r="E1396"/>
      <c r="F1396"/>
      <c r="G1396"/>
      <c r="H1396"/>
      <c r="I1396"/>
      <c r="J1396"/>
      <c r="K1396"/>
      <c r="L1396"/>
      <c r="M1396"/>
      <c r="N1396"/>
      <c r="O1396"/>
      <c r="R1396" s="122"/>
      <c r="S1396" s="122"/>
      <c r="T1396" s="31"/>
      <c r="U1396" s="31"/>
      <c r="V1396" s="31"/>
      <c r="W1396" s="31"/>
      <c r="X1396" s="31"/>
      <c r="Y1396" s="31"/>
      <c r="Z1396" s="31"/>
      <c r="AA1396" s="31"/>
      <c r="AB1396" s="31"/>
      <c r="AC1396" s="122"/>
      <c r="AD1396" s="122"/>
      <c r="AQ1396" s="8"/>
      <c r="AR1396" s="8"/>
      <c r="AY1396" s="8"/>
      <c r="BA1396"/>
      <c r="BB1396"/>
      <c r="BC1396"/>
      <c r="BD1396"/>
    </row>
    <row r="1397" spans="1:56" s="4" customFormat="1">
      <c r="A1397"/>
      <c r="B1397"/>
      <c r="D1397"/>
      <c r="E1397"/>
      <c r="F1397"/>
      <c r="G1397"/>
      <c r="H1397"/>
      <c r="I1397"/>
      <c r="J1397"/>
      <c r="K1397"/>
      <c r="L1397"/>
      <c r="M1397"/>
      <c r="N1397"/>
      <c r="O1397"/>
      <c r="R1397" s="122"/>
      <c r="S1397" s="122"/>
      <c r="T1397" s="31"/>
      <c r="U1397" s="31"/>
      <c r="V1397" s="31"/>
      <c r="W1397" s="31"/>
      <c r="X1397" s="31"/>
      <c r="Y1397" s="31"/>
      <c r="Z1397" s="31"/>
      <c r="AA1397" s="31"/>
      <c r="AB1397" s="31"/>
      <c r="AC1397" s="122"/>
      <c r="AD1397" s="122"/>
      <c r="AQ1397" s="8"/>
      <c r="AR1397" s="8"/>
      <c r="AY1397" s="8"/>
      <c r="BA1397"/>
      <c r="BB1397"/>
      <c r="BC1397"/>
      <c r="BD1397"/>
    </row>
    <row r="1398" spans="1:56" s="4" customFormat="1">
      <c r="A1398"/>
      <c r="B1398"/>
      <c r="D1398"/>
      <c r="E1398"/>
      <c r="F1398"/>
      <c r="G1398"/>
      <c r="H1398"/>
      <c r="I1398"/>
      <c r="J1398"/>
      <c r="K1398"/>
      <c r="L1398"/>
      <c r="M1398"/>
      <c r="N1398"/>
      <c r="O1398"/>
      <c r="R1398" s="122"/>
      <c r="S1398" s="122"/>
      <c r="T1398" s="31"/>
      <c r="U1398" s="31"/>
      <c r="V1398" s="31"/>
      <c r="W1398" s="31"/>
      <c r="X1398" s="31"/>
      <c r="Y1398" s="31"/>
      <c r="Z1398" s="31"/>
      <c r="AA1398" s="31"/>
      <c r="AB1398" s="31"/>
      <c r="AC1398" s="122"/>
      <c r="AD1398" s="122"/>
      <c r="AQ1398" s="8"/>
      <c r="AR1398" s="8"/>
      <c r="AY1398" s="8"/>
      <c r="BA1398"/>
      <c r="BB1398"/>
      <c r="BC1398"/>
      <c r="BD1398"/>
    </row>
    <row r="1399" spans="1:56" s="4" customFormat="1">
      <c r="A1399"/>
      <c r="B1399"/>
      <c r="D1399"/>
      <c r="E1399"/>
      <c r="F1399"/>
      <c r="G1399"/>
      <c r="H1399"/>
      <c r="I1399"/>
      <c r="J1399"/>
      <c r="K1399"/>
      <c r="L1399"/>
      <c r="M1399"/>
      <c r="N1399"/>
      <c r="O1399"/>
      <c r="R1399" s="122"/>
      <c r="S1399" s="122"/>
      <c r="T1399" s="31"/>
      <c r="U1399" s="31"/>
      <c r="V1399" s="31"/>
      <c r="W1399" s="31"/>
      <c r="X1399" s="31"/>
      <c r="Y1399" s="31"/>
      <c r="Z1399" s="31"/>
      <c r="AA1399" s="31"/>
      <c r="AB1399" s="31"/>
      <c r="AC1399" s="122"/>
      <c r="AD1399" s="122"/>
      <c r="AQ1399" s="8"/>
      <c r="AR1399" s="8"/>
      <c r="AY1399" s="8"/>
      <c r="BA1399"/>
      <c r="BB1399"/>
      <c r="BC1399"/>
      <c r="BD1399"/>
    </row>
    <row r="1400" spans="1:56" s="4" customFormat="1">
      <c r="A1400"/>
      <c r="B1400"/>
      <c r="D1400"/>
      <c r="E1400"/>
      <c r="F1400"/>
      <c r="G1400"/>
      <c r="H1400"/>
      <c r="I1400"/>
      <c r="J1400"/>
      <c r="K1400"/>
      <c r="L1400"/>
      <c r="M1400"/>
      <c r="N1400"/>
      <c r="O1400"/>
      <c r="R1400" s="122"/>
      <c r="S1400" s="122"/>
      <c r="T1400" s="31"/>
      <c r="U1400" s="31"/>
      <c r="V1400" s="31"/>
      <c r="W1400" s="31"/>
      <c r="X1400" s="31"/>
      <c r="Y1400" s="31"/>
      <c r="Z1400" s="31"/>
      <c r="AA1400" s="31"/>
      <c r="AB1400" s="31"/>
      <c r="AC1400" s="122"/>
      <c r="AD1400" s="122"/>
      <c r="AQ1400" s="8"/>
      <c r="AR1400" s="8"/>
      <c r="AY1400" s="8"/>
      <c r="BA1400"/>
      <c r="BB1400"/>
      <c r="BC1400"/>
      <c r="BD1400"/>
    </row>
    <row r="1401" spans="1:56" s="4" customFormat="1">
      <c r="A1401"/>
      <c r="B1401"/>
      <c r="D1401"/>
      <c r="E1401"/>
      <c r="F1401"/>
      <c r="G1401"/>
      <c r="H1401"/>
      <c r="I1401"/>
      <c r="J1401"/>
      <c r="K1401"/>
      <c r="L1401"/>
      <c r="M1401"/>
      <c r="N1401"/>
      <c r="O1401"/>
      <c r="R1401" s="122"/>
      <c r="S1401" s="122"/>
      <c r="T1401" s="31"/>
      <c r="U1401" s="31"/>
      <c r="V1401" s="31"/>
      <c r="W1401" s="31"/>
      <c r="X1401" s="31"/>
      <c r="Y1401" s="31"/>
      <c r="Z1401" s="31"/>
      <c r="AA1401" s="31"/>
      <c r="AB1401" s="31"/>
      <c r="AC1401" s="122"/>
      <c r="AD1401" s="122"/>
      <c r="AQ1401" s="8"/>
      <c r="AR1401" s="8"/>
      <c r="AY1401" s="8"/>
      <c r="BA1401"/>
      <c r="BB1401"/>
      <c r="BC1401"/>
      <c r="BD1401"/>
    </row>
    <row r="1402" spans="1:56" s="4" customFormat="1">
      <c r="A1402"/>
      <c r="B1402"/>
      <c r="D1402"/>
      <c r="E1402"/>
      <c r="F1402"/>
      <c r="G1402"/>
      <c r="H1402"/>
      <c r="I1402"/>
      <c r="J1402"/>
      <c r="K1402"/>
      <c r="L1402"/>
      <c r="M1402"/>
      <c r="N1402"/>
      <c r="O1402"/>
      <c r="R1402" s="122"/>
      <c r="S1402" s="122"/>
      <c r="T1402" s="31"/>
      <c r="U1402" s="31"/>
      <c r="V1402" s="31"/>
      <c r="W1402" s="31"/>
      <c r="X1402" s="31"/>
      <c r="Y1402" s="31"/>
      <c r="Z1402" s="31"/>
      <c r="AA1402" s="31"/>
      <c r="AB1402" s="31"/>
      <c r="AC1402" s="122"/>
      <c r="AD1402" s="122"/>
      <c r="AQ1402" s="8"/>
      <c r="AR1402" s="8"/>
      <c r="AY1402" s="8"/>
      <c r="BA1402"/>
      <c r="BB1402"/>
      <c r="BC1402"/>
      <c r="BD1402"/>
    </row>
    <row r="1403" spans="1:56" s="4" customFormat="1">
      <c r="A1403"/>
      <c r="B1403"/>
      <c r="D1403"/>
      <c r="E1403"/>
      <c r="F1403"/>
      <c r="G1403"/>
      <c r="H1403"/>
      <c r="I1403"/>
      <c r="J1403"/>
      <c r="K1403"/>
      <c r="L1403"/>
      <c r="M1403"/>
      <c r="N1403"/>
      <c r="O1403"/>
      <c r="R1403" s="122"/>
      <c r="S1403" s="122"/>
      <c r="T1403" s="31"/>
      <c r="U1403" s="31"/>
      <c r="V1403" s="31"/>
      <c r="W1403" s="31"/>
      <c r="X1403" s="31"/>
      <c r="Y1403" s="31"/>
      <c r="Z1403" s="31"/>
      <c r="AA1403" s="31"/>
      <c r="AB1403" s="31"/>
      <c r="AC1403" s="122"/>
      <c r="AD1403" s="122"/>
      <c r="AQ1403" s="8"/>
      <c r="AR1403" s="8"/>
      <c r="AY1403" s="8"/>
      <c r="BA1403"/>
      <c r="BB1403"/>
      <c r="BC1403"/>
      <c r="BD1403"/>
    </row>
    <row r="1404" spans="1:56" s="4" customFormat="1">
      <c r="A1404"/>
      <c r="B1404"/>
      <c r="D1404"/>
      <c r="E1404"/>
      <c r="F1404"/>
      <c r="G1404"/>
      <c r="H1404"/>
      <c r="I1404"/>
      <c r="J1404"/>
      <c r="K1404"/>
      <c r="L1404"/>
      <c r="M1404"/>
      <c r="N1404"/>
      <c r="O1404"/>
      <c r="R1404" s="122"/>
      <c r="S1404" s="122"/>
      <c r="T1404" s="31"/>
      <c r="U1404" s="31"/>
      <c r="V1404" s="31"/>
      <c r="W1404" s="31"/>
      <c r="X1404" s="31"/>
      <c r="Y1404" s="31"/>
      <c r="Z1404" s="31"/>
      <c r="AA1404" s="31"/>
      <c r="AB1404" s="31"/>
      <c r="AC1404" s="122"/>
      <c r="AD1404" s="122"/>
      <c r="AQ1404" s="8"/>
      <c r="AR1404" s="8"/>
      <c r="AY1404" s="8"/>
      <c r="BA1404"/>
      <c r="BB1404"/>
      <c r="BC1404"/>
      <c r="BD1404"/>
    </row>
    <row r="1405" spans="1:56" s="4" customFormat="1">
      <c r="A1405"/>
      <c r="B1405"/>
      <c r="D1405"/>
      <c r="E1405"/>
      <c r="F1405"/>
      <c r="G1405"/>
      <c r="H1405"/>
      <c r="I1405"/>
      <c r="J1405"/>
      <c r="K1405"/>
      <c r="L1405"/>
      <c r="M1405"/>
      <c r="N1405"/>
      <c r="O1405"/>
      <c r="R1405" s="122"/>
      <c r="S1405" s="122"/>
      <c r="T1405" s="31"/>
      <c r="U1405" s="31"/>
      <c r="V1405" s="31"/>
      <c r="W1405" s="31"/>
      <c r="X1405" s="31"/>
      <c r="Y1405" s="31"/>
      <c r="Z1405" s="31"/>
      <c r="AA1405" s="31"/>
      <c r="AB1405" s="31"/>
      <c r="AC1405" s="122"/>
      <c r="AD1405" s="122"/>
      <c r="AQ1405" s="8"/>
      <c r="AR1405" s="8"/>
      <c r="AY1405" s="8"/>
      <c r="BA1405"/>
      <c r="BB1405"/>
      <c r="BC1405"/>
      <c r="BD1405"/>
    </row>
    <row r="1406" spans="1:56" s="4" customFormat="1">
      <c r="A1406"/>
      <c r="B1406"/>
      <c r="D1406"/>
      <c r="E1406"/>
      <c r="F1406"/>
      <c r="G1406"/>
      <c r="H1406"/>
      <c r="I1406"/>
      <c r="J1406"/>
      <c r="K1406"/>
      <c r="L1406"/>
      <c r="M1406"/>
      <c r="N1406"/>
      <c r="O1406"/>
      <c r="R1406" s="122"/>
      <c r="S1406" s="122"/>
      <c r="T1406" s="31"/>
      <c r="U1406" s="31"/>
      <c r="V1406" s="31"/>
      <c r="W1406" s="31"/>
      <c r="X1406" s="31"/>
      <c r="Y1406" s="31"/>
      <c r="Z1406" s="31"/>
      <c r="AA1406" s="31"/>
      <c r="AB1406" s="31"/>
      <c r="AC1406" s="122"/>
      <c r="AD1406" s="122"/>
      <c r="AQ1406" s="8"/>
      <c r="AR1406" s="8"/>
      <c r="AY1406" s="8"/>
      <c r="BA1406"/>
      <c r="BB1406"/>
      <c r="BC1406"/>
      <c r="BD1406"/>
    </row>
    <row r="1407" spans="1:56" s="4" customFormat="1">
      <c r="A1407"/>
      <c r="B1407"/>
      <c r="D1407"/>
      <c r="E1407"/>
      <c r="F1407"/>
      <c r="G1407"/>
      <c r="H1407"/>
      <c r="I1407"/>
      <c r="J1407"/>
      <c r="K1407"/>
      <c r="L1407"/>
      <c r="M1407"/>
      <c r="N1407"/>
      <c r="O1407"/>
      <c r="R1407" s="122"/>
      <c r="S1407" s="122"/>
      <c r="T1407" s="31"/>
      <c r="U1407" s="31"/>
      <c r="V1407" s="31"/>
      <c r="W1407" s="31"/>
      <c r="X1407" s="31"/>
      <c r="Y1407" s="31"/>
      <c r="Z1407" s="31"/>
      <c r="AA1407" s="31"/>
      <c r="AB1407" s="31"/>
      <c r="AC1407" s="122"/>
      <c r="AD1407" s="122"/>
      <c r="AQ1407" s="8"/>
      <c r="AR1407" s="8"/>
      <c r="AY1407" s="8"/>
      <c r="BA1407"/>
      <c r="BB1407"/>
      <c r="BC1407"/>
      <c r="BD1407"/>
    </row>
    <row r="1408" spans="1:56" s="4" customFormat="1">
      <c r="A1408"/>
      <c r="B1408"/>
      <c r="D1408"/>
      <c r="E1408"/>
      <c r="F1408"/>
      <c r="G1408"/>
      <c r="H1408"/>
      <c r="I1408"/>
      <c r="J1408"/>
      <c r="K1408"/>
      <c r="L1408"/>
      <c r="M1408"/>
      <c r="N1408"/>
      <c r="O1408"/>
      <c r="R1408" s="122"/>
      <c r="S1408" s="122"/>
      <c r="T1408" s="31"/>
      <c r="U1408" s="31"/>
      <c r="V1408" s="31"/>
      <c r="W1408" s="31"/>
      <c r="X1408" s="31"/>
      <c r="Y1408" s="31"/>
      <c r="Z1408" s="31"/>
      <c r="AA1408" s="31"/>
      <c r="AB1408" s="31"/>
      <c r="AC1408" s="122"/>
      <c r="AD1408" s="122"/>
      <c r="AQ1408" s="8"/>
      <c r="AR1408" s="8"/>
      <c r="AY1408" s="8"/>
      <c r="BA1408"/>
      <c r="BB1408"/>
      <c r="BC1408"/>
      <c r="BD1408"/>
    </row>
    <row r="1409" spans="1:56" s="4" customFormat="1">
      <c r="A1409"/>
      <c r="B1409"/>
      <c r="D1409"/>
      <c r="E1409"/>
      <c r="F1409"/>
      <c r="G1409"/>
      <c r="H1409"/>
      <c r="I1409"/>
      <c r="J1409"/>
      <c r="K1409"/>
      <c r="L1409"/>
      <c r="M1409"/>
      <c r="N1409"/>
      <c r="O1409"/>
      <c r="R1409" s="122"/>
      <c r="S1409" s="122"/>
      <c r="T1409" s="31"/>
      <c r="U1409" s="31"/>
      <c r="V1409" s="31"/>
      <c r="W1409" s="31"/>
      <c r="X1409" s="31"/>
      <c r="Y1409" s="31"/>
      <c r="Z1409" s="31"/>
      <c r="AA1409" s="31"/>
      <c r="AB1409" s="31"/>
      <c r="AC1409" s="122"/>
      <c r="AD1409" s="122"/>
      <c r="AQ1409" s="8"/>
      <c r="AR1409" s="8"/>
      <c r="AY1409" s="8"/>
      <c r="BA1409"/>
      <c r="BB1409"/>
      <c r="BC1409"/>
      <c r="BD1409"/>
    </row>
    <row r="1410" spans="1:56" s="4" customFormat="1">
      <c r="A1410"/>
      <c r="B1410"/>
      <c r="D1410"/>
      <c r="E1410"/>
      <c r="F1410"/>
      <c r="G1410"/>
      <c r="H1410"/>
      <c r="I1410"/>
      <c r="J1410"/>
      <c r="K1410"/>
      <c r="L1410"/>
      <c r="M1410"/>
      <c r="N1410"/>
      <c r="O1410"/>
      <c r="R1410" s="122"/>
      <c r="S1410" s="122"/>
      <c r="T1410" s="31"/>
      <c r="U1410" s="31"/>
      <c r="V1410" s="31"/>
      <c r="W1410" s="31"/>
      <c r="X1410" s="31"/>
      <c r="Y1410" s="31"/>
      <c r="Z1410" s="31"/>
      <c r="AA1410" s="31"/>
      <c r="AB1410" s="31"/>
      <c r="AC1410" s="122"/>
      <c r="AD1410" s="122"/>
      <c r="AQ1410" s="8"/>
      <c r="AR1410" s="8"/>
      <c r="AY1410" s="8"/>
      <c r="BA1410"/>
      <c r="BB1410"/>
      <c r="BC1410"/>
      <c r="BD1410"/>
    </row>
    <row r="1411" spans="1:56" s="4" customFormat="1">
      <c r="A1411"/>
      <c r="B1411"/>
      <c r="D1411"/>
      <c r="E1411"/>
      <c r="F1411"/>
      <c r="G1411"/>
      <c r="H1411"/>
      <c r="I1411"/>
      <c r="J1411"/>
      <c r="K1411"/>
      <c r="L1411"/>
      <c r="M1411"/>
      <c r="N1411"/>
      <c r="O1411"/>
      <c r="R1411" s="122"/>
      <c r="S1411" s="122"/>
      <c r="T1411" s="31"/>
      <c r="U1411" s="31"/>
      <c r="V1411" s="31"/>
      <c r="W1411" s="31"/>
      <c r="X1411" s="31"/>
      <c r="Y1411" s="31"/>
      <c r="Z1411" s="31"/>
      <c r="AA1411" s="31"/>
      <c r="AB1411" s="31"/>
      <c r="AC1411" s="122"/>
      <c r="AD1411" s="122"/>
      <c r="AQ1411" s="8"/>
      <c r="AR1411" s="8"/>
      <c r="AY1411" s="8"/>
      <c r="BA1411"/>
      <c r="BB1411"/>
      <c r="BC1411"/>
      <c r="BD1411"/>
    </row>
    <row r="1412" spans="1:56" s="4" customFormat="1">
      <c r="A1412"/>
      <c r="B1412"/>
      <c r="D1412"/>
      <c r="E1412"/>
      <c r="F1412"/>
      <c r="G1412"/>
      <c r="H1412"/>
      <c r="I1412"/>
      <c r="J1412"/>
      <c r="K1412"/>
      <c r="L1412"/>
      <c r="M1412"/>
      <c r="N1412"/>
      <c r="O1412"/>
      <c r="R1412" s="122"/>
      <c r="S1412" s="122"/>
      <c r="T1412" s="31"/>
      <c r="U1412" s="31"/>
      <c r="V1412" s="31"/>
      <c r="W1412" s="31"/>
      <c r="X1412" s="31"/>
      <c r="Y1412" s="31"/>
      <c r="Z1412" s="31"/>
      <c r="AA1412" s="31"/>
      <c r="AB1412" s="31"/>
      <c r="AC1412" s="122"/>
      <c r="AD1412" s="122"/>
      <c r="AQ1412" s="8"/>
      <c r="AR1412" s="8"/>
      <c r="AY1412" s="8"/>
      <c r="BA1412"/>
      <c r="BB1412"/>
      <c r="BC1412"/>
      <c r="BD1412"/>
    </row>
    <row r="1413" spans="1:56" s="4" customFormat="1">
      <c r="A1413"/>
      <c r="B1413"/>
      <c r="D1413"/>
      <c r="E1413"/>
      <c r="F1413"/>
      <c r="G1413"/>
      <c r="H1413"/>
      <c r="I1413"/>
      <c r="J1413"/>
      <c r="K1413"/>
      <c r="L1413"/>
      <c r="M1413"/>
      <c r="N1413"/>
      <c r="O1413"/>
      <c r="R1413" s="122"/>
      <c r="S1413" s="122"/>
      <c r="T1413" s="31"/>
      <c r="U1413" s="31"/>
      <c r="V1413" s="31"/>
      <c r="W1413" s="31"/>
      <c r="X1413" s="31"/>
      <c r="Y1413" s="31"/>
      <c r="Z1413" s="31"/>
      <c r="AA1413" s="31"/>
      <c r="AB1413" s="31"/>
      <c r="AC1413" s="122"/>
      <c r="AD1413" s="122"/>
      <c r="AQ1413" s="8"/>
      <c r="AR1413" s="8"/>
      <c r="AY1413" s="8"/>
      <c r="BA1413"/>
      <c r="BB1413"/>
      <c r="BC1413"/>
      <c r="BD1413"/>
    </row>
    <row r="1414" spans="1:56" s="4" customFormat="1">
      <c r="A1414"/>
      <c r="B1414"/>
      <c r="D1414"/>
      <c r="E1414"/>
      <c r="F1414"/>
      <c r="G1414"/>
      <c r="H1414"/>
      <c r="I1414"/>
      <c r="J1414"/>
      <c r="K1414"/>
      <c r="L1414"/>
      <c r="M1414"/>
      <c r="N1414"/>
      <c r="O1414"/>
      <c r="R1414" s="122"/>
      <c r="S1414" s="122"/>
      <c r="T1414" s="31"/>
      <c r="U1414" s="31"/>
      <c r="V1414" s="31"/>
      <c r="W1414" s="31"/>
      <c r="X1414" s="31"/>
      <c r="Y1414" s="31"/>
      <c r="Z1414" s="31"/>
      <c r="AA1414" s="31"/>
      <c r="AB1414" s="31"/>
      <c r="AC1414" s="122"/>
      <c r="AD1414" s="122"/>
      <c r="AQ1414" s="8"/>
      <c r="AR1414" s="8"/>
      <c r="AY1414" s="8"/>
      <c r="BA1414"/>
      <c r="BB1414"/>
      <c r="BC1414"/>
      <c r="BD1414"/>
    </row>
    <row r="1415" spans="1:56" s="4" customFormat="1">
      <c r="A1415"/>
      <c r="B1415"/>
      <c r="D1415"/>
      <c r="E1415"/>
      <c r="F1415"/>
      <c r="G1415"/>
      <c r="H1415"/>
      <c r="I1415"/>
      <c r="J1415"/>
      <c r="K1415"/>
      <c r="L1415"/>
      <c r="M1415"/>
      <c r="N1415"/>
      <c r="O1415"/>
      <c r="R1415" s="122"/>
      <c r="S1415" s="122"/>
      <c r="T1415" s="31"/>
      <c r="U1415" s="31"/>
      <c r="V1415" s="31"/>
      <c r="W1415" s="31"/>
      <c r="X1415" s="31"/>
      <c r="Y1415" s="31"/>
      <c r="Z1415" s="31"/>
      <c r="AA1415" s="31"/>
      <c r="AB1415" s="31"/>
      <c r="AC1415" s="122"/>
      <c r="AD1415" s="122"/>
      <c r="AQ1415" s="8"/>
      <c r="AR1415" s="8"/>
      <c r="AY1415" s="8"/>
      <c r="BA1415"/>
      <c r="BB1415"/>
      <c r="BC1415"/>
      <c r="BD1415"/>
    </row>
    <row r="1416" spans="1:56" s="4" customFormat="1">
      <c r="A1416"/>
      <c r="B1416"/>
      <c r="D1416"/>
      <c r="E1416"/>
      <c r="F1416"/>
      <c r="G1416"/>
      <c r="H1416"/>
      <c r="I1416"/>
      <c r="J1416"/>
      <c r="K1416"/>
      <c r="L1416"/>
      <c r="M1416"/>
      <c r="N1416"/>
      <c r="O1416"/>
      <c r="R1416" s="122"/>
      <c r="S1416" s="122"/>
      <c r="T1416" s="31"/>
      <c r="U1416" s="31"/>
      <c r="V1416" s="31"/>
      <c r="W1416" s="31"/>
      <c r="X1416" s="31"/>
      <c r="Y1416" s="31"/>
      <c r="Z1416" s="31"/>
      <c r="AA1416" s="31"/>
      <c r="AB1416" s="31"/>
      <c r="AC1416" s="122"/>
      <c r="AD1416" s="122"/>
      <c r="AQ1416" s="8"/>
      <c r="AR1416" s="8"/>
      <c r="AY1416" s="8"/>
      <c r="BA1416"/>
      <c r="BB1416"/>
      <c r="BC1416"/>
      <c r="BD1416"/>
    </row>
    <row r="1417" spans="1:56" s="4" customFormat="1">
      <c r="A1417"/>
      <c r="B1417"/>
      <c r="D1417"/>
      <c r="E1417"/>
      <c r="F1417"/>
      <c r="G1417"/>
      <c r="H1417"/>
      <c r="I1417"/>
      <c r="J1417"/>
      <c r="K1417"/>
      <c r="L1417"/>
      <c r="M1417"/>
      <c r="N1417"/>
      <c r="O1417"/>
      <c r="R1417" s="122"/>
      <c r="S1417" s="122"/>
      <c r="T1417" s="31"/>
      <c r="U1417" s="31"/>
      <c r="V1417" s="31"/>
      <c r="W1417" s="31"/>
      <c r="X1417" s="31"/>
      <c r="Y1417" s="31"/>
      <c r="Z1417" s="31"/>
      <c r="AA1417" s="31"/>
      <c r="AB1417" s="31"/>
      <c r="AC1417" s="122"/>
      <c r="AD1417" s="122"/>
      <c r="AQ1417" s="8"/>
      <c r="AR1417" s="8"/>
      <c r="AY1417" s="8"/>
      <c r="BA1417"/>
      <c r="BB1417"/>
      <c r="BC1417"/>
      <c r="BD1417"/>
    </row>
    <row r="1418" spans="1:56" s="4" customFormat="1">
      <c r="A1418"/>
      <c r="B1418"/>
      <c r="D1418"/>
      <c r="E1418"/>
      <c r="F1418"/>
      <c r="G1418"/>
      <c r="H1418"/>
      <c r="I1418"/>
      <c r="J1418"/>
      <c r="K1418"/>
      <c r="L1418"/>
      <c r="M1418"/>
      <c r="N1418"/>
      <c r="O1418"/>
      <c r="R1418" s="122"/>
      <c r="S1418" s="122"/>
      <c r="T1418" s="31"/>
      <c r="U1418" s="31"/>
      <c r="V1418" s="31"/>
      <c r="W1418" s="31"/>
      <c r="X1418" s="31"/>
      <c r="Y1418" s="31"/>
      <c r="Z1418" s="31"/>
      <c r="AA1418" s="31"/>
      <c r="AB1418" s="31"/>
      <c r="AC1418" s="122"/>
      <c r="AD1418" s="122"/>
      <c r="AQ1418" s="8"/>
      <c r="AR1418" s="8"/>
      <c r="AY1418" s="8"/>
      <c r="BA1418"/>
      <c r="BB1418"/>
      <c r="BC1418"/>
      <c r="BD1418"/>
    </row>
    <row r="1419" spans="1:56" s="4" customFormat="1">
      <c r="A1419"/>
      <c r="B1419"/>
      <c r="D1419"/>
      <c r="E1419"/>
      <c r="F1419"/>
      <c r="G1419"/>
      <c r="H1419"/>
      <c r="I1419"/>
      <c r="J1419"/>
      <c r="K1419"/>
      <c r="L1419"/>
      <c r="M1419"/>
      <c r="N1419"/>
      <c r="O1419"/>
      <c r="R1419" s="122"/>
      <c r="S1419" s="122"/>
      <c r="T1419" s="31"/>
      <c r="U1419" s="31"/>
      <c r="V1419" s="31"/>
      <c r="W1419" s="31"/>
      <c r="X1419" s="31"/>
      <c r="Y1419" s="31"/>
      <c r="Z1419" s="31"/>
      <c r="AA1419" s="31"/>
      <c r="AB1419" s="31"/>
      <c r="AC1419" s="122"/>
      <c r="AD1419" s="122"/>
      <c r="AQ1419" s="8"/>
      <c r="AR1419" s="8"/>
      <c r="AY1419" s="8"/>
      <c r="BA1419"/>
      <c r="BB1419"/>
      <c r="BC1419"/>
      <c r="BD1419"/>
    </row>
    <row r="1420" spans="1:56" s="4" customFormat="1">
      <c r="A1420"/>
      <c r="B1420"/>
      <c r="D1420"/>
      <c r="E1420"/>
      <c r="F1420"/>
      <c r="G1420"/>
      <c r="H1420"/>
      <c r="I1420"/>
      <c r="J1420"/>
      <c r="K1420"/>
      <c r="L1420"/>
      <c r="M1420"/>
      <c r="N1420"/>
      <c r="O1420"/>
      <c r="R1420" s="122"/>
      <c r="S1420" s="122"/>
      <c r="T1420" s="31"/>
      <c r="U1420" s="31"/>
      <c r="V1420" s="31"/>
      <c r="W1420" s="31"/>
      <c r="X1420" s="31"/>
      <c r="Y1420" s="31"/>
      <c r="Z1420" s="31"/>
      <c r="AA1420" s="31"/>
      <c r="AB1420" s="31"/>
      <c r="AC1420" s="122"/>
      <c r="AD1420" s="122"/>
      <c r="AQ1420" s="8"/>
      <c r="AR1420" s="8"/>
      <c r="AY1420" s="8"/>
      <c r="BA1420"/>
      <c r="BB1420"/>
      <c r="BC1420"/>
      <c r="BD1420"/>
    </row>
    <row r="1421" spans="1:56" s="4" customFormat="1">
      <c r="A1421"/>
      <c r="B1421"/>
      <c r="D1421"/>
      <c r="E1421"/>
      <c r="F1421"/>
      <c r="G1421"/>
      <c r="H1421"/>
      <c r="I1421"/>
      <c r="J1421"/>
      <c r="K1421"/>
      <c r="L1421"/>
      <c r="M1421"/>
      <c r="N1421"/>
      <c r="O1421"/>
      <c r="R1421" s="122"/>
      <c r="S1421" s="122"/>
      <c r="T1421" s="31"/>
      <c r="U1421" s="31"/>
      <c r="V1421" s="31"/>
      <c r="W1421" s="31"/>
      <c r="X1421" s="31"/>
      <c r="Y1421" s="31"/>
      <c r="Z1421" s="31"/>
      <c r="AA1421" s="31"/>
      <c r="AB1421" s="31"/>
      <c r="AC1421" s="122"/>
      <c r="AD1421" s="122"/>
      <c r="AQ1421" s="8"/>
      <c r="AR1421" s="8"/>
      <c r="AY1421" s="8"/>
      <c r="BA1421"/>
      <c r="BB1421"/>
      <c r="BC1421"/>
      <c r="BD1421"/>
    </row>
    <row r="1422" spans="1:56" s="4" customFormat="1">
      <c r="A1422"/>
      <c r="B1422"/>
      <c r="D1422"/>
      <c r="E1422"/>
      <c r="F1422"/>
      <c r="G1422"/>
      <c r="H1422"/>
      <c r="I1422"/>
      <c r="J1422"/>
      <c r="K1422"/>
      <c r="L1422"/>
      <c r="M1422"/>
      <c r="N1422"/>
      <c r="O1422"/>
      <c r="R1422" s="122"/>
      <c r="S1422" s="122"/>
      <c r="T1422" s="31"/>
      <c r="U1422" s="31"/>
      <c r="V1422" s="31"/>
      <c r="W1422" s="31"/>
      <c r="X1422" s="31"/>
      <c r="Y1422" s="31"/>
      <c r="Z1422" s="31"/>
      <c r="AA1422" s="31"/>
      <c r="AB1422" s="31"/>
      <c r="AC1422" s="122"/>
      <c r="AD1422" s="122"/>
      <c r="AQ1422" s="8"/>
      <c r="AR1422" s="8"/>
      <c r="AY1422" s="8"/>
      <c r="BA1422"/>
      <c r="BB1422"/>
      <c r="BC1422"/>
      <c r="BD1422"/>
    </row>
    <row r="1423" spans="1:56" s="4" customFormat="1">
      <c r="A1423"/>
      <c r="B1423"/>
      <c r="D1423"/>
      <c r="E1423"/>
      <c r="F1423"/>
      <c r="G1423"/>
      <c r="H1423"/>
      <c r="I1423"/>
      <c r="J1423"/>
      <c r="K1423"/>
      <c r="L1423"/>
      <c r="M1423"/>
      <c r="N1423"/>
      <c r="O1423"/>
      <c r="R1423" s="122"/>
      <c r="S1423" s="122"/>
      <c r="T1423" s="31"/>
      <c r="U1423" s="31"/>
      <c r="V1423" s="31"/>
      <c r="W1423" s="31"/>
      <c r="X1423" s="31"/>
      <c r="Y1423" s="31"/>
      <c r="Z1423" s="31"/>
      <c r="AA1423" s="31"/>
      <c r="AB1423" s="31"/>
      <c r="AC1423" s="122"/>
      <c r="AD1423" s="122"/>
      <c r="AQ1423" s="8"/>
      <c r="AR1423" s="8"/>
      <c r="AY1423" s="8"/>
      <c r="BA1423"/>
      <c r="BB1423"/>
      <c r="BC1423"/>
      <c r="BD1423"/>
    </row>
    <row r="1424" spans="1:56" s="4" customFormat="1">
      <c r="A1424"/>
      <c r="B1424"/>
      <c r="D1424"/>
      <c r="E1424"/>
      <c r="F1424"/>
      <c r="G1424"/>
      <c r="H1424"/>
      <c r="I1424"/>
      <c r="J1424"/>
      <c r="K1424"/>
      <c r="L1424"/>
      <c r="M1424"/>
      <c r="N1424"/>
      <c r="O1424"/>
      <c r="R1424" s="122"/>
      <c r="S1424" s="122"/>
      <c r="T1424" s="31"/>
      <c r="U1424" s="31"/>
      <c r="V1424" s="31"/>
      <c r="W1424" s="31"/>
      <c r="X1424" s="31"/>
      <c r="Y1424" s="31"/>
      <c r="Z1424" s="31"/>
      <c r="AA1424" s="31"/>
      <c r="AB1424" s="31"/>
      <c r="AC1424" s="122"/>
      <c r="AD1424" s="122"/>
      <c r="AQ1424" s="8"/>
      <c r="AR1424" s="8"/>
      <c r="AY1424" s="8"/>
      <c r="BA1424"/>
      <c r="BB1424"/>
      <c r="BC1424"/>
      <c r="BD1424"/>
    </row>
    <row r="1425" spans="1:56" s="4" customFormat="1">
      <c r="A1425"/>
      <c r="B1425"/>
      <c r="D1425"/>
      <c r="E1425"/>
      <c r="F1425"/>
      <c r="G1425"/>
      <c r="H1425"/>
      <c r="I1425"/>
      <c r="J1425"/>
      <c r="K1425"/>
      <c r="L1425"/>
      <c r="M1425"/>
      <c r="N1425"/>
      <c r="O1425"/>
      <c r="R1425" s="122"/>
      <c r="S1425" s="122"/>
      <c r="T1425" s="31"/>
      <c r="U1425" s="31"/>
      <c r="V1425" s="31"/>
      <c r="W1425" s="31"/>
      <c r="X1425" s="31"/>
      <c r="Y1425" s="31"/>
      <c r="Z1425" s="31"/>
      <c r="AA1425" s="31"/>
      <c r="AB1425" s="31"/>
      <c r="AC1425" s="122"/>
      <c r="AD1425" s="122"/>
      <c r="AQ1425" s="8"/>
      <c r="AR1425" s="8"/>
      <c r="AY1425" s="8"/>
      <c r="BA1425"/>
      <c r="BB1425"/>
      <c r="BC1425"/>
      <c r="BD1425"/>
    </row>
    <row r="1426" spans="1:56" s="4" customFormat="1">
      <c r="A1426"/>
      <c r="B1426"/>
      <c r="D1426"/>
      <c r="E1426"/>
      <c r="F1426"/>
      <c r="G1426"/>
      <c r="H1426"/>
      <c r="I1426"/>
      <c r="J1426"/>
      <c r="K1426"/>
      <c r="L1426"/>
      <c r="M1426"/>
      <c r="N1426"/>
      <c r="O1426"/>
      <c r="R1426" s="122"/>
      <c r="S1426" s="122"/>
      <c r="T1426" s="31"/>
      <c r="U1426" s="31"/>
      <c r="V1426" s="31"/>
      <c r="W1426" s="31"/>
      <c r="X1426" s="31"/>
      <c r="Y1426" s="31"/>
      <c r="Z1426" s="31"/>
      <c r="AA1426" s="31"/>
      <c r="AB1426" s="31"/>
      <c r="AC1426" s="122"/>
      <c r="AD1426" s="122"/>
      <c r="AQ1426" s="8"/>
      <c r="AR1426" s="8"/>
      <c r="AY1426" s="8"/>
      <c r="BA1426"/>
      <c r="BB1426"/>
      <c r="BC1426"/>
      <c r="BD1426"/>
    </row>
    <row r="1427" spans="1:56" s="4" customFormat="1">
      <c r="A1427"/>
      <c r="B1427"/>
      <c r="D1427"/>
      <c r="E1427"/>
      <c r="F1427"/>
      <c r="G1427"/>
      <c r="H1427"/>
      <c r="I1427"/>
      <c r="J1427"/>
      <c r="K1427"/>
      <c r="L1427"/>
      <c r="M1427"/>
      <c r="N1427"/>
      <c r="O1427"/>
      <c r="R1427" s="122"/>
      <c r="S1427" s="122"/>
      <c r="T1427" s="31"/>
      <c r="U1427" s="31"/>
      <c r="V1427" s="31"/>
      <c r="W1427" s="31"/>
      <c r="X1427" s="31"/>
      <c r="Y1427" s="31"/>
      <c r="Z1427" s="31"/>
      <c r="AA1427" s="31"/>
      <c r="AB1427" s="31"/>
      <c r="AC1427" s="122"/>
      <c r="AD1427" s="122"/>
      <c r="AQ1427" s="8"/>
      <c r="AR1427" s="8"/>
      <c r="AY1427" s="8"/>
      <c r="BA1427"/>
      <c r="BB1427"/>
      <c r="BC1427"/>
      <c r="BD1427"/>
    </row>
    <row r="1428" spans="1:56" s="4" customFormat="1">
      <c r="A1428"/>
      <c r="B1428"/>
      <c r="D1428"/>
      <c r="E1428"/>
      <c r="F1428"/>
      <c r="G1428"/>
      <c r="H1428"/>
      <c r="I1428"/>
      <c r="J1428"/>
      <c r="K1428"/>
      <c r="L1428"/>
      <c r="M1428"/>
      <c r="N1428"/>
      <c r="O1428"/>
      <c r="R1428" s="122"/>
      <c r="S1428" s="122"/>
      <c r="T1428" s="31"/>
      <c r="U1428" s="31"/>
      <c r="V1428" s="31"/>
      <c r="W1428" s="31"/>
      <c r="X1428" s="31"/>
      <c r="Y1428" s="31"/>
      <c r="Z1428" s="31"/>
      <c r="AA1428" s="31"/>
      <c r="AB1428" s="31"/>
      <c r="AC1428" s="122"/>
      <c r="AD1428" s="122"/>
      <c r="AQ1428" s="8"/>
      <c r="AR1428" s="8"/>
      <c r="AY1428" s="8"/>
      <c r="BA1428"/>
      <c r="BB1428"/>
      <c r="BC1428"/>
      <c r="BD1428"/>
    </row>
    <row r="1429" spans="1:56" s="4" customFormat="1">
      <c r="A1429"/>
      <c r="B1429"/>
      <c r="D1429"/>
      <c r="E1429"/>
      <c r="F1429"/>
      <c r="G1429"/>
      <c r="H1429"/>
      <c r="I1429"/>
      <c r="J1429"/>
      <c r="K1429"/>
      <c r="L1429"/>
      <c r="M1429"/>
      <c r="N1429"/>
      <c r="O1429"/>
      <c r="R1429" s="122"/>
      <c r="S1429" s="122"/>
      <c r="T1429" s="31"/>
      <c r="U1429" s="31"/>
      <c r="V1429" s="31"/>
      <c r="W1429" s="31"/>
      <c r="X1429" s="31"/>
      <c r="Y1429" s="31"/>
      <c r="Z1429" s="31"/>
      <c r="AA1429" s="31"/>
      <c r="AB1429" s="31"/>
      <c r="AC1429" s="122"/>
      <c r="AD1429" s="122"/>
      <c r="AQ1429" s="8"/>
      <c r="AR1429" s="8"/>
      <c r="AY1429" s="8"/>
      <c r="BA1429"/>
      <c r="BB1429"/>
      <c r="BC1429"/>
      <c r="BD1429"/>
    </row>
    <row r="1430" spans="1:56" s="4" customFormat="1">
      <c r="A1430"/>
      <c r="B1430"/>
      <c r="D1430"/>
      <c r="E1430"/>
      <c r="F1430"/>
      <c r="G1430"/>
      <c r="H1430"/>
      <c r="I1430"/>
      <c r="J1430"/>
      <c r="K1430"/>
      <c r="L1430"/>
      <c r="M1430"/>
      <c r="N1430"/>
      <c r="O1430"/>
      <c r="R1430" s="122"/>
      <c r="S1430" s="122"/>
      <c r="T1430" s="31"/>
      <c r="U1430" s="31"/>
      <c r="V1430" s="31"/>
      <c r="W1430" s="31"/>
      <c r="X1430" s="31"/>
      <c r="Y1430" s="31"/>
      <c r="Z1430" s="31"/>
      <c r="AA1430" s="31"/>
      <c r="AB1430" s="31"/>
      <c r="AC1430" s="122"/>
      <c r="AD1430" s="122"/>
      <c r="AQ1430" s="8"/>
      <c r="AR1430" s="8"/>
      <c r="AY1430" s="8"/>
      <c r="BA1430"/>
      <c r="BB1430"/>
      <c r="BC1430"/>
      <c r="BD1430"/>
    </row>
    <row r="1431" spans="1:56" s="4" customFormat="1">
      <c r="A1431"/>
      <c r="B1431"/>
      <c r="D1431"/>
      <c r="E1431"/>
      <c r="F1431"/>
      <c r="G1431"/>
      <c r="H1431"/>
      <c r="I1431"/>
      <c r="J1431"/>
      <c r="K1431"/>
      <c r="L1431"/>
      <c r="M1431"/>
      <c r="N1431"/>
      <c r="O1431"/>
      <c r="R1431" s="122"/>
      <c r="S1431" s="122"/>
      <c r="T1431" s="31"/>
      <c r="U1431" s="31"/>
      <c r="V1431" s="31"/>
      <c r="W1431" s="31"/>
      <c r="X1431" s="31"/>
      <c r="Y1431" s="31"/>
      <c r="Z1431" s="31"/>
      <c r="AA1431" s="31"/>
      <c r="AB1431" s="31"/>
      <c r="AC1431" s="122"/>
      <c r="AD1431" s="122"/>
      <c r="AQ1431" s="8"/>
      <c r="AR1431" s="8"/>
      <c r="AY1431" s="8"/>
      <c r="BA1431"/>
      <c r="BB1431"/>
      <c r="BC1431"/>
      <c r="BD1431"/>
    </row>
    <row r="1432" spans="1:56" s="4" customFormat="1">
      <c r="A1432"/>
      <c r="B1432"/>
      <c r="D1432"/>
      <c r="E1432"/>
      <c r="F1432"/>
      <c r="G1432"/>
      <c r="H1432"/>
      <c r="I1432"/>
      <c r="J1432"/>
      <c r="K1432"/>
      <c r="L1432"/>
      <c r="M1432"/>
      <c r="N1432"/>
      <c r="O1432"/>
      <c r="R1432" s="122"/>
      <c r="S1432" s="122"/>
      <c r="T1432" s="31"/>
      <c r="U1432" s="31"/>
      <c r="V1432" s="31"/>
      <c r="W1432" s="31"/>
      <c r="X1432" s="31"/>
      <c r="Y1432" s="31"/>
      <c r="Z1432" s="31"/>
      <c r="AA1432" s="31"/>
      <c r="AB1432" s="31"/>
      <c r="AC1432" s="122"/>
      <c r="AD1432" s="122"/>
      <c r="AQ1432" s="8"/>
      <c r="AR1432" s="8"/>
      <c r="AY1432" s="8"/>
      <c r="BA1432"/>
      <c r="BB1432"/>
      <c r="BC1432"/>
      <c r="BD1432"/>
    </row>
    <row r="1433" spans="1:56" s="4" customFormat="1">
      <c r="A1433"/>
      <c r="B1433"/>
      <c r="D1433"/>
      <c r="E1433"/>
      <c r="F1433"/>
      <c r="G1433"/>
      <c r="H1433"/>
      <c r="I1433"/>
      <c r="J1433"/>
      <c r="K1433"/>
      <c r="L1433"/>
      <c r="M1433"/>
      <c r="N1433"/>
      <c r="O1433"/>
      <c r="R1433" s="122"/>
      <c r="S1433" s="122"/>
      <c r="T1433" s="31"/>
      <c r="U1433" s="31"/>
      <c r="V1433" s="31"/>
      <c r="W1433" s="31"/>
      <c r="X1433" s="31"/>
      <c r="Y1433" s="31"/>
      <c r="Z1433" s="31"/>
      <c r="AA1433" s="31"/>
      <c r="AB1433" s="31"/>
      <c r="AC1433" s="122"/>
      <c r="AD1433" s="122"/>
      <c r="AQ1433" s="8"/>
      <c r="AR1433" s="8"/>
      <c r="AY1433" s="8"/>
      <c r="BA1433"/>
      <c r="BB1433"/>
      <c r="BC1433"/>
      <c r="BD1433"/>
    </row>
    <row r="1434" spans="1:56" s="4" customFormat="1">
      <c r="A1434"/>
      <c r="B1434"/>
      <c r="D1434"/>
      <c r="E1434"/>
      <c r="F1434"/>
      <c r="G1434"/>
      <c r="H1434"/>
      <c r="I1434"/>
      <c r="J1434"/>
      <c r="K1434"/>
      <c r="L1434"/>
      <c r="M1434"/>
      <c r="N1434"/>
      <c r="O1434"/>
      <c r="R1434" s="122"/>
      <c r="S1434" s="122"/>
      <c r="T1434" s="31"/>
      <c r="U1434" s="31"/>
      <c r="V1434" s="31"/>
      <c r="W1434" s="31"/>
      <c r="X1434" s="31"/>
      <c r="Y1434" s="31"/>
      <c r="Z1434" s="31"/>
      <c r="AA1434" s="31"/>
      <c r="AB1434" s="31"/>
      <c r="AC1434" s="122"/>
      <c r="AD1434" s="122"/>
      <c r="AQ1434" s="8"/>
      <c r="AR1434" s="8"/>
      <c r="AY1434" s="8"/>
      <c r="BA1434"/>
      <c r="BB1434"/>
      <c r="BC1434"/>
      <c r="BD1434"/>
    </row>
    <row r="1435" spans="1:56" s="4" customFormat="1">
      <c r="A1435"/>
      <c r="B1435"/>
      <c r="D1435"/>
      <c r="E1435"/>
      <c r="F1435"/>
      <c r="G1435"/>
      <c r="H1435"/>
      <c r="I1435"/>
      <c r="J1435"/>
      <c r="K1435"/>
      <c r="L1435"/>
      <c r="M1435"/>
      <c r="N1435"/>
      <c r="O1435"/>
      <c r="R1435" s="122"/>
      <c r="S1435" s="122"/>
      <c r="T1435" s="31"/>
      <c r="U1435" s="31"/>
      <c r="V1435" s="31"/>
      <c r="W1435" s="31"/>
      <c r="X1435" s="31"/>
      <c r="Y1435" s="31"/>
      <c r="Z1435" s="31"/>
      <c r="AA1435" s="31"/>
      <c r="AB1435" s="31"/>
      <c r="AC1435" s="122"/>
      <c r="AD1435" s="122"/>
      <c r="AQ1435" s="8"/>
      <c r="AR1435" s="8"/>
      <c r="AY1435" s="8"/>
      <c r="BA1435"/>
      <c r="BB1435"/>
      <c r="BC1435"/>
      <c r="BD1435"/>
    </row>
    <row r="1436" spans="1:56" s="4" customFormat="1">
      <c r="A1436"/>
      <c r="B1436"/>
      <c r="D1436"/>
      <c r="E1436"/>
      <c r="F1436"/>
      <c r="G1436"/>
      <c r="H1436"/>
      <c r="I1436"/>
      <c r="J1436"/>
      <c r="K1436"/>
      <c r="L1436"/>
      <c r="M1436"/>
      <c r="N1436"/>
      <c r="O1436"/>
      <c r="R1436" s="122"/>
      <c r="S1436" s="122"/>
      <c r="T1436" s="31"/>
      <c r="U1436" s="31"/>
      <c r="V1436" s="31"/>
      <c r="W1436" s="31"/>
      <c r="X1436" s="31"/>
      <c r="Y1436" s="31"/>
      <c r="Z1436" s="31"/>
      <c r="AA1436" s="31"/>
      <c r="AB1436" s="31"/>
      <c r="AC1436" s="122"/>
      <c r="AD1436" s="122"/>
      <c r="AQ1436" s="8"/>
      <c r="AR1436" s="8"/>
      <c r="AY1436" s="8"/>
      <c r="BA1436"/>
      <c r="BB1436"/>
      <c r="BC1436"/>
      <c r="BD1436"/>
    </row>
    <row r="1437" spans="1:56" s="4" customFormat="1">
      <c r="A1437"/>
      <c r="B1437"/>
      <c r="D1437"/>
      <c r="E1437"/>
      <c r="F1437"/>
      <c r="G1437"/>
      <c r="H1437"/>
      <c r="I1437"/>
      <c r="J1437"/>
      <c r="K1437"/>
      <c r="L1437"/>
      <c r="M1437"/>
      <c r="N1437"/>
      <c r="O1437"/>
      <c r="R1437" s="122"/>
      <c r="S1437" s="122"/>
      <c r="T1437" s="31"/>
      <c r="U1437" s="31"/>
      <c r="V1437" s="31"/>
      <c r="W1437" s="31"/>
      <c r="X1437" s="31"/>
      <c r="Y1437" s="31"/>
      <c r="Z1437" s="31"/>
      <c r="AA1437" s="31"/>
      <c r="AB1437" s="31"/>
      <c r="AC1437" s="122"/>
      <c r="AD1437" s="122"/>
      <c r="AQ1437" s="8"/>
      <c r="AR1437" s="8"/>
      <c r="AY1437" s="8"/>
      <c r="BA1437"/>
      <c r="BB1437"/>
      <c r="BC1437"/>
      <c r="BD1437"/>
    </row>
    <row r="1438" spans="1:56" s="4" customFormat="1">
      <c r="A1438"/>
      <c r="B1438"/>
      <c r="D1438"/>
      <c r="E1438"/>
      <c r="F1438"/>
      <c r="G1438"/>
      <c r="H1438"/>
      <c r="I1438"/>
      <c r="J1438"/>
      <c r="K1438"/>
      <c r="L1438"/>
      <c r="M1438"/>
      <c r="N1438"/>
      <c r="O1438"/>
      <c r="R1438" s="122"/>
      <c r="S1438" s="122"/>
      <c r="T1438" s="31"/>
      <c r="U1438" s="31"/>
      <c r="V1438" s="31"/>
      <c r="W1438" s="31"/>
      <c r="X1438" s="31"/>
      <c r="Y1438" s="31"/>
      <c r="Z1438" s="31"/>
      <c r="AA1438" s="31"/>
      <c r="AB1438" s="31"/>
      <c r="AC1438" s="122"/>
      <c r="AD1438" s="122"/>
      <c r="AQ1438" s="8"/>
      <c r="AR1438" s="8"/>
      <c r="AY1438" s="8"/>
      <c r="BA1438"/>
      <c r="BB1438"/>
      <c r="BC1438"/>
      <c r="BD1438"/>
    </row>
    <row r="1439" spans="1:56" s="4" customFormat="1">
      <c r="A1439"/>
      <c r="B1439"/>
      <c r="D1439"/>
      <c r="E1439"/>
      <c r="F1439"/>
      <c r="G1439"/>
      <c r="H1439"/>
      <c r="I1439"/>
      <c r="J1439"/>
      <c r="K1439"/>
      <c r="L1439"/>
      <c r="M1439"/>
      <c r="N1439"/>
      <c r="O1439"/>
      <c r="R1439" s="122"/>
      <c r="S1439" s="122"/>
      <c r="T1439" s="31"/>
      <c r="U1439" s="31"/>
      <c r="V1439" s="31"/>
      <c r="W1439" s="31"/>
      <c r="X1439" s="31"/>
      <c r="Y1439" s="31"/>
      <c r="Z1439" s="31"/>
      <c r="AA1439" s="31"/>
      <c r="AB1439" s="31"/>
      <c r="AC1439" s="122"/>
      <c r="AD1439" s="122"/>
      <c r="AQ1439" s="8"/>
      <c r="AR1439" s="8"/>
      <c r="AY1439" s="8"/>
      <c r="BA1439"/>
      <c r="BB1439"/>
      <c r="BC1439"/>
      <c r="BD1439"/>
    </row>
    <row r="1440" spans="1:56" s="4" customFormat="1">
      <c r="A1440"/>
      <c r="B1440"/>
      <c r="D1440"/>
      <c r="E1440"/>
      <c r="F1440"/>
      <c r="G1440"/>
      <c r="H1440"/>
      <c r="I1440"/>
      <c r="J1440"/>
      <c r="K1440"/>
      <c r="L1440"/>
      <c r="M1440"/>
      <c r="N1440"/>
      <c r="O1440"/>
      <c r="R1440" s="122"/>
      <c r="S1440" s="122"/>
      <c r="T1440" s="31"/>
      <c r="U1440" s="31"/>
      <c r="V1440" s="31"/>
      <c r="W1440" s="31"/>
      <c r="X1440" s="31"/>
      <c r="Y1440" s="31"/>
      <c r="Z1440" s="31"/>
      <c r="AA1440" s="31"/>
      <c r="AB1440" s="31"/>
      <c r="AC1440" s="122"/>
      <c r="AD1440" s="122"/>
      <c r="AQ1440" s="8"/>
      <c r="AR1440" s="8"/>
      <c r="AY1440" s="8"/>
      <c r="BA1440"/>
      <c r="BB1440"/>
      <c r="BC1440"/>
      <c r="BD1440"/>
    </row>
    <row r="1441" spans="1:56" s="4" customFormat="1">
      <c r="A1441"/>
      <c r="B1441"/>
      <c r="D1441"/>
      <c r="E1441"/>
      <c r="F1441"/>
      <c r="G1441"/>
      <c r="H1441"/>
      <c r="I1441"/>
      <c r="J1441"/>
      <c r="K1441"/>
      <c r="L1441"/>
      <c r="M1441"/>
      <c r="N1441"/>
      <c r="O1441"/>
      <c r="R1441" s="122"/>
      <c r="S1441" s="122"/>
      <c r="T1441" s="31"/>
      <c r="U1441" s="31"/>
      <c r="V1441" s="31"/>
      <c r="W1441" s="31"/>
      <c r="X1441" s="31"/>
      <c r="Y1441" s="31"/>
      <c r="Z1441" s="31"/>
      <c r="AA1441" s="31"/>
      <c r="AB1441" s="31"/>
      <c r="AC1441" s="122"/>
      <c r="AD1441" s="122"/>
      <c r="AQ1441" s="8"/>
      <c r="AR1441" s="8"/>
      <c r="AY1441" s="8"/>
      <c r="BA1441"/>
      <c r="BB1441"/>
      <c r="BC1441"/>
      <c r="BD1441"/>
    </row>
    <row r="1442" spans="1:56" s="4" customFormat="1">
      <c r="A1442"/>
      <c r="B1442"/>
      <c r="D1442"/>
      <c r="E1442"/>
      <c r="F1442"/>
      <c r="G1442"/>
      <c r="H1442"/>
      <c r="I1442"/>
      <c r="J1442"/>
      <c r="K1442"/>
      <c r="L1442"/>
      <c r="M1442"/>
      <c r="N1442"/>
      <c r="O1442"/>
      <c r="R1442" s="122"/>
      <c r="S1442" s="122"/>
      <c r="T1442" s="31"/>
      <c r="U1442" s="31"/>
      <c r="V1442" s="31"/>
      <c r="W1442" s="31"/>
      <c r="X1442" s="31"/>
      <c r="Y1442" s="31"/>
      <c r="Z1442" s="31"/>
      <c r="AA1442" s="31"/>
      <c r="AB1442" s="31"/>
      <c r="AC1442" s="122"/>
      <c r="AD1442" s="122"/>
      <c r="AQ1442" s="8"/>
      <c r="AR1442" s="8"/>
      <c r="AY1442" s="8"/>
      <c r="BA1442"/>
      <c r="BB1442"/>
      <c r="BC1442"/>
      <c r="BD1442"/>
    </row>
    <row r="1443" spans="1:56" s="4" customFormat="1">
      <c r="A1443"/>
      <c r="B1443"/>
      <c r="D1443"/>
      <c r="E1443"/>
      <c r="F1443"/>
      <c r="G1443"/>
      <c r="H1443"/>
      <c r="I1443"/>
      <c r="J1443"/>
      <c r="K1443"/>
      <c r="L1443"/>
      <c r="M1443"/>
      <c r="N1443"/>
      <c r="O1443"/>
      <c r="R1443" s="122"/>
      <c r="S1443" s="122"/>
      <c r="T1443" s="31"/>
      <c r="U1443" s="31"/>
      <c r="V1443" s="31"/>
      <c r="W1443" s="31"/>
      <c r="X1443" s="31"/>
      <c r="Y1443" s="31"/>
      <c r="Z1443" s="31"/>
      <c r="AA1443" s="31"/>
      <c r="AB1443" s="31"/>
      <c r="AC1443" s="122"/>
      <c r="AD1443" s="122"/>
      <c r="AQ1443" s="8"/>
      <c r="AR1443" s="8"/>
      <c r="AY1443" s="8"/>
      <c r="BA1443"/>
      <c r="BB1443"/>
      <c r="BC1443"/>
      <c r="BD1443"/>
    </row>
    <row r="1444" spans="1:56" s="4" customFormat="1">
      <c r="A1444"/>
      <c r="B1444"/>
      <c r="D1444"/>
      <c r="E1444"/>
      <c r="F1444"/>
      <c r="G1444"/>
      <c r="H1444"/>
      <c r="I1444"/>
      <c r="J1444"/>
      <c r="K1444"/>
      <c r="L1444"/>
      <c r="M1444"/>
      <c r="N1444"/>
      <c r="O1444"/>
      <c r="R1444" s="122"/>
      <c r="S1444" s="122"/>
      <c r="T1444" s="31"/>
      <c r="U1444" s="31"/>
      <c r="V1444" s="31"/>
      <c r="W1444" s="31"/>
      <c r="X1444" s="31"/>
      <c r="Y1444" s="31"/>
      <c r="Z1444" s="31"/>
      <c r="AA1444" s="31"/>
      <c r="AB1444" s="31"/>
      <c r="AC1444" s="122"/>
      <c r="AD1444" s="122"/>
      <c r="AQ1444" s="8"/>
      <c r="AR1444" s="8"/>
      <c r="AY1444" s="8"/>
      <c r="BA1444"/>
      <c r="BB1444"/>
      <c r="BC1444"/>
      <c r="BD1444"/>
    </row>
    <row r="1445" spans="1:56" s="4" customFormat="1">
      <c r="A1445"/>
      <c r="B1445"/>
      <c r="D1445"/>
      <c r="E1445"/>
      <c r="F1445"/>
      <c r="G1445"/>
      <c r="H1445"/>
      <c r="I1445"/>
      <c r="J1445"/>
      <c r="K1445"/>
      <c r="L1445"/>
      <c r="M1445"/>
      <c r="N1445"/>
      <c r="O1445"/>
      <c r="R1445" s="122"/>
      <c r="S1445" s="122"/>
      <c r="T1445" s="31"/>
      <c r="U1445" s="31"/>
      <c r="V1445" s="31"/>
      <c r="W1445" s="31"/>
      <c r="X1445" s="31"/>
      <c r="Y1445" s="31"/>
      <c r="Z1445" s="31"/>
      <c r="AA1445" s="31"/>
      <c r="AB1445" s="31"/>
      <c r="AC1445" s="122"/>
      <c r="AD1445" s="122"/>
      <c r="AQ1445" s="8"/>
      <c r="AR1445" s="8"/>
      <c r="AY1445" s="8"/>
      <c r="BA1445"/>
      <c r="BB1445"/>
      <c r="BC1445"/>
      <c r="BD1445"/>
    </row>
    <row r="1446" spans="1:56" s="4" customFormat="1">
      <c r="A1446"/>
      <c r="B1446"/>
      <c r="D1446"/>
      <c r="E1446"/>
      <c r="F1446"/>
      <c r="G1446"/>
      <c r="H1446"/>
      <c r="I1446"/>
      <c r="J1446"/>
      <c r="K1446"/>
      <c r="L1446"/>
      <c r="M1446"/>
      <c r="N1446"/>
      <c r="O1446"/>
      <c r="R1446" s="122"/>
      <c r="S1446" s="122"/>
      <c r="T1446" s="31"/>
      <c r="U1446" s="31"/>
      <c r="V1446" s="31"/>
      <c r="W1446" s="31"/>
      <c r="X1446" s="31"/>
      <c r="Y1446" s="31"/>
      <c r="Z1446" s="31"/>
      <c r="AA1446" s="31"/>
      <c r="AB1446" s="31"/>
      <c r="AC1446" s="122"/>
      <c r="AD1446" s="122"/>
      <c r="AQ1446" s="8"/>
      <c r="AR1446" s="8"/>
      <c r="AY1446" s="8"/>
      <c r="BA1446"/>
      <c r="BB1446"/>
      <c r="BC1446"/>
      <c r="BD1446"/>
    </row>
    <row r="1447" spans="1:56" s="4" customFormat="1">
      <c r="A1447"/>
      <c r="B1447"/>
      <c r="D1447"/>
      <c r="E1447"/>
      <c r="F1447"/>
      <c r="G1447"/>
      <c r="H1447"/>
      <c r="I1447"/>
      <c r="J1447"/>
      <c r="K1447"/>
      <c r="L1447"/>
      <c r="M1447"/>
      <c r="N1447"/>
      <c r="O1447"/>
      <c r="R1447" s="122"/>
      <c r="S1447" s="122"/>
      <c r="T1447" s="31"/>
      <c r="U1447" s="31"/>
      <c r="V1447" s="31"/>
      <c r="W1447" s="31"/>
      <c r="X1447" s="31"/>
      <c r="Y1447" s="31"/>
      <c r="Z1447" s="31"/>
      <c r="AA1447" s="31"/>
      <c r="AB1447" s="31"/>
      <c r="AC1447" s="122"/>
      <c r="AD1447" s="122"/>
      <c r="AQ1447" s="8"/>
      <c r="AR1447" s="8"/>
      <c r="AY1447" s="8"/>
      <c r="BA1447"/>
      <c r="BB1447"/>
      <c r="BC1447"/>
      <c r="BD1447"/>
    </row>
    <row r="1448" spans="1:56" s="4" customFormat="1">
      <c r="A1448"/>
      <c r="B1448"/>
      <c r="D1448"/>
      <c r="E1448"/>
      <c r="F1448"/>
      <c r="G1448"/>
      <c r="H1448"/>
      <c r="I1448"/>
      <c r="J1448"/>
      <c r="K1448"/>
      <c r="L1448"/>
      <c r="M1448"/>
      <c r="N1448"/>
      <c r="O1448"/>
      <c r="R1448" s="122"/>
      <c r="S1448" s="122"/>
      <c r="T1448" s="31"/>
      <c r="U1448" s="31"/>
      <c r="V1448" s="31"/>
      <c r="W1448" s="31"/>
      <c r="X1448" s="31"/>
      <c r="Y1448" s="31"/>
      <c r="Z1448" s="31"/>
      <c r="AA1448" s="31"/>
      <c r="AB1448" s="31"/>
      <c r="AC1448" s="122"/>
      <c r="AD1448" s="122"/>
      <c r="AQ1448" s="8"/>
      <c r="AR1448" s="8"/>
      <c r="AY1448" s="8"/>
      <c r="BA1448"/>
      <c r="BB1448"/>
      <c r="BC1448"/>
      <c r="BD1448"/>
    </row>
    <row r="1449" spans="1:56" s="4" customFormat="1">
      <c r="A1449"/>
      <c r="B1449"/>
      <c r="D1449"/>
      <c r="E1449"/>
      <c r="F1449"/>
      <c r="G1449"/>
      <c r="H1449"/>
      <c r="I1449"/>
      <c r="J1449"/>
      <c r="K1449"/>
      <c r="L1449"/>
      <c r="M1449"/>
      <c r="N1449"/>
      <c r="O1449"/>
      <c r="R1449" s="122"/>
      <c r="S1449" s="122"/>
      <c r="T1449" s="31"/>
      <c r="U1449" s="31"/>
      <c r="V1449" s="31"/>
      <c r="W1449" s="31"/>
      <c r="X1449" s="31"/>
      <c r="Y1449" s="31"/>
      <c r="Z1449" s="31"/>
      <c r="AA1449" s="31"/>
      <c r="AB1449" s="31"/>
      <c r="AC1449" s="122"/>
      <c r="AD1449" s="122"/>
      <c r="AQ1449" s="8"/>
      <c r="AR1449" s="8"/>
      <c r="AY1449" s="8"/>
      <c r="BA1449"/>
      <c r="BB1449"/>
      <c r="BC1449"/>
      <c r="BD1449"/>
    </row>
    <row r="1450" spans="1:56" s="4" customFormat="1">
      <c r="A1450"/>
      <c r="B1450"/>
      <c r="D1450"/>
      <c r="E1450"/>
      <c r="F1450"/>
      <c r="G1450"/>
      <c r="H1450"/>
      <c r="I1450"/>
      <c r="J1450"/>
      <c r="K1450"/>
      <c r="L1450"/>
      <c r="M1450"/>
      <c r="N1450"/>
      <c r="O1450"/>
      <c r="R1450" s="122"/>
      <c r="S1450" s="122"/>
      <c r="T1450" s="31"/>
      <c r="U1450" s="31"/>
      <c r="V1450" s="31"/>
      <c r="W1450" s="31"/>
      <c r="X1450" s="31"/>
      <c r="Y1450" s="31"/>
      <c r="Z1450" s="31"/>
      <c r="AA1450" s="31"/>
      <c r="AB1450" s="31"/>
      <c r="AC1450" s="122"/>
      <c r="AD1450" s="122"/>
      <c r="AQ1450" s="8"/>
      <c r="AR1450" s="8"/>
      <c r="AY1450" s="8"/>
      <c r="BA1450"/>
      <c r="BB1450"/>
      <c r="BC1450"/>
      <c r="BD1450"/>
    </row>
    <row r="1451" spans="1:56" s="4" customFormat="1">
      <c r="A1451"/>
      <c r="B1451"/>
      <c r="D1451"/>
      <c r="E1451"/>
      <c r="F1451"/>
      <c r="G1451"/>
      <c r="H1451"/>
      <c r="I1451"/>
      <c r="J1451"/>
      <c r="K1451"/>
      <c r="L1451"/>
      <c r="M1451"/>
      <c r="N1451"/>
      <c r="O1451"/>
      <c r="R1451" s="122"/>
      <c r="S1451" s="122"/>
      <c r="T1451" s="31"/>
      <c r="U1451" s="31"/>
      <c r="V1451" s="31"/>
      <c r="W1451" s="31"/>
      <c r="X1451" s="31"/>
      <c r="Y1451" s="31"/>
      <c r="Z1451" s="31"/>
      <c r="AA1451" s="31"/>
      <c r="AB1451" s="31"/>
      <c r="AC1451" s="122"/>
      <c r="AD1451" s="122"/>
      <c r="AQ1451" s="8"/>
      <c r="AR1451" s="8"/>
      <c r="AY1451" s="8"/>
      <c r="BA1451"/>
      <c r="BB1451"/>
      <c r="BC1451"/>
      <c r="BD1451"/>
    </row>
    <row r="1452" spans="1:56" s="4" customFormat="1">
      <c r="A1452"/>
      <c r="B1452"/>
      <c r="D1452"/>
      <c r="E1452"/>
      <c r="F1452"/>
      <c r="G1452"/>
      <c r="H1452"/>
      <c r="I1452"/>
      <c r="J1452"/>
      <c r="K1452"/>
      <c r="L1452"/>
      <c r="M1452"/>
      <c r="N1452"/>
      <c r="O1452"/>
      <c r="R1452" s="122"/>
      <c r="S1452" s="122"/>
      <c r="T1452" s="31"/>
      <c r="U1452" s="31"/>
      <c r="V1452" s="31"/>
      <c r="W1452" s="31"/>
      <c r="X1452" s="31"/>
      <c r="Y1452" s="31"/>
      <c r="Z1452" s="31"/>
      <c r="AA1452" s="31"/>
      <c r="AB1452" s="31"/>
      <c r="AC1452" s="122"/>
      <c r="AD1452" s="122"/>
      <c r="AQ1452" s="8"/>
      <c r="AR1452" s="8"/>
      <c r="AY1452" s="8"/>
      <c r="BA1452"/>
      <c r="BB1452"/>
      <c r="BC1452"/>
      <c r="BD1452"/>
    </row>
    <row r="1453" spans="1:56" s="4" customFormat="1">
      <c r="A1453"/>
      <c r="B1453"/>
      <c r="D1453"/>
      <c r="E1453"/>
      <c r="F1453"/>
      <c r="G1453"/>
      <c r="H1453"/>
      <c r="I1453"/>
      <c r="J1453"/>
      <c r="K1453"/>
      <c r="L1453"/>
      <c r="M1453"/>
      <c r="N1453"/>
      <c r="O1453"/>
      <c r="R1453" s="122"/>
      <c r="S1453" s="122"/>
      <c r="T1453" s="31"/>
      <c r="U1453" s="31"/>
      <c r="V1453" s="31"/>
      <c r="W1453" s="31"/>
      <c r="X1453" s="31"/>
      <c r="Y1453" s="31"/>
      <c r="Z1453" s="31"/>
      <c r="AA1453" s="31"/>
      <c r="AB1453" s="31"/>
      <c r="AC1453" s="122"/>
      <c r="AD1453" s="122"/>
      <c r="AQ1453" s="8"/>
      <c r="AR1453" s="8"/>
      <c r="AY1453" s="8"/>
      <c r="BA1453"/>
      <c r="BB1453"/>
      <c r="BC1453"/>
      <c r="BD1453"/>
    </row>
    <row r="1454" spans="1:56" s="4" customFormat="1">
      <c r="A1454"/>
      <c r="B1454"/>
      <c r="D1454"/>
      <c r="E1454"/>
      <c r="F1454"/>
      <c r="G1454"/>
      <c r="H1454"/>
      <c r="I1454"/>
      <c r="J1454"/>
      <c r="K1454"/>
      <c r="L1454"/>
      <c r="M1454"/>
      <c r="N1454"/>
      <c r="O1454"/>
      <c r="R1454" s="122"/>
      <c r="S1454" s="122"/>
      <c r="T1454" s="31"/>
      <c r="U1454" s="31"/>
      <c r="V1454" s="31"/>
      <c r="W1454" s="31"/>
      <c r="X1454" s="31"/>
      <c r="Y1454" s="31"/>
      <c r="Z1454" s="31"/>
      <c r="AA1454" s="31"/>
      <c r="AB1454" s="31"/>
      <c r="AC1454" s="122"/>
      <c r="AD1454" s="122"/>
      <c r="AQ1454" s="8"/>
      <c r="AR1454" s="8"/>
      <c r="AY1454" s="8"/>
      <c r="BA1454"/>
      <c r="BB1454"/>
      <c r="BC1454"/>
      <c r="BD1454"/>
    </row>
    <row r="1455" spans="1:56" s="4" customFormat="1">
      <c r="A1455"/>
      <c r="B1455"/>
      <c r="D1455"/>
      <c r="E1455"/>
      <c r="F1455"/>
      <c r="G1455"/>
      <c r="H1455"/>
      <c r="I1455"/>
      <c r="J1455"/>
      <c r="K1455"/>
      <c r="L1455"/>
      <c r="M1455"/>
      <c r="N1455"/>
      <c r="O1455"/>
      <c r="R1455" s="122"/>
      <c r="S1455" s="122"/>
      <c r="T1455" s="31"/>
      <c r="U1455" s="31"/>
      <c r="V1455" s="31"/>
      <c r="W1455" s="31"/>
      <c r="X1455" s="31"/>
      <c r="Y1455" s="31"/>
      <c r="Z1455" s="31"/>
      <c r="AA1455" s="31"/>
      <c r="AB1455" s="31"/>
      <c r="AC1455" s="122"/>
      <c r="AD1455" s="122"/>
      <c r="AQ1455" s="8"/>
      <c r="AR1455" s="8"/>
      <c r="AY1455" s="8"/>
      <c r="BA1455"/>
      <c r="BB1455"/>
      <c r="BC1455"/>
      <c r="BD1455"/>
    </row>
    <row r="1456" spans="1:56" s="4" customFormat="1">
      <c r="A1456"/>
      <c r="B1456"/>
      <c r="D1456"/>
      <c r="E1456"/>
      <c r="F1456"/>
      <c r="G1456"/>
      <c r="H1456"/>
      <c r="I1456"/>
      <c r="J1456"/>
      <c r="K1456"/>
      <c r="L1456"/>
      <c r="M1456"/>
      <c r="N1456"/>
      <c r="O1456"/>
      <c r="R1456" s="122"/>
      <c r="S1456" s="122"/>
      <c r="T1456" s="31"/>
      <c r="U1456" s="31"/>
      <c r="V1456" s="31"/>
      <c r="W1456" s="31"/>
      <c r="X1456" s="31"/>
      <c r="Y1456" s="31"/>
      <c r="Z1456" s="31"/>
      <c r="AA1456" s="31"/>
      <c r="AB1456" s="31"/>
      <c r="AC1456" s="122"/>
      <c r="AD1456" s="122"/>
      <c r="AQ1456" s="8"/>
      <c r="AR1456" s="8"/>
      <c r="AY1456" s="8"/>
      <c r="BA1456"/>
      <c r="BB1456"/>
      <c r="BC1456"/>
      <c r="BD1456"/>
    </row>
    <row r="1457" spans="1:56" s="4" customFormat="1">
      <c r="A1457"/>
      <c r="B1457"/>
      <c r="D1457"/>
      <c r="E1457"/>
      <c r="F1457"/>
      <c r="G1457"/>
      <c r="H1457"/>
      <c r="I1457"/>
      <c r="J1457"/>
      <c r="K1457"/>
      <c r="L1457"/>
      <c r="M1457"/>
      <c r="N1457"/>
      <c r="O1457"/>
      <c r="R1457" s="122"/>
      <c r="S1457" s="122"/>
      <c r="T1457" s="31"/>
      <c r="U1457" s="31"/>
      <c r="V1457" s="31"/>
      <c r="W1457" s="31"/>
      <c r="X1457" s="31"/>
      <c r="Y1457" s="31"/>
      <c r="Z1457" s="31"/>
      <c r="AA1457" s="31"/>
      <c r="AB1457" s="31"/>
      <c r="AC1457" s="122"/>
      <c r="AD1457" s="122"/>
      <c r="AQ1457" s="8"/>
      <c r="AR1457" s="8"/>
      <c r="AY1457" s="8"/>
      <c r="BA1457"/>
      <c r="BB1457"/>
      <c r="BC1457"/>
      <c r="BD1457"/>
    </row>
    <row r="1458" spans="1:56" s="4" customFormat="1">
      <c r="A1458"/>
      <c r="B1458"/>
      <c r="D1458"/>
      <c r="E1458"/>
      <c r="F1458"/>
      <c r="G1458"/>
      <c r="H1458"/>
      <c r="I1458"/>
      <c r="J1458"/>
      <c r="K1458"/>
      <c r="L1458"/>
      <c r="M1458"/>
      <c r="N1458"/>
      <c r="O1458"/>
      <c r="R1458" s="122"/>
      <c r="S1458" s="122"/>
      <c r="T1458" s="31"/>
      <c r="U1458" s="31"/>
      <c r="V1458" s="31"/>
      <c r="W1458" s="31"/>
      <c r="X1458" s="31"/>
      <c r="Y1458" s="31"/>
      <c r="Z1458" s="31"/>
      <c r="AA1458" s="31"/>
      <c r="AB1458" s="31"/>
      <c r="AC1458" s="122"/>
      <c r="AD1458" s="122"/>
      <c r="AQ1458" s="8"/>
      <c r="AR1458" s="8"/>
      <c r="AY1458" s="8"/>
      <c r="BA1458"/>
      <c r="BB1458"/>
      <c r="BC1458"/>
      <c r="BD1458"/>
    </row>
    <row r="1459" spans="1:56" s="4" customFormat="1">
      <c r="A1459"/>
      <c r="B1459"/>
      <c r="D1459"/>
      <c r="E1459"/>
      <c r="F1459"/>
      <c r="G1459"/>
      <c r="H1459"/>
      <c r="I1459"/>
      <c r="J1459"/>
      <c r="K1459"/>
      <c r="L1459"/>
      <c r="M1459"/>
      <c r="N1459"/>
      <c r="O1459"/>
      <c r="R1459" s="122"/>
      <c r="S1459" s="122"/>
      <c r="T1459" s="31"/>
      <c r="U1459" s="31"/>
      <c r="V1459" s="31"/>
      <c r="W1459" s="31"/>
      <c r="X1459" s="31"/>
      <c r="Y1459" s="31"/>
      <c r="Z1459" s="31"/>
      <c r="AA1459" s="31"/>
      <c r="AB1459" s="31"/>
      <c r="AC1459" s="122"/>
      <c r="AD1459" s="122"/>
      <c r="AQ1459" s="8"/>
      <c r="AR1459" s="8"/>
      <c r="AY1459" s="8"/>
      <c r="BA1459"/>
      <c r="BB1459"/>
      <c r="BC1459"/>
      <c r="BD1459"/>
    </row>
    <row r="1460" spans="1:56" s="4" customFormat="1">
      <c r="A1460"/>
      <c r="B1460"/>
      <c r="D1460"/>
      <c r="E1460"/>
      <c r="F1460"/>
      <c r="G1460"/>
      <c r="H1460"/>
      <c r="I1460"/>
      <c r="J1460"/>
      <c r="K1460"/>
      <c r="L1460"/>
      <c r="M1460"/>
      <c r="N1460"/>
      <c r="O1460"/>
      <c r="R1460" s="122"/>
      <c r="S1460" s="122"/>
      <c r="T1460" s="31"/>
      <c r="U1460" s="31"/>
      <c r="V1460" s="31"/>
      <c r="W1460" s="31"/>
      <c r="X1460" s="31"/>
      <c r="Y1460" s="31"/>
      <c r="Z1460" s="31"/>
      <c r="AA1460" s="31"/>
      <c r="AB1460" s="31"/>
      <c r="AC1460" s="122"/>
      <c r="AD1460" s="122"/>
      <c r="AQ1460" s="8"/>
      <c r="AR1460" s="8"/>
      <c r="AY1460" s="8"/>
      <c r="BA1460"/>
      <c r="BB1460"/>
      <c r="BC1460"/>
      <c r="BD1460"/>
    </row>
    <row r="1461" spans="1:56" s="4" customFormat="1">
      <c r="A1461"/>
      <c r="B1461"/>
      <c r="D1461"/>
      <c r="E1461"/>
      <c r="F1461"/>
      <c r="G1461"/>
      <c r="H1461"/>
      <c r="I1461"/>
      <c r="J1461"/>
      <c r="K1461"/>
      <c r="L1461"/>
      <c r="M1461"/>
      <c r="N1461"/>
      <c r="O1461"/>
      <c r="R1461" s="122"/>
      <c r="S1461" s="122"/>
      <c r="T1461" s="31"/>
      <c r="U1461" s="31"/>
      <c r="V1461" s="31"/>
      <c r="W1461" s="31"/>
      <c r="X1461" s="31"/>
      <c r="Y1461" s="31"/>
      <c r="Z1461" s="31"/>
      <c r="AA1461" s="31"/>
      <c r="AB1461" s="31"/>
      <c r="AC1461" s="122"/>
      <c r="AD1461" s="122"/>
      <c r="AQ1461" s="8"/>
      <c r="AR1461" s="8"/>
      <c r="AY1461" s="8"/>
      <c r="BA1461"/>
      <c r="BB1461"/>
      <c r="BC1461"/>
      <c r="BD1461"/>
    </row>
    <row r="1462" spans="1:56" s="4" customFormat="1">
      <c r="A1462"/>
      <c r="B1462"/>
      <c r="D1462"/>
      <c r="E1462"/>
      <c r="F1462"/>
      <c r="G1462"/>
      <c r="H1462"/>
      <c r="I1462"/>
      <c r="J1462"/>
      <c r="K1462"/>
      <c r="L1462"/>
      <c r="M1462"/>
      <c r="N1462"/>
      <c r="O1462"/>
      <c r="R1462" s="122"/>
      <c r="S1462" s="122"/>
      <c r="T1462" s="31"/>
      <c r="U1462" s="31"/>
      <c r="V1462" s="31"/>
      <c r="W1462" s="31"/>
      <c r="X1462" s="31"/>
      <c r="Y1462" s="31"/>
      <c r="Z1462" s="31"/>
      <c r="AA1462" s="31"/>
      <c r="AB1462" s="31"/>
      <c r="AC1462" s="122"/>
      <c r="AD1462" s="122"/>
      <c r="AQ1462" s="8"/>
      <c r="AR1462" s="8"/>
      <c r="AY1462" s="8"/>
      <c r="BA1462"/>
      <c r="BB1462"/>
      <c r="BC1462"/>
      <c r="BD1462"/>
    </row>
    <row r="1463" spans="1:56" s="4" customFormat="1">
      <c r="A1463"/>
      <c r="B1463"/>
      <c r="D1463"/>
      <c r="E1463"/>
      <c r="F1463"/>
      <c r="G1463"/>
      <c r="H1463"/>
      <c r="I1463"/>
      <c r="J1463"/>
      <c r="K1463"/>
      <c r="L1463"/>
      <c r="M1463"/>
      <c r="N1463"/>
      <c r="O1463"/>
      <c r="R1463" s="122"/>
      <c r="S1463" s="122"/>
      <c r="T1463" s="31"/>
      <c r="U1463" s="31"/>
      <c r="V1463" s="31"/>
      <c r="W1463" s="31"/>
      <c r="X1463" s="31"/>
      <c r="Y1463" s="31"/>
      <c r="Z1463" s="31"/>
      <c r="AA1463" s="31"/>
      <c r="AB1463" s="31"/>
      <c r="AC1463" s="122"/>
      <c r="AD1463" s="122"/>
      <c r="AQ1463" s="8"/>
      <c r="AR1463" s="8"/>
      <c r="AY1463" s="8"/>
      <c r="BA1463"/>
      <c r="BB1463"/>
      <c r="BC1463"/>
      <c r="BD1463"/>
    </row>
    <row r="1464" spans="1:56" s="4" customFormat="1">
      <c r="A1464"/>
      <c r="B1464"/>
      <c r="D1464"/>
      <c r="E1464"/>
      <c r="F1464"/>
      <c r="G1464"/>
      <c r="H1464"/>
      <c r="I1464"/>
      <c r="J1464"/>
      <c r="K1464"/>
      <c r="L1464"/>
      <c r="M1464"/>
      <c r="N1464"/>
      <c r="O1464"/>
      <c r="R1464" s="122"/>
      <c r="S1464" s="122"/>
      <c r="T1464" s="31"/>
      <c r="U1464" s="31"/>
      <c r="V1464" s="31"/>
      <c r="W1464" s="31"/>
      <c r="X1464" s="31"/>
      <c r="Y1464" s="31"/>
      <c r="Z1464" s="31"/>
      <c r="AA1464" s="31"/>
      <c r="AB1464" s="31"/>
      <c r="AC1464" s="122"/>
      <c r="AD1464" s="122"/>
      <c r="AQ1464" s="8"/>
      <c r="AR1464" s="8"/>
      <c r="AY1464" s="8"/>
      <c r="BA1464"/>
      <c r="BB1464"/>
      <c r="BC1464"/>
      <c r="BD1464"/>
    </row>
    <row r="1465" spans="1:56" s="4" customFormat="1">
      <c r="A1465"/>
      <c r="B1465"/>
      <c r="D1465"/>
      <c r="E1465"/>
      <c r="F1465"/>
      <c r="G1465"/>
      <c r="H1465"/>
      <c r="I1465"/>
      <c r="J1465"/>
      <c r="K1465"/>
      <c r="L1465"/>
      <c r="M1465"/>
      <c r="N1465"/>
      <c r="O1465"/>
      <c r="R1465" s="122"/>
      <c r="S1465" s="122"/>
      <c r="T1465" s="31"/>
      <c r="U1465" s="31"/>
      <c r="V1465" s="31"/>
      <c r="W1465" s="31"/>
      <c r="X1465" s="31"/>
      <c r="Y1465" s="31"/>
      <c r="Z1465" s="31"/>
      <c r="AA1465" s="31"/>
      <c r="AB1465" s="31"/>
      <c r="AC1465" s="122"/>
      <c r="AD1465" s="122"/>
      <c r="AQ1465" s="8"/>
      <c r="AR1465" s="8"/>
      <c r="AY1465" s="8"/>
      <c r="BA1465"/>
      <c r="BB1465"/>
      <c r="BC1465"/>
      <c r="BD1465"/>
    </row>
    <row r="1466" spans="1:56" s="4" customFormat="1">
      <c r="A1466"/>
      <c r="B1466"/>
      <c r="D1466"/>
      <c r="E1466"/>
      <c r="F1466"/>
      <c r="G1466"/>
      <c r="H1466"/>
      <c r="I1466"/>
      <c r="J1466"/>
      <c r="K1466"/>
      <c r="L1466"/>
      <c r="M1466"/>
      <c r="N1466"/>
      <c r="O1466"/>
      <c r="R1466" s="122"/>
      <c r="S1466" s="122"/>
      <c r="T1466" s="31"/>
      <c r="U1466" s="31"/>
      <c r="V1466" s="31"/>
      <c r="W1466" s="31"/>
      <c r="X1466" s="31"/>
      <c r="Y1466" s="31"/>
      <c r="Z1466" s="31"/>
      <c r="AA1466" s="31"/>
      <c r="AB1466" s="31"/>
      <c r="AC1466" s="122"/>
      <c r="AD1466" s="122"/>
      <c r="AQ1466" s="8"/>
      <c r="AR1466" s="8"/>
      <c r="AY1466" s="8"/>
      <c r="BA1466"/>
      <c r="BB1466"/>
      <c r="BC1466"/>
      <c r="BD1466"/>
    </row>
    <row r="1467" spans="1:56" s="4" customFormat="1">
      <c r="A1467"/>
      <c r="B1467"/>
      <c r="D1467"/>
      <c r="E1467"/>
      <c r="F1467"/>
      <c r="G1467"/>
      <c r="H1467"/>
      <c r="I1467"/>
      <c r="J1467"/>
      <c r="K1467"/>
      <c r="L1467"/>
      <c r="M1467"/>
      <c r="N1467"/>
      <c r="O1467"/>
      <c r="R1467" s="122"/>
      <c r="S1467" s="122"/>
      <c r="T1467" s="31"/>
      <c r="U1467" s="31"/>
      <c r="V1467" s="31"/>
      <c r="W1467" s="31"/>
      <c r="X1467" s="31"/>
      <c r="Y1467" s="31"/>
      <c r="Z1467" s="31"/>
      <c r="AA1467" s="31"/>
      <c r="AB1467" s="31"/>
      <c r="AC1467" s="122"/>
      <c r="AD1467" s="122"/>
      <c r="AQ1467" s="8"/>
      <c r="AR1467" s="8"/>
      <c r="AY1467" s="8"/>
      <c r="BA1467"/>
      <c r="BB1467"/>
      <c r="BC1467"/>
      <c r="BD1467"/>
    </row>
    <row r="1468" spans="1:56" s="4" customFormat="1">
      <c r="A1468"/>
      <c r="B1468"/>
      <c r="D1468"/>
      <c r="E1468"/>
      <c r="F1468"/>
      <c r="G1468"/>
      <c r="H1468"/>
      <c r="I1468"/>
      <c r="J1468"/>
      <c r="K1468"/>
      <c r="L1468"/>
      <c r="M1468"/>
      <c r="N1468"/>
      <c r="O1468"/>
      <c r="R1468" s="122"/>
      <c r="S1468" s="122"/>
      <c r="T1468" s="31"/>
      <c r="U1468" s="31"/>
      <c r="V1468" s="31"/>
      <c r="W1468" s="31"/>
      <c r="X1468" s="31"/>
      <c r="Y1468" s="31"/>
      <c r="Z1468" s="31"/>
      <c r="AA1468" s="31"/>
      <c r="AB1468" s="31"/>
      <c r="AC1468" s="122"/>
      <c r="AD1468" s="122"/>
      <c r="AQ1468" s="8"/>
      <c r="AR1468" s="8"/>
      <c r="AY1468" s="8"/>
      <c r="BA1468"/>
      <c r="BB1468"/>
      <c r="BC1468"/>
      <c r="BD1468"/>
    </row>
    <row r="1469" spans="1:56" s="4" customFormat="1">
      <c r="A1469"/>
      <c r="B1469"/>
      <c r="D1469"/>
      <c r="E1469"/>
      <c r="F1469"/>
      <c r="G1469"/>
      <c r="H1469"/>
      <c r="I1469"/>
      <c r="J1469"/>
      <c r="K1469"/>
      <c r="L1469"/>
      <c r="M1469"/>
      <c r="N1469"/>
      <c r="O1469"/>
      <c r="R1469" s="122"/>
      <c r="S1469" s="122"/>
      <c r="T1469" s="31"/>
      <c r="U1469" s="31"/>
      <c r="V1469" s="31"/>
      <c r="W1469" s="31"/>
      <c r="X1469" s="31"/>
      <c r="Y1469" s="31"/>
      <c r="Z1469" s="31"/>
      <c r="AA1469" s="31"/>
      <c r="AB1469" s="31"/>
      <c r="AC1469" s="122"/>
      <c r="AD1469" s="122"/>
      <c r="AQ1469" s="8"/>
      <c r="AR1469" s="8"/>
      <c r="AY1469" s="8"/>
      <c r="BA1469"/>
      <c r="BB1469"/>
      <c r="BC1469"/>
      <c r="BD1469"/>
    </row>
    <row r="1470" spans="1:56" s="4" customFormat="1">
      <c r="A1470"/>
      <c r="B1470"/>
      <c r="D1470"/>
      <c r="E1470"/>
      <c r="F1470"/>
      <c r="G1470"/>
      <c r="H1470"/>
      <c r="I1470"/>
      <c r="J1470"/>
      <c r="K1470"/>
      <c r="L1470"/>
      <c r="M1470"/>
      <c r="N1470"/>
      <c r="O1470"/>
      <c r="R1470" s="122"/>
      <c r="S1470" s="122"/>
      <c r="T1470" s="31"/>
      <c r="U1470" s="31"/>
      <c r="V1470" s="31"/>
      <c r="W1470" s="31"/>
      <c r="X1470" s="31"/>
      <c r="Y1470" s="31"/>
      <c r="Z1470" s="31"/>
      <c r="AA1470" s="31"/>
      <c r="AB1470" s="31"/>
      <c r="AC1470" s="122"/>
      <c r="AD1470" s="122"/>
      <c r="AQ1470" s="8"/>
      <c r="AR1470" s="8"/>
      <c r="AY1470" s="8"/>
      <c r="BA1470"/>
      <c r="BB1470"/>
      <c r="BC1470"/>
      <c r="BD1470"/>
    </row>
    <row r="1471" spans="1:56" s="4" customFormat="1">
      <c r="A1471"/>
      <c r="B1471"/>
      <c r="D1471"/>
      <c r="E1471"/>
      <c r="F1471"/>
      <c r="G1471"/>
      <c r="H1471"/>
      <c r="I1471"/>
      <c r="J1471"/>
      <c r="K1471"/>
      <c r="L1471"/>
      <c r="M1471"/>
      <c r="N1471"/>
      <c r="O1471"/>
      <c r="R1471" s="122"/>
      <c r="S1471" s="122"/>
      <c r="T1471" s="31"/>
      <c r="U1471" s="31"/>
      <c r="V1471" s="31"/>
      <c r="W1471" s="31"/>
      <c r="X1471" s="31"/>
      <c r="Y1471" s="31"/>
      <c r="Z1471" s="31"/>
      <c r="AA1471" s="31"/>
      <c r="AB1471" s="31"/>
      <c r="AC1471" s="122"/>
      <c r="AD1471" s="122"/>
      <c r="AQ1471" s="8"/>
      <c r="AR1471" s="8"/>
      <c r="AY1471" s="8"/>
      <c r="BA1471"/>
      <c r="BB1471"/>
      <c r="BC1471"/>
      <c r="BD1471"/>
    </row>
    <row r="1472" spans="1:56" s="4" customFormat="1">
      <c r="A1472"/>
      <c r="B1472"/>
      <c r="D1472"/>
      <c r="E1472"/>
      <c r="F1472"/>
      <c r="G1472"/>
      <c r="H1472"/>
      <c r="I1472"/>
      <c r="J1472"/>
      <c r="K1472"/>
      <c r="L1472"/>
      <c r="M1472"/>
      <c r="N1472"/>
      <c r="O1472"/>
      <c r="R1472" s="122"/>
      <c r="S1472" s="122"/>
      <c r="T1472" s="31"/>
      <c r="U1472" s="31"/>
      <c r="V1472" s="31"/>
      <c r="W1472" s="31"/>
      <c r="X1472" s="31"/>
      <c r="Y1472" s="31"/>
      <c r="Z1472" s="31"/>
      <c r="AA1472" s="31"/>
      <c r="AB1472" s="31"/>
      <c r="AC1472" s="122"/>
      <c r="AD1472" s="122"/>
      <c r="AQ1472" s="8"/>
      <c r="AR1472" s="8"/>
      <c r="AY1472" s="8"/>
      <c r="BA1472"/>
      <c r="BB1472"/>
      <c r="BC1472"/>
      <c r="BD1472"/>
    </row>
    <row r="1473" spans="1:56" s="4" customFormat="1">
      <c r="A1473"/>
      <c r="B1473"/>
      <c r="D1473"/>
      <c r="E1473"/>
      <c r="F1473"/>
      <c r="G1473"/>
      <c r="H1473"/>
      <c r="I1473"/>
      <c r="J1473"/>
      <c r="K1473"/>
      <c r="L1473"/>
      <c r="M1473"/>
      <c r="N1473"/>
      <c r="O1473"/>
      <c r="R1473" s="122"/>
      <c r="S1473" s="122"/>
      <c r="T1473" s="31"/>
      <c r="U1473" s="31"/>
      <c r="V1473" s="31"/>
      <c r="W1473" s="31"/>
      <c r="X1473" s="31"/>
      <c r="Y1473" s="31"/>
      <c r="Z1473" s="31"/>
      <c r="AA1473" s="31"/>
      <c r="AB1473" s="31"/>
      <c r="AC1473" s="122"/>
      <c r="AD1473" s="122"/>
      <c r="AQ1473" s="8"/>
      <c r="AR1473" s="8"/>
      <c r="AY1473" s="8"/>
      <c r="BA1473"/>
      <c r="BB1473"/>
      <c r="BC1473"/>
      <c r="BD1473"/>
    </row>
    <row r="1474" spans="1:56" s="4" customFormat="1">
      <c r="A1474"/>
      <c r="B1474"/>
      <c r="D1474"/>
      <c r="E1474"/>
      <c r="F1474"/>
      <c r="G1474"/>
      <c r="H1474"/>
      <c r="I1474"/>
      <c r="J1474"/>
      <c r="K1474"/>
      <c r="L1474"/>
      <c r="M1474"/>
      <c r="N1474"/>
      <c r="O1474"/>
      <c r="R1474" s="122"/>
      <c r="S1474" s="122"/>
      <c r="T1474" s="31"/>
      <c r="U1474" s="31"/>
      <c r="V1474" s="31"/>
      <c r="W1474" s="31"/>
      <c r="X1474" s="31"/>
      <c r="Y1474" s="31"/>
      <c r="Z1474" s="31"/>
      <c r="AA1474" s="31"/>
      <c r="AB1474" s="31"/>
      <c r="AC1474" s="122"/>
      <c r="AD1474" s="122"/>
      <c r="AQ1474" s="8"/>
      <c r="AR1474" s="8"/>
      <c r="AY1474" s="8"/>
      <c r="BA1474"/>
      <c r="BB1474"/>
      <c r="BC1474"/>
      <c r="BD1474"/>
    </row>
    <row r="1475" spans="1:56" s="4" customFormat="1">
      <c r="A1475"/>
      <c r="B1475"/>
      <c r="D1475"/>
      <c r="E1475"/>
      <c r="F1475"/>
      <c r="G1475"/>
      <c r="H1475"/>
      <c r="I1475"/>
      <c r="J1475"/>
      <c r="K1475"/>
      <c r="L1475"/>
      <c r="M1475"/>
      <c r="N1475"/>
      <c r="O1475"/>
      <c r="R1475" s="122"/>
      <c r="S1475" s="122"/>
      <c r="T1475" s="31"/>
      <c r="U1475" s="31"/>
      <c r="V1475" s="31"/>
      <c r="W1475" s="31"/>
      <c r="X1475" s="31"/>
      <c r="Y1475" s="31"/>
      <c r="Z1475" s="31"/>
      <c r="AA1475" s="31"/>
      <c r="AB1475" s="31"/>
      <c r="AC1475" s="122"/>
      <c r="AD1475" s="122"/>
      <c r="AQ1475" s="8"/>
      <c r="AR1475" s="8"/>
      <c r="AY1475" s="8"/>
      <c r="BA1475"/>
      <c r="BB1475"/>
      <c r="BC1475"/>
      <c r="BD1475"/>
    </row>
    <row r="1476" spans="1:56" s="4" customFormat="1">
      <c r="A1476"/>
      <c r="B1476"/>
      <c r="D1476"/>
      <c r="E1476"/>
      <c r="F1476"/>
      <c r="G1476"/>
      <c r="H1476"/>
      <c r="I1476"/>
      <c r="J1476"/>
      <c r="K1476"/>
      <c r="L1476"/>
      <c r="M1476"/>
      <c r="N1476"/>
      <c r="O1476"/>
      <c r="R1476" s="122"/>
      <c r="S1476" s="122"/>
      <c r="T1476" s="31"/>
      <c r="U1476" s="31"/>
      <c r="V1476" s="31"/>
      <c r="W1476" s="31"/>
      <c r="X1476" s="31"/>
      <c r="Y1476" s="31"/>
      <c r="Z1476" s="31"/>
      <c r="AA1476" s="31"/>
      <c r="AB1476" s="31"/>
      <c r="AC1476" s="122"/>
      <c r="AD1476" s="122"/>
      <c r="AQ1476" s="8"/>
      <c r="AR1476" s="8"/>
      <c r="AY1476" s="8"/>
      <c r="BA1476"/>
      <c r="BB1476"/>
      <c r="BC1476"/>
      <c r="BD1476"/>
    </row>
    <row r="1477" spans="1:56" s="4" customFormat="1">
      <c r="A1477"/>
      <c r="B1477"/>
      <c r="D1477"/>
      <c r="E1477"/>
      <c r="F1477"/>
      <c r="G1477"/>
      <c r="H1477"/>
      <c r="I1477"/>
      <c r="J1477"/>
      <c r="K1477"/>
      <c r="L1477"/>
      <c r="M1477"/>
      <c r="N1477"/>
      <c r="O1477"/>
      <c r="R1477" s="122"/>
      <c r="S1477" s="122"/>
      <c r="T1477" s="31"/>
      <c r="U1477" s="31"/>
      <c r="V1477" s="31"/>
      <c r="W1477" s="31"/>
      <c r="X1477" s="31"/>
      <c r="Y1477" s="31"/>
      <c r="Z1477" s="31"/>
      <c r="AA1477" s="31"/>
      <c r="AB1477" s="31"/>
      <c r="AC1477" s="122"/>
      <c r="AD1477" s="122"/>
      <c r="AQ1477" s="8"/>
      <c r="AR1477" s="8"/>
      <c r="AY1477" s="8"/>
      <c r="BA1477"/>
      <c r="BB1477"/>
      <c r="BC1477"/>
      <c r="BD1477"/>
    </row>
    <row r="1478" spans="1:56" s="4" customFormat="1">
      <c r="A1478"/>
      <c r="B1478"/>
      <c r="D1478"/>
      <c r="E1478"/>
      <c r="F1478"/>
      <c r="G1478"/>
      <c r="H1478"/>
      <c r="I1478"/>
      <c r="J1478"/>
      <c r="K1478"/>
      <c r="L1478"/>
      <c r="M1478"/>
      <c r="N1478"/>
      <c r="O1478"/>
      <c r="R1478" s="122"/>
      <c r="S1478" s="122"/>
      <c r="T1478" s="31"/>
      <c r="U1478" s="31"/>
      <c r="V1478" s="31"/>
      <c r="W1478" s="31"/>
      <c r="X1478" s="31"/>
      <c r="Y1478" s="31"/>
      <c r="Z1478" s="31"/>
      <c r="AA1478" s="31"/>
      <c r="AB1478" s="31"/>
      <c r="AC1478" s="122"/>
      <c r="AD1478" s="122"/>
      <c r="AQ1478" s="8"/>
      <c r="AR1478" s="8"/>
      <c r="AY1478" s="8"/>
      <c r="BA1478"/>
      <c r="BB1478"/>
      <c r="BC1478"/>
      <c r="BD1478"/>
    </row>
    <row r="1479" spans="1:56" s="4" customFormat="1">
      <c r="A1479"/>
      <c r="B1479"/>
      <c r="D1479"/>
      <c r="E1479"/>
      <c r="F1479"/>
      <c r="G1479"/>
      <c r="H1479"/>
      <c r="I1479"/>
      <c r="J1479"/>
      <c r="K1479"/>
      <c r="L1479"/>
      <c r="M1479"/>
      <c r="N1479"/>
      <c r="O1479"/>
      <c r="R1479" s="122"/>
      <c r="S1479" s="122"/>
      <c r="T1479" s="31"/>
      <c r="U1479" s="31"/>
      <c r="V1479" s="31"/>
      <c r="W1479" s="31"/>
      <c r="X1479" s="31"/>
      <c r="Y1479" s="31"/>
      <c r="Z1479" s="31"/>
      <c r="AA1479" s="31"/>
      <c r="AB1479" s="31"/>
      <c r="AC1479" s="122"/>
      <c r="AD1479" s="122"/>
      <c r="AQ1479" s="8"/>
      <c r="AR1479" s="8"/>
      <c r="AY1479" s="8"/>
      <c r="BA1479"/>
      <c r="BB1479"/>
      <c r="BC1479"/>
      <c r="BD1479"/>
    </row>
    <row r="1480" spans="1:56" s="4" customFormat="1">
      <c r="A1480"/>
      <c r="B1480"/>
      <c r="D1480"/>
      <c r="E1480"/>
      <c r="F1480"/>
      <c r="G1480"/>
      <c r="H1480"/>
      <c r="I1480"/>
      <c r="J1480"/>
      <c r="K1480"/>
      <c r="L1480"/>
      <c r="M1480"/>
      <c r="N1480"/>
      <c r="O1480"/>
      <c r="R1480" s="122"/>
      <c r="S1480" s="122"/>
      <c r="T1480" s="31"/>
      <c r="U1480" s="31"/>
      <c r="V1480" s="31"/>
      <c r="W1480" s="31"/>
      <c r="X1480" s="31"/>
      <c r="Y1480" s="31"/>
      <c r="Z1480" s="31"/>
      <c r="AA1480" s="31"/>
      <c r="AB1480" s="31"/>
      <c r="AC1480" s="122"/>
      <c r="AD1480" s="122"/>
      <c r="AQ1480" s="8"/>
      <c r="AR1480" s="8"/>
      <c r="AY1480" s="8"/>
      <c r="BA1480"/>
      <c r="BB1480"/>
      <c r="BC1480"/>
      <c r="BD1480"/>
    </row>
    <row r="1481" spans="1:56" s="4" customFormat="1">
      <c r="A1481"/>
      <c r="B1481"/>
      <c r="D1481"/>
      <c r="E1481"/>
      <c r="F1481"/>
      <c r="G1481"/>
      <c r="H1481"/>
      <c r="I1481"/>
      <c r="J1481"/>
      <c r="K1481"/>
      <c r="L1481"/>
      <c r="M1481"/>
      <c r="N1481"/>
      <c r="O1481"/>
      <c r="R1481" s="122"/>
      <c r="S1481" s="122"/>
      <c r="T1481" s="31"/>
      <c r="U1481" s="31"/>
      <c r="V1481" s="31"/>
      <c r="W1481" s="31"/>
      <c r="X1481" s="31"/>
      <c r="Y1481" s="31"/>
      <c r="Z1481" s="31"/>
      <c r="AA1481" s="31"/>
      <c r="AB1481" s="31"/>
      <c r="AC1481" s="122"/>
      <c r="AD1481" s="122"/>
      <c r="AQ1481" s="8"/>
      <c r="AR1481" s="8"/>
      <c r="AY1481" s="8"/>
      <c r="BA1481"/>
      <c r="BB1481"/>
      <c r="BC1481"/>
      <c r="BD1481"/>
    </row>
    <row r="1482" spans="1:56" s="4" customFormat="1">
      <c r="A1482"/>
      <c r="B1482"/>
      <c r="D1482"/>
      <c r="E1482"/>
      <c r="F1482"/>
      <c r="G1482"/>
      <c r="H1482"/>
      <c r="I1482"/>
      <c r="J1482"/>
      <c r="K1482"/>
      <c r="L1482"/>
      <c r="M1482"/>
      <c r="N1482"/>
      <c r="O1482"/>
      <c r="R1482" s="122"/>
      <c r="S1482" s="122"/>
      <c r="T1482" s="31"/>
      <c r="U1482" s="31"/>
      <c r="V1482" s="31"/>
      <c r="W1482" s="31"/>
      <c r="X1482" s="31"/>
      <c r="Y1482" s="31"/>
      <c r="Z1482" s="31"/>
      <c r="AA1482" s="31"/>
      <c r="AB1482" s="31"/>
      <c r="AC1482" s="122"/>
      <c r="AD1482" s="122"/>
      <c r="AQ1482" s="8"/>
      <c r="AR1482" s="8"/>
      <c r="AY1482" s="8"/>
      <c r="BA1482"/>
      <c r="BB1482"/>
      <c r="BC1482"/>
      <c r="BD1482"/>
    </row>
    <row r="1483" spans="1:56" s="4" customFormat="1">
      <c r="A1483"/>
      <c r="B1483"/>
      <c r="D1483"/>
      <c r="E1483"/>
      <c r="F1483"/>
      <c r="G1483"/>
      <c r="H1483"/>
      <c r="I1483"/>
      <c r="J1483"/>
      <c r="K1483"/>
      <c r="L1483"/>
      <c r="M1483"/>
      <c r="N1483"/>
      <c r="O1483"/>
      <c r="R1483" s="122"/>
      <c r="S1483" s="122"/>
      <c r="T1483" s="31"/>
      <c r="U1483" s="31"/>
      <c r="V1483" s="31"/>
      <c r="W1483" s="31"/>
      <c r="X1483" s="31"/>
      <c r="Y1483" s="31"/>
      <c r="Z1483" s="31"/>
      <c r="AA1483" s="31"/>
      <c r="AB1483" s="31"/>
      <c r="AC1483" s="122"/>
      <c r="AD1483" s="122"/>
      <c r="AQ1483" s="8"/>
      <c r="AR1483" s="8"/>
      <c r="AY1483" s="8"/>
      <c r="BA1483"/>
      <c r="BB1483"/>
      <c r="BC1483"/>
      <c r="BD1483"/>
    </row>
    <row r="1484" spans="1:56" s="4" customFormat="1">
      <c r="A1484"/>
      <c r="B1484"/>
      <c r="D1484"/>
      <c r="E1484"/>
      <c r="F1484"/>
      <c r="G1484"/>
      <c r="H1484"/>
      <c r="I1484"/>
      <c r="J1484"/>
      <c r="K1484"/>
      <c r="L1484"/>
      <c r="M1484"/>
      <c r="N1484"/>
      <c r="O1484"/>
      <c r="R1484" s="122"/>
      <c r="S1484" s="122"/>
      <c r="T1484" s="31"/>
      <c r="U1484" s="31"/>
      <c r="V1484" s="31"/>
      <c r="W1484" s="31"/>
      <c r="X1484" s="31"/>
      <c r="Y1484" s="31"/>
      <c r="Z1484" s="31"/>
      <c r="AA1484" s="31"/>
      <c r="AB1484" s="31"/>
      <c r="AC1484" s="122"/>
      <c r="AD1484" s="122"/>
      <c r="AQ1484" s="8"/>
      <c r="AR1484" s="8"/>
      <c r="AY1484" s="8"/>
      <c r="BA1484"/>
      <c r="BB1484"/>
      <c r="BC1484"/>
      <c r="BD1484"/>
    </row>
    <row r="1485" spans="1:56" s="4" customFormat="1">
      <c r="A1485"/>
      <c r="B1485"/>
      <c r="D1485"/>
      <c r="E1485"/>
      <c r="F1485"/>
      <c r="G1485"/>
      <c r="H1485"/>
      <c r="I1485"/>
      <c r="J1485"/>
      <c r="K1485"/>
      <c r="L1485"/>
      <c r="M1485"/>
      <c r="N1485"/>
      <c r="O1485"/>
      <c r="R1485" s="122"/>
      <c r="S1485" s="122"/>
      <c r="T1485" s="31"/>
      <c r="U1485" s="31"/>
      <c r="V1485" s="31"/>
      <c r="W1485" s="31"/>
      <c r="X1485" s="31"/>
      <c r="Y1485" s="31"/>
      <c r="Z1485" s="31"/>
      <c r="AA1485" s="31"/>
      <c r="AB1485" s="31"/>
      <c r="AC1485" s="122"/>
      <c r="AD1485" s="122"/>
      <c r="AQ1485" s="8"/>
      <c r="AR1485" s="8"/>
      <c r="AY1485" s="8"/>
      <c r="BA1485"/>
      <c r="BB1485"/>
      <c r="BC1485"/>
      <c r="BD1485"/>
    </row>
    <row r="1486" spans="1:56" s="4" customFormat="1">
      <c r="A1486"/>
      <c r="B1486"/>
      <c r="D1486"/>
      <c r="E1486"/>
      <c r="F1486"/>
      <c r="G1486"/>
      <c r="H1486"/>
      <c r="I1486"/>
      <c r="J1486"/>
      <c r="K1486"/>
      <c r="L1486"/>
      <c r="M1486"/>
      <c r="N1486"/>
      <c r="O1486"/>
      <c r="R1486" s="122"/>
      <c r="S1486" s="122"/>
      <c r="T1486" s="31"/>
      <c r="U1486" s="31"/>
      <c r="V1486" s="31"/>
      <c r="W1486" s="31"/>
      <c r="X1486" s="31"/>
      <c r="Y1486" s="31"/>
      <c r="Z1486" s="31"/>
      <c r="AA1486" s="31"/>
      <c r="AB1486" s="31"/>
      <c r="AC1486" s="122"/>
      <c r="AD1486" s="122"/>
      <c r="AQ1486" s="8"/>
      <c r="AR1486" s="8"/>
      <c r="AY1486" s="8"/>
      <c r="BA1486"/>
      <c r="BB1486"/>
      <c r="BC1486"/>
      <c r="BD1486"/>
    </row>
    <row r="1487" spans="1:56" s="4" customFormat="1">
      <c r="A1487"/>
      <c r="B1487"/>
      <c r="D1487"/>
      <c r="E1487"/>
      <c r="F1487"/>
      <c r="G1487"/>
      <c r="H1487"/>
      <c r="I1487"/>
      <c r="J1487"/>
      <c r="K1487"/>
      <c r="L1487"/>
      <c r="M1487"/>
      <c r="N1487"/>
      <c r="O1487"/>
      <c r="R1487" s="122"/>
      <c r="S1487" s="122"/>
      <c r="T1487" s="31"/>
      <c r="U1487" s="31"/>
      <c r="V1487" s="31"/>
      <c r="W1487" s="31"/>
      <c r="X1487" s="31"/>
      <c r="Y1487" s="31"/>
      <c r="Z1487" s="31"/>
      <c r="AA1487" s="31"/>
      <c r="AB1487" s="31"/>
      <c r="AC1487" s="122"/>
      <c r="AD1487" s="122"/>
      <c r="AQ1487" s="8"/>
      <c r="AR1487" s="8"/>
      <c r="AY1487" s="8"/>
      <c r="BA1487"/>
      <c r="BB1487"/>
      <c r="BC1487"/>
      <c r="BD1487"/>
    </row>
    <row r="1488" spans="1:56" s="4" customFormat="1">
      <c r="A1488"/>
      <c r="B1488"/>
      <c r="D1488"/>
      <c r="E1488"/>
      <c r="F1488"/>
      <c r="G1488"/>
      <c r="H1488"/>
      <c r="I1488"/>
      <c r="J1488"/>
      <c r="K1488"/>
      <c r="L1488"/>
      <c r="M1488"/>
      <c r="N1488"/>
      <c r="O1488"/>
      <c r="R1488" s="122"/>
      <c r="S1488" s="122"/>
      <c r="T1488" s="31"/>
      <c r="U1488" s="31"/>
      <c r="V1488" s="31"/>
      <c r="W1488" s="31"/>
      <c r="X1488" s="31"/>
      <c r="Y1488" s="31"/>
      <c r="Z1488" s="31"/>
      <c r="AA1488" s="31"/>
      <c r="AB1488" s="31"/>
      <c r="AC1488" s="122"/>
      <c r="AD1488" s="122"/>
      <c r="AQ1488" s="8"/>
      <c r="AR1488" s="8"/>
      <c r="AY1488" s="8"/>
      <c r="BA1488"/>
      <c r="BB1488"/>
      <c r="BC1488"/>
      <c r="BD1488"/>
    </row>
    <row r="1489" spans="1:56" s="4" customFormat="1">
      <c r="A1489"/>
      <c r="B1489"/>
      <c r="D1489"/>
      <c r="E1489"/>
      <c r="F1489"/>
      <c r="G1489"/>
      <c r="H1489"/>
      <c r="I1489"/>
      <c r="J1489"/>
      <c r="K1489"/>
      <c r="L1489"/>
      <c r="M1489"/>
      <c r="N1489"/>
      <c r="O1489"/>
      <c r="R1489" s="122"/>
      <c r="S1489" s="122"/>
      <c r="T1489" s="31"/>
      <c r="U1489" s="31"/>
      <c r="V1489" s="31"/>
      <c r="W1489" s="31"/>
      <c r="X1489" s="31"/>
      <c r="Y1489" s="31"/>
      <c r="Z1489" s="31"/>
      <c r="AA1489" s="31"/>
      <c r="AB1489" s="31"/>
      <c r="AC1489" s="122"/>
      <c r="AD1489" s="122"/>
      <c r="AQ1489" s="8"/>
      <c r="AR1489" s="8"/>
      <c r="AY1489" s="8"/>
      <c r="BA1489"/>
      <c r="BB1489"/>
      <c r="BC1489"/>
      <c r="BD1489"/>
    </row>
    <row r="1490" spans="1:56" s="4" customFormat="1">
      <c r="A1490"/>
      <c r="B1490"/>
      <c r="D1490"/>
      <c r="E1490"/>
      <c r="F1490"/>
      <c r="G1490"/>
      <c r="H1490"/>
      <c r="I1490"/>
      <c r="J1490"/>
      <c r="K1490"/>
      <c r="L1490"/>
      <c r="M1490"/>
      <c r="N1490"/>
      <c r="O1490"/>
      <c r="R1490" s="122"/>
      <c r="S1490" s="122"/>
      <c r="T1490" s="31"/>
      <c r="U1490" s="31"/>
      <c r="V1490" s="31"/>
      <c r="W1490" s="31"/>
      <c r="X1490" s="31"/>
      <c r="Y1490" s="31"/>
      <c r="Z1490" s="31"/>
      <c r="AA1490" s="31"/>
      <c r="AB1490" s="31"/>
      <c r="AC1490" s="122"/>
      <c r="AD1490" s="122"/>
      <c r="AQ1490" s="8"/>
      <c r="AR1490" s="8"/>
      <c r="AY1490" s="8"/>
      <c r="BA1490"/>
      <c r="BB1490"/>
      <c r="BC1490"/>
      <c r="BD1490"/>
    </row>
    <row r="1491" spans="1:56" s="4" customFormat="1">
      <c r="A1491"/>
      <c r="B1491"/>
      <c r="D1491"/>
      <c r="E1491"/>
      <c r="F1491"/>
      <c r="G1491"/>
      <c r="H1491"/>
      <c r="I1491"/>
      <c r="J1491"/>
      <c r="K1491"/>
      <c r="L1491"/>
      <c r="M1491"/>
      <c r="N1491"/>
      <c r="O1491"/>
      <c r="R1491" s="122"/>
      <c r="S1491" s="122"/>
      <c r="T1491" s="31"/>
      <c r="U1491" s="31"/>
      <c r="V1491" s="31"/>
      <c r="W1491" s="31"/>
      <c r="X1491" s="31"/>
      <c r="Y1491" s="31"/>
      <c r="Z1491" s="31"/>
      <c r="AA1491" s="31"/>
      <c r="AB1491" s="31"/>
      <c r="AC1491" s="122"/>
      <c r="AD1491" s="122"/>
      <c r="AQ1491" s="8"/>
      <c r="AR1491" s="8"/>
      <c r="AY1491" s="8"/>
      <c r="BA1491"/>
      <c r="BB1491"/>
      <c r="BC1491"/>
      <c r="BD1491"/>
    </row>
    <row r="1492" spans="1:56" s="4" customFormat="1">
      <c r="A1492"/>
      <c r="B1492"/>
      <c r="D1492"/>
      <c r="E1492"/>
      <c r="F1492"/>
      <c r="G1492"/>
      <c r="H1492"/>
      <c r="I1492"/>
      <c r="J1492"/>
      <c r="K1492"/>
      <c r="L1492"/>
      <c r="M1492"/>
      <c r="N1492"/>
      <c r="O1492"/>
      <c r="R1492" s="122"/>
      <c r="S1492" s="122"/>
      <c r="T1492" s="31"/>
      <c r="U1492" s="31"/>
      <c r="V1492" s="31"/>
      <c r="W1492" s="31"/>
      <c r="X1492" s="31"/>
      <c r="Y1492" s="31"/>
      <c r="Z1492" s="31"/>
      <c r="AA1492" s="31"/>
      <c r="AB1492" s="31"/>
      <c r="AC1492" s="122"/>
      <c r="AD1492" s="122"/>
      <c r="AQ1492" s="8"/>
      <c r="AR1492" s="8"/>
      <c r="AY1492" s="8"/>
      <c r="BA1492"/>
      <c r="BB1492"/>
      <c r="BC1492"/>
      <c r="BD1492"/>
    </row>
    <row r="1493" spans="1:56" s="4" customFormat="1">
      <c r="A1493"/>
      <c r="B1493"/>
      <c r="D1493"/>
      <c r="E1493"/>
      <c r="F1493"/>
      <c r="G1493"/>
      <c r="H1493"/>
      <c r="I1493"/>
      <c r="J1493"/>
      <c r="K1493"/>
      <c r="L1493"/>
      <c r="M1493"/>
      <c r="N1493"/>
      <c r="O1493"/>
      <c r="R1493" s="122"/>
      <c r="S1493" s="122"/>
      <c r="T1493" s="31"/>
      <c r="U1493" s="31"/>
      <c r="V1493" s="31"/>
      <c r="W1493" s="31"/>
      <c r="X1493" s="31"/>
      <c r="Y1493" s="31"/>
      <c r="Z1493" s="31"/>
      <c r="AA1493" s="31"/>
      <c r="AB1493" s="31"/>
      <c r="AC1493" s="122"/>
      <c r="AD1493" s="122"/>
      <c r="AQ1493" s="8"/>
      <c r="AR1493" s="8"/>
      <c r="AY1493" s="8"/>
      <c r="BA1493"/>
      <c r="BB1493"/>
      <c r="BC1493"/>
      <c r="BD1493"/>
    </row>
    <row r="1494" spans="1:56" s="4" customFormat="1">
      <c r="A1494"/>
      <c r="B1494"/>
      <c r="D1494"/>
      <c r="E1494"/>
      <c r="F1494"/>
      <c r="G1494"/>
      <c r="H1494"/>
      <c r="I1494"/>
      <c r="J1494"/>
      <c r="K1494"/>
      <c r="L1494"/>
      <c r="M1494"/>
      <c r="N1494"/>
      <c r="O1494"/>
      <c r="R1494" s="122"/>
      <c r="S1494" s="122"/>
      <c r="T1494" s="31"/>
      <c r="U1494" s="31"/>
      <c r="V1494" s="31"/>
      <c r="W1494" s="31"/>
      <c r="X1494" s="31"/>
      <c r="Y1494" s="31"/>
      <c r="Z1494" s="31"/>
      <c r="AA1494" s="31"/>
      <c r="AB1494" s="31"/>
      <c r="AC1494" s="122"/>
      <c r="AD1494" s="122"/>
      <c r="AQ1494" s="8"/>
      <c r="AR1494" s="8"/>
      <c r="AY1494" s="8"/>
      <c r="BA1494"/>
      <c r="BB1494"/>
      <c r="BC1494"/>
      <c r="BD1494"/>
    </row>
    <row r="1495" spans="1:56" s="4" customFormat="1">
      <c r="A1495"/>
      <c r="B1495"/>
      <c r="D1495"/>
      <c r="E1495"/>
      <c r="F1495"/>
      <c r="G1495"/>
      <c r="H1495"/>
      <c r="I1495"/>
      <c r="J1495"/>
      <c r="K1495"/>
      <c r="L1495"/>
      <c r="M1495"/>
      <c r="N1495"/>
      <c r="O1495"/>
      <c r="R1495" s="122"/>
      <c r="S1495" s="122"/>
      <c r="T1495" s="31"/>
      <c r="U1495" s="31"/>
      <c r="V1495" s="31"/>
      <c r="W1495" s="31"/>
      <c r="X1495" s="31"/>
      <c r="Y1495" s="31"/>
      <c r="Z1495" s="31"/>
      <c r="AA1495" s="31"/>
      <c r="AB1495" s="31"/>
      <c r="AC1495" s="122"/>
      <c r="AD1495" s="122"/>
      <c r="AQ1495" s="8"/>
      <c r="AR1495" s="8"/>
      <c r="AY1495" s="8"/>
      <c r="BA1495"/>
      <c r="BB1495"/>
      <c r="BC1495"/>
      <c r="BD1495"/>
    </row>
    <row r="1496" spans="1:56" s="4" customFormat="1">
      <c r="A1496"/>
      <c r="B1496"/>
      <c r="D1496"/>
      <c r="E1496"/>
      <c r="F1496"/>
      <c r="G1496"/>
      <c r="H1496"/>
      <c r="I1496"/>
      <c r="J1496"/>
      <c r="K1496"/>
      <c r="L1496"/>
      <c r="M1496"/>
      <c r="N1496"/>
      <c r="O1496"/>
      <c r="R1496" s="122"/>
      <c r="S1496" s="122"/>
      <c r="T1496" s="31"/>
      <c r="U1496" s="31"/>
      <c r="V1496" s="31"/>
      <c r="W1496" s="31"/>
      <c r="X1496" s="31"/>
      <c r="Y1496" s="31"/>
      <c r="Z1496" s="31"/>
      <c r="AA1496" s="31"/>
      <c r="AB1496" s="31"/>
      <c r="AC1496" s="122"/>
      <c r="AD1496" s="122"/>
      <c r="AQ1496" s="8"/>
      <c r="AR1496" s="8"/>
      <c r="AY1496" s="8"/>
      <c r="BA1496"/>
      <c r="BB1496"/>
      <c r="BC1496"/>
      <c r="BD1496"/>
    </row>
    <row r="1497" spans="1:56" s="4" customFormat="1">
      <c r="A1497"/>
      <c r="B1497"/>
      <c r="D1497"/>
      <c r="E1497"/>
      <c r="F1497"/>
      <c r="G1497"/>
      <c r="H1497"/>
      <c r="I1497"/>
      <c r="J1497"/>
      <c r="K1497"/>
      <c r="L1497"/>
      <c r="M1497"/>
      <c r="N1497"/>
      <c r="O1497"/>
      <c r="R1497" s="122"/>
      <c r="S1497" s="122"/>
      <c r="T1497" s="31"/>
      <c r="U1497" s="31"/>
      <c r="V1497" s="31"/>
      <c r="W1497" s="31"/>
      <c r="X1497" s="31"/>
      <c r="Y1497" s="31"/>
      <c r="Z1497" s="31"/>
      <c r="AA1497" s="31"/>
      <c r="AB1497" s="31"/>
      <c r="AC1497" s="122"/>
      <c r="AD1497" s="122"/>
      <c r="AQ1497" s="8"/>
      <c r="AR1497" s="8"/>
      <c r="AY1497" s="8"/>
      <c r="BA1497"/>
      <c r="BB1497"/>
      <c r="BC1497"/>
      <c r="BD1497"/>
    </row>
    <row r="1498" spans="1:56" s="4" customFormat="1">
      <c r="A1498"/>
      <c r="B1498"/>
      <c r="D1498"/>
      <c r="E1498"/>
      <c r="F1498"/>
      <c r="G1498"/>
      <c r="H1498"/>
      <c r="I1498"/>
      <c r="J1498"/>
      <c r="K1498"/>
      <c r="L1498"/>
      <c r="M1498"/>
      <c r="N1498"/>
      <c r="O1498"/>
      <c r="R1498" s="122"/>
      <c r="S1498" s="122"/>
      <c r="T1498" s="31"/>
      <c r="U1498" s="31"/>
      <c r="V1498" s="31"/>
      <c r="W1498" s="31"/>
      <c r="X1498" s="31"/>
      <c r="Y1498" s="31"/>
      <c r="Z1498" s="31"/>
      <c r="AA1498" s="31"/>
      <c r="AB1498" s="31"/>
      <c r="AC1498" s="122"/>
      <c r="AD1498" s="122"/>
      <c r="AQ1498" s="8"/>
      <c r="AR1498" s="8"/>
      <c r="AY1498" s="8"/>
      <c r="BA1498"/>
      <c r="BB1498"/>
      <c r="BC1498"/>
      <c r="BD1498"/>
    </row>
    <row r="1499" spans="1:56" s="4" customFormat="1">
      <c r="A1499"/>
      <c r="B1499"/>
      <c r="D1499"/>
      <c r="E1499"/>
      <c r="F1499"/>
      <c r="G1499"/>
      <c r="H1499"/>
      <c r="I1499"/>
      <c r="J1499"/>
      <c r="K1499"/>
      <c r="L1499"/>
      <c r="M1499"/>
      <c r="N1499"/>
      <c r="O1499"/>
      <c r="R1499" s="122"/>
      <c r="S1499" s="122"/>
      <c r="T1499" s="31"/>
      <c r="U1499" s="31"/>
      <c r="V1499" s="31"/>
      <c r="W1499" s="31"/>
      <c r="X1499" s="31"/>
      <c r="Y1499" s="31"/>
      <c r="Z1499" s="31"/>
      <c r="AA1499" s="31"/>
      <c r="AB1499" s="31"/>
      <c r="AC1499" s="122"/>
      <c r="AD1499" s="122"/>
      <c r="AQ1499" s="8"/>
      <c r="AR1499" s="8"/>
      <c r="AY1499" s="8"/>
      <c r="BA1499"/>
      <c r="BB1499"/>
      <c r="BC1499"/>
      <c r="BD1499"/>
    </row>
    <row r="1500" spans="1:56" s="4" customFormat="1">
      <c r="A1500"/>
      <c r="B1500"/>
      <c r="D1500"/>
      <c r="E1500"/>
      <c r="F1500"/>
      <c r="G1500"/>
      <c r="H1500"/>
      <c r="I1500"/>
      <c r="J1500"/>
      <c r="K1500"/>
      <c r="L1500"/>
      <c r="M1500"/>
      <c r="N1500"/>
      <c r="O1500"/>
      <c r="R1500" s="122"/>
      <c r="S1500" s="122"/>
      <c r="T1500" s="31"/>
      <c r="U1500" s="31"/>
      <c r="V1500" s="31"/>
      <c r="W1500" s="31"/>
      <c r="X1500" s="31"/>
      <c r="Y1500" s="31"/>
      <c r="Z1500" s="31"/>
      <c r="AA1500" s="31"/>
      <c r="AB1500" s="31"/>
      <c r="AC1500" s="122"/>
      <c r="AD1500" s="122"/>
      <c r="AQ1500" s="8"/>
      <c r="AR1500" s="8"/>
      <c r="AY1500" s="8"/>
      <c r="BA1500"/>
      <c r="BB1500"/>
      <c r="BC1500"/>
      <c r="BD1500"/>
    </row>
    <row r="1501" spans="1:56" s="4" customFormat="1">
      <c r="A1501"/>
      <c r="B1501"/>
      <c r="D1501"/>
      <c r="E1501"/>
      <c r="F1501"/>
      <c r="G1501"/>
      <c r="H1501"/>
      <c r="I1501"/>
      <c r="J1501"/>
      <c r="K1501"/>
      <c r="L1501"/>
      <c r="M1501"/>
      <c r="N1501"/>
      <c r="O1501"/>
      <c r="R1501" s="122"/>
      <c r="S1501" s="122"/>
      <c r="T1501" s="31"/>
      <c r="U1501" s="31"/>
      <c r="V1501" s="31"/>
      <c r="W1501" s="31"/>
      <c r="X1501" s="31"/>
      <c r="Y1501" s="31"/>
      <c r="Z1501" s="31"/>
      <c r="AA1501" s="31"/>
      <c r="AB1501" s="31"/>
      <c r="AC1501" s="122"/>
      <c r="AD1501" s="122"/>
      <c r="AQ1501" s="8"/>
      <c r="AR1501" s="8"/>
      <c r="AY1501" s="8"/>
      <c r="BA1501"/>
      <c r="BB1501"/>
      <c r="BC1501"/>
      <c r="BD1501"/>
    </row>
    <row r="1502" spans="1:56" s="4" customFormat="1">
      <c r="A1502"/>
      <c r="B1502"/>
      <c r="D1502"/>
      <c r="E1502"/>
      <c r="F1502"/>
      <c r="G1502"/>
      <c r="H1502"/>
      <c r="I1502"/>
      <c r="J1502"/>
      <c r="K1502"/>
      <c r="L1502"/>
      <c r="M1502"/>
      <c r="N1502"/>
      <c r="O1502"/>
      <c r="R1502" s="122"/>
      <c r="S1502" s="122"/>
      <c r="T1502" s="31"/>
      <c r="U1502" s="31"/>
      <c r="V1502" s="31"/>
      <c r="W1502" s="31"/>
      <c r="X1502" s="31"/>
      <c r="Y1502" s="31"/>
      <c r="Z1502" s="31"/>
      <c r="AA1502" s="31"/>
      <c r="AB1502" s="31"/>
      <c r="AC1502" s="122"/>
      <c r="AD1502" s="122"/>
      <c r="AQ1502" s="8"/>
      <c r="AR1502" s="8"/>
      <c r="AY1502" s="8"/>
      <c r="BA1502"/>
      <c r="BB1502"/>
      <c r="BC1502"/>
      <c r="BD1502"/>
    </row>
    <row r="1503" spans="1:56" s="4" customFormat="1">
      <c r="A1503"/>
      <c r="B1503"/>
      <c r="D1503"/>
      <c r="E1503"/>
      <c r="F1503"/>
      <c r="G1503"/>
      <c r="H1503"/>
      <c r="I1503"/>
      <c r="J1503"/>
      <c r="K1503"/>
      <c r="L1503"/>
      <c r="M1503"/>
      <c r="N1503"/>
      <c r="O1503"/>
      <c r="R1503" s="122"/>
      <c r="S1503" s="122"/>
      <c r="T1503" s="31"/>
      <c r="U1503" s="31"/>
      <c r="V1503" s="31"/>
      <c r="W1503" s="31"/>
      <c r="X1503" s="31"/>
      <c r="Y1503" s="31"/>
      <c r="Z1503" s="31"/>
      <c r="AA1503" s="31"/>
      <c r="AB1503" s="31"/>
      <c r="AC1503" s="122"/>
      <c r="AD1503" s="122"/>
      <c r="AQ1503" s="8"/>
      <c r="AR1503" s="8"/>
      <c r="AY1503" s="8"/>
      <c r="BA1503"/>
      <c r="BB1503"/>
      <c r="BC1503"/>
      <c r="BD1503"/>
    </row>
    <row r="1504" spans="1:56" s="4" customFormat="1">
      <c r="A1504"/>
      <c r="B1504"/>
      <c r="D1504"/>
      <c r="E1504"/>
      <c r="F1504"/>
      <c r="G1504"/>
      <c r="H1504"/>
      <c r="I1504"/>
      <c r="J1504"/>
      <c r="K1504"/>
      <c r="L1504"/>
      <c r="M1504"/>
      <c r="N1504"/>
      <c r="O1504"/>
      <c r="R1504" s="122"/>
      <c r="S1504" s="122"/>
      <c r="T1504" s="31"/>
      <c r="U1504" s="31"/>
      <c r="V1504" s="31"/>
      <c r="W1504" s="31"/>
      <c r="X1504" s="31"/>
      <c r="Y1504" s="31"/>
      <c r="Z1504" s="31"/>
      <c r="AA1504" s="31"/>
      <c r="AB1504" s="31"/>
      <c r="AC1504" s="122"/>
      <c r="AD1504" s="122"/>
      <c r="AQ1504" s="8"/>
      <c r="AR1504" s="8"/>
      <c r="AY1504" s="8"/>
      <c r="BA1504"/>
      <c r="BB1504"/>
      <c r="BC1504"/>
      <c r="BD1504"/>
    </row>
    <row r="1505" spans="1:56" s="4" customFormat="1">
      <c r="A1505"/>
      <c r="B1505"/>
      <c r="D1505"/>
      <c r="E1505"/>
      <c r="F1505"/>
      <c r="G1505"/>
      <c r="H1505"/>
      <c r="I1505"/>
      <c r="J1505"/>
      <c r="K1505"/>
      <c r="L1505"/>
      <c r="M1505"/>
      <c r="N1505"/>
      <c r="O1505"/>
      <c r="R1505" s="122"/>
      <c r="S1505" s="122"/>
      <c r="T1505" s="31"/>
      <c r="U1505" s="31"/>
      <c r="V1505" s="31"/>
      <c r="W1505" s="31"/>
      <c r="X1505" s="31"/>
      <c r="Y1505" s="31"/>
      <c r="Z1505" s="31"/>
      <c r="AA1505" s="31"/>
      <c r="AB1505" s="31"/>
      <c r="AC1505" s="122"/>
      <c r="AD1505" s="122"/>
      <c r="AQ1505" s="8"/>
      <c r="AR1505" s="8"/>
      <c r="AY1505" s="8"/>
      <c r="BA1505"/>
      <c r="BB1505"/>
      <c r="BC1505"/>
      <c r="BD1505"/>
    </row>
    <row r="1506" spans="1:56" s="4" customFormat="1">
      <c r="A1506"/>
      <c r="B1506"/>
      <c r="D1506"/>
      <c r="E1506"/>
      <c r="F1506"/>
      <c r="G1506"/>
      <c r="H1506"/>
      <c r="I1506"/>
      <c r="J1506"/>
      <c r="K1506"/>
      <c r="L1506"/>
      <c r="M1506"/>
      <c r="N1506"/>
      <c r="O1506"/>
      <c r="R1506" s="122"/>
      <c r="S1506" s="122"/>
      <c r="T1506" s="31"/>
      <c r="U1506" s="31"/>
      <c r="V1506" s="31"/>
      <c r="W1506" s="31"/>
      <c r="X1506" s="31"/>
      <c r="Y1506" s="31"/>
      <c r="Z1506" s="31"/>
      <c r="AA1506" s="31"/>
      <c r="AB1506" s="31"/>
      <c r="AC1506" s="122"/>
      <c r="AD1506" s="122"/>
      <c r="AQ1506" s="8"/>
      <c r="AR1506" s="8"/>
      <c r="AY1506" s="8"/>
      <c r="BA1506"/>
      <c r="BB1506"/>
      <c r="BC1506"/>
      <c r="BD1506"/>
    </row>
    <row r="1507" spans="1:56" s="4" customFormat="1">
      <c r="A1507"/>
      <c r="B1507"/>
      <c r="D1507"/>
      <c r="E1507"/>
      <c r="F1507"/>
      <c r="G1507"/>
      <c r="H1507"/>
      <c r="I1507"/>
      <c r="J1507"/>
      <c r="K1507"/>
      <c r="L1507"/>
      <c r="M1507"/>
      <c r="N1507"/>
      <c r="O1507"/>
      <c r="R1507" s="122"/>
      <c r="S1507" s="122"/>
      <c r="T1507" s="31"/>
      <c r="U1507" s="31"/>
      <c r="V1507" s="31"/>
      <c r="W1507" s="31"/>
      <c r="X1507" s="31"/>
      <c r="Y1507" s="31"/>
      <c r="Z1507" s="31"/>
      <c r="AA1507" s="31"/>
      <c r="AB1507" s="31"/>
      <c r="AC1507" s="122"/>
      <c r="AD1507" s="122"/>
      <c r="AQ1507" s="8"/>
      <c r="AR1507" s="8"/>
      <c r="AY1507" s="8"/>
      <c r="BA1507"/>
      <c r="BB1507"/>
      <c r="BC1507"/>
      <c r="BD1507"/>
    </row>
    <row r="1508" spans="1:56" s="4" customFormat="1">
      <c r="A1508"/>
      <c r="B1508"/>
      <c r="D1508"/>
      <c r="E1508"/>
      <c r="F1508"/>
      <c r="G1508"/>
      <c r="H1508"/>
      <c r="I1508"/>
      <c r="J1508"/>
      <c r="K1508"/>
      <c r="L1508"/>
      <c r="M1508"/>
      <c r="N1508"/>
      <c r="O1508"/>
      <c r="R1508" s="122"/>
      <c r="S1508" s="122"/>
      <c r="T1508" s="31"/>
      <c r="U1508" s="31"/>
      <c r="V1508" s="31"/>
      <c r="W1508" s="31"/>
      <c r="X1508" s="31"/>
      <c r="Y1508" s="31"/>
      <c r="Z1508" s="31"/>
      <c r="AA1508" s="31"/>
      <c r="AB1508" s="31"/>
      <c r="AC1508" s="122"/>
      <c r="AD1508" s="122"/>
      <c r="AQ1508" s="8"/>
      <c r="AR1508" s="8"/>
      <c r="AY1508" s="8"/>
      <c r="BA1508"/>
      <c r="BB1508"/>
      <c r="BC1508"/>
      <c r="BD1508"/>
    </row>
    <row r="1509" spans="1:56" s="4" customFormat="1">
      <c r="A1509"/>
      <c r="B1509"/>
      <c r="D1509"/>
      <c r="E1509"/>
      <c r="F1509"/>
      <c r="G1509"/>
      <c r="H1509"/>
      <c r="I1509"/>
      <c r="J1509"/>
      <c r="K1509"/>
      <c r="L1509"/>
      <c r="M1509"/>
      <c r="N1509"/>
      <c r="O1509"/>
      <c r="R1509" s="122"/>
      <c r="S1509" s="122"/>
      <c r="T1509" s="31"/>
      <c r="U1509" s="31"/>
      <c r="V1509" s="31"/>
      <c r="W1509" s="31"/>
      <c r="X1509" s="31"/>
      <c r="Y1509" s="31"/>
      <c r="Z1509" s="31"/>
      <c r="AA1509" s="31"/>
      <c r="AB1509" s="31"/>
      <c r="AC1509" s="122"/>
      <c r="AD1509" s="122"/>
      <c r="AQ1509" s="8"/>
      <c r="AR1509" s="8"/>
      <c r="AY1509" s="8"/>
      <c r="BA1509"/>
      <c r="BB1509"/>
      <c r="BC1509"/>
      <c r="BD1509"/>
    </row>
    <row r="1510" spans="1:56" s="4" customFormat="1">
      <c r="A1510"/>
      <c r="B1510"/>
      <c r="D1510"/>
      <c r="E1510"/>
      <c r="F1510"/>
      <c r="G1510"/>
      <c r="H1510"/>
      <c r="I1510"/>
      <c r="J1510"/>
      <c r="K1510"/>
      <c r="L1510"/>
      <c r="M1510"/>
      <c r="N1510"/>
      <c r="O1510"/>
      <c r="R1510" s="122"/>
      <c r="S1510" s="122"/>
      <c r="T1510" s="31"/>
      <c r="U1510" s="31"/>
      <c r="V1510" s="31"/>
      <c r="W1510" s="31"/>
      <c r="X1510" s="31"/>
      <c r="Y1510" s="31"/>
      <c r="Z1510" s="31"/>
      <c r="AA1510" s="31"/>
      <c r="AB1510" s="31"/>
      <c r="AC1510" s="122"/>
      <c r="AD1510" s="122"/>
      <c r="AQ1510" s="8"/>
      <c r="AR1510" s="8"/>
      <c r="AY1510" s="8"/>
      <c r="BA1510"/>
      <c r="BB1510"/>
      <c r="BC1510"/>
      <c r="BD1510"/>
    </row>
    <row r="1511" spans="1:56" s="4" customFormat="1">
      <c r="A1511"/>
      <c r="B1511"/>
      <c r="D1511"/>
      <c r="E1511"/>
      <c r="F1511"/>
      <c r="G1511"/>
      <c r="H1511"/>
      <c r="I1511"/>
      <c r="J1511"/>
      <c r="K1511"/>
      <c r="L1511"/>
      <c r="M1511"/>
      <c r="N1511"/>
      <c r="O1511"/>
      <c r="R1511" s="122"/>
      <c r="S1511" s="122"/>
      <c r="T1511" s="31"/>
      <c r="U1511" s="31"/>
      <c r="V1511" s="31"/>
      <c r="W1511" s="31"/>
      <c r="X1511" s="31"/>
      <c r="Y1511" s="31"/>
      <c r="Z1511" s="31"/>
      <c r="AA1511" s="31"/>
      <c r="AB1511" s="31"/>
      <c r="AC1511" s="122"/>
      <c r="AD1511" s="122"/>
      <c r="AQ1511" s="8"/>
      <c r="AR1511" s="8"/>
      <c r="AY1511" s="8"/>
      <c r="BA1511"/>
      <c r="BB1511"/>
      <c r="BC1511"/>
      <c r="BD1511"/>
    </row>
    <row r="1512" spans="1:56" s="4" customFormat="1">
      <c r="A1512"/>
      <c r="B1512"/>
      <c r="D1512"/>
      <c r="E1512"/>
      <c r="F1512"/>
      <c r="G1512"/>
      <c r="H1512"/>
      <c r="I1512"/>
      <c r="J1512"/>
      <c r="K1512"/>
      <c r="L1512"/>
      <c r="M1512"/>
      <c r="N1512"/>
      <c r="O1512"/>
      <c r="R1512" s="122"/>
      <c r="S1512" s="122"/>
      <c r="T1512" s="31"/>
      <c r="U1512" s="31"/>
      <c r="V1512" s="31"/>
      <c r="W1512" s="31"/>
      <c r="X1512" s="31"/>
      <c r="Y1512" s="31"/>
      <c r="Z1512" s="31"/>
      <c r="AA1512" s="31"/>
      <c r="AB1512" s="31"/>
      <c r="AC1512" s="122"/>
      <c r="AD1512" s="122"/>
      <c r="AQ1512" s="8"/>
      <c r="AR1512" s="8"/>
      <c r="AY1512" s="8"/>
      <c r="BA1512"/>
      <c r="BB1512"/>
      <c r="BC1512"/>
      <c r="BD1512"/>
    </row>
    <row r="1513" spans="1:56" s="4" customFormat="1">
      <c r="A1513"/>
      <c r="B1513"/>
      <c r="D1513"/>
      <c r="E1513"/>
      <c r="F1513"/>
      <c r="G1513"/>
      <c r="H1513"/>
      <c r="I1513"/>
      <c r="J1513"/>
      <c r="K1513"/>
      <c r="L1513"/>
      <c r="M1513"/>
      <c r="N1513"/>
      <c r="O1513"/>
      <c r="R1513" s="122"/>
      <c r="S1513" s="122"/>
      <c r="T1513" s="31"/>
      <c r="U1513" s="31"/>
      <c r="V1513" s="31"/>
      <c r="W1513" s="31"/>
      <c r="X1513" s="31"/>
      <c r="Y1513" s="31"/>
      <c r="Z1513" s="31"/>
      <c r="AA1513" s="31"/>
      <c r="AB1513" s="31"/>
      <c r="AC1513" s="122"/>
      <c r="AD1513" s="122"/>
      <c r="AQ1513" s="8"/>
      <c r="AR1513" s="8"/>
      <c r="AY1513" s="8"/>
      <c r="BA1513"/>
      <c r="BB1513"/>
      <c r="BC1513"/>
      <c r="BD1513"/>
    </row>
    <row r="1514" spans="1:56" s="4" customFormat="1">
      <c r="A1514"/>
      <c r="B1514"/>
      <c r="D1514"/>
      <c r="E1514"/>
      <c r="F1514"/>
      <c r="G1514"/>
      <c r="H1514"/>
      <c r="I1514"/>
      <c r="J1514"/>
      <c r="K1514"/>
      <c r="L1514"/>
      <c r="M1514"/>
      <c r="N1514"/>
      <c r="O1514"/>
      <c r="R1514" s="122"/>
      <c r="S1514" s="122"/>
      <c r="T1514" s="31"/>
      <c r="U1514" s="31"/>
      <c r="V1514" s="31"/>
      <c r="W1514" s="31"/>
      <c r="X1514" s="31"/>
      <c r="Y1514" s="31"/>
      <c r="Z1514" s="31"/>
      <c r="AA1514" s="31"/>
      <c r="AB1514" s="31"/>
      <c r="AC1514" s="122"/>
      <c r="AD1514" s="122"/>
      <c r="AQ1514" s="8"/>
      <c r="AR1514" s="8"/>
      <c r="AY1514" s="8"/>
      <c r="BA1514"/>
      <c r="BB1514"/>
      <c r="BC1514"/>
      <c r="BD1514"/>
    </row>
    <row r="1515" spans="1:56" s="4" customFormat="1">
      <c r="A1515"/>
      <c r="B1515"/>
      <c r="D1515"/>
      <c r="E1515"/>
      <c r="F1515"/>
      <c r="G1515"/>
      <c r="H1515"/>
      <c r="I1515"/>
      <c r="J1515"/>
      <c r="K1515"/>
      <c r="L1515"/>
      <c r="M1515"/>
      <c r="N1515"/>
      <c r="O1515"/>
      <c r="R1515" s="122"/>
      <c r="S1515" s="122"/>
      <c r="T1515" s="31"/>
      <c r="U1515" s="31"/>
      <c r="V1515" s="31"/>
      <c r="W1515" s="31"/>
      <c r="X1515" s="31"/>
      <c r="Y1515" s="31"/>
      <c r="Z1515" s="31"/>
      <c r="AA1515" s="31"/>
      <c r="AB1515" s="31"/>
      <c r="AC1515" s="122"/>
      <c r="AD1515" s="122"/>
      <c r="AQ1515" s="8"/>
      <c r="AR1515" s="8"/>
      <c r="AY1515" s="8"/>
      <c r="BA1515"/>
      <c r="BB1515"/>
      <c r="BC1515"/>
      <c r="BD1515"/>
    </row>
    <row r="1516" spans="1:56" s="4" customFormat="1">
      <c r="A1516"/>
      <c r="B1516"/>
      <c r="D1516"/>
      <c r="E1516"/>
      <c r="F1516"/>
      <c r="G1516"/>
      <c r="H1516"/>
      <c r="I1516"/>
      <c r="J1516"/>
      <c r="K1516"/>
      <c r="L1516"/>
      <c r="M1516"/>
      <c r="N1516"/>
      <c r="O1516"/>
      <c r="R1516" s="122"/>
      <c r="S1516" s="122"/>
      <c r="T1516" s="31"/>
      <c r="U1516" s="31"/>
      <c r="V1516" s="31"/>
      <c r="W1516" s="31"/>
      <c r="X1516" s="31"/>
      <c r="Y1516" s="31"/>
      <c r="Z1516" s="31"/>
      <c r="AA1516" s="31"/>
      <c r="AB1516" s="31"/>
      <c r="AC1516" s="122"/>
      <c r="AD1516" s="122"/>
      <c r="AQ1516" s="8"/>
      <c r="AR1516" s="8"/>
      <c r="AY1516" s="8"/>
      <c r="BA1516"/>
      <c r="BB1516"/>
      <c r="BC1516"/>
      <c r="BD1516"/>
    </row>
    <row r="1517" spans="1:56" s="4" customFormat="1">
      <c r="A1517"/>
      <c r="B1517"/>
      <c r="D1517"/>
      <c r="E1517"/>
      <c r="F1517"/>
      <c r="G1517"/>
      <c r="H1517"/>
      <c r="I1517"/>
      <c r="J1517"/>
      <c r="K1517"/>
      <c r="L1517"/>
      <c r="M1517"/>
      <c r="N1517"/>
      <c r="O1517"/>
      <c r="R1517" s="122"/>
      <c r="S1517" s="122"/>
      <c r="T1517" s="31"/>
      <c r="U1517" s="31"/>
      <c r="V1517" s="31"/>
      <c r="W1517" s="31"/>
      <c r="X1517" s="31"/>
      <c r="Y1517" s="31"/>
      <c r="Z1517" s="31"/>
      <c r="AA1517" s="31"/>
      <c r="AB1517" s="31"/>
      <c r="AC1517" s="122"/>
      <c r="AD1517" s="122"/>
      <c r="AQ1517" s="8"/>
      <c r="AR1517" s="8"/>
      <c r="AY1517" s="8"/>
      <c r="BA1517"/>
      <c r="BB1517"/>
      <c r="BC1517"/>
      <c r="BD1517"/>
    </row>
    <row r="1518" spans="1:56" s="4" customFormat="1">
      <c r="A1518"/>
      <c r="B1518"/>
      <c r="D1518"/>
      <c r="E1518"/>
      <c r="F1518"/>
      <c r="G1518"/>
      <c r="H1518"/>
      <c r="I1518"/>
      <c r="J1518"/>
      <c r="K1518"/>
      <c r="L1518"/>
      <c r="M1518"/>
      <c r="N1518"/>
      <c r="O1518"/>
      <c r="R1518" s="122"/>
      <c r="S1518" s="122"/>
      <c r="T1518" s="31"/>
      <c r="U1518" s="31"/>
      <c r="V1518" s="31"/>
      <c r="W1518" s="31"/>
      <c r="X1518" s="31"/>
      <c r="Y1518" s="31"/>
      <c r="Z1518" s="31"/>
      <c r="AA1518" s="31"/>
      <c r="AB1518" s="31"/>
      <c r="AC1518" s="122"/>
      <c r="AD1518" s="122"/>
      <c r="AQ1518" s="8"/>
      <c r="AR1518" s="8"/>
      <c r="AY1518" s="8"/>
      <c r="BA1518"/>
      <c r="BB1518"/>
      <c r="BC1518"/>
      <c r="BD1518"/>
    </row>
    <row r="1519" spans="1:56" s="4" customFormat="1">
      <c r="A1519"/>
      <c r="B1519"/>
      <c r="D1519"/>
      <c r="E1519"/>
      <c r="F1519"/>
      <c r="G1519"/>
      <c r="H1519"/>
      <c r="I1519"/>
      <c r="J1519"/>
      <c r="K1519"/>
      <c r="L1519"/>
      <c r="M1519"/>
      <c r="N1519"/>
      <c r="O1519"/>
      <c r="R1519" s="122"/>
      <c r="S1519" s="122"/>
      <c r="T1519" s="31"/>
      <c r="U1519" s="31"/>
      <c r="V1519" s="31"/>
      <c r="W1519" s="31"/>
      <c r="X1519" s="31"/>
      <c r="Y1519" s="31"/>
      <c r="Z1519" s="31"/>
      <c r="AA1519" s="31"/>
      <c r="AB1519" s="31"/>
      <c r="AC1519" s="122"/>
      <c r="AD1519" s="122"/>
      <c r="AQ1519" s="8"/>
      <c r="AR1519" s="8"/>
      <c r="AY1519" s="8"/>
      <c r="BA1519"/>
      <c r="BB1519"/>
      <c r="BC1519"/>
      <c r="BD1519"/>
    </row>
    <row r="1520" spans="1:56" s="4" customFormat="1">
      <c r="A1520"/>
      <c r="B1520"/>
      <c r="D1520"/>
      <c r="E1520"/>
      <c r="F1520"/>
      <c r="G1520"/>
      <c r="H1520"/>
      <c r="I1520"/>
      <c r="J1520"/>
      <c r="K1520"/>
      <c r="L1520"/>
      <c r="M1520"/>
      <c r="N1520"/>
      <c r="O1520"/>
      <c r="R1520" s="122"/>
      <c r="S1520" s="122"/>
      <c r="T1520" s="31"/>
      <c r="U1520" s="31"/>
      <c r="V1520" s="31"/>
      <c r="W1520" s="31"/>
      <c r="X1520" s="31"/>
      <c r="Y1520" s="31"/>
      <c r="Z1520" s="31"/>
      <c r="AA1520" s="31"/>
      <c r="AB1520" s="31"/>
      <c r="AC1520" s="122"/>
      <c r="AD1520" s="122"/>
      <c r="AQ1520" s="8"/>
      <c r="AR1520" s="8"/>
      <c r="AY1520" s="8"/>
      <c r="BA1520"/>
      <c r="BB1520"/>
      <c r="BC1520"/>
      <c r="BD1520"/>
    </row>
    <row r="1521" spans="1:56" s="4" customFormat="1">
      <c r="A1521"/>
      <c r="B1521"/>
      <c r="D1521"/>
      <c r="E1521"/>
      <c r="F1521"/>
      <c r="G1521"/>
      <c r="H1521"/>
      <c r="I1521"/>
      <c r="J1521"/>
      <c r="K1521"/>
      <c r="L1521"/>
      <c r="M1521"/>
      <c r="N1521"/>
      <c r="O1521"/>
      <c r="R1521" s="122"/>
      <c r="S1521" s="122"/>
      <c r="T1521" s="31"/>
      <c r="U1521" s="31"/>
      <c r="V1521" s="31"/>
      <c r="W1521" s="31"/>
      <c r="X1521" s="31"/>
      <c r="Y1521" s="31"/>
      <c r="Z1521" s="31"/>
      <c r="AA1521" s="31"/>
      <c r="AB1521" s="31"/>
      <c r="AC1521" s="122"/>
      <c r="AD1521" s="122"/>
      <c r="AQ1521" s="8"/>
      <c r="AR1521" s="8"/>
      <c r="AY1521" s="8"/>
      <c r="BA1521"/>
      <c r="BB1521"/>
      <c r="BC1521"/>
      <c r="BD1521"/>
    </row>
    <row r="1522" spans="1:56" s="4" customFormat="1">
      <c r="A1522"/>
      <c r="B1522"/>
      <c r="D1522"/>
      <c r="E1522"/>
      <c r="F1522"/>
      <c r="G1522"/>
      <c r="H1522"/>
      <c r="I1522"/>
      <c r="J1522"/>
      <c r="K1522"/>
      <c r="L1522"/>
      <c r="M1522"/>
      <c r="N1522"/>
      <c r="O1522"/>
      <c r="R1522" s="122"/>
      <c r="S1522" s="122"/>
      <c r="T1522" s="31"/>
      <c r="U1522" s="31"/>
      <c r="V1522" s="31"/>
      <c r="W1522" s="31"/>
      <c r="X1522" s="31"/>
      <c r="Y1522" s="31"/>
      <c r="Z1522" s="31"/>
      <c r="AA1522" s="31"/>
      <c r="AB1522" s="31"/>
      <c r="AC1522" s="122"/>
      <c r="AD1522" s="122"/>
      <c r="AQ1522" s="8"/>
      <c r="AR1522" s="8"/>
      <c r="AY1522" s="8"/>
      <c r="BA1522"/>
      <c r="BB1522"/>
      <c r="BC1522"/>
      <c r="BD1522"/>
    </row>
    <row r="1523" spans="1:56" s="4" customFormat="1">
      <c r="A1523"/>
      <c r="B1523"/>
      <c r="D1523"/>
      <c r="E1523"/>
      <c r="F1523"/>
      <c r="G1523"/>
      <c r="H1523"/>
      <c r="I1523"/>
      <c r="J1523"/>
      <c r="K1523"/>
      <c r="L1523"/>
      <c r="M1523"/>
      <c r="N1523"/>
      <c r="O1523"/>
      <c r="R1523" s="122"/>
      <c r="S1523" s="122"/>
      <c r="T1523" s="31"/>
      <c r="U1523" s="31"/>
      <c r="V1523" s="31"/>
      <c r="W1523" s="31"/>
      <c r="X1523" s="31"/>
      <c r="Y1523" s="31"/>
      <c r="Z1523" s="31"/>
      <c r="AA1523" s="31"/>
      <c r="AB1523" s="31"/>
      <c r="AC1523" s="122"/>
      <c r="AD1523" s="122"/>
      <c r="AQ1523" s="8"/>
      <c r="AR1523" s="8"/>
      <c r="AY1523" s="8"/>
      <c r="BA1523"/>
      <c r="BB1523"/>
      <c r="BC1523"/>
      <c r="BD1523"/>
    </row>
    <row r="1524" spans="1:56" s="4" customFormat="1">
      <c r="A1524"/>
      <c r="B1524"/>
      <c r="D1524"/>
      <c r="E1524"/>
      <c r="F1524"/>
      <c r="G1524"/>
      <c r="H1524"/>
      <c r="I1524"/>
      <c r="J1524"/>
      <c r="K1524"/>
      <c r="L1524"/>
      <c r="M1524"/>
      <c r="N1524"/>
      <c r="O1524"/>
      <c r="R1524" s="122"/>
      <c r="S1524" s="122"/>
      <c r="T1524" s="31"/>
      <c r="U1524" s="31"/>
      <c r="V1524" s="31"/>
      <c r="W1524" s="31"/>
      <c r="X1524" s="31"/>
      <c r="Y1524" s="31"/>
      <c r="Z1524" s="31"/>
      <c r="AA1524" s="31"/>
      <c r="AB1524" s="31"/>
      <c r="AC1524" s="122"/>
      <c r="AD1524" s="122"/>
      <c r="AQ1524" s="8"/>
      <c r="AR1524" s="8"/>
      <c r="AY1524" s="8"/>
      <c r="BA1524"/>
      <c r="BB1524"/>
      <c r="BC1524"/>
      <c r="BD1524"/>
    </row>
    <row r="1525" spans="1:56" s="4" customFormat="1">
      <c r="A1525"/>
      <c r="B1525"/>
      <c r="D1525"/>
      <c r="E1525"/>
      <c r="F1525"/>
      <c r="G1525"/>
      <c r="H1525"/>
      <c r="I1525"/>
      <c r="J1525"/>
      <c r="K1525"/>
      <c r="L1525"/>
      <c r="M1525"/>
      <c r="N1525"/>
      <c r="O1525"/>
      <c r="R1525" s="122"/>
      <c r="S1525" s="122"/>
      <c r="T1525" s="31"/>
      <c r="U1525" s="31"/>
      <c r="V1525" s="31"/>
      <c r="W1525" s="31"/>
      <c r="X1525" s="31"/>
      <c r="Y1525" s="31"/>
      <c r="Z1525" s="31"/>
      <c r="AA1525" s="31"/>
      <c r="AB1525" s="31"/>
      <c r="AC1525" s="122"/>
      <c r="AD1525" s="122"/>
      <c r="AQ1525" s="8"/>
      <c r="AR1525" s="8"/>
      <c r="AY1525" s="8"/>
      <c r="BA1525"/>
      <c r="BB1525"/>
      <c r="BC1525"/>
      <c r="BD1525"/>
    </row>
    <row r="1526" spans="1:56" s="4" customFormat="1">
      <c r="A1526"/>
      <c r="B1526"/>
      <c r="D1526"/>
      <c r="E1526"/>
      <c r="F1526"/>
      <c r="G1526"/>
      <c r="H1526"/>
      <c r="I1526"/>
      <c r="J1526"/>
      <c r="K1526"/>
      <c r="L1526"/>
      <c r="M1526"/>
      <c r="N1526"/>
      <c r="O1526"/>
      <c r="R1526" s="122"/>
      <c r="S1526" s="122"/>
      <c r="T1526" s="31"/>
      <c r="U1526" s="31"/>
      <c r="V1526" s="31"/>
      <c r="W1526" s="31"/>
      <c r="X1526" s="31"/>
      <c r="Y1526" s="31"/>
      <c r="Z1526" s="31"/>
      <c r="AA1526" s="31"/>
      <c r="AB1526" s="31"/>
      <c r="AC1526" s="122"/>
      <c r="AD1526" s="122"/>
      <c r="AQ1526" s="8"/>
      <c r="AR1526" s="8"/>
      <c r="AY1526" s="8"/>
      <c r="BA1526"/>
      <c r="BB1526"/>
      <c r="BC1526"/>
      <c r="BD1526"/>
    </row>
    <row r="1527" spans="1:56" s="4" customFormat="1">
      <c r="A1527"/>
      <c r="B1527"/>
      <c r="D1527"/>
      <c r="E1527"/>
      <c r="F1527"/>
      <c r="G1527"/>
      <c r="H1527"/>
      <c r="I1527"/>
      <c r="J1527"/>
      <c r="K1527"/>
      <c r="L1527"/>
      <c r="M1527"/>
      <c r="N1527"/>
      <c r="O1527"/>
      <c r="R1527" s="122"/>
      <c r="S1527" s="122"/>
      <c r="T1527" s="31"/>
      <c r="U1527" s="31"/>
      <c r="V1527" s="31"/>
      <c r="W1527" s="31"/>
      <c r="X1527" s="31"/>
      <c r="Y1527" s="31"/>
      <c r="Z1527" s="31"/>
      <c r="AA1527" s="31"/>
      <c r="AB1527" s="31"/>
      <c r="AC1527" s="122"/>
      <c r="AD1527" s="122"/>
      <c r="AQ1527" s="8"/>
      <c r="AR1527" s="8"/>
      <c r="AY1527" s="8"/>
      <c r="BA1527"/>
      <c r="BB1527"/>
      <c r="BC1527"/>
      <c r="BD1527"/>
    </row>
    <row r="1528" spans="1:56" s="4" customFormat="1">
      <c r="A1528"/>
      <c r="B1528"/>
      <c r="D1528"/>
      <c r="E1528"/>
      <c r="F1528"/>
      <c r="G1528"/>
      <c r="H1528"/>
      <c r="I1528"/>
      <c r="J1528"/>
      <c r="K1528"/>
      <c r="L1528"/>
      <c r="M1528"/>
      <c r="N1528"/>
      <c r="O1528"/>
      <c r="R1528" s="122"/>
      <c r="S1528" s="122"/>
      <c r="T1528" s="31"/>
      <c r="U1528" s="31"/>
      <c r="V1528" s="31"/>
      <c r="W1528" s="31"/>
      <c r="X1528" s="31"/>
      <c r="Y1528" s="31"/>
      <c r="Z1528" s="31"/>
      <c r="AA1528" s="31"/>
      <c r="AB1528" s="31"/>
      <c r="AC1528" s="122"/>
      <c r="AD1528" s="122"/>
      <c r="AQ1528" s="8"/>
      <c r="AR1528" s="8"/>
      <c r="AY1528" s="8"/>
      <c r="BA1528"/>
      <c r="BB1528"/>
      <c r="BC1528"/>
      <c r="BD1528"/>
    </row>
    <row r="1529" spans="1:56" s="4" customFormat="1">
      <c r="A1529"/>
      <c r="B1529"/>
      <c r="D1529"/>
      <c r="E1529"/>
      <c r="F1529"/>
      <c r="G1529"/>
      <c r="H1529"/>
      <c r="I1529"/>
      <c r="J1529"/>
      <c r="K1529"/>
      <c r="L1529"/>
      <c r="M1529"/>
      <c r="N1529"/>
      <c r="O1529"/>
      <c r="R1529" s="122"/>
      <c r="S1529" s="122"/>
      <c r="T1529" s="31"/>
      <c r="U1529" s="31"/>
      <c r="V1529" s="31"/>
      <c r="W1529" s="31"/>
      <c r="X1529" s="31"/>
      <c r="Y1529" s="31"/>
      <c r="Z1529" s="31"/>
      <c r="AA1529" s="31"/>
      <c r="AB1529" s="31"/>
      <c r="AC1529" s="122"/>
      <c r="AD1529" s="122"/>
      <c r="AQ1529" s="8"/>
      <c r="AR1529" s="8"/>
      <c r="AY1529" s="8"/>
      <c r="BA1529"/>
      <c r="BB1529"/>
      <c r="BC1529"/>
      <c r="BD1529"/>
    </row>
    <row r="1530" spans="1:56" s="4" customFormat="1">
      <c r="A1530"/>
      <c r="B1530"/>
      <c r="D1530"/>
      <c r="E1530"/>
      <c r="F1530"/>
      <c r="G1530"/>
      <c r="H1530"/>
      <c r="I1530"/>
      <c r="J1530"/>
      <c r="K1530"/>
      <c r="L1530"/>
      <c r="M1530"/>
      <c r="N1530"/>
      <c r="O1530"/>
      <c r="R1530" s="122"/>
      <c r="S1530" s="122"/>
      <c r="T1530" s="31"/>
      <c r="U1530" s="31"/>
      <c r="V1530" s="31"/>
      <c r="W1530" s="31"/>
      <c r="X1530" s="31"/>
      <c r="Y1530" s="31"/>
      <c r="Z1530" s="31"/>
      <c r="AA1530" s="31"/>
      <c r="AB1530" s="31"/>
      <c r="AC1530" s="122"/>
      <c r="AD1530" s="122"/>
      <c r="AQ1530" s="8"/>
      <c r="AR1530" s="8"/>
      <c r="AY1530" s="8"/>
      <c r="BA1530"/>
      <c r="BB1530"/>
      <c r="BC1530"/>
      <c r="BD1530"/>
    </row>
    <row r="1531" spans="1:56" s="4" customFormat="1">
      <c r="A1531"/>
      <c r="B1531"/>
      <c r="D1531"/>
      <c r="E1531"/>
      <c r="F1531"/>
      <c r="G1531"/>
      <c r="H1531"/>
      <c r="I1531"/>
      <c r="J1531"/>
      <c r="K1531"/>
      <c r="L1531"/>
      <c r="M1531"/>
      <c r="N1531"/>
      <c r="O1531"/>
      <c r="R1531" s="122"/>
      <c r="S1531" s="122"/>
      <c r="T1531" s="31"/>
      <c r="U1531" s="31"/>
      <c r="V1531" s="31"/>
      <c r="W1531" s="31"/>
      <c r="X1531" s="31"/>
      <c r="Y1531" s="31"/>
      <c r="Z1531" s="31"/>
      <c r="AA1531" s="31"/>
      <c r="AB1531" s="31"/>
      <c r="AC1531" s="122"/>
      <c r="AD1531" s="122"/>
      <c r="AQ1531" s="8"/>
      <c r="AR1531" s="8"/>
      <c r="AY1531" s="8"/>
      <c r="BA1531"/>
      <c r="BB1531"/>
      <c r="BC1531"/>
      <c r="BD1531"/>
    </row>
    <row r="1532" spans="1:56" s="4" customFormat="1">
      <c r="A1532"/>
      <c r="B1532"/>
      <c r="D1532"/>
      <c r="E1532"/>
      <c r="F1532"/>
      <c r="G1532"/>
      <c r="H1532"/>
      <c r="I1532"/>
      <c r="J1532"/>
      <c r="K1532"/>
      <c r="L1532"/>
      <c r="M1532"/>
      <c r="N1532"/>
      <c r="O1532"/>
      <c r="R1532" s="122"/>
      <c r="S1532" s="122"/>
      <c r="T1532" s="31"/>
      <c r="U1532" s="31"/>
      <c r="V1532" s="31"/>
      <c r="W1532" s="31"/>
      <c r="X1532" s="31"/>
      <c r="Y1532" s="31"/>
      <c r="Z1532" s="31"/>
      <c r="AA1532" s="31"/>
      <c r="AB1532" s="31"/>
      <c r="AC1532" s="122"/>
      <c r="AD1532" s="122"/>
      <c r="AQ1532" s="8"/>
      <c r="AR1532" s="8"/>
      <c r="AY1532" s="8"/>
      <c r="BA1532"/>
      <c r="BB1532"/>
      <c r="BC1532"/>
      <c r="BD1532"/>
    </row>
    <row r="1533" spans="1:56" s="4" customFormat="1">
      <c r="A1533"/>
      <c r="B1533"/>
      <c r="D1533"/>
      <c r="E1533"/>
      <c r="F1533"/>
      <c r="G1533"/>
      <c r="H1533"/>
      <c r="I1533"/>
      <c r="J1533"/>
      <c r="K1533"/>
      <c r="L1533"/>
      <c r="M1533"/>
      <c r="N1533"/>
      <c r="O1533"/>
      <c r="R1533" s="122"/>
      <c r="S1533" s="122"/>
      <c r="T1533" s="31"/>
      <c r="U1533" s="31"/>
      <c r="V1533" s="31"/>
      <c r="W1533" s="31"/>
      <c r="X1533" s="31"/>
      <c r="Y1533" s="31"/>
      <c r="Z1533" s="31"/>
      <c r="AA1533" s="31"/>
      <c r="AB1533" s="31"/>
      <c r="AC1533" s="122"/>
      <c r="AD1533" s="122"/>
      <c r="AQ1533" s="8"/>
      <c r="AR1533" s="8"/>
      <c r="AY1533" s="8"/>
      <c r="BA1533"/>
      <c r="BB1533"/>
      <c r="BC1533"/>
      <c r="BD1533"/>
    </row>
    <row r="1534" spans="1:56" s="4" customFormat="1">
      <c r="A1534"/>
      <c r="B1534"/>
      <c r="D1534"/>
      <c r="E1534"/>
      <c r="F1534"/>
      <c r="G1534"/>
      <c r="H1534"/>
      <c r="I1534"/>
      <c r="J1534"/>
      <c r="K1534"/>
      <c r="L1534"/>
      <c r="M1534"/>
      <c r="N1534"/>
      <c r="O1534"/>
      <c r="R1534" s="122"/>
      <c r="S1534" s="122"/>
      <c r="T1534" s="31"/>
      <c r="U1534" s="31"/>
      <c r="V1534" s="31"/>
      <c r="W1534" s="31"/>
      <c r="X1534" s="31"/>
      <c r="Y1534" s="31"/>
      <c r="Z1534" s="31"/>
      <c r="AA1534" s="31"/>
      <c r="AB1534" s="31"/>
      <c r="AC1534" s="122"/>
      <c r="AD1534" s="122"/>
      <c r="AQ1534" s="8"/>
      <c r="AR1534" s="8"/>
      <c r="AY1534" s="8"/>
      <c r="BA1534"/>
      <c r="BB1534"/>
      <c r="BC1534"/>
      <c r="BD1534"/>
    </row>
    <row r="1535" spans="1:56" s="4" customFormat="1">
      <c r="A1535"/>
      <c r="B1535"/>
      <c r="D1535"/>
      <c r="E1535"/>
      <c r="F1535"/>
      <c r="G1535"/>
      <c r="H1535"/>
      <c r="I1535"/>
      <c r="J1535"/>
      <c r="K1535"/>
      <c r="L1535"/>
      <c r="M1535"/>
      <c r="N1535"/>
      <c r="O1535"/>
      <c r="R1535" s="122"/>
      <c r="S1535" s="122"/>
      <c r="T1535" s="31"/>
      <c r="U1535" s="31"/>
      <c r="V1535" s="31"/>
      <c r="W1535" s="31"/>
      <c r="X1535" s="31"/>
      <c r="Y1535" s="31"/>
      <c r="Z1535" s="31"/>
      <c r="AA1535" s="31"/>
      <c r="AB1535" s="31"/>
      <c r="AC1535" s="122"/>
      <c r="AD1535" s="122"/>
      <c r="AQ1535" s="8"/>
      <c r="AR1535" s="8"/>
      <c r="AY1535" s="8"/>
      <c r="BA1535"/>
      <c r="BB1535"/>
      <c r="BC1535"/>
      <c r="BD1535"/>
    </row>
    <row r="1536" spans="1:56" s="4" customFormat="1">
      <c r="A1536"/>
      <c r="B1536"/>
      <c r="D1536"/>
      <c r="E1536"/>
      <c r="F1536"/>
      <c r="G1536"/>
      <c r="H1536"/>
      <c r="I1536"/>
      <c r="J1536"/>
      <c r="K1536"/>
      <c r="L1536"/>
      <c r="M1536"/>
      <c r="N1536"/>
      <c r="O1536"/>
      <c r="R1536" s="122"/>
      <c r="S1536" s="122"/>
      <c r="T1536" s="31"/>
      <c r="U1536" s="31"/>
      <c r="V1536" s="31"/>
      <c r="W1536" s="31"/>
      <c r="X1536" s="31"/>
      <c r="Y1536" s="31"/>
      <c r="Z1536" s="31"/>
      <c r="AA1536" s="31"/>
      <c r="AB1536" s="31"/>
      <c r="AC1536" s="122"/>
      <c r="AD1536" s="122"/>
      <c r="AQ1536" s="8"/>
      <c r="AR1536" s="8"/>
      <c r="AY1536" s="8"/>
      <c r="BA1536"/>
      <c r="BB1536"/>
      <c r="BC1536"/>
      <c r="BD1536"/>
    </row>
    <row r="1537" spans="1:56" s="4" customFormat="1">
      <c r="A1537"/>
      <c r="B1537"/>
      <c r="D1537"/>
      <c r="E1537"/>
      <c r="F1537"/>
      <c r="G1537"/>
      <c r="H1537"/>
      <c r="I1537"/>
      <c r="J1537"/>
      <c r="K1537"/>
      <c r="L1537"/>
      <c r="M1537"/>
      <c r="N1537"/>
      <c r="O1537"/>
      <c r="R1537" s="122"/>
      <c r="S1537" s="122"/>
      <c r="T1537" s="31"/>
      <c r="U1537" s="31"/>
      <c r="V1537" s="31"/>
      <c r="W1537" s="31"/>
      <c r="X1537" s="31"/>
      <c r="Y1537" s="31"/>
      <c r="Z1537" s="31"/>
      <c r="AA1537" s="31"/>
      <c r="AB1537" s="31"/>
      <c r="AC1537" s="122"/>
      <c r="AD1537" s="122"/>
      <c r="AQ1537" s="8"/>
      <c r="AR1537" s="8"/>
      <c r="AY1537" s="8"/>
      <c r="BA1537"/>
      <c r="BB1537"/>
      <c r="BC1537"/>
      <c r="BD1537"/>
    </row>
    <row r="1538" spans="1:56" s="4" customFormat="1">
      <c r="A1538"/>
      <c r="B1538"/>
      <c r="D1538"/>
      <c r="E1538"/>
      <c r="F1538"/>
      <c r="G1538"/>
      <c r="H1538"/>
      <c r="I1538"/>
      <c r="J1538"/>
      <c r="K1538"/>
      <c r="L1538"/>
      <c r="M1538"/>
      <c r="N1538"/>
      <c r="O1538"/>
      <c r="R1538" s="122"/>
      <c r="S1538" s="122"/>
      <c r="T1538" s="31"/>
      <c r="U1538" s="31"/>
      <c r="V1538" s="31"/>
      <c r="W1538" s="31"/>
      <c r="X1538" s="31"/>
      <c r="Y1538" s="31"/>
      <c r="Z1538" s="31"/>
      <c r="AA1538" s="31"/>
      <c r="AB1538" s="31"/>
      <c r="AC1538" s="122"/>
      <c r="AD1538" s="122"/>
      <c r="AQ1538" s="8"/>
      <c r="AR1538" s="8"/>
      <c r="AY1538" s="8"/>
      <c r="BA1538"/>
      <c r="BB1538"/>
      <c r="BC1538"/>
      <c r="BD1538"/>
    </row>
    <row r="1539" spans="1:56" s="4" customFormat="1">
      <c r="A1539"/>
      <c r="B1539"/>
      <c r="D1539"/>
      <c r="E1539"/>
      <c r="F1539"/>
      <c r="G1539"/>
      <c r="H1539"/>
      <c r="I1539"/>
      <c r="J1539"/>
      <c r="K1539"/>
      <c r="L1539"/>
      <c r="M1539"/>
      <c r="N1539"/>
      <c r="O1539"/>
      <c r="R1539" s="122"/>
      <c r="S1539" s="122"/>
      <c r="T1539" s="31"/>
      <c r="U1539" s="31"/>
      <c r="V1539" s="31"/>
      <c r="W1539" s="31"/>
      <c r="X1539" s="31"/>
      <c r="Y1539" s="31"/>
      <c r="Z1539" s="31"/>
      <c r="AA1539" s="31"/>
      <c r="AB1539" s="31"/>
      <c r="AC1539" s="122"/>
      <c r="AD1539" s="122"/>
      <c r="AQ1539" s="8"/>
      <c r="AR1539" s="8"/>
      <c r="AY1539" s="8"/>
      <c r="BA1539"/>
      <c r="BB1539"/>
      <c r="BC1539"/>
      <c r="BD1539"/>
    </row>
    <row r="1540" spans="1:56" s="4" customFormat="1">
      <c r="A1540"/>
      <c r="B1540"/>
      <c r="D1540"/>
      <c r="E1540"/>
      <c r="F1540"/>
      <c r="G1540"/>
      <c r="H1540"/>
      <c r="I1540"/>
      <c r="J1540"/>
      <c r="K1540"/>
      <c r="L1540"/>
      <c r="M1540"/>
      <c r="N1540"/>
      <c r="O1540"/>
      <c r="R1540" s="122"/>
      <c r="S1540" s="122"/>
      <c r="T1540" s="31"/>
      <c r="U1540" s="31"/>
      <c r="V1540" s="31"/>
      <c r="W1540" s="31"/>
      <c r="X1540" s="31"/>
      <c r="Y1540" s="31"/>
      <c r="Z1540" s="31"/>
      <c r="AA1540" s="31"/>
      <c r="AB1540" s="31"/>
      <c r="AC1540" s="122"/>
      <c r="AD1540" s="122"/>
      <c r="AQ1540" s="8"/>
      <c r="AR1540" s="8"/>
      <c r="AY1540" s="8"/>
      <c r="BA1540"/>
      <c r="BB1540"/>
      <c r="BC1540"/>
      <c r="BD1540"/>
    </row>
    <row r="1541" spans="1:56" s="4" customFormat="1">
      <c r="A1541"/>
      <c r="B1541"/>
      <c r="D1541"/>
      <c r="E1541"/>
      <c r="F1541"/>
      <c r="G1541"/>
      <c r="H1541"/>
      <c r="I1541"/>
      <c r="J1541"/>
      <c r="K1541"/>
      <c r="L1541"/>
      <c r="M1541"/>
      <c r="N1541"/>
      <c r="O1541"/>
      <c r="R1541" s="122"/>
      <c r="S1541" s="122"/>
      <c r="T1541" s="31"/>
      <c r="U1541" s="31"/>
      <c r="V1541" s="31"/>
      <c r="W1541" s="31"/>
      <c r="X1541" s="31"/>
      <c r="Y1541" s="31"/>
      <c r="Z1541" s="31"/>
      <c r="AA1541" s="31"/>
      <c r="AB1541" s="31"/>
      <c r="AC1541" s="122"/>
      <c r="AD1541" s="122"/>
      <c r="AQ1541" s="8"/>
      <c r="AR1541" s="8"/>
      <c r="AY1541" s="8"/>
      <c r="BA1541"/>
      <c r="BB1541"/>
      <c r="BC1541"/>
      <c r="BD1541"/>
    </row>
    <row r="1542" spans="1:56" s="4" customFormat="1">
      <c r="A1542"/>
      <c r="B1542"/>
      <c r="D1542"/>
      <c r="E1542"/>
      <c r="F1542"/>
      <c r="G1542"/>
      <c r="H1542"/>
      <c r="I1542"/>
      <c r="J1542"/>
      <c r="K1542"/>
      <c r="L1542"/>
      <c r="M1542"/>
      <c r="N1542"/>
      <c r="O1542"/>
      <c r="R1542" s="122"/>
      <c r="S1542" s="122"/>
      <c r="T1542" s="31"/>
      <c r="U1542" s="31"/>
      <c r="V1542" s="31"/>
      <c r="W1542" s="31"/>
      <c r="X1542" s="31"/>
      <c r="Y1542" s="31"/>
      <c r="Z1542" s="31"/>
      <c r="AA1542" s="31"/>
      <c r="AB1542" s="31"/>
      <c r="AC1542" s="122"/>
      <c r="AD1542" s="122"/>
      <c r="AQ1542" s="8"/>
      <c r="AR1542" s="8"/>
      <c r="AY1542" s="8"/>
      <c r="BA1542"/>
      <c r="BB1542"/>
      <c r="BC1542"/>
      <c r="BD1542"/>
    </row>
    <row r="1543" spans="1:56" s="4" customFormat="1">
      <c r="A1543"/>
      <c r="B1543"/>
      <c r="D1543"/>
      <c r="E1543"/>
      <c r="F1543"/>
      <c r="G1543"/>
      <c r="H1543"/>
      <c r="I1543"/>
      <c r="J1543"/>
      <c r="K1543"/>
      <c r="L1543"/>
      <c r="M1543"/>
      <c r="N1543"/>
      <c r="O1543"/>
      <c r="R1543" s="122"/>
      <c r="S1543" s="122"/>
      <c r="T1543" s="31"/>
      <c r="U1543" s="31"/>
      <c r="V1543" s="31"/>
      <c r="W1543" s="31"/>
      <c r="X1543" s="31"/>
      <c r="Y1543" s="31"/>
      <c r="Z1543" s="31"/>
      <c r="AA1543" s="31"/>
      <c r="AB1543" s="31"/>
      <c r="AC1543" s="122"/>
      <c r="AD1543" s="122"/>
      <c r="AQ1543" s="8"/>
      <c r="AR1543" s="8"/>
      <c r="AY1543" s="8"/>
      <c r="BA1543"/>
      <c r="BB1543"/>
      <c r="BC1543"/>
      <c r="BD1543"/>
    </row>
    <row r="1544" spans="1:56" s="4" customFormat="1">
      <c r="A1544"/>
      <c r="B1544"/>
      <c r="D1544"/>
      <c r="E1544"/>
      <c r="F1544"/>
      <c r="G1544"/>
      <c r="H1544"/>
      <c r="I1544"/>
      <c r="J1544"/>
      <c r="K1544"/>
      <c r="L1544"/>
      <c r="M1544"/>
      <c r="N1544"/>
      <c r="O1544"/>
      <c r="R1544" s="122"/>
      <c r="S1544" s="122"/>
      <c r="T1544" s="31"/>
      <c r="U1544" s="31"/>
      <c r="V1544" s="31"/>
      <c r="W1544" s="31"/>
      <c r="X1544" s="31"/>
      <c r="Y1544" s="31"/>
      <c r="Z1544" s="31"/>
      <c r="AA1544" s="31"/>
      <c r="AB1544" s="31"/>
      <c r="AC1544" s="122"/>
      <c r="AD1544" s="122"/>
      <c r="AQ1544" s="8"/>
      <c r="AR1544" s="8"/>
      <c r="AY1544" s="8"/>
      <c r="BA1544"/>
      <c r="BB1544"/>
      <c r="BC1544"/>
      <c r="BD1544"/>
    </row>
    <row r="1545" spans="1:56" s="4" customFormat="1">
      <c r="A1545"/>
      <c r="B1545"/>
      <c r="D1545"/>
      <c r="E1545"/>
      <c r="F1545"/>
      <c r="G1545"/>
      <c r="H1545"/>
      <c r="I1545"/>
      <c r="J1545"/>
      <c r="K1545"/>
      <c r="L1545"/>
      <c r="M1545"/>
      <c r="N1545"/>
      <c r="O1545"/>
      <c r="R1545" s="122"/>
      <c r="S1545" s="122"/>
      <c r="T1545" s="31"/>
      <c r="U1545" s="31"/>
      <c r="V1545" s="31"/>
      <c r="W1545" s="31"/>
      <c r="X1545" s="31"/>
      <c r="Y1545" s="31"/>
      <c r="Z1545" s="31"/>
      <c r="AA1545" s="31"/>
      <c r="AB1545" s="31"/>
      <c r="AC1545" s="122"/>
      <c r="AD1545" s="122"/>
      <c r="AQ1545" s="8"/>
      <c r="AR1545" s="8"/>
      <c r="AY1545" s="8"/>
      <c r="BA1545"/>
      <c r="BB1545"/>
      <c r="BC1545"/>
      <c r="BD1545"/>
    </row>
    <row r="1546" spans="1:56" s="4" customFormat="1">
      <c r="A1546"/>
      <c r="B1546"/>
      <c r="D1546"/>
      <c r="E1546"/>
      <c r="F1546"/>
      <c r="G1546"/>
      <c r="H1546"/>
      <c r="I1546"/>
      <c r="J1546"/>
      <c r="K1546"/>
      <c r="L1546"/>
      <c r="M1546"/>
      <c r="N1546"/>
      <c r="O1546"/>
      <c r="R1546" s="122"/>
      <c r="S1546" s="122"/>
      <c r="T1546" s="31"/>
      <c r="U1546" s="31"/>
      <c r="V1546" s="31"/>
      <c r="W1546" s="31"/>
      <c r="X1546" s="31"/>
      <c r="Y1546" s="31"/>
      <c r="Z1546" s="31"/>
      <c r="AA1546" s="31"/>
      <c r="AB1546" s="31"/>
      <c r="AC1546" s="122"/>
      <c r="AD1546" s="122"/>
      <c r="AQ1546" s="8"/>
      <c r="AR1546" s="8"/>
      <c r="AY1546" s="8"/>
      <c r="BA1546"/>
      <c r="BB1546"/>
      <c r="BC1546"/>
      <c r="BD1546"/>
    </row>
    <row r="1547" spans="1:56" s="4" customFormat="1">
      <c r="A1547"/>
      <c r="B1547"/>
      <c r="D1547"/>
      <c r="E1547"/>
      <c r="F1547"/>
      <c r="G1547"/>
      <c r="H1547"/>
      <c r="I1547"/>
      <c r="J1547"/>
      <c r="K1547"/>
      <c r="L1547"/>
      <c r="M1547"/>
      <c r="N1547"/>
      <c r="O1547"/>
      <c r="R1547" s="122"/>
      <c r="S1547" s="122"/>
      <c r="T1547" s="31"/>
      <c r="U1547" s="31"/>
      <c r="V1547" s="31"/>
      <c r="W1547" s="31"/>
      <c r="X1547" s="31"/>
      <c r="Y1547" s="31"/>
      <c r="Z1547" s="31"/>
      <c r="AA1547" s="31"/>
      <c r="AB1547" s="31"/>
      <c r="AC1547" s="122"/>
      <c r="AD1547" s="122"/>
      <c r="AQ1547" s="8"/>
      <c r="AR1547" s="8"/>
      <c r="AY1547" s="8"/>
      <c r="BA1547"/>
      <c r="BB1547"/>
      <c r="BC1547"/>
      <c r="BD1547"/>
    </row>
    <row r="1548" spans="1:56" s="4" customFormat="1">
      <c r="A1548"/>
      <c r="B1548"/>
      <c r="D1548"/>
      <c r="E1548"/>
      <c r="F1548"/>
      <c r="G1548"/>
      <c r="H1548"/>
      <c r="I1548"/>
      <c r="J1548"/>
      <c r="K1548"/>
      <c r="L1548"/>
      <c r="M1548"/>
      <c r="N1548"/>
      <c r="O1548"/>
      <c r="R1548" s="122"/>
      <c r="S1548" s="122"/>
      <c r="T1548" s="31"/>
      <c r="U1548" s="31"/>
      <c r="V1548" s="31"/>
      <c r="W1548" s="31"/>
      <c r="X1548" s="31"/>
      <c r="Y1548" s="31"/>
      <c r="Z1548" s="31"/>
      <c r="AA1548" s="31"/>
      <c r="AB1548" s="31"/>
      <c r="AC1548" s="122"/>
      <c r="AD1548" s="122"/>
      <c r="AQ1548" s="8"/>
      <c r="AR1548" s="8"/>
      <c r="AY1548" s="8"/>
      <c r="BA1548"/>
      <c r="BB1548"/>
      <c r="BC1548"/>
      <c r="BD1548"/>
    </row>
    <row r="1549" spans="1:56" s="4" customFormat="1">
      <c r="A1549"/>
      <c r="B1549"/>
      <c r="D1549"/>
      <c r="E1549"/>
      <c r="F1549"/>
      <c r="G1549"/>
      <c r="H1549"/>
      <c r="I1549"/>
      <c r="J1549"/>
      <c r="K1549"/>
      <c r="L1549"/>
      <c r="M1549"/>
      <c r="N1549"/>
      <c r="O1549"/>
      <c r="R1549" s="122"/>
      <c r="S1549" s="122"/>
      <c r="T1549" s="31"/>
      <c r="U1549" s="31"/>
      <c r="V1549" s="31"/>
      <c r="W1549" s="31"/>
      <c r="X1549" s="31"/>
      <c r="Y1549" s="31"/>
      <c r="Z1549" s="31"/>
      <c r="AA1549" s="31"/>
      <c r="AB1549" s="31"/>
      <c r="AC1549" s="122"/>
      <c r="AD1549" s="122"/>
      <c r="AQ1549" s="8"/>
      <c r="AR1549" s="8"/>
      <c r="AY1549" s="8"/>
      <c r="BA1549"/>
      <c r="BB1549"/>
      <c r="BC1549"/>
      <c r="BD1549"/>
    </row>
    <row r="1550" spans="1:56" s="4" customFormat="1">
      <c r="A1550"/>
      <c r="B1550"/>
      <c r="D1550"/>
      <c r="E1550"/>
      <c r="F1550"/>
      <c r="G1550"/>
      <c r="H1550"/>
      <c r="I1550"/>
      <c r="J1550"/>
      <c r="K1550"/>
      <c r="L1550"/>
      <c r="M1550"/>
      <c r="N1550"/>
      <c r="O1550"/>
      <c r="R1550" s="122"/>
      <c r="S1550" s="122"/>
      <c r="T1550" s="31"/>
      <c r="U1550" s="31"/>
      <c r="V1550" s="31"/>
      <c r="W1550" s="31"/>
      <c r="X1550" s="31"/>
      <c r="Y1550" s="31"/>
      <c r="Z1550" s="31"/>
      <c r="AA1550" s="31"/>
      <c r="AB1550" s="31"/>
      <c r="AC1550" s="122"/>
      <c r="AD1550" s="122"/>
      <c r="AQ1550" s="8"/>
      <c r="AR1550" s="8"/>
      <c r="AY1550" s="8"/>
      <c r="BA1550"/>
      <c r="BB1550"/>
      <c r="BC1550"/>
      <c r="BD1550"/>
    </row>
    <row r="1551" spans="1:56" s="4" customFormat="1">
      <c r="A1551"/>
      <c r="B1551"/>
      <c r="D1551"/>
      <c r="E1551"/>
      <c r="F1551"/>
      <c r="G1551"/>
      <c r="H1551"/>
      <c r="I1551"/>
      <c r="J1551"/>
      <c r="K1551"/>
      <c r="L1551"/>
      <c r="M1551"/>
      <c r="N1551"/>
      <c r="O1551"/>
      <c r="R1551" s="122"/>
      <c r="S1551" s="122"/>
      <c r="T1551" s="31"/>
      <c r="U1551" s="31"/>
      <c r="V1551" s="31"/>
      <c r="W1551" s="31"/>
      <c r="X1551" s="31"/>
      <c r="Y1551" s="31"/>
      <c r="Z1551" s="31"/>
      <c r="AA1551" s="31"/>
      <c r="AB1551" s="31"/>
      <c r="AC1551" s="122"/>
      <c r="AD1551" s="122"/>
      <c r="AQ1551" s="8"/>
      <c r="AR1551" s="8"/>
      <c r="AY1551" s="8"/>
      <c r="BA1551"/>
      <c r="BB1551"/>
      <c r="BC1551"/>
      <c r="BD1551"/>
    </row>
    <row r="1552" spans="1:56" s="4" customFormat="1">
      <c r="A1552"/>
      <c r="B1552"/>
      <c r="D1552"/>
      <c r="E1552"/>
      <c r="F1552"/>
      <c r="G1552"/>
      <c r="H1552"/>
      <c r="I1552"/>
      <c r="J1552"/>
      <c r="K1552"/>
      <c r="L1552"/>
      <c r="M1552"/>
      <c r="N1552"/>
      <c r="O1552"/>
      <c r="R1552" s="122"/>
      <c r="S1552" s="122"/>
      <c r="T1552" s="31"/>
      <c r="U1552" s="31"/>
      <c r="V1552" s="31"/>
      <c r="W1552" s="31"/>
      <c r="X1552" s="31"/>
      <c r="Y1552" s="31"/>
      <c r="Z1552" s="31"/>
      <c r="AA1552" s="31"/>
      <c r="AB1552" s="31"/>
      <c r="AC1552" s="122"/>
      <c r="AD1552" s="122"/>
      <c r="AQ1552" s="8"/>
      <c r="AR1552" s="8"/>
      <c r="AY1552" s="8"/>
      <c r="BA1552"/>
      <c r="BB1552"/>
      <c r="BC1552"/>
      <c r="BD1552"/>
    </row>
    <row r="1553" spans="1:56" s="4" customFormat="1">
      <c r="A1553"/>
      <c r="B1553"/>
      <c r="D1553"/>
      <c r="E1553"/>
      <c r="F1553"/>
      <c r="G1553"/>
      <c r="H1553"/>
      <c r="I1553"/>
      <c r="J1553"/>
      <c r="K1553"/>
      <c r="L1553"/>
      <c r="M1553"/>
      <c r="N1553"/>
      <c r="O1553"/>
      <c r="R1553" s="122"/>
      <c r="S1553" s="122"/>
      <c r="T1553" s="31"/>
      <c r="U1553" s="31"/>
      <c r="V1553" s="31"/>
      <c r="W1553" s="31"/>
      <c r="X1553" s="31"/>
      <c r="Y1553" s="31"/>
      <c r="Z1553" s="31"/>
      <c r="AA1553" s="31"/>
      <c r="AB1553" s="31"/>
      <c r="AC1553" s="122"/>
      <c r="AD1553" s="122"/>
      <c r="AQ1553" s="8"/>
      <c r="AR1553" s="8"/>
      <c r="AY1553" s="8"/>
      <c r="BA1553"/>
      <c r="BB1553"/>
      <c r="BC1553"/>
      <c r="BD1553"/>
    </row>
    <row r="1554" spans="1:56" s="4" customFormat="1">
      <c r="A1554"/>
      <c r="B1554"/>
      <c r="D1554"/>
      <c r="E1554"/>
      <c r="F1554"/>
      <c r="G1554"/>
      <c r="H1554"/>
      <c r="I1554"/>
      <c r="J1554"/>
      <c r="K1554"/>
      <c r="L1554"/>
      <c r="M1554"/>
      <c r="N1554"/>
      <c r="O1554"/>
      <c r="R1554" s="122"/>
      <c r="S1554" s="122"/>
      <c r="T1554" s="31"/>
      <c r="U1554" s="31"/>
      <c r="V1554" s="31"/>
      <c r="W1554" s="31"/>
      <c r="X1554" s="31"/>
      <c r="Y1554" s="31"/>
      <c r="Z1554" s="31"/>
      <c r="AA1554" s="31"/>
      <c r="AB1554" s="31"/>
      <c r="AC1554" s="122"/>
      <c r="AD1554" s="122"/>
      <c r="AQ1554" s="8"/>
      <c r="AR1554" s="8"/>
      <c r="AY1554" s="8"/>
      <c r="BA1554"/>
      <c r="BB1554"/>
      <c r="BC1554"/>
      <c r="BD1554"/>
    </row>
    <row r="1555" spans="1:56" s="4" customFormat="1">
      <c r="A1555"/>
      <c r="B1555"/>
      <c r="D1555"/>
      <c r="E1555"/>
      <c r="F1555"/>
      <c r="G1555"/>
      <c r="H1555"/>
      <c r="I1555"/>
      <c r="J1555"/>
      <c r="K1555"/>
      <c r="L1555"/>
      <c r="M1555"/>
      <c r="N1555"/>
      <c r="O1555"/>
      <c r="R1555" s="122"/>
      <c r="S1555" s="122"/>
      <c r="T1555" s="31"/>
      <c r="U1555" s="31"/>
      <c r="V1555" s="31"/>
      <c r="W1555" s="31"/>
      <c r="X1555" s="31"/>
      <c r="Y1555" s="31"/>
      <c r="Z1555" s="31"/>
      <c r="AA1555" s="31"/>
      <c r="AB1555" s="31"/>
      <c r="AC1555" s="122"/>
      <c r="AD1555" s="122"/>
      <c r="AQ1555" s="8"/>
      <c r="AR1555" s="8"/>
      <c r="AY1555" s="8"/>
      <c r="BA1555"/>
      <c r="BB1555"/>
      <c r="BC1555"/>
      <c r="BD1555"/>
    </row>
    <row r="1556" spans="1:56" s="4" customFormat="1">
      <c r="A1556"/>
      <c r="B1556"/>
      <c r="D1556"/>
      <c r="E1556"/>
      <c r="F1556"/>
      <c r="G1556"/>
      <c r="H1556"/>
      <c r="I1556"/>
      <c r="J1556"/>
      <c r="K1556"/>
      <c r="L1556"/>
      <c r="M1556"/>
      <c r="N1556"/>
      <c r="O1556"/>
      <c r="R1556" s="122"/>
      <c r="S1556" s="122"/>
      <c r="T1556" s="31"/>
      <c r="U1556" s="31"/>
      <c r="V1556" s="31"/>
      <c r="W1556" s="31"/>
      <c r="X1556" s="31"/>
      <c r="Y1556" s="31"/>
      <c r="Z1556" s="31"/>
      <c r="AA1556" s="31"/>
      <c r="AB1556" s="31"/>
      <c r="AC1556" s="122"/>
      <c r="AD1556" s="122"/>
      <c r="AQ1556" s="8"/>
      <c r="AR1556" s="8"/>
      <c r="AY1556" s="8"/>
      <c r="BA1556"/>
      <c r="BB1556"/>
      <c r="BC1556"/>
      <c r="BD1556"/>
    </row>
    <row r="1557" spans="1:56" s="4" customFormat="1">
      <c r="A1557"/>
      <c r="B1557"/>
      <c r="D1557"/>
      <c r="E1557"/>
      <c r="F1557"/>
      <c r="G1557"/>
      <c r="H1557"/>
      <c r="I1557"/>
      <c r="J1557"/>
      <c r="K1557"/>
      <c r="L1557"/>
      <c r="M1557"/>
      <c r="N1557"/>
      <c r="O1557"/>
      <c r="R1557" s="122"/>
      <c r="S1557" s="122"/>
      <c r="T1557" s="31"/>
      <c r="U1557" s="31"/>
      <c r="V1557" s="31"/>
      <c r="W1557" s="31"/>
      <c r="X1557" s="31"/>
      <c r="Y1557" s="31"/>
      <c r="Z1557" s="31"/>
      <c r="AA1557" s="31"/>
      <c r="AB1557" s="31"/>
      <c r="AC1557" s="122"/>
      <c r="AD1557" s="122"/>
      <c r="AQ1557" s="8"/>
      <c r="AR1557" s="8"/>
      <c r="AY1557" s="8"/>
      <c r="BA1557"/>
      <c r="BB1557"/>
      <c r="BC1557"/>
      <c r="BD1557"/>
    </row>
    <row r="1558" spans="1:56" s="4" customFormat="1">
      <c r="A1558"/>
      <c r="B1558"/>
      <c r="D1558"/>
      <c r="E1558"/>
      <c r="F1558"/>
      <c r="G1558"/>
      <c r="H1558"/>
      <c r="I1558"/>
      <c r="J1558"/>
      <c r="K1558"/>
      <c r="L1558"/>
      <c r="M1558"/>
      <c r="N1558"/>
      <c r="O1558"/>
      <c r="R1558" s="122"/>
      <c r="S1558" s="122"/>
      <c r="T1558" s="31"/>
      <c r="U1558" s="31"/>
      <c r="V1558" s="31"/>
      <c r="W1558" s="31"/>
      <c r="X1558" s="31"/>
      <c r="Y1558" s="31"/>
      <c r="Z1558" s="31"/>
      <c r="AA1558" s="31"/>
      <c r="AB1558" s="31"/>
      <c r="AC1558" s="122"/>
      <c r="AD1558" s="122"/>
      <c r="AQ1558" s="8"/>
      <c r="AR1558" s="8"/>
      <c r="AY1558" s="8"/>
      <c r="BA1558"/>
      <c r="BB1558"/>
      <c r="BC1558"/>
      <c r="BD1558"/>
    </row>
    <row r="1559" spans="1:56" s="4" customFormat="1">
      <c r="A1559"/>
      <c r="B1559"/>
      <c r="D1559"/>
      <c r="E1559"/>
      <c r="F1559"/>
      <c r="G1559"/>
      <c r="H1559"/>
      <c r="I1559"/>
      <c r="J1559"/>
      <c r="K1559"/>
      <c r="L1559"/>
      <c r="M1559"/>
      <c r="N1559"/>
      <c r="O1559"/>
      <c r="R1559" s="122"/>
      <c r="S1559" s="122"/>
      <c r="T1559" s="31"/>
      <c r="U1559" s="31"/>
      <c r="V1559" s="31"/>
      <c r="W1559" s="31"/>
      <c r="X1559" s="31"/>
      <c r="Y1559" s="31"/>
      <c r="Z1559" s="31"/>
      <c r="AA1559" s="31"/>
      <c r="AB1559" s="31"/>
      <c r="AC1559" s="122"/>
      <c r="AD1559" s="122"/>
      <c r="AQ1559" s="8"/>
      <c r="AR1559" s="8"/>
      <c r="AY1559" s="8"/>
      <c r="BA1559"/>
      <c r="BB1559"/>
      <c r="BC1559"/>
      <c r="BD1559"/>
    </row>
    <row r="1560" spans="1:56" s="4" customFormat="1">
      <c r="A1560"/>
      <c r="B1560"/>
      <c r="D1560"/>
      <c r="E1560"/>
      <c r="F1560"/>
      <c r="G1560"/>
      <c r="H1560"/>
      <c r="I1560"/>
      <c r="J1560"/>
      <c r="K1560"/>
      <c r="L1560"/>
      <c r="M1560"/>
      <c r="N1560"/>
      <c r="O1560"/>
      <c r="R1560" s="122"/>
      <c r="S1560" s="122"/>
      <c r="T1560" s="31"/>
      <c r="U1560" s="31"/>
      <c r="V1560" s="31"/>
      <c r="W1560" s="31"/>
      <c r="X1560" s="31"/>
      <c r="Y1560" s="31"/>
      <c r="Z1560" s="31"/>
      <c r="AA1560" s="31"/>
      <c r="AB1560" s="31"/>
      <c r="AC1560" s="122"/>
      <c r="AD1560" s="122"/>
      <c r="AQ1560" s="8"/>
      <c r="AR1560" s="8"/>
      <c r="AY1560" s="8"/>
      <c r="BA1560"/>
      <c r="BB1560"/>
      <c r="BC1560"/>
      <c r="BD1560"/>
    </row>
    <row r="1561" spans="1:56" s="4" customFormat="1">
      <c r="A1561"/>
      <c r="B1561"/>
      <c r="D1561"/>
      <c r="E1561"/>
      <c r="F1561"/>
      <c r="G1561"/>
      <c r="H1561"/>
      <c r="I1561"/>
      <c r="J1561"/>
      <c r="K1561"/>
      <c r="L1561"/>
      <c r="M1561"/>
      <c r="N1561"/>
      <c r="O1561"/>
      <c r="R1561" s="122"/>
      <c r="S1561" s="122"/>
      <c r="T1561" s="31"/>
      <c r="U1561" s="31"/>
      <c r="V1561" s="31"/>
      <c r="W1561" s="31"/>
      <c r="X1561" s="31"/>
      <c r="Y1561" s="31"/>
      <c r="Z1561" s="31"/>
      <c r="AA1561" s="31"/>
      <c r="AB1561" s="31"/>
      <c r="AC1561" s="122"/>
      <c r="AD1561" s="122"/>
      <c r="AQ1561" s="8"/>
      <c r="AR1561" s="8"/>
      <c r="AY1561" s="8"/>
      <c r="BA1561"/>
      <c r="BB1561"/>
      <c r="BC1561"/>
      <c r="BD1561"/>
    </row>
    <row r="1562" spans="1:56" s="4" customFormat="1">
      <c r="A1562"/>
      <c r="B1562"/>
      <c r="D1562"/>
      <c r="E1562"/>
      <c r="F1562"/>
      <c r="G1562"/>
      <c r="H1562"/>
      <c r="I1562"/>
      <c r="J1562"/>
      <c r="K1562"/>
      <c r="L1562"/>
      <c r="M1562"/>
      <c r="N1562"/>
      <c r="O1562"/>
      <c r="R1562" s="122"/>
      <c r="S1562" s="122"/>
      <c r="T1562" s="31"/>
      <c r="U1562" s="31"/>
      <c r="V1562" s="31"/>
      <c r="W1562" s="31"/>
      <c r="X1562" s="31"/>
      <c r="Y1562" s="31"/>
      <c r="Z1562" s="31"/>
      <c r="AA1562" s="31"/>
      <c r="AB1562" s="31"/>
      <c r="AC1562" s="122"/>
      <c r="AD1562" s="122"/>
      <c r="AQ1562" s="8"/>
      <c r="AR1562" s="8"/>
      <c r="AY1562" s="8"/>
      <c r="BA1562"/>
      <c r="BB1562"/>
      <c r="BC1562"/>
      <c r="BD1562"/>
    </row>
    <row r="1563" spans="1:56" s="4" customFormat="1">
      <c r="A1563"/>
      <c r="B1563"/>
      <c r="D1563"/>
      <c r="E1563"/>
      <c r="F1563"/>
      <c r="G1563"/>
      <c r="H1563"/>
      <c r="I1563"/>
      <c r="J1563"/>
      <c r="K1563"/>
      <c r="L1563"/>
      <c r="M1563"/>
      <c r="N1563"/>
      <c r="O1563"/>
      <c r="R1563" s="122"/>
      <c r="S1563" s="122"/>
      <c r="T1563" s="31"/>
      <c r="U1563" s="31"/>
      <c r="V1563" s="31"/>
      <c r="W1563" s="31"/>
      <c r="X1563" s="31"/>
      <c r="Y1563" s="31"/>
      <c r="Z1563" s="31"/>
      <c r="AA1563" s="31"/>
      <c r="AB1563" s="31"/>
      <c r="AC1563" s="122"/>
      <c r="AD1563" s="122"/>
      <c r="AQ1563" s="8"/>
      <c r="AR1563" s="8"/>
      <c r="AY1563" s="8"/>
      <c r="BA1563"/>
      <c r="BB1563"/>
      <c r="BC1563"/>
      <c r="BD1563"/>
    </row>
    <row r="1564" spans="1:56" s="4" customFormat="1">
      <c r="A1564"/>
      <c r="B1564"/>
      <c r="D1564"/>
      <c r="E1564"/>
      <c r="F1564"/>
      <c r="G1564"/>
      <c r="H1564"/>
      <c r="I1564"/>
      <c r="J1564"/>
      <c r="K1564"/>
      <c r="L1564"/>
      <c r="M1564"/>
      <c r="N1564"/>
      <c r="O1564"/>
      <c r="R1564" s="122"/>
      <c r="S1564" s="122"/>
      <c r="T1564" s="31"/>
      <c r="U1564" s="31"/>
      <c r="V1564" s="31"/>
      <c r="W1564" s="31"/>
      <c r="X1564" s="31"/>
      <c r="Y1564" s="31"/>
      <c r="Z1564" s="31"/>
      <c r="AA1564" s="31"/>
      <c r="AB1564" s="31"/>
      <c r="AC1564" s="122"/>
      <c r="AD1564" s="122"/>
      <c r="AQ1564" s="8"/>
      <c r="AR1564" s="8"/>
      <c r="AY1564" s="8"/>
      <c r="BA1564"/>
      <c r="BB1564"/>
      <c r="BC1564"/>
      <c r="BD1564"/>
    </row>
    <row r="1565" spans="1:56" s="4" customFormat="1">
      <c r="A1565"/>
      <c r="B1565"/>
      <c r="D1565"/>
      <c r="E1565"/>
      <c r="F1565"/>
      <c r="G1565"/>
      <c r="H1565"/>
      <c r="I1565"/>
      <c r="J1565"/>
      <c r="K1565"/>
      <c r="L1565"/>
      <c r="M1565"/>
      <c r="N1565"/>
      <c r="O1565"/>
      <c r="R1565" s="122"/>
      <c r="S1565" s="122"/>
      <c r="T1565" s="31"/>
      <c r="U1565" s="31"/>
      <c r="V1565" s="31"/>
      <c r="W1565" s="31"/>
      <c r="X1565" s="31"/>
      <c r="Y1565" s="31"/>
      <c r="Z1565" s="31"/>
      <c r="AA1565" s="31"/>
      <c r="AB1565" s="31"/>
      <c r="AC1565" s="122"/>
      <c r="AD1565" s="122"/>
      <c r="AQ1565" s="8"/>
      <c r="AR1565" s="8"/>
      <c r="AY1565" s="8"/>
      <c r="BA1565"/>
      <c r="BB1565"/>
      <c r="BC1565"/>
      <c r="BD1565"/>
    </row>
    <row r="1566" spans="1:56" s="4" customFormat="1">
      <c r="A1566"/>
      <c r="B1566"/>
      <c r="D1566"/>
      <c r="E1566"/>
      <c r="F1566"/>
      <c r="G1566"/>
      <c r="H1566"/>
      <c r="I1566"/>
      <c r="J1566"/>
      <c r="K1566"/>
      <c r="L1566"/>
      <c r="M1566"/>
      <c r="N1566"/>
      <c r="O1566"/>
      <c r="R1566" s="122"/>
      <c r="S1566" s="122"/>
      <c r="T1566" s="31"/>
      <c r="U1566" s="31"/>
      <c r="V1566" s="31"/>
      <c r="W1566" s="31"/>
      <c r="X1566" s="31"/>
      <c r="Y1566" s="31"/>
      <c r="Z1566" s="31"/>
      <c r="AA1566" s="31"/>
      <c r="AB1566" s="31"/>
      <c r="AC1566" s="122"/>
      <c r="AD1566" s="122"/>
      <c r="AQ1566" s="8"/>
      <c r="AR1566" s="8"/>
      <c r="AY1566" s="8"/>
      <c r="BA1566"/>
      <c r="BB1566"/>
      <c r="BC1566"/>
      <c r="BD1566"/>
    </row>
    <row r="1567" spans="1:56" s="4" customFormat="1">
      <c r="A1567"/>
      <c r="B1567"/>
      <c r="D1567"/>
      <c r="E1567"/>
      <c r="F1567"/>
      <c r="G1567"/>
      <c r="H1567"/>
      <c r="I1567"/>
      <c r="J1567"/>
      <c r="K1567"/>
      <c r="L1567"/>
      <c r="M1567"/>
      <c r="N1567"/>
      <c r="O1567"/>
      <c r="R1567" s="122"/>
      <c r="S1567" s="122"/>
      <c r="T1567" s="31"/>
      <c r="U1567" s="31"/>
      <c r="V1567" s="31"/>
      <c r="W1567" s="31"/>
      <c r="X1567" s="31"/>
      <c r="Y1567" s="31"/>
      <c r="Z1567" s="31"/>
      <c r="AA1567" s="31"/>
      <c r="AB1567" s="31"/>
      <c r="AC1567" s="122"/>
      <c r="AD1567" s="122"/>
      <c r="AQ1567" s="8"/>
      <c r="AR1567" s="8"/>
      <c r="AY1567" s="8"/>
      <c r="BA1567"/>
      <c r="BB1567"/>
      <c r="BC1567"/>
      <c r="BD1567"/>
    </row>
    <row r="1568" spans="1:56" s="4" customFormat="1">
      <c r="A1568"/>
      <c r="B1568"/>
      <c r="D1568"/>
      <c r="E1568"/>
      <c r="F1568"/>
      <c r="G1568"/>
      <c r="H1568"/>
      <c r="I1568"/>
      <c r="J1568"/>
      <c r="K1568"/>
      <c r="L1568"/>
      <c r="M1568"/>
      <c r="N1568"/>
      <c r="O1568"/>
      <c r="R1568" s="122"/>
      <c r="S1568" s="122"/>
      <c r="T1568" s="31"/>
      <c r="U1568" s="31"/>
      <c r="V1568" s="31"/>
      <c r="W1568" s="31"/>
      <c r="X1568" s="31"/>
      <c r="Y1568" s="31"/>
      <c r="Z1568" s="31"/>
      <c r="AA1568" s="31"/>
      <c r="AB1568" s="31"/>
      <c r="AC1568" s="122"/>
      <c r="AD1568" s="122"/>
      <c r="AQ1568" s="8"/>
      <c r="AR1568" s="8"/>
      <c r="AY1568" s="8"/>
      <c r="BA1568"/>
      <c r="BB1568"/>
      <c r="BC1568"/>
      <c r="BD1568"/>
    </row>
    <row r="1569" spans="1:56" s="4" customFormat="1">
      <c r="A1569"/>
      <c r="B1569"/>
      <c r="D1569"/>
      <c r="E1569"/>
      <c r="F1569"/>
      <c r="G1569"/>
      <c r="H1569"/>
      <c r="I1569"/>
      <c r="J1569"/>
      <c r="K1569"/>
      <c r="L1569"/>
      <c r="M1569"/>
      <c r="N1569"/>
      <c r="O1569"/>
      <c r="R1569" s="122"/>
      <c r="S1569" s="122"/>
      <c r="T1569" s="31"/>
      <c r="U1569" s="31"/>
      <c r="V1569" s="31"/>
      <c r="W1569" s="31"/>
      <c r="X1569" s="31"/>
      <c r="Y1569" s="31"/>
      <c r="Z1569" s="31"/>
      <c r="AA1569" s="31"/>
      <c r="AB1569" s="31"/>
      <c r="AC1569" s="122"/>
      <c r="AD1569" s="122"/>
      <c r="AQ1569" s="8"/>
      <c r="AR1569" s="8"/>
      <c r="AY1569" s="8"/>
      <c r="BA1569"/>
      <c r="BB1569"/>
      <c r="BC1569"/>
      <c r="BD1569"/>
    </row>
    <row r="1570" spans="1:56" s="4" customFormat="1">
      <c r="A1570"/>
      <c r="B1570"/>
      <c r="D1570"/>
      <c r="E1570"/>
      <c r="F1570"/>
      <c r="G1570"/>
      <c r="H1570"/>
      <c r="I1570"/>
      <c r="J1570"/>
      <c r="K1570"/>
      <c r="L1570"/>
      <c r="M1570"/>
      <c r="N1570"/>
      <c r="O1570"/>
      <c r="R1570" s="122"/>
      <c r="S1570" s="122"/>
      <c r="T1570" s="31"/>
      <c r="U1570" s="31"/>
      <c r="V1570" s="31"/>
      <c r="W1570" s="31"/>
      <c r="X1570" s="31"/>
      <c r="Y1570" s="31"/>
      <c r="Z1570" s="31"/>
      <c r="AA1570" s="31"/>
      <c r="AB1570" s="31"/>
      <c r="AC1570" s="122"/>
      <c r="AD1570" s="122"/>
      <c r="AQ1570" s="8"/>
      <c r="AR1570" s="8"/>
      <c r="AY1570" s="8"/>
      <c r="BA1570"/>
      <c r="BB1570"/>
      <c r="BC1570"/>
      <c r="BD1570"/>
    </row>
    <row r="1571" spans="1:56" s="4" customFormat="1">
      <c r="A1571"/>
      <c r="B1571"/>
      <c r="D1571"/>
      <c r="E1571"/>
      <c r="F1571"/>
      <c r="G1571"/>
      <c r="H1571"/>
      <c r="I1571"/>
      <c r="J1571"/>
      <c r="K1571"/>
      <c r="L1571"/>
      <c r="M1571"/>
      <c r="N1571"/>
      <c r="O1571"/>
      <c r="R1571" s="122"/>
      <c r="S1571" s="122"/>
      <c r="T1571" s="31"/>
      <c r="U1571" s="31"/>
      <c r="V1571" s="31"/>
      <c r="W1571" s="31"/>
      <c r="X1571" s="31"/>
      <c r="Y1571" s="31"/>
      <c r="Z1571" s="31"/>
      <c r="AA1571" s="31"/>
      <c r="AB1571" s="31"/>
      <c r="AC1571" s="122"/>
      <c r="AD1571" s="122"/>
      <c r="AQ1571" s="8"/>
      <c r="AR1571" s="8"/>
      <c r="AY1571" s="8"/>
      <c r="BA1571"/>
      <c r="BB1571"/>
      <c r="BC1571"/>
      <c r="BD1571"/>
    </row>
    <row r="1572" spans="1:56" s="4" customFormat="1">
      <c r="A1572"/>
      <c r="B1572"/>
      <c r="D1572"/>
      <c r="E1572"/>
      <c r="F1572"/>
      <c r="G1572"/>
      <c r="H1572"/>
      <c r="I1572"/>
      <c r="J1572"/>
      <c r="K1572"/>
      <c r="L1572"/>
      <c r="M1572"/>
      <c r="N1572"/>
      <c r="O1572"/>
      <c r="R1572" s="122"/>
      <c r="S1572" s="122"/>
      <c r="T1572" s="31"/>
      <c r="U1572" s="31"/>
      <c r="V1572" s="31"/>
      <c r="W1572" s="31"/>
      <c r="X1572" s="31"/>
      <c r="Y1572" s="31"/>
      <c r="Z1572" s="31"/>
      <c r="AA1572" s="31"/>
      <c r="AB1572" s="31"/>
      <c r="AC1572" s="122"/>
      <c r="AD1572" s="122"/>
      <c r="AQ1572" s="8"/>
      <c r="AR1572" s="8"/>
      <c r="AY1572" s="8"/>
      <c r="BA1572"/>
      <c r="BB1572"/>
      <c r="BC1572"/>
      <c r="BD1572"/>
    </row>
    <row r="1573" spans="1:56" s="4" customFormat="1">
      <c r="A1573"/>
      <c r="B1573"/>
      <c r="D1573"/>
      <c r="E1573"/>
      <c r="F1573"/>
      <c r="G1573"/>
      <c r="H1573"/>
      <c r="I1573"/>
      <c r="J1573"/>
      <c r="K1573"/>
      <c r="L1573"/>
      <c r="M1573"/>
      <c r="N1573"/>
      <c r="O1573"/>
      <c r="R1573" s="122"/>
      <c r="S1573" s="122"/>
      <c r="T1573" s="31"/>
      <c r="U1573" s="31"/>
      <c r="V1573" s="31"/>
      <c r="W1573" s="31"/>
      <c r="X1573" s="31"/>
      <c r="Y1573" s="31"/>
      <c r="Z1573" s="31"/>
      <c r="AA1573" s="31"/>
      <c r="AB1573" s="31"/>
      <c r="AC1573" s="122"/>
      <c r="AD1573" s="122"/>
      <c r="AQ1573" s="8"/>
      <c r="AR1573" s="8"/>
      <c r="AY1573" s="8"/>
      <c r="BA1573"/>
      <c r="BB1573"/>
      <c r="BC1573"/>
      <c r="BD1573"/>
    </row>
    <row r="1574" spans="1:56" s="4" customFormat="1">
      <c r="A1574"/>
      <c r="B1574"/>
      <c r="D1574"/>
      <c r="E1574"/>
      <c r="F1574"/>
      <c r="G1574"/>
      <c r="H1574"/>
      <c r="I1574"/>
      <c r="J1574"/>
      <c r="K1574"/>
      <c r="L1574"/>
      <c r="M1574"/>
      <c r="N1574"/>
      <c r="O1574"/>
      <c r="R1574" s="122"/>
      <c r="S1574" s="122"/>
      <c r="T1574" s="31"/>
      <c r="U1574" s="31"/>
      <c r="V1574" s="31"/>
      <c r="W1574" s="31"/>
      <c r="X1574" s="31"/>
      <c r="Y1574" s="31"/>
      <c r="Z1574" s="31"/>
      <c r="AA1574" s="31"/>
      <c r="AB1574" s="31"/>
      <c r="AC1574" s="122"/>
      <c r="AD1574" s="122"/>
      <c r="AQ1574" s="8"/>
      <c r="AR1574" s="8"/>
      <c r="AY1574" s="8"/>
      <c r="BA1574"/>
      <c r="BB1574"/>
      <c r="BC1574"/>
      <c r="BD1574"/>
    </row>
    <row r="1575" spans="1:56" s="4" customFormat="1">
      <c r="A1575"/>
      <c r="B1575"/>
      <c r="D1575"/>
      <c r="E1575"/>
      <c r="F1575"/>
      <c r="G1575"/>
      <c r="H1575"/>
      <c r="I1575"/>
      <c r="J1575"/>
      <c r="K1575"/>
      <c r="L1575"/>
      <c r="M1575"/>
      <c r="N1575"/>
      <c r="O1575"/>
      <c r="R1575" s="122"/>
      <c r="S1575" s="122"/>
      <c r="T1575" s="31"/>
      <c r="U1575" s="31"/>
      <c r="V1575" s="31"/>
      <c r="W1575" s="31"/>
      <c r="X1575" s="31"/>
      <c r="Y1575" s="31"/>
      <c r="Z1575" s="31"/>
      <c r="AA1575" s="31"/>
      <c r="AB1575" s="31"/>
      <c r="AC1575" s="122"/>
      <c r="AD1575" s="122"/>
      <c r="AQ1575" s="8"/>
      <c r="AR1575" s="8"/>
      <c r="AY1575" s="8"/>
      <c r="BA1575"/>
      <c r="BB1575"/>
      <c r="BC1575"/>
      <c r="BD1575"/>
    </row>
    <row r="1576" spans="1:56" s="4" customFormat="1">
      <c r="A1576"/>
      <c r="B1576"/>
      <c r="D1576"/>
      <c r="E1576"/>
      <c r="F1576"/>
      <c r="G1576"/>
      <c r="H1576"/>
      <c r="I1576"/>
      <c r="J1576"/>
      <c r="K1576"/>
      <c r="L1576"/>
      <c r="M1576"/>
      <c r="N1576"/>
      <c r="O1576"/>
      <c r="R1576" s="122"/>
      <c r="S1576" s="122"/>
      <c r="T1576" s="31"/>
      <c r="U1576" s="31"/>
      <c r="V1576" s="31"/>
      <c r="W1576" s="31"/>
      <c r="X1576" s="31"/>
      <c r="Y1576" s="31"/>
      <c r="Z1576" s="31"/>
      <c r="AA1576" s="31"/>
      <c r="AB1576" s="31"/>
      <c r="AC1576" s="122"/>
      <c r="AD1576" s="122"/>
      <c r="AQ1576" s="8"/>
      <c r="AR1576" s="8"/>
      <c r="AY1576" s="8"/>
      <c r="BA1576"/>
      <c r="BB1576"/>
      <c r="BC1576"/>
      <c r="BD1576"/>
    </row>
    <row r="1577" spans="1:56" s="4" customFormat="1">
      <c r="A1577"/>
      <c r="B1577"/>
      <c r="D1577"/>
      <c r="E1577"/>
      <c r="F1577"/>
      <c r="G1577"/>
      <c r="H1577"/>
      <c r="I1577"/>
      <c r="J1577"/>
      <c r="K1577"/>
      <c r="L1577"/>
      <c r="M1577"/>
      <c r="N1577"/>
      <c r="O1577"/>
      <c r="R1577" s="122"/>
      <c r="S1577" s="122"/>
      <c r="T1577" s="31"/>
      <c r="U1577" s="31"/>
      <c r="V1577" s="31"/>
      <c r="W1577" s="31"/>
      <c r="X1577" s="31"/>
      <c r="Y1577" s="31"/>
      <c r="Z1577" s="31"/>
      <c r="AA1577" s="31"/>
      <c r="AB1577" s="31"/>
      <c r="AC1577" s="122"/>
      <c r="AD1577" s="122"/>
      <c r="AQ1577" s="8"/>
      <c r="AR1577" s="8"/>
      <c r="AY1577" s="8"/>
      <c r="BA1577"/>
      <c r="BB1577"/>
      <c r="BC1577"/>
      <c r="BD1577"/>
    </row>
    <row r="1578" spans="1:56" s="4" customFormat="1">
      <c r="A1578"/>
      <c r="B1578"/>
      <c r="D1578"/>
      <c r="E1578"/>
      <c r="F1578"/>
      <c r="G1578"/>
      <c r="H1578"/>
      <c r="I1578"/>
      <c r="J1578"/>
      <c r="K1578"/>
      <c r="L1578"/>
      <c r="M1578"/>
      <c r="N1578"/>
      <c r="O1578"/>
      <c r="R1578" s="122"/>
      <c r="S1578" s="122"/>
      <c r="T1578" s="31"/>
      <c r="U1578" s="31"/>
      <c r="V1578" s="31"/>
      <c r="W1578" s="31"/>
      <c r="X1578" s="31"/>
      <c r="Y1578" s="31"/>
      <c r="Z1578" s="31"/>
      <c r="AA1578" s="31"/>
      <c r="AB1578" s="31"/>
      <c r="AC1578" s="122"/>
      <c r="AD1578" s="122"/>
      <c r="AQ1578" s="8"/>
      <c r="AR1578" s="8"/>
      <c r="AY1578" s="8"/>
      <c r="BA1578"/>
      <c r="BB1578"/>
      <c r="BC1578"/>
      <c r="BD1578"/>
    </row>
    <row r="1579" spans="1:56" s="4" customFormat="1">
      <c r="A1579"/>
      <c r="B1579"/>
      <c r="D1579"/>
      <c r="E1579"/>
      <c r="F1579"/>
      <c r="G1579"/>
      <c r="H1579"/>
      <c r="I1579"/>
      <c r="J1579"/>
      <c r="K1579"/>
      <c r="L1579"/>
      <c r="M1579"/>
      <c r="N1579"/>
      <c r="O1579"/>
      <c r="R1579" s="122"/>
      <c r="S1579" s="122"/>
      <c r="T1579" s="31"/>
      <c r="U1579" s="31"/>
      <c r="V1579" s="31"/>
      <c r="W1579" s="31"/>
      <c r="X1579" s="31"/>
      <c r="Y1579" s="31"/>
      <c r="Z1579" s="31"/>
      <c r="AA1579" s="31"/>
      <c r="AB1579" s="31"/>
      <c r="AC1579" s="122"/>
      <c r="AD1579" s="122"/>
      <c r="AQ1579" s="8"/>
      <c r="AR1579" s="8"/>
      <c r="AY1579" s="8"/>
      <c r="BA1579"/>
      <c r="BB1579"/>
      <c r="BC1579"/>
      <c r="BD1579"/>
    </row>
    <row r="1580" spans="1:56" s="4" customFormat="1">
      <c r="A1580"/>
      <c r="B1580"/>
      <c r="D1580"/>
      <c r="E1580"/>
      <c r="F1580"/>
      <c r="G1580"/>
      <c r="H1580"/>
      <c r="I1580"/>
      <c r="J1580"/>
      <c r="K1580"/>
      <c r="L1580"/>
      <c r="M1580"/>
      <c r="N1580"/>
      <c r="O1580"/>
      <c r="R1580" s="122"/>
      <c r="S1580" s="122"/>
      <c r="T1580" s="31"/>
      <c r="U1580" s="31"/>
      <c r="V1580" s="31"/>
      <c r="W1580" s="31"/>
      <c r="X1580" s="31"/>
      <c r="Y1580" s="31"/>
      <c r="Z1580" s="31"/>
      <c r="AA1580" s="31"/>
      <c r="AB1580" s="31"/>
      <c r="AC1580" s="122"/>
      <c r="AD1580" s="122"/>
      <c r="AQ1580" s="8"/>
      <c r="AR1580" s="8"/>
      <c r="AY1580" s="8"/>
      <c r="BA1580"/>
      <c r="BB1580"/>
      <c r="BC1580"/>
      <c r="BD1580"/>
    </row>
    <row r="1581" spans="1:56" s="4" customFormat="1">
      <c r="A1581"/>
      <c r="B1581"/>
      <c r="D1581"/>
      <c r="E1581"/>
      <c r="F1581"/>
      <c r="G1581"/>
      <c r="H1581"/>
      <c r="I1581"/>
      <c r="J1581"/>
      <c r="K1581"/>
      <c r="L1581"/>
      <c r="M1581"/>
      <c r="N1581"/>
      <c r="O1581"/>
      <c r="R1581" s="122"/>
      <c r="S1581" s="122"/>
      <c r="T1581" s="31"/>
      <c r="U1581" s="31"/>
      <c r="V1581" s="31"/>
      <c r="W1581" s="31"/>
      <c r="X1581" s="31"/>
      <c r="Y1581" s="31"/>
      <c r="Z1581" s="31"/>
      <c r="AA1581" s="31"/>
      <c r="AB1581" s="31"/>
      <c r="AC1581" s="122"/>
      <c r="AD1581" s="122"/>
      <c r="AQ1581" s="8"/>
      <c r="AR1581" s="8"/>
      <c r="AY1581" s="8"/>
      <c r="BA1581"/>
      <c r="BB1581"/>
      <c r="BC1581"/>
      <c r="BD1581"/>
    </row>
    <row r="1582" spans="1:56" s="4" customFormat="1">
      <c r="A1582"/>
      <c r="B1582"/>
      <c r="D1582"/>
      <c r="E1582"/>
      <c r="F1582"/>
      <c r="G1582"/>
      <c r="H1582"/>
      <c r="I1582"/>
      <c r="J1582"/>
      <c r="K1582"/>
      <c r="L1582"/>
      <c r="M1582"/>
      <c r="N1582"/>
      <c r="O1582"/>
      <c r="R1582" s="122"/>
      <c r="S1582" s="122"/>
      <c r="T1582" s="31"/>
      <c r="U1582" s="31"/>
      <c r="V1582" s="31"/>
      <c r="W1582" s="31"/>
      <c r="X1582" s="31"/>
      <c r="Y1582" s="31"/>
      <c r="Z1582" s="31"/>
      <c r="AA1582" s="31"/>
      <c r="AB1582" s="31"/>
      <c r="AC1582" s="122"/>
      <c r="AD1582" s="122"/>
      <c r="AQ1582" s="8"/>
      <c r="AR1582" s="8"/>
      <c r="AY1582" s="8"/>
      <c r="BA1582"/>
      <c r="BB1582"/>
      <c r="BC1582"/>
      <c r="BD1582"/>
    </row>
    <row r="1583" spans="1:56" s="4" customFormat="1">
      <c r="A1583"/>
      <c r="B1583"/>
      <c r="D1583"/>
      <c r="E1583"/>
      <c r="F1583"/>
      <c r="G1583"/>
      <c r="H1583"/>
      <c r="I1583"/>
      <c r="J1583"/>
      <c r="K1583"/>
      <c r="L1583"/>
      <c r="M1583"/>
      <c r="N1583"/>
      <c r="O1583"/>
      <c r="R1583" s="122"/>
      <c r="S1583" s="122"/>
      <c r="T1583" s="31"/>
      <c r="U1583" s="31"/>
      <c r="V1583" s="31"/>
      <c r="W1583" s="31"/>
      <c r="X1583" s="31"/>
      <c r="Y1583" s="31"/>
      <c r="Z1583" s="31"/>
      <c r="AA1583" s="31"/>
      <c r="AB1583" s="31"/>
      <c r="AC1583" s="122"/>
      <c r="AD1583" s="122"/>
      <c r="AQ1583" s="8"/>
      <c r="AR1583" s="8"/>
      <c r="AY1583" s="8"/>
      <c r="BA1583"/>
      <c r="BB1583"/>
      <c r="BC1583"/>
      <c r="BD1583"/>
    </row>
    <row r="1584" spans="1:56" s="4" customFormat="1">
      <c r="A1584"/>
      <c r="B1584"/>
      <c r="D1584"/>
      <c r="E1584"/>
      <c r="F1584"/>
      <c r="G1584"/>
      <c r="H1584"/>
      <c r="I1584"/>
      <c r="J1584"/>
      <c r="K1584"/>
      <c r="L1584"/>
      <c r="M1584"/>
      <c r="N1584"/>
      <c r="O1584"/>
      <c r="R1584" s="122"/>
      <c r="S1584" s="122"/>
      <c r="T1584" s="31"/>
      <c r="U1584" s="31"/>
      <c r="V1584" s="31"/>
      <c r="W1584" s="31"/>
      <c r="X1584" s="31"/>
      <c r="Y1584" s="31"/>
      <c r="Z1584" s="31"/>
      <c r="AA1584" s="31"/>
      <c r="AB1584" s="31"/>
      <c r="AC1584" s="122"/>
      <c r="AD1584" s="122"/>
      <c r="AQ1584" s="8"/>
      <c r="AR1584" s="8"/>
      <c r="AY1584" s="8"/>
      <c r="BA1584"/>
      <c r="BB1584"/>
      <c r="BC1584"/>
      <c r="BD1584"/>
    </row>
    <row r="1585" spans="1:56" s="4" customFormat="1">
      <c r="A1585"/>
      <c r="B1585"/>
      <c r="D1585"/>
      <c r="E1585"/>
      <c r="F1585"/>
      <c r="G1585"/>
      <c r="H1585"/>
      <c r="I1585"/>
      <c r="J1585"/>
      <c r="K1585"/>
      <c r="L1585"/>
      <c r="M1585"/>
      <c r="N1585"/>
      <c r="O1585"/>
      <c r="R1585" s="122"/>
      <c r="S1585" s="122"/>
      <c r="T1585" s="31"/>
      <c r="U1585" s="31"/>
      <c r="V1585" s="31"/>
      <c r="W1585" s="31"/>
      <c r="X1585" s="31"/>
      <c r="Y1585" s="31"/>
      <c r="Z1585" s="31"/>
      <c r="AA1585" s="31"/>
      <c r="AB1585" s="31"/>
      <c r="AC1585" s="122"/>
      <c r="AD1585" s="122"/>
      <c r="AQ1585" s="8"/>
      <c r="AR1585" s="8"/>
      <c r="AY1585" s="8"/>
      <c r="BA1585"/>
      <c r="BB1585"/>
      <c r="BC1585"/>
      <c r="BD1585"/>
    </row>
    <row r="1586" spans="1:56" s="4" customFormat="1">
      <c r="A1586"/>
      <c r="B1586"/>
      <c r="D1586"/>
      <c r="E1586"/>
      <c r="F1586"/>
      <c r="G1586"/>
      <c r="H1586"/>
      <c r="I1586"/>
      <c r="J1586"/>
      <c r="K1586"/>
      <c r="L1586"/>
      <c r="M1586"/>
      <c r="N1586"/>
      <c r="O1586"/>
      <c r="R1586" s="122"/>
      <c r="S1586" s="122"/>
      <c r="T1586" s="31"/>
      <c r="U1586" s="31"/>
      <c r="V1586" s="31"/>
      <c r="W1586" s="31"/>
      <c r="X1586" s="31"/>
      <c r="Y1586" s="31"/>
      <c r="Z1586" s="31"/>
      <c r="AA1586" s="31"/>
      <c r="AB1586" s="31"/>
      <c r="AC1586" s="122"/>
      <c r="AD1586" s="122"/>
      <c r="AQ1586" s="8"/>
      <c r="AR1586" s="8"/>
      <c r="AY1586" s="8"/>
      <c r="BA1586"/>
      <c r="BB1586"/>
      <c r="BC1586"/>
      <c r="BD1586"/>
    </row>
    <row r="1587" spans="1:56" s="4" customFormat="1">
      <c r="A1587"/>
      <c r="B1587"/>
      <c r="D1587"/>
      <c r="E1587"/>
      <c r="F1587"/>
      <c r="G1587"/>
      <c r="H1587"/>
      <c r="I1587"/>
      <c r="J1587"/>
      <c r="K1587"/>
      <c r="L1587"/>
      <c r="M1587"/>
      <c r="N1587"/>
      <c r="O1587"/>
      <c r="R1587" s="122"/>
      <c r="S1587" s="122"/>
      <c r="T1587" s="31"/>
      <c r="U1587" s="31"/>
      <c r="V1587" s="31"/>
      <c r="W1587" s="31"/>
      <c r="X1587" s="31"/>
      <c r="Y1587" s="31"/>
      <c r="Z1587" s="31"/>
      <c r="AA1587" s="31"/>
      <c r="AB1587" s="31"/>
      <c r="AC1587" s="122"/>
      <c r="AD1587" s="122"/>
      <c r="AQ1587" s="8"/>
      <c r="AR1587" s="8"/>
      <c r="AY1587" s="8"/>
      <c r="BA1587"/>
      <c r="BB1587"/>
      <c r="BC1587"/>
      <c r="BD1587"/>
    </row>
    <row r="1588" spans="1:56" s="4" customFormat="1">
      <c r="A1588"/>
      <c r="B1588"/>
      <c r="D1588"/>
      <c r="E1588"/>
      <c r="F1588"/>
      <c r="G1588"/>
      <c r="H1588"/>
      <c r="I1588"/>
      <c r="J1588"/>
      <c r="K1588"/>
      <c r="L1588"/>
      <c r="M1588"/>
      <c r="N1588"/>
      <c r="O1588"/>
      <c r="R1588" s="122"/>
      <c r="S1588" s="122"/>
      <c r="T1588" s="31"/>
      <c r="U1588" s="31"/>
      <c r="V1588" s="31"/>
      <c r="W1588" s="31"/>
      <c r="X1588" s="31"/>
      <c r="Y1588" s="31"/>
      <c r="Z1588" s="31"/>
      <c r="AA1588" s="31"/>
      <c r="AB1588" s="31"/>
      <c r="AC1588" s="122"/>
      <c r="AD1588" s="122"/>
      <c r="AQ1588" s="8"/>
      <c r="AR1588" s="8"/>
      <c r="AY1588" s="8"/>
      <c r="BA1588"/>
      <c r="BB1588"/>
      <c r="BC1588"/>
      <c r="BD1588"/>
    </row>
    <row r="1589" spans="1:56" s="4" customFormat="1">
      <c r="A1589"/>
      <c r="B1589"/>
      <c r="D1589"/>
      <c r="E1589"/>
      <c r="F1589"/>
      <c r="G1589"/>
      <c r="H1589"/>
      <c r="I1589"/>
      <c r="J1589"/>
      <c r="K1589"/>
      <c r="L1589"/>
      <c r="M1589"/>
      <c r="N1589"/>
      <c r="O1589"/>
      <c r="R1589" s="122"/>
      <c r="S1589" s="122"/>
      <c r="T1589" s="31"/>
      <c r="U1589" s="31"/>
      <c r="V1589" s="31"/>
      <c r="W1589" s="31"/>
      <c r="X1589" s="31"/>
      <c r="Y1589" s="31"/>
      <c r="Z1589" s="31"/>
      <c r="AA1589" s="31"/>
      <c r="AB1589" s="31"/>
      <c r="AC1589" s="122"/>
      <c r="AD1589" s="122"/>
      <c r="AQ1589" s="8"/>
      <c r="AR1589" s="8"/>
      <c r="AY1589" s="8"/>
      <c r="BA1589"/>
      <c r="BB1589"/>
      <c r="BC1589"/>
      <c r="BD1589"/>
    </row>
    <row r="1590" spans="1:56" s="4" customFormat="1">
      <c r="A1590"/>
      <c r="B1590"/>
      <c r="D1590"/>
      <c r="E1590"/>
      <c r="F1590"/>
      <c r="G1590"/>
      <c r="H1590"/>
      <c r="I1590"/>
      <c r="J1590"/>
      <c r="K1590"/>
      <c r="L1590"/>
      <c r="M1590"/>
      <c r="N1590"/>
      <c r="O1590"/>
      <c r="R1590" s="122"/>
      <c r="S1590" s="122"/>
      <c r="T1590" s="31"/>
      <c r="U1590" s="31"/>
      <c r="V1590" s="31"/>
      <c r="W1590" s="31"/>
      <c r="X1590" s="31"/>
      <c r="Y1590" s="31"/>
      <c r="Z1590" s="31"/>
      <c r="AA1590" s="31"/>
      <c r="AB1590" s="31"/>
      <c r="AC1590" s="122"/>
      <c r="AD1590" s="122"/>
      <c r="AQ1590" s="8"/>
      <c r="AR1590" s="8"/>
      <c r="AY1590" s="8"/>
      <c r="BA1590"/>
      <c r="BB1590"/>
      <c r="BC1590"/>
      <c r="BD1590"/>
    </row>
    <row r="1591" spans="1:56" s="4" customFormat="1">
      <c r="A1591"/>
      <c r="B1591"/>
      <c r="D1591"/>
      <c r="E1591"/>
      <c r="F1591"/>
      <c r="G1591"/>
      <c r="H1591"/>
      <c r="I1591"/>
      <c r="J1591"/>
      <c r="K1591"/>
      <c r="L1591"/>
      <c r="M1591"/>
      <c r="N1591"/>
      <c r="O1591"/>
      <c r="R1591" s="122"/>
      <c r="S1591" s="122"/>
      <c r="T1591" s="31"/>
      <c r="U1591" s="31"/>
      <c r="V1591" s="31"/>
      <c r="W1591" s="31"/>
      <c r="X1591" s="31"/>
      <c r="Y1591" s="31"/>
      <c r="Z1591" s="31"/>
      <c r="AA1591" s="31"/>
      <c r="AB1591" s="31"/>
      <c r="AC1591" s="122"/>
      <c r="AD1591" s="122"/>
      <c r="AQ1591" s="8"/>
      <c r="AR1591" s="8"/>
      <c r="AY1591" s="8"/>
      <c r="BA1591"/>
      <c r="BB1591"/>
      <c r="BC1591"/>
      <c r="BD1591"/>
    </row>
    <row r="1592" spans="1:56" s="4" customFormat="1">
      <c r="A1592"/>
      <c r="B1592"/>
      <c r="D1592"/>
      <c r="E1592"/>
      <c r="F1592"/>
      <c r="G1592"/>
      <c r="H1592"/>
      <c r="I1592"/>
      <c r="J1592"/>
      <c r="K1592"/>
      <c r="L1592"/>
      <c r="M1592"/>
      <c r="N1592"/>
      <c r="O1592"/>
      <c r="R1592" s="122"/>
      <c r="S1592" s="122"/>
      <c r="T1592" s="31"/>
      <c r="U1592" s="31"/>
      <c r="V1592" s="31"/>
      <c r="W1592" s="31"/>
      <c r="X1592" s="31"/>
      <c r="Y1592" s="31"/>
      <c r="Z1592" s="31"/>
      <c r="AA1592" s="31"/>
      <c r="AB1592" s="31"/>
      <c r="AC1592" s="122"/>
      <c r="AD1592" s="122"/>
      <c r="AQ1592" s="8"/>
      <c r="AR1592" s="8"/>
      <c r="AY1592" s="8"/>
      <c r="BA1592"/>
      <c r="BB1592"/>
      <c r="BC1592"/>
      <c r="BD1592"/>
    </row>
    <row r="1593" spans="1:56" s="4" customFormat="1">
      <c r="A1593"/>
      <c r="B1593"/>
      <c r="D1593"/>
      <c r="E1593"/>
      <c r="F1593"/>
      <c r="G1593"/>
      <c r="H1593"/>
      <c r="I1593"/>
      <c r="J1593"/>
      <c r="K1593"/>
      <c r="L1593"/>
      <c r="M1593"/>
      <c r="N1593"/>
      <c r="O1593"/>
      <c r="R1593" s="122"/>
      <c r="S1593" s="122"/>
      <c r="T1593" s="31"/>
      <c r="U1593" s="31"/>
      <c r="V1593" s="31"/>
      <c r="W1593" s="31"/>
      <c r="X1593" s="31"/>
      <c r="Y1593" s="31"/>
      <c r="Z1593" s="31"/>
      <c r="AA1593" s="31"/>
      <c r="AB1593" s="31"/>
      <c r="AC1593" s="122"/>
      <c r="AD1593" s="122"/>
      <c r="AQ1593" s="8"/>
      <c r="AR1593" s="8"/>
      <c r="AY1593" s="8"/>
      <c r="BA1593"/>
      <c r="BB1593"/>
      <c r="BC1593"/>
      <c r="BD1593"/>
    </row>
    <row r="1594" spans="1:56" s="4" customFormat="1">
      <c r="A1594"/>
      <c r="B1594"/>
      <c r="D1594"/>
      <c r="E1594"/>
      <c r="F1594"/>
      <c r="G1594"/>
      <c r="H1594"/>
      <c r="I1594"/>
      <c r="J1594"/>
      <c r="K1594"/>
      <c r="L1594"/>
      <c r="M1594"/>
      <c r="N1594"/>
      <c r="O1594"/>
      <c r="R1594" s="122"/>
      <c r="S1594" s="122"/>
      <c r="T1594" s="31"/>
      <c r="U1594" s="31"/>
      <c r="V1594" s="31"/>
      <c r="W1594" s="31"/>
      <c r="X1594" s="31"/>
      <c r="Y1594" s="31"/>
      <c r="Z1594" s="31"/>
      <c r="AA1594" s="31"/>
      <c r="AB1594" s="31"/>
      <c r="AC1594" s="122"/>
      <c r="AD1594" s="122"/>
      <c r="AQ1594" s="8"/>
      <c r="AR1594" s="8"/>
      <c r="AY1594" s="8"/>
      <c r="BA1594"/>
      <c r="BB1594"/>
      <c r="BC1594"/>
      <c r="BD1594"/>
    </row>
    <row r="1595" spans="1:56" s="4" customFormat="1">
      <c r="A1595"/>
      <c r="B1595"/>
      <c r="D1595"/>
      <c r="E1595"/>
      <c r="F1595"/>
      <c r="G1595"/>
      <c r="H1595"/>
      <c r="I1595"/>
      <c r="J1595"/>
      <c r="K1595"/>
      <c r="L1595"/>
      <c r="M1595"/>
      <c r="N1595"/>
      <c r="O1595"/>
      <c r="R1595" s="122"/>
      <c r="S1595" s="122"/>
      <c r="T1595" s="31"/>
      <c r="U1595" s="31"/>
      <c r="V1595" s="31"/>
      <c r="W1595" s="31"/>
      <c r="X1595" s="31"/>
      <c r="Y1595" s="31"/>
      <c r="Z1595" s="31"/>
      <c r="AA1595" s="31"/>
      <c r="AB1595" s="31"/>
      <c r="AC1595" s="122"/>
      <c r="AD1595" s="122"/>
      <c r="AQ1595" s="8"/>
      <c r="AR1595" s="8"/>
      <c r="AY1595" s="8"/>
      <c r="BA1595"/>
      <c r="BB1595"/>
      <c r="BC1595"/>
      <c r="BD1595"/>
    </row>
    <row r="1596" spans="1:56" s="4" customFormat="1">
      <c r="A1596"/>
      <c r="B1596"/>
      <c r="D1596"/>
      <c r="E1596"/>
      <c r="F1596"/>
      <c r="G1596"/>
      <c r="H1596"/>
      <c r="I1596"/>
      <c r="J1596"/>
      <c r="K1596"/>
      <c r="L1596"/>
      <c r="M1596"/>
      <c r="N1596"/>
      <c r="O1596"/>
      <c r="R1596" s="122"/>
      <c r="S1596" s="122"/>
      <c r="T1596" s="31"/>
      <c r="U1596" s="31"/>
      <c r="V1596" s="31"/>
      <c r="W1596" s="31"/>
      <c r="X1596" s="31"/>
      <c r="Y1596" s="31"/>
      <c r="Z1596" s="31"/>
      <c r="AA1596" s="31"/>
      <c r="AB1596" s="31"/>
      <c r="AC1596" s="122"/>
      <c r="AD1596" s="122"/>
      <c r="AQ1596" s="8"/>
      <c r="AR1596" s="8"/>
      <c r="AY1596" s="8"/>
      <c r="BA1596"/>
      <c r="BB1596"/>
      <c r="BC1596"/>
      <c r="BD1596"/>
    </row>
    <row r="1597" spans="1:56" s="4" customFormat="1">
      <c r="A1597"/>
      <c r="B1597"/>
      <c r="D1597"/>
      <c r="E1597"/>
      <c r="F1597"/>
      <c r="G1597"/>
      <c r="H1597"/>
      <c r="I1597"/>
      <c r="J1597"/>
      <c r="K1597"/>
      <c r="L1597"/>
      <c r="M1597"/>
      <c r="N1597"/>
      <c r="O1597"/>
      <c r="R1597" s="122"/>
      <c r="S1597" s="122"/>
      <c r="T1597" s="31"/>
      <c r="U1597" s="31"/>
      <c r="V1597" s="31"/>
      <c r="W1597" s="31"/>
      <c r="X1597" s="31"/>
      <c r="Y1597" s="31"/>
      <c r="Z1597" s="31"/>
      <c r="AA1597" s="31"/>
      <c r="AB1597" s="31"/>
      <c r="AC1597" s="122"/>
      <c r="AD1597" s="122"/>
      <c r="AQ1597" s="8"/>
      <c r="AR1597" s="8"/>
      <c r="AY1597" s="8"/>
      <c r="BA1597"/>
      <c r="BB1597"/>
      <c r="BC1597"/>
      <c r="BD1597"/>
    </row>
    <row r="1598" spans="1:56" s="4" customFormat="1">
      <c r="A1598"/>
      <c r="B1598"/>
      <c r="D1598"/>
      <c r="E1598"/>
      <c r="F1598"/>
      <c r="G1598"/>
      <c r="H1598"/>
      <c r="I1598"/>
      <c r="J1598"/>
      <c r="K1598"/>
      <c r="L1598"/>
      <c r="M1598"/>
      <c r="N1598"/>
      <c r="O1598"/>
      <c r="R1598" s="122"/>
      <c r="S1598" s="122"/>
      <c r="T1598" s="31"/>
      <c r="U1598" s="31"/>
      <c r="V1598" s="31"/>
      <c r="W1598" s="31"/>
      <c r="X1598" s="31"/>
      <c r="Y1598" s="31"/>
      <c r="Z1598" s="31"/>
      <c r="AA1598" s="31"/>
      <c r="AB1598" s="31"/>
      <c r="AC1598" s="122"/>
      <c r="AD1598" s="122"/>
      <c r="AQ1598" s="8"/>
      <c r="AR1598" s="8"/>
      <c r="AY1598" s="8"/>
      <c r="BA1598"/>
      <c r="BB1598"/>
      <c r="BC1598"/>
      <c r="BD1598"/>
    </row>
    <row r="1599" spans="1:56" s="4" customFormat="1">
      <c r="A1599"/>
      <c r="B1599"/>
      <c r="D1599"/>
      <c r="E1599"/>
      <c r="F1599"/>
      <c r="G1599"/>
      <c r="H1599"/>
      <c r="I1599"/>
      <c r="J1599"/>
      <c r="K1599"/>
      <c r="L1599"/>
      <c r="M1599"/>
      <c r="N1599"/>
      <c r="O1599"/>
      <c r="R1599" s="122"/>
      <c r="S1599" s="122"/>
      <c r="T1599" s="31"/>
      <c r="U1599" s="31"/>
      <c r="V1599" s="31"/>
      <c r="W1599" s="31"/>
      <c r="X1599" s="31"/>
      <c r="Y1599" s="31"/>
      <c r="Z1599" s="31"/>
      <c r="AA1599" s="31"/>
      <c r="AB1599" s="31"/>
      <c r="AC1599" s="122"/>
      <c r="AD1599" s="122"/>
      <c r="AQ1599" s="8"/>
      <c r="AR1599" s="8"/>
      <c r="AY1599" s="8"/>
      <c r="BA1599"/>
      <c r="BB1599"/>
      <c r="BC1599"/>
      <c r="BD1599"/>
    </row>
    <row r="1600" spans="1:56" s="4" customFormat="1">
      <c r="A1600"/>
      <c r="B1600"/>
      <c r="D1600"/>
      <c r="E1600"/>
      <c r="F1600"/>
      <c r="G1600"/>
      <c r="H1600"/>
      <c r="I1600"/>
      <c r="J1600"/>
      <c r="K1600"/>
      <c r="L1600"/>
      <c r="M1600"/>
      <c r="N1600"/>
      <c r="O1600"/>
      <c r="R1600" s="122"/>
      <c r="S1600" s="122"/>
      <c r="T1600" s="31"/>
      <c r="U1600" s="31"/>
      <c r="V1600" s="31"/>
      <c r="W1600" s="31"/>
      <c r="X1600" s="31"/>
      <c r="Y1600" s="31"/>
      <c r="Z1600" s="31"/>
      <c r="AA1600" s="31"/>
      <c r="AB1600" s="31"/>
      <c r="AC1600" s="122"/>
      <c r="AD1600" s="122"/>
      <c r="AQ1600" s="8"/>
      <c r="AR1600" s="8"/>
      <c r="AY1600" s="8"/>
      <c r="BA1600"/>
      <c r="BB1600"/>
      <c r="BC1600"/>
      <c r="BD1600"/>
    </row>
    <row r="1601" spans="1:56" s="4" customFormat="1">
      <c r="A1601"/>
      <c r="B1601"/>
      <c r="D1601"/>
      <c r="E1601"/>
      <c r="F1601"/>
      <c r="G1601"/>
      <c r="H1601"/>
      <c r="I1601"/>
      <c r="J1601"/>
      <c r="K1601"/>
      <c r="L1601"/>
      <c r="M1601"/>
      <c r="N1601"/>
      <c r="O1601"/>
      <c r="R1601" s="122"/>
      <c r="S1601" s="122"/>
      <c r="T1601" s="31"/>
      <c r="U1601" s="31"/>
      <c r="V1601" s="31"/>
      <c r="W1601" s="31"/>
      <c r="X1601" s="31"/>
      <c r="Y1601" s="31"/>
      <c r="Z1601" s="31"/>
      <c r="AA1601" s="31"/>
      <c r="AB1601" s="31"/>
      <c r="AC1601" s="122"/>
      <c r="AD1601" s="122"/>
      <c r="AQ1601" s="8"/>
      <c r="AR1601" s="8"/>
      <c r="AY1601" s="8"/>
      <c r="BA1601"/>
      <c r="BB1601"/>
      <c r="BC1601"/>
      <c r="BD1601"/>
    </row>
    <row r="1602" spans="1:56" s="4" customFormat="1">
      <c r="A1602"/>
      <c r="B1602"/>
      <c r="D1602"/>
      <c r="E1602"/>
      <c r="F1602"/>
      <c r="G1602"/>
      <c r="H1602"/>
      <c r="I1602"/>
      <c r="J1602"/>
      <c r="K1602"/>
      <c r="L1602"/>
      <c r="M1602"/>
      <c r="N1602"/>
      <c r="O1602"/>
      <c r="R1602" s="122"/>
      <c r="S1602" s="122"/>
      <c r="T1602" s="31"/>
      <c r="U1602" s="31"/>
      <c r="V1602" s="31"/>
      <c r="W1602" s="31"/>
      <c r="X1602" s="31"/>
      <c r="Y1602" s="31"/>
      <c r="Z1602" s="31"/>
      <c r="AA1602" s="31"/>
      <c r="AB1602" s="31"/>
      <c r="AC1602" s="122"/>
      <c r="AD1602" s="122"/>
      <c r="AQ1602" s="8"/>
      <c r="AR1602" s="8"/>
      <c r="AY1602" s="8"/>
      <c r="BA1602"/>
      <c r="BB1602"/>
      <c r="BC1602"/>
      <c r="BD1602"/>
    </row>
    <row r="1603" spans="1:56" s="4" customFormat="1">
      <c r="A1603"/>
      <c r="B1603"/>
      <c r="D1603"/>
      <c r="E1603"/>
      <c r="F1603"/>
      <c r="G1603"/>
      <c r="H1603"/>
      <c r="I1603"/>
      <c r="J1603"/>
      <c r="K1603"/>
      <c r="L1603"/>
      <c r="M1603"/>
      <c r="N1603"/>
      <c r="O1603"/>
      <c r="R1603" s="122"/>
      <c r="S1603" s="122"/>
      <c r="T1603" s="31"/>
      <c r="U1603" s="31"/>
      <c r="V1603" s="31"/>
      <c r="W1603" s="31"/>
      <c r="X1603" s="31"/>
      <c r="Y1603" s="31"/>
      <c r="Z1603" s="31"/>
      <c r="AA1603" s="31"/>
      <c r="AB1603" s="31"/>
      <c r="AC1603" s="122"/>
      <c r="AD1603" s="122"/>
      <c r="AQ1603" s="8"/>
      <c r="AR1603" s="8"/>
      <c r="AY1603" s="8"/>
      <c r="BA1603"/>
      <c r="BB1603"/>
      <c r="BC1603"/>
      <c r="BD1603"/>
    </row>
    <row r="1604" spans="1:56" s="4" customFormat="1">
      <c r="A1604"/>
      <c r="B1604"/>
      <c r="D1604"/>
      <c r="E1604"/>
      <c r="F1604"/>
      <c r="G1604"/>
      <c r="H1604"/>
      <c r="I1604"/>
      <c r="J1604"/>
      <c r="K1604"/>
      <c r="L1604"/>
      <c r="M1604"/>
      <c r="N1604"/>
      <c r="O1604"/>
      <c r="R1604" s="122"/>
      <c r="S1604" s="122"/>
      <c r="T1604" s="31"/>
      <c r="U1604" s="31"/>
      <c r="V1604" s="31"/>
      <c r="W1604" s="31"/>
      <c r="X1604" s="31"/>
      <c r="Y1604" s="31"/>
      <c r="Z1604" s="31"/>
      <c r="AA1604" s="31"/>
      <c r="AB1604" s="31"/>
      <c r="AC1604" s="122"/>
      <c r="AD1604" s="122"/>
      <c r="AQ1604" s="8"/>
      <c r="AR1604" s="8"/>
      <c r="AY1604" s="8"/>
      <c r="BA1604"/>
      <c r="BB1604"/>
      <c r="BC1604"/>
      <c r="BD1604"/>
    </row>
    <row r="1605" spans="1:56" s="4" customFormat="1">
      <c r="A1605"/>
      <c r="B1605"/>
      <c r="D1605"/>
      <c r="E1605"/>
      <c r="F1605"/>
      <c r="G1605"/>
      <c r="H1605"/>
      <c r="I1605"/>
      <c r="J1605"/>
      <c r="K1605"/>
      <c r="L1605"/>
      <c r="M1605"/>
      <c r="N1605"/>
      <c r="O1605"/>
      <c r="R1605" s="122"/>
      <c r="S1605" s="122"/>
      <c r="T1605" s="31"/>
      <c r="U1605" s="31"/>
      <c r="V1605" s="31"/>
      <c r="W1605" s="31"/>
      <c r="X1605" s="31"/>
      <c r="Y1605" s="31"/>
      <c r="Z1605" s="31"/>
      <c r="AA1605" s="31"/>
      <c r="AB1605" s="31"/>
      <c r="AC1605" s="122"/>
      <c r="AD1605" s="122"/>
      <c r="AQ1605" s="8"/>
      <c r="AR1605" s="8"/>
      <c r="AY1605" s="8"/>
      <c r="BA1605"/>
      <c r="BB1605"/>
      <c r="BC1605"/>
      <c r="BD1605"/>
    </row>
    <row r="1606" spans="1:56" s="4" customFormat="1">
      <c r="A1606"/>
      <c r="B1606"/>
      <c r="D1606"/>
      <c r="E1606"/>
      <c r="F1606"/>
      <c r="G1606"/>
      <c r="H1606"/>
      <c r="I1606"/>
      <c r="J1606"/>
      <c r="K1606"/>
      <c r="L1606"/>
      <c r="M1606"/>
      <c r="N1606"/>
      <c r="O1606"/>
      <c r="R1606" s="122"/>
      <c r="S1606" s="122"/>
      <c r="T1606" s="31"/>
      <c r="U1606" s="31"/>
      <c r="V1606" s="31"/>
      <c r="W1606" s="31"/>
      <c r="X1606" s="31"/>
      <c r="Y1606" s="31"/>
      <c r="Z1606" s="31"/>
      <c r="AA1606" s="31"/>
      <c r="AB1606" s="31"/>
      <c r="AC1606" s="122"/>
      <c r="AD1606" s="122"/>
      <c r="AQ1606" s="8"/>
      <c r="AR1606" s="8"/>
      <c r="AY1606" s="8"/>
      <c r="BA1606"/>
      <c r="BB1606"/>
      <c r="BC1606"/>
      <c r="BD1606"/>
    </row>
    <row r="1607" spans="1:56" s="4" customFormat="1">
      <c r="A1607"/>
      <c r="B1607"/>
      <c r="D1607"/>
      <c r="E1607"/>
      <c r="F1607"/>
      <c r="G1607"/>
      <c r="H1607"/>
      <c r="I1607"/>
      <c r="J1607"/>
      <c r="K1607"/>
      <c r="L1607"/>
      <c r="M1607"/>
      <c r="N1607"/>
      <c r="O1607"/>
      <c r="R1607" s="122"/>
      <c r="S1607" s="122"/>
      <c r="T1607" s="31"/>
      <c r="U1607" s="31"/>
      <c r="V1607" s="31"/>
      <c r="W1607" s="31"/>
      <c r="X1607" s="31"/>
      <c r="Y1607" s="31"/>
      <c r="Z1607" s="31"/>
      <c r="AA1607" s="31"/>
      <c r="AB1607" s="31"/>
      <c r="AC1607" s="122"/>
      <c r="AD1607" s="122"/>
      <c r="AQ1607" s="8"/>
      <c r="AR1607" s="8"/>
      <c r="AY1607" s="8"/>
      <c r="BA1607"/>
      <c r="BB1607"/>
      <c r="BC1607"/>
      <c r="BD1607"/>
    </row>
    <row r="1608" spans="1:56" s="4" customFormat="1">
      <c r="A1608"/>
      <c r="B1608"/>
      <c r="D1608"/>
      <c r="E1608"/>
      <c r="F1608"/>
      <c r="G1608"/>
      <c r="H1608"/>
      <c r="I1608"/>
      <c r="J1608"/>
      <c r="K1608"/>
      <c r="L1608"/>
      <c r="M1608"/>
      <c r="N1608"/>
      <c r="O1608"/>
      <c r="R1608" s="122"/>
      <c r="S1608" s="122"/>
      <c r="T1608" s="31"/>
      <c r="U1608" s="31"/>
      <c r="V1608" s="31"/>
      <c r="W1608" s="31"/>
      <c r="X1608" s="31"/>
      <c r="Y1608" s="31"/>
      <c r="Z1608" s="31"/>
      <c r="AA1608" s="31"/>
      <c r="AB1608" s="31"/>
      <c r="AC1608" s="122"/>
      <c r="AD1608" s="122"/>
      <c r="AQ1608" s="8"/>
      <c r="AR1608" s="8"/>
      <c r="AY1608" s="8"/>
      <c r="BA1608"/>
      <c r="BB1608"/>
      <c r="BC1608"/>
      <c r="BD1608"/>
    </row>
    <row r="1609" spans="1:56" s="4" customFormat="1">
      <c r="A1609"/>
      <c r="B1609"/>
      <c r="D1609"/>
      <c r="E1609"/>
      <c r="F1609"/>
      <c r="G1609"/>
      <c r="H1609"/>
      <c r="I1609"/>
      <c r="J1609"/>
      <c r="K1609"/>
      <c r="L1609"/>
      <c r="M1609"/>
      <c r="N1609"/>
      <c r="O1609"/>
      <c r="R1609" s="122"/>
      <c r="S1609" s="122"/>
      <c r="T1609" s="31"/>
      <c r="U1609" s="31"/>
      <c r="V1609" s="31"/>
      <c r="W1609" s="31"/>
      <c r="X1609" s="31"/>
      <c r="Y1609" s="31"/>
      <c r="Z1609" s="31"/>
      <c r="AA1609" s="31"/>
      <c r="AB1609" s="31"/>
      <c r="AC1609" s="122"/>
      <c r="AD1609" s="122"/>
      <c r="AQ1609" s="8"/>
      <c r="AR1609" s="8"/>
      <c r="AY1609" s="8"/>
      <c r="BA1609"/>
      <c r="BB1609"/>
      <c r="BC1609"/>
      <c r="BD1609"/>
    </row>
    <row r="1610" spans="1:56" s="4" customFormat="1">
      <c r="A1610"/>
      <c r="B1610"/>
      <c r="D1610"/>
      <c r="E1610"/>
      <c r="F1610"/>
      <c r="G1610"/>
      <c r="H1610"/>
      <c r="I1610"/>
      <c r="J1610"/>
      <c r="K1610"/>
      <c r="L1610"/>
      <c r="M1610"/>
      <c r="N1610"/>
      <c r="O1610"/>
      <c r="R1610" s="122"/>
      <c r="S1610" s="122"/>
      <c r="T1610" s="31"/>
      <c r="U1610" s="31"/>
      <c r="V1610" s="31"/>
      <c r="W1610" s="31"/>
      <c r="X1610" s="31"/>
      <c r="Y1610" s="31"/>
      <c r="Z1610" s="31"/>
      <c r="AA1610" s="31"/>
      <c r="AB1610" s="31"/>
      <c r="AC1610" s="122"/>
      <c r="AD1610" s="122"/>
      <c r="AQ1610" s="8"/>
      <c r="AR1610" s="8"/>
      <c r="AY1610" s="8"/>
      <c r="BA1610"/>
      <c r="BB1610"/>
      <c r="BC1610"/>
      <c r="BD1610"/>
    </row>
    <row r="1611" spans="1:56" s="4" customFormat="1">
      <c r="A1611"/>
      <c r="B1611"/>
      <c r="D1611"/>
      <c r="E1611"/>
      <c r="F1611"/>
      <c r="G1611"/>
      <c r="H1611"/>
      <c r="I1611"/>
      <c r="J1611"/>
      <c r="K1611"/>
      <c r="L1611"/>
      <c r="M1611"/>
      <c r="N1611"/>
      <c r="O1611"/>
      <c r="R1611" s="122"/>
      <c r="S1611" s="122"/>
      <c r="T1611" s="31"/>
      <c r="U1611" s="31"/>
      <c r="V1611" s="31"/>
      <c r="W1611" s="31"/>
      <c r="X1611" s="31"/>
      <c r="Y1611" s="31"/>
      <c r="Z1611" s="31"/>
      <c r="AA1611" s="31"/>
      <c r="AB1611" s="31"/>
      <c r="AC1611" s="122"/>
      <c r="AD1611" s="122"/>
      <c r="AQ1611" s="8"/>
      <c r="AR1611" s="8"/>
      <c r="AY1611" s="8"/>
      <c r="BA1611"/>
      <c r="BB1611"/>
      <c r="BC1611"/>
      <c r="BD1611"/>
    </row>
    <row r="1612" spans="1:56" s="4" customFormat="1">
      <c r="A1612"/>
      <c r="B1612"/>
      <c r="D1612"/>
      <c r="E1612"/>
      <c r="F1612"/>
      <c r="G1612"/>
      <c r="H1612"/>
      <c r="I1612"/>
      <c r="J1612"/>
      <c r="K1612"/>
      <c r="L1612"/>
      <c r="M1612"/>
      <c r="N1612"/>
      <c r="O1612"/>
      <c r="R1612" s="122"/>
      <c r="S1612" s="122"/>
      <c r="T1612" s="31"/>
      <c r="U1612" s="31"/>
      <c r="V1612" s="31"/>
      <c r="W1612" s="31"/>
      <c r="X1612" s="31"/>
      <c r="Y1612" s="31"/>
      <c r="Z1612" s="31"/>
      <c r="AA1612" s="31"/>
      <c r="AB1612" s="31"/>
      <c r="AC1612" s="122"/>
      <c r="AD1612" s="122"/>
      <c r="AQ1612" s="8"/>
      <c r="AR1612" s="8"/>
      <c r="AY1612" s="8"/>
      <c r="BA1612"/>
      <c r="BB1612"/>
      <c r="BC1612"/>
      <c r="BD1612"/>
    </row>
    <row r="1613" spans="1:56" s="4" customFormat="1">
      <c r="A1613"/>
      <c r="B1613"/>
      <c r="D1613"/>
      <c r="E1613"/>
      <c r="F1613"/>
      <c r="G1613"/>
      <c r="H1613"/>
      <c r="I1613"/>
      <c r="J1613"/>
      <c r="K1613"/>
      <c r="L1613"/>
      <c r="M1613"/>
      <c r="N1613"/>
      <c r="O1613"/>
      <c r="R1613" s="122"/>
      <c r="S1613" s="122"/>
      <c r="T1613" s="31"/>
      <c r="U1613" s="31"/>
      <c r="V1613" s="31"/>
      <c r="W1613" s="31"/>
      <c r="X1613" s="31"/>
      <c r="Y1613" s="31"/>
      <c r="Z1613" s="31"/>
      <c r="AA1613" s="31"/>
      <c r="AB1613" s="31"/>
      <c r="AC1613" s="122"/>
      <c r="AD1613" s="122"/>
      <c r="AQ1613" s="8"/>
      <c r="AR1613" s="8"/>
      <c r="AY1613" s="8"/>
      <c r="BA1613"/>
      <c r="BB1613"/>
      <c r="BC1613"/>
      <c r="BD1613"/>
    </row>
    <row r="1614" spans="1:56" s="4" customFormat="1">
      <c r="A1614"/>
      <c r="B1614"/>
      <c r="D1614"/>
      <c r="E1614"/>
      <c r="F1614"/>
      <c r="G1614"/>
      <c r="H1614"/>
      <c r="I1614"/>
      <c r="J1614"/>
      <c r="K1614"/>
      <c r="L1614"/>
      <c r="M1614"/>
      <c r="N1614"/>
      <c r="O1614"/>
      <c r="R1614" s="122"/>
      <c r="S1614" s="122"/>
      <c r="T1614" s="31"/>
      <c r="U1614" s="31"/>
      <c r="V1614" s="31"/>
      <c r="W1614" s="31"/>
      <c r="X1614" s="31"/>
      <c r="Y1614" s="31"/>
      <c r="Z1614" s="31"/>
      <c r="AA1614" s="31"/>
      <c r="AB1614" s="31"/>
      <c r="AC1614" s="122"/>
      <c r="AD1614" s="122"/>
      <c r="AQ1614" s="8"/>
      <c r="AR1614" s="8"/>
      <c r="AY1614" s="8"/>
      <c r="BA1614"/>
      <c r="BB1614"/>
      <c r="BC1614"/>
      <c r="BD1614"/>
    </row>
    <row r="1615" spans="1:56" s="4" customFormat="1">
      <c r="A1615"/>
      <c r="B1615"/>
      <c r="D1615"/>
      <c r="E1615"/>
      <c r="F1615"/>
      <c r="G1615"/>
      <c r="H1615"/>
      <c r="I1615"/>
      <c r="J1615"/>
      <c r="K1615"/>
      <c r="L1615"/>
      <c r="M1615"/>
      <c r="N1615"/>
      <c r="O1615"/>
      <c r="R1615" s="122"/>
      <c r="S1615" s="122"/>
      <c r="T1615" s="31"/>
      <c r="U1615" s="31"/>
      <c r="V1615" s="31"/>
      <c r="W1615" s="31"/>
      <c r="X1615" s="31"/>
      <c r="Y1615" s="31"/>
      <c r="Z1615" s="31"/>
      <c r="AA1615" s="31"/>
      <c r="AB1615" s="31"/>
      <c r="AC1615" s="122"/>
      <c r="AD1615" s="122"/>
      <c r="AQ1615" s="8"/>
      <c r="AR1615" s="8"/>
      <c r="AY1615" s="8"/>
      <c r="BA1615"/>
      <c r="BB1615"/>
      <c r="BC1615"/>
      <c r="BD1615"/>
    </row>
    <row r="1616" spans="1:56" s="4" customFormat="1">
      <c r="A1616"/>
      <c r="B1616"/>
      <c r="D1616"/>
      <c r="E1616"/>
      <c r="F1616"/>
      <c r="G1616"/>
      <c r="H1616"/>
      <c r="I1616"/>
      <c r="J1616"/>
      <c r="K1616"/>
      <c r="L1616"/>
      <c r="M1616"/>
      <c r="N1616"/>
      <c r="O1616"/>
      <c r="R1616" s="122"/>
      <c r="S1616" s="122"/>
      <c r="T1616" s="31"/>
      <c r="U1616" s="31"/>
      <c r="V1616" s="31"/>
      <c r="W1616" s="31"/>
      <c r="X1616" s="31"/>
      <c r="Y1616" s="31"/>
      <c r="Z1616" s="31"/>
      <c r="AA1616" s="31"/>
      <c r="AB1616" s="31"/>
      <c r="AC1616" s="122"/>
      <c r="AD1616" s="122"/>
      <c r="AQ1616" s="8"/>
      <c r="AR1616" s="8"/>
      <c r="AY1616" s="8"/>
      <c r="BA1616"/>
      <c r="BB1616"/>
      <c r="BC1616"/>
      <c r="BD1616"/>
    </row>
    <row r="1617" spans="1:56" s="4" customFormat="1">
      <c r="A1617"/>
      <c r="B1617"/>
      <c r="D1617"/>
      <c r="E1617"/>
      <c r="F1617"/>
      <c r="G1617"/>
      <c r="H1617"/>
      <c r="I1617"/>
      <c r="J1617"/>
      <c r="K1617"/>
      <c r="L1617"/>
      <c r="M1617"/>
      <c r="N1617"/>
      <c r="O1617"/>
      <c r="R1617" s="122"/>
      <c r="S1617" s="122"/>
      <c r="T1617" s="31"/>
      <c r="U1617" s="31"/>
      <c r="V1617" s="31"/>
      <c r="W1617" s="31"/>
      <c r="X1617" s="31"/>
      <c r="Y1617" s="31"/>
      <c r="Z1617" s="31"/>
      <c r="AA1617" s="31"/>
      <c r="AB1617" s="31"/>
      <c r="AC1617" s="122"/>
      <c r="AD1617" s="122"/>
      <c r="AQ1617" s="8"/>
      <c r="AR1617" s="8"/>
      <c r="AY1617" s="8"/>
      <c r="BA1617"/>
      <c r="BB1617"/>
      <c r="BC1617"/>
      <c r="BD1617"/>
    </row>
    <row r="1618" spans="1:56" s="4" customFormat="1">
      <c r="A1618"/>
      <c r="B1618"/>
      <c r="D1618"/>
      <c r="E1618"/>
      <c r="F1618"/>
      <c r="G1618"/>
      <c r="H1618"/>
      <c r="I1618"/>
      <c r="J1618"/>
      <c r="K1618"/>
      <c r="L1618"/>
      <c r="M1618"/>
      <c r="N1618"/>
      <c r="O1618"/>
      <c r="R1618" s="122"/>
      <c r="S1618" s="122"/>
      <c r="T1618" s="31"/>
      <c r="U1618" s="31"/>
      <c r="V1618" s="31"/>
      <c r="W1618" s="31"/>
      <c r="X1618" s="31"/>
      <c r="Y1618" s="31"/>
      <c r="Z1618" s="31"/>
      <c r="AA1618" s="31"/>
      <c r="AB1618" s="31"/>
      <c r="AC1618" s="122"/>
      <c r="AD1618" s="122"/>
      <c r="AQ1618" s="8"/>
      <c r="AR1618" s="8"/>
      <c r="AY1618" s="8"/>
      <c r="BA1618"/>
      <c r="BB1618"/>
      <c r="BC1618"/>
      <c r="BD1618"/>
    </row>
    <row r="1619" spans="1:56" s="4" customFormat="1">
      <c r="A1619"/>
      <c r="B1619"/>
      <c r="D1619"/>
      <c r="E1619"/>
      <c r="F1619"/>
      <c r="G1619"/>
      <c r="H1619"/>
      <c r="I1619"/>
      <c r="J1619"/>
      <c r="K1619"/>
      <c r="L1619"/>
      <c r="M1619"/>
      <c r="N1619"/>
      <c r="O1619"/>
      <c r="R1619" s="122"/>
      <c r="S1619" s="122"/>
      <c r="T1619" s="31"/>
      <c r="U1619" s="31"/>
      <c r="V1619" s="31"/>
      <c r="W1619" s="31"/>
      <c r="X1619" s="31"/>
      <c r="Y1619" s="31"/>
      <c r="Z1619" s="31"/>
      <c r="AA1619" s="31"/>
      <c r="AB1619" s="31"/>
      <c r="AC1619" s="122"/>
      <c r="AD1619" s="122"/>
      <c r="AQ1619" s="8"/>
      <c r="AR1619" s="8"/>
      <c r="AY1619" s="8"/>
      <c r="BA1619"/>
      <c r="BB1619"/>
      <c r="BC1619"/>
      <c r="BD1619"/>
    </row>
    <row r="1620" spans="1:56" s="4" customFormat="1">
      <c r="A1620"/>
      <c r="B1620"/>
      <c r="D1620"/>
      <c r="E1620"/>
      <c r="F1620"/>
      <c r="G1620"/>
      <c r="H1620"/>
      <c r="I1620"/>
      <c r="J1620"/>
      <c r="K1620"/>
      <c r="L1620"/>
      <c r="M1620"/>
      <c r="N1620"/>
      <c r="O1620"/>
      <c r="R1620" s="122"/>
      <c r="S1620" s="122"/>
      <c r="T1620" s="31"/>
      <c r="U1620" s="31"/>
      <c r="V1620" s="31"/>
      <c r="W1620" s="31"/>
      <c r="X1620" s="31"/>
      <c r="Y1620" s="31"/>
      <c r="Z1620" s="31"/>
      <c r="AA1620" s="31"/>
      <c r="AB1620" s="31"/>
      <c r="AC1620" s="122"/>
      <c r="AD1620" s="122"/>
      <c r="AQ1620" s="8"/>
      <c r="AR1620" s="8"/>
      <c r="AY1620" s="8"/>
      <c r="BA1620"/>
      <c r="BB1620"/>
      <c r="BC1620"/>
      <c r="BD1620"/>
    </row>
    <row r="1621" spans="1:56" s="4" customFormat="1">
      <c r="A1621"/>
      <c r="B1621"/>
      <c r="D1621"/>
      <c r="E1621"/>
      <c r="F1621"/>
      <c r="G1621"/>
      <c r="H1621"/>
      <c r="I1621"/>
      <c r="J1621"/>
      <c r="K1621"/>
      <c r="L1621"/>
      <c r="M1621"/>
      <c r="N1621"/>
      <c r="O1621"/>
      <c r="R1621" s="122"/>
      <c r="S1621" s="122"/>
      <c r="T1621" s="31"/>
      <c r="U1621" s="31"/>
      <c r="V1621" s="31"/>
      <c r="W1621" s="31"/>
      <c r="X1621" s="31"/>
      <c r="Y1621" s="31"/>
      <c r="Z1621" s="31"/>
      <c r="AA1621" s="31"/>
      <c r="AB1621" s="31"/>
      <c r="AC1621" s="122"/>
      <c r="AD1621" s="122"/>
      <c r="AQ1621" s="8"/>
      <c r="AR1621" s="8"/>
      <c r="AY1621" s="8"/>
      <c r="BA1621"/>
      <c r="BB1621"/>
      <c r="BC1621"/>
      <c r="BD1621"/>
    </row>
    <row r="1622" spans="1:56" s="4" customFormat="1">
      <c r="A1622"/>
      <c r="B1622"/>
      <c r="D1622"/>
      <c r="E1622"/>
      <c r="F1622"/>
      <c r="G1622"/>
      <c r="H1622"/>
      <c r="I1622"/>
      <c r="J1622"/>
      <c r="K1622"/>
      <c r="L1622"/>
      <c r="M1622"/>
      <c r="N1622"/>
      <c r="O1622"/>
      <c r="R1622" s="122"/>
      <c r="S1622" s="122"/>
      <c r="T1622" s="31"/>
      <c r="U1622" s="31"/>
      <c r="V1622" s="31"/>
      <c r="W1622" s="31"/>
      <c r="X1622" s="31"/>
      <c r="Y1622" s="31"/>
      <c r="Z1622" s="31"/>
      <c r="AA1622" s="31"/>
      <c r="AB1622" s="31"/>
      <c r="AC1622" s="122"/>
      <c r="AD1622" s="122"/>
      <c r="AQ1622" s="8"/>
      <c r="AR1622" s="8"/>
      <c r="AY1622" s="8"/>
      <c r="BA1622"/>
      <c r="BB1622"/>
      <c r="BC1622"/>
      <c r="BD1622"/>
    </row>
    <row r="1623" spans="1:56" s="4" customFormat="1">
      <c r="A1623"/>
      <c r="B1623"/>
      <c r="D1623"/>
      <c r="E1623"/>
      <c r="F1623"/>
      <c r="G1623"/>
      <c r="H1623"/>
      <c r="I1623"/>
      <c r="J1623"/>
      <c r="K1623"/>
      <c r="L1623"/>
      <c r="M1623"/>
      <c r="N1623"/>
      <c r="O1623"/>
      <c r="R1623" s="122"/>
      <c r="S1623" s="122"/>
      <c r="T1623" s="31"/>
      <c r="U1623" s="31"/>
      <c r="V1623" s="31"/>
      <c r="W1623" s="31"/>
      <c r="X1623" s="31"/>
      <c r="Y1623" s="31"/>
      <c r="Z1623" s="31"/>
      <c r="AA1623" s="31"/>
      <c r="AB1623" s="31"/>
      <c r="AC1623" s="122"/>
      <c r="AD1623" s="122"/>
      <c r="AQ1623" s="8"/>
      <c r="AR1623" s="8"/>
      <c r="AY1623" s="8"/>
      <c r="BA1623"/>
      <c r="BB1623"/>
      <c r="BC1623"/>
      <c r="BD1623"/>
    </row>
    <row r="1624" spans="1:56" s="4" customFormat="1">
      <c r="A1624"/>
      <c r="B1624"/>
      <c r="D1624"/>
      <c r="E1624"/>
      <c r="F1624"/>
      <c r="G1624"/>
      <c r="H1624"/>
      <c r="I1624"/>
      <c r="J1624"/>
      <c r="K1624"/>
      <c r="L1624"/>
      <c r="M1624"/>
      <c r="N1624"/>
      <c r="O1624"/>
      <c r="R1624" s="122"/>
      <c r="S1624" s="122"/>
      <c r="T1624" s="31"/>
      <c r="U1624" s="31"/>
      <c r="V1624" s="31"/>
      <c r="W1624" s="31"/>
      <c r="X1624" s="31"/>
      <c r="Y1624" s="31"/>
      <c r="Z1624" s="31"/>
      <c r="AA1624" s="31"/>
      <c r="AB1624" s="31"/>
      <c r="AC1624" s="122"/>
      <c r="AD1624" s="122"/>
      <c r="AQ1624" s="8"/>
      <c r="AR1624" s="8"/>
      <c r="AY1624" s="8"/>
      <c r="BA1624"/>
      <c r="BB1624"/>
      <c r="BC1624"/>
      <c r="BD1624"/>
    </row>
    <row r="1625" spans="1:56" s="4" customFormat="1">
      <c r="A1625"/>
      <c r="B1625"/>
      <c r="D1625"/>
      <c r="E1625"/>
      <c r="F1625"/>
      <c r="G1625"/>
      <c r="H1625"/>
      <c r="I1625"/>
      <c r="J1625"/>
      <c r="K1625"/>
      <c r="L1625"/>
      <c r="M1625"/>
      <c r="N1625"/>
      <c r="O1625"/>
      <c r="R1625" s="122"/>
      <c r="S1625" s="122"/>
      <c r="T1625" s="31"/>
      <c r="U1625" s="31"/>
      <c r="V1625" s="31"/>
      <c r="W1625" s="31"/>
      <c r="X1625" s="31"/>
      <c r="Y1625" s="31"/>
      <c r="Z1625" s="31"/>
      <c r="AA1625" s="31"/>
      <c r="AB1625" s="31"/>
      <c r="AC1625" s="122"/>
      <c r="AD1625" s="122"/>
      <c r="AQ1625" s="8"/>
      <c r="AR1625" s="8"/>
      <c r="AY1625" s="8"/>
      <c r="BA1625"/>
      <c r="BB1625"/>
      <c r="BC1625"/>
      <c r="BD1625"/>
    </row>
    <row r="1626" spans="1:56" s="4" customFormat="1">
      <c r="A1626"/>
      <c r="B1626"/>
      <c r="D1626"/>
      <c r="E1626"/>
      <c r="F1626"/>
      <c r="G1626"/>
      <c r="H1626"/>
      <c r="I1626"/>
      <c r="J1626"/>
      <c r="K1626"/>
      <c r="L1626"/>
      <c r="M1626"/>
      <c r="N1626"/>
      <c r="O1626"/>
      <c r="R1626" s="122"/>
      <c r="S1626" s="122"/>
      <c r="T1626" s="31"/>
      <c r="U1626" s="31"/>
      <c r="V1626" s="31"/>
      <c r="W1626" s="31"/>
      <c r="X1626" s="31"/>
      <c r="Y1626" s="31"/>
      <c r="Z1626" s="31"/>
      <c r="AA1626" s="31"/>
      <c r="AB1626" s="31"/>
      <c r="AC1626" s="122"/>
      <c r="AD1626" s="122"/>
      <c r="AQ1626" s="8"/>
      <c r="AR1626" s="8"/>
      <c r="AY1626" s="8"/>
      <c r="BA1626"/>
      <c r="BB1626"/>
      <c r="BC1626"/>
      <c r="BD1626"/>
    </row>
    <row r="1627" spans="1:56" s="4" customFormat="1">
      <c r="A1627"/>
      <c r="B1627"/>
      <c r="D1627"/>
      <c r="E1627"/>
      <c r="F1627"/>
      <c r="G1627"/>
      <c r="H1627"/>
      <c r="I1627"/>
      <c r="J1627"/>
      <c r="K1627"/>
      <c r="L1627"/>
      <c r="M1627"/>
      <c r="N1627"/>
      <c r="O1627"/>
      <c r="R1627" s="122"/>
      <c r="S1627" s="122"/>
      <c r="T1627" s="31"/>
      <c r="U1627" s="31"/>
      <c r="V1627" s="31"/>
      <c r="W1627" s="31"/>
      <c r="X1627" s="31"/>
      <c r="Y1627" s="31"/>
      <c r="Z1627" s="31"/>
      <c r="AA1627" s="31"/>
      <c r="AB1627" s="31"/>
      <c r="AC1627" s="122"/>
      <c r="AD1627" s="122"/>
      <c r="AQ1627" s="8"/>
      <c r="AR1627" s="8"/>
      <c r="AY1627" s="8"/>
      <c r="BA1627"/>
      <c r="BB1627"/>
      <c r="BC1627"/>
      <c r="BD1627"/>
    </row>
    <row r="1628" spans="1:56" s="4" customFormat="1">
      <c r="A1628"/>
      <c r="B1628"/>
      <c r="D1628"/>
      <c r="E1628"/>
      <c r="F1628"/>
      <c r="G1628"/>
      <c r="H1628"/>
      <c r="I1628"/>
      <c r="J1628"/>
      <c r="K1628"/>
      <c r="L1628"/>
      <c r="M1628"/>
      <c r="N1628"/>
      <c r="O1628"/>
      <c r="R1628" s="122"/>
      <c r="S1628" s="122"/>
      <c r="T1628" s="31"/>
      <c r="U1628" s="31"/>
      <c r="V1628" s="31"/>
      <c r="W1628" s="31"/>
      <c r="X1628" s="31"/>
      <c r="Y1628" s="31"/>
      <c r="Z1628" s="31"/>
      <c r="AA1628" s="31"/>
      <c r="AB1628" s="31"/>
      <c r="AC1628" s="122"/>
      <c r="AD1628" s="122"/>
      <c r="AQ1628" s="8"/>
      <c r="AR1628" s="8"/>
      <c r="AY1628" s="8"/>
      <c r="BA1628"/>
      <c r="BB1628"/>
      <c r="BC1628"/>
      <c r="BD1628"/>
    </row>
    <row r="1629" spans="1:56" s="4" customFormat="1">
      <c r="A1629"/>
      <c r="B1629"/>
      <c r="D1629"/>
      <c r="E1629"/>
      <c r="F1629"/>
      <c r="G1629"/>
      <c r="H1629"/>
      <c r="I1629"/>
      <c r="J1629"/>
      <c r="K1629"/>
      <c r="L1629"/>
      <c r="M1629"/>
      <c r="N1629"/>
      <c r="O1629"/>
      <c r="R1629" s="122"/>
      <c r="S1629" s="122"/>
      <c r="T1629" s="31"/>
      <c r="U1629" s="31"/>
      <c r="V1629" s="31"/>
      <c r="W1629" s="31"/>
      <c r="X1629" s="31"/>
      <c r="Y1629" s="31"/>
      <c r="Z1629" s="31"/>
      <c r="AA1629" s="31"/>
      <c r="AB1629" s="31"/>
      <c r="AC1629" s="122"/>
      <c r="AD1629" s="122"/>
      <c r="AQ1629" s="8"/>
      <c r="AR1629" s="8"/>
      <c r="AY1629" s="8"/>
      <c r="BA1629"/>
      <c r="BB1629"/>
      <c r="BC1629"/>
      <c r="BD1629"/>
    </row>
    <row r="1630" spans="1:56" s="4" customFormat="1">
      <c r="A1630"/>
      <c r="B1630"/>
      <c r="D1630"/>
      <c r="E1630"/>
      <c r="F1630"/>
      <c r="G1630"/>
      <c r="H1630"/>
      <c r="I1630"/>
      <c r="J1630"/>
      <c r="K1630"/>
      <c r="L1630"/>
      <c r="M1630"/>
      <c r="N1630"/>
      <c r="O1630"/>
      <c r="R1630" s="122"/>
      <c r="S1630" s="122"/>
      <c r="T1630" s="31"/>
      <c r="U1630" s="31"/>
      <c r="V1630" s="31"/>
      <c r="W1630" s="31"/>
      <c r="X1630" s="31"/>
      <c r="Y1630" s="31"/>
      <c r="Z1630" s="31"/>
      <c r="AA1630" s="31"/>
      <c r="AB1630" s="31"/>
      <c r="AC1630" s="122"/>
      <c r="AD1630" s="122"/>
      <c r="AQ1630" s="8"/>
      <c r="AR1630" s="8"/>
      <c r="AY1630" s="8"/>
      <c r="BA1630"/>
      <c r="BB1630"/>
      <c r="BC1630"/>
      <c r="BD1630"/>
    </row>
    <row r="1631" spans="1:56" s="4" customFormat="1">
      <c r="A1631"/>
      <c r="B1631"/>
      <c r="D1631"/>
      <c r="E1631"/>
      <c r="F1631"/>
      <c r="G1631"/>
      <c r="H1631"/>
      <c r="I1631"/>
      <c r="J1631"/>
      <c r="K1631"/>
      <c r="L1631"/>
      <c r="M1631"/>
      <c r="N1631"/>
      <c r="O1631"/>
      <c r="R1631" s="122"/>
      <c r="S1631" s="122"/>
      <c r="T1631" s="31"/>
      <c r="U1631" s="31"/>
      <c r="V1631" s="31"/>
      <c r="W1631" s="31"/>
      <c r="X1631" s="31"/>
      <c r="Y1631" s="31"/>
      <c r="Z1631" s="31"/>
      <c r="AA1631" s="31"/>
      <c r="AB1631" s="31"/>
      <c r="AC1631" s="122"/>
      <c r="AD1631" s="122"/>
      <c r="AQ1631" s="8"/>
      <c r="AR1631" s="8"/>
      <c r="AY1631" s="8"/>
      <c r="BA1631"/>
      <c r="BB1631"/>
      <c r="BC1631"/>
      <c r="BD1631"/>
    </row>
    <row r="1632" spans="1:56" s="4" customFormat="1">
      <c r="A1632"/>
      <c r="B1632"/>
      <c r="D1632"/>
      <c r="E1632"/>
      <c r="F1632"/>
      <c r="G1632"/>
      <c r="H1632"/>
      <c r="I1632"/>
      <c r="J1632"/>
      <c r="K1632"/>
      <c r="L1632"/>
      <c r="M1632"/>
      <c r="N1632"/>
      <c r="O1632"/>
      <c r="R1632" s="122"/>
      <c r="S1632" s="122"/>
      <c r="T1632" s="31"/>
      <c r="U1632" s="31"/>
      <c r="V1632" s="31"/>
      <c r="W1632" s="31"/>
      <c r="X1632" s="31"/>
      <c r="Y1632" s="31"/>
      <c r="Z1632" s="31"/>
      <c r="AA1632" s="31"/>
      <c r="AB1632" s="31"/>
      <c r="AC1632" s="122"/>
      <c r="AD1632" s="122"/>
      <c r="AQ1632" s="8"/>
      <c r="AR1632" s="8"/>
      <c r="AY1632" s="8"/>
      <c r="BA1632"/>
      <c r="BB1632"/>
      <c r="BC1632"/>
      <c r="BD1632"/>
    </row>
    <row r="1633" spans="1:56" s="4" customFormat="1">
      <c r="A1633"/>
      <c r="B1633"/>
      <c r="D1633"/>
      <c r="E1633"/>
      <c r="F1633"/>
      <c r="G1633"/>
      <c r="H1633"/>
      <c r="I1633"/>
      <c r="J1633"/>
      <c r="K1633"/>
      <c r="L1633"/>
      <c r="M1633"/>
      <c r="N1633"/>
      <c r="O1633"/>
      <c r="R1633" s="122"/>
      <c r="S1633" s="122"/>
      <c r="T1633" s="31"/>
      <c r="U1633" s="31"/>
      <c r="V1633" s="31"/>
      <c r="W1633" s="31"/>
      <c r="X1633" s="31"/>
      <c r="Y1633" s="31"/>
      <c r="Z1633" s="31"/>
      <c r="AA1633" s="31"/>
      <c r="AB1633" s="31"/>
      <c r="AC1633" s="122"/>
      <c r="AD1633" s="122"/>
      <c r="AQ1633" s="8"/>
      <c r="AR1633" s="8"/>
      <c r="AY1633" s="8"/>
      <c r="BA1633"/>
      <c r="BB1633"/>
      <c r="BC1633"/>
      <c r="BD1633"/>
    </row>
    <row r="1634" spans="1:56" s="4" customFormat="1">
      <c r="A1634"/>
      <c r="B1634"/>
      <c r="D1634"/>
      <c r="E1634"/>
      <c r="F1634"/>
      <c r="G1634"/>
      <c r="H1634"/>
      <c r="I1634"/>
      <c r="J1634"/>
      <c r="K1634"/>
      <c r="L1634"/>
      <c r="M1634"/>
      <c r="N1634"/>
      <c r="O1634"/>
      <c r="R1634" s="122"/>
      <c r="S1634" s="122"/>
      <c r="T1634" s="31"/>
      <c r="U1634" s="31"/>
      <c r="V1634" s="31"/>
      <c r="W1634" s="31"/>
      <c r="X1634" s="31"/>
      <c r="Y1634" s="31"/>
      <c r="Z1634" s="31"/>
      <c r="AA1634" s="31"/>
      <c r="AB1634" s="31"/>
      <c r="AC1634" s="122"/>
      <c r="AD1634" s="122"/>
      <c r="AQ1634" s="8"/>
      <c r="AR1634" s="8"/>
      <c r="AY1634" s="8"/>
      <c r="BA1634"/>
      <c r="BB1634"/>
      <c r="BC1634"/>
      <c r="BD1634"/>
    </row>
    <row r="1635" spans="1:56" s="4" customFormat="1">
      <c r="A1635"/>
      <c r="B1635"/>
      <c r="D1635"/>
      <c r="E1635"/>
      <c r="F1635"/>
      <c r="G1635"/>
      <c r="H1635"/>
      <c r="I1635"/>
      <c r="J1635"/>
      <c r="K1635"/>
      <c r="L1635"/>
      <c r="M1635"/>
      <c r="N1635"/>
      <c r="O1635"/>
      <c r="R1635" s="122"/>
      <c r="S1635" s="122"/>
      <c r="T1635" s="31"/>
      <c r="U1635" s="31"/>
      <c r="V1635" s="31"/>
      <c r="W1635" s="31"/>
      <c r="X1635" s="31"/>
      <c r="Y1635" s="31"/>
      <c r="Z1635" s="31"/>
      <c r="AA1635" s="31"/>
      <c r="AB1635" s="31"/>
      <c r="AC1635" s="122"/>
      <c r="AD1635" s="122"/>
      <c r="AQ1635" s="8"/>
      <c r="AR1635" s="8"/>
      <c r="AY1635" s="8"/>
      <c r="BA1635"/>
      <c r="BB1635"/>
      <c r="BC1635"/>
      <c r="BD1635"/>
    </row>
    <row r="1636" spans="1:56" s="4" customFormat="1">
      <c r="A1636"/>
      <c r="B1636"/>
      <c r="D1636"/>
      <c r="E1636"/>
      <c r="F1636"/>
      <c r="G1636"/>
      <c r="H1636"/>
      <c r="I1636"/>
      <c r="J1636"/>
      <c r="K1636"/>
      <c r="L1636"/>
      <c r="M1636"/>
      <c r="N1636"/>
      <c r="O1636"/>
      <c r="R1636" s="122"/>
      <c r="S1636" s="122"/>
      <c r="T1636" s="31"/>
      <c r="U1636" s="31"/>
      <c r="V1636" s="31"/>
      <c r="W1636" s="31"/>
      <c r="X1636" s="31"/>
      <c r="Y1636" s="31"/>
      <c r="Z1636" s="31"/>
      <c r="AA1636" s="31"/>
      <c r="AB1636" s="31"/>
      <c r="AC1636" s="122"/>
      <c r="AD1636" s="122"/>
      <c r="AQ1636" s="8"/>
      <c r="AR1636" s="8"/>
      <c r="AY1636" s="8"/>
      <c r="BA1636"/>
      <c r="BB1636"/>
      <c r="BC1636"/>
      <c r="BD1636"/>
    </row>
    <row r="1637" spans="1:56" s="4" customFormat="1">
      <c r="A1637"/>
      <c r="B1637"/>
      <c r="D1637"/>
      <c r="E1637"/>
      <c r="F1637"/>
      <c r="G1637"/>
      <c r="H1637"/>
      <c r="I1637"/>
      <c r="J1637"/>
      <c r="K1637"/>
      <c r="L1637"/>
      <c r="M1637"/>
      <c r="N1637"/>
      <c r="O1637"/>
      <c r="R1637" s="122"/>
      <c r="S1637" s="122"/>
      <c r="T1637" s="31"/>
      <c r="U1637" s="31"/>
      <c r="V1637" s="31"/>
      <c r="W1637" s="31"/>
      <c r="X1637" s="31"/>
      <c r="Y1637" s="31"/>
      <c r="Z1637" s="31"/>
      <c r="AA1637" s="31"/>
      <c r="AB1637" s="31"/>
      <c r="AC1637" s="122"/>
      <c r="AD1637" s="122"/>
      <c r="AQ1637" s="8"/>
      <c r="AR1637" s="8"/>
      <c r="AY1637" s="8"/>
      <c r="BA1637"/>
      <c r="BB1637"/>
      <c r="BC1637"/>
      <c r="BD1637"/>
    </row>
    <row r="1638" spans="1:56" s="4" customFormat="1">
      <c r="A1638"/>
      <c r="B1638"/>
      <c r="D1638"/>
      <c r="E1638"/>
      <c r="F1638"/>
      <c r="G1638"/>
      <c r="H1638"/>
      <c r="I1638"/>
      <c r="J1638"/>
      <c r="K1638"/>
      <c r="L1638"/>
      <c r="M1638"/>
      <c r="N1638"/>
      <c r="O1638"/>
      <c r="R1638" s="122"/>
      <c r="S1638" s="122"/>
      <c r="T1638" s="31"/>
      <c r="U1638" s="31"/>
      <c r="V1638" s="31"/>
      <c r="W1638" s="31"/>
      <c r="X1638" s="31"/>
      <c r="Y1638" s="31"/>
      <c r="Z1638" s="31"/>
      <c r="AA1638" s="31"/>
      <c r="AB1638" s="31"/>
      <c r="AC1638" s="122"/>
      <c r="AD1638" s="122"/>
      <c r="AQ1638" s="8"/>
      <c r="AR1638" s="8"/>
      <c r="AY1638" s="8"/>
      <c r="BA1638"/>
      <c r="BB1638"/>
      <c r="BC1638"/>
      <c r="BD1638"/>
    </row>
    <row r="1639" spans="1:56" s="4" customFormat="1">
      <c r="A1639"/>
      <c r="B1639"/>
      <c r="D1639"/>
      <c r="E1639"/>
      <c r="F1639"/>
      <c r="G1639"/>
      <c r="H1639"/>
      <c r="I1639"/>
      <c r="J1639"/>
      <c r="K1639"/>
      <c r="L1639"/>
      <c r="M1639"/>
      <c r="N1639"/>
      <c r="O1639"/>
      <c r="R1639" s="122"/>
      <c r="S1639" s="122"/>
      <c r="T1639" s="31"/>
      <c r="U1639" s="31"/>
      <c r="V1639" s="31"/>
      <c r="W1639" s="31"/>
      <c r="X1639" s="31"/>
      <c r="Y1639" s="31"/>
      <c r="Z1639" s="31"/>
      <c r="AA1639" s="31"/>
      <c r="AB1639" s="31"/>
      <c r="AC1639" s="122"/>
      <c r="AD1639" s="122"/>
      <c r="AQ1639" s="8"/>
      <c r="AR1639" s="8"/>
      <c r="AY1639" s="8"/>
      <c r="BA1639"/>
      <c r="BB1639"/>
      <c r="BC1639"/>
      <c r="BD1639"/>
    </row>
    <row r="1640" spans="1:56" s="4" customFormat="1">
      <c r="A1640"/>
      <c r="B1640"/>
      <c r="D1640"/>
      <c r="E1640"/>
      <c r="F1640"/>
      <c r="G1640"/>
      <c r="H1640"/>
      <c r="I1640"/>
      <c r="J1640"/>
      <c r="K1640"/>
      <c r="L1640"/>
      <c r="M1640"/>
      <c r="N1640"/>
      <c r="O1640"/>
      <c r="R1640" s="122"/>
      <c r="S1640" s="122"/>
      <c r="T1640" s="31"/>
      <c r="U1640" s="31"/>
      <c r="V1640" s="31"/>
      <c r="W1640" s="31"/>
      <c r="X1640" s="31"/>
      <c r="Y1640" s="31"/>
      <c r="Z1640" s="31"/>
      <c r="AA1640" s="31"/>
      <c r="AB1640" s="31"/>
      <c r="AC1640" s="122"/>
      <c r="AD1640" s="122"/>
      <c r="AQ1640" s="8"/>
      <c r="AR1640" s="8"/>
      <c r="AY1640" s="8"/>
      <c r="BA1640"/>
      <c r="BB1640"/>
      <c r="BC1640"/>
      <c r="BD1640"/>
    </row>
    <row r="1641" spans="1:56" s="4" customFormat="1">
      <c r="A1641"/>
      <c r="B1641"/>
      <c r="D1641"/>
      <c r="E1641"/>
      <c r="F1641"/>
      <c r="G1641"/>
      <c r="H1641"/>
      <c r="I1641"/>
      <c r="J1641"/>
      <c r="K1641"/>
      <c r="L1641"/>
      <c r="M1641"/>
      <c r="N1641"/>
      <c r="O1641"/>
      <c r="R1641" s="122"/>
      <c r="S1641" s="122"/>
      <c r="T1641" s="31"/>
      <c r="U1641" s="31"/>
      <c r="V1641" s="31"/>
      <c r="W1641" s="31"/>
      <c r="X1641" s="31"/>
      <c r="Y1641" s="31"/>
      <c r="Z1641" s="31"/>
      <c r="AA1641" s="31"/>
      <c r="AB1641" s="31"/>
      <c r="AC1641" s="122"/>
      <c r="AD1641" s="122"/>
      <c r="AQ1641" s="8"/>
      <c r="AR1641" s="8"/>
      <c r="AY1641" s="8"/>
      <c r="BA1641"/>
      <c r="BB1641"/>
      <c r="BC1641"/>
      <c r="BD1641"/>
    </row>
    <row r="1642" spans="1:56" s="4" customFormat="1">
      <c r="A1642"/>
      <c r="B1642"/>
      <c r="D1642"/>
      <c r="E1642"/>
      <c r="F1642"/>
      <c r="G1642"/>
      <c r="H1642"/>
      <c r="I1642"/>
      <c r="J1642"/>
      <c r="K1642"/>
      <c r="L1642"/>
      <c r="M1642"/>
      <c r="N1642"/>
      <c r="O1642"/>
      <c r="R1642" s="122"/>
      <c r="S1642" s="122"/>
      <c r="T1642" s="31"/>
      <c r="U1642" s="31"/>
      <c r="V1642" s="31"/>
      <c r="W1642" s="31"/>
      <c r="X1642" s="31"/>
      <c r="Y1642" s="31"/>
      <c r="Z1642" s="31"/>
      <c r="AA1642" s="31"/>
      <c r="AB1642" s="31"/>
      <c r="AC1642" s="122"/>
      <c r="AD1642" s="122"/>
      <c r="AQ1642" s="8"/>
      <c r="AR1642" s="8"/>
      <c r="AY1642" s="8"/>
      <c r="BA1642"/>
      <c r="BB1642"/>
      <c r="BC1642"/>
      <c r="BD1642"/>
    </row>
    <row r="1643" spans="1:56" s="4" customFormat="1">
      <c r="A1643"/>
      <c r="B1643"/>
      <c r="D1643"/>
      <c r="E1643"/>
      <c r="F1643"/>
      <c r="G1643"/>
      <c r="H1643"/>
      <c r="I1643"/>
      <c r="J1643"/>
      <c r="K1643"/>
      <c r="L1643"/>
      <c r="M1643"/>
      <c r="N1643"/>
      <c r="O1643"/>
      <c r="R1643" s="122"/>
      <c r="S1643" s="122"/>
      <c r="T1643" s="31"/>
      <c r="U1643" s="31"/>
      <c r="V1643" s="31"/>
      <c r="W1643" s="31"/>
      <c r="X1643" s="31"/>
      <c r="Y1643" s="31"/>
      <c r="Z1643" s="31"/>
      <c r="AA1643" s="31"/>
      <c r="AB1643" s="31"/>
      <c r="AC1643" s="122"/>
      <c r="AD1643" s="122"/>
      <c r="AQ1643" s="8"/>
      <c r="AR1643" s="8"/>
      <c r="AY1643" s="8"/>
      <c r="BA1643"/>
      <c r="BB1643"/>
      <c r="BC1643"/>
      <c r="BD1643"/>
    </row>
    <row r="1644" spans="1:56" s="4" customFormat="1">
      <c r="A1644"/>
      <c r="B1644"/>
      <c r="D1644"/>
      <c r="E1644"/>
      <c r="F1644"/>
      <c r="G1644"/>
      <c r="H1644"/>
      <c r="I1644"/>
      <c r="J1644"/>
      <c r="K1644"/>
      <c r="L1644"/>
      <c r="M1644"/>
      <c r="N1644"/>
      <c r="O1644"/>
      <c r="R1644" s="122"/>
      <c r="S1644" s="122"/>
      <c r="T1644" s="31"/>
      <c r="U1644" s="31"/>
      <c r="V1644" s="31"/>
      <c r="W1644" s="31"/>
      <c r="X1644" s="31"/>
      <c r="Y1644" s="31"/>
      <c r="Z1644" s="31"/>
      <c r="AA1644" s="31"/>
      <c r="AB1644" s="31"/>
      <c r="AC1644" s="122"/>
      <c r="AD1644" s="122"/>
      <c r="AQ1644" s="8"/>
      <c r="AR1644" s="8"/>
      <c r="AY1644" s="8"/>
      <c r="BA1644"/>
      <c r="BB1644"/>
      <c r="BC1644"/>
      <c r="BD1644"/>
    </row>
    <row r="1645" spans="1:56" s="4" customFormat="1">
      <c r="A1645"/>
      <c r="B1645"/>
      <c r="D1645"/>
      <c r="E1645"/>
      <c r="F1645"/>
      <c r="G1645"/>
      <c r="H1645"/>
      <c r="I1645"/>
      <c r="J1645"/>
      <c r="K1645"/>
      <c r="L1645"/>
      <c r="M1645"/>
      <c r="N1645"/>
      <c r="O1645"/>
      <c r="R1645" s="122"/>
      <c r="S1645" s="122"/>
      <c r="T1645" s="31"/>
      <c r="U1645" s="31"/>
      <c r="V1645" s="31"/>
      <c r="W1645" s="31"/>
      <c r="X1645" s="31"/>
      <c r="Y1645" s="31"/>
      <c r="Z1645" s="31"/>
      <c r="AA1645" s="31"/>
      <c r="AB1645" s="31"/>
      <c r="AC1645" s="122"/>
      <c r="AD1645" s="122"/>
      <c r="AQ1645" s="8"/>
      <c r="AR1645" s="8"/>
      <c r="AY1645" s="8"/>
      <c r="BA1645"/>
      <c r="BB1645"/>
      <c r="BC1645"/>
      <c r="BD1645"/>
    </row>
    <row r="1646" spans="1:56" s="4" customFormat="1">
      <c r="A1646"/>
      <c r="B1646"/>
      <c r="D1646"/>
      <c r="E1646"/>
      <c r="F1646"/>
      <c r="G1646"/>
      <c r="H1646"/>
      <c r="I1646"/>
      <c r="J1646"/>
      <c r="K1646"/>
      <c r="L1646"/>
      <c r="M1646"/>
      <c r="N1646"/>
      <c r="O1646"/>
      <c r="R1646" s="122"/>
      <c r="S1646" s="122"/>
      <c r="T1646" s="31"/>
      <c r="U1646" s="31"/>
      <c r="V1646" s="31"/>
      <c r="W1646" s="31"/>
      <c r="X1646" s="31"/>
      <c r="Y1646" s="31"/>
      <c r="Z1646" s="31"/>
      <c r="AA1646" s="31"/>
      <c r="AB1646" s="31"/>
      <c r="AC1646" s="122"/>
      <c r="AD1646" s="122"/>
      <c r="AQ1646" s="8"/>
      <c r="AR1646" s="8"/>
      <c r="AY1646" s="8"/>
      <c r="BA1646"/>
      <c r="BB1646"/>
      <c r="BC1646"/>
      <c r="BD1646"/>
    </row>
    <row r="1647" spans="1:56" s="4" customFormat="1">
      <c r="A1647"/>
      <c r="B1647"/>
      <c r="D1647"/>
      <c r="E1647"/>
      <c r="F1647"/>
      <c r="G1647"/>
      <c r="H1647"/>
      <c r="I1647"/>
      <c r="J1647"/>
      <c r="K1647"/>
      <c r="L1647"/>
      <c r="M1647"/>
      <c r="N1647"/>
      <c r="O1647"/>
      <c r="R1647" s="122"/>
      <c r="S1647" s="122"/>
      <c r="T1647" s="31"/>
      <c r="U1647" s="31"/>
      <c r="V1647" s="31"/>
      <c r="W1647" s="31"/>
      <c r="X1647" s="31"/>
      <c r="Y1647" s="31"/>
      <c r="Z1647" s="31"/>
      <c r="AA1647" s="31"/>
      <c r="AB1647" s="31"/>
      <c r="AC1647" s="122"/>
      <c r="AD1647" s="122"/>
      <c r="AQ1647" s="8"/>
      <c r="AR1647" s="8"/>
      <c r="AY1647" s="8"/>
      <c r="BA1647"/>
      <c r="BB1647"/>
      <c r="BC1647"/>
      <c r="BD1647"/>
    </row>
    <row r="1648" spans="1:56" s="4" customFormat="1">
      <c r="A1648"/>
      <c r="B1648"/>
      <c r="D1648"/>
      <c r="E1648"/>
      <c r="F1648"/>
      <c r="G1648"/>
      <c r="H1648"/>
      <c r="I1648"/>
      <c r="J1648"/>
      <c r="K1648"/>
      <c r="L1648"/>
      <c r="M1648"/>
      <c r="N1648"/>
      <c r="O1648"/>
      <c r="R1648" s="122"/>
      <c r="S1648" s="122"/>
      <c r="T1648" s="31"/>
      <c r="U1648" s="31"/>
      <c r="V1648" s="31"/>
      <c r="W1648" s="31"/>
      <c r="X1648" s="31"/>
      <c r="Y1648" s="31"/>
      <c r="Z1648" s="31"/>
      <c r="AA1648" s="31"/>
      <c r="AB1648" s="31"/>
      <c r="AC1648" s="122"/>
      <c r="AD1648" s="122"/>
      <c r="AQ1648" s="8"/>
      <c r="AR1648" s="8"/>
      <c r="AY1648" s="8"/>
      <c r="BA1648"/>
      <c r="BB1648"/>
      <c r="BC1648"/>
      <c r="BD1648"/>
    </row>
    <row r="1649" spans="1:56" s="4" customFormat="1">
      <c r="A1649"/>
      <c r="B1649"/>
      <c r="D1649"/>
      <c r="E1649"/>
      <c r="F1649"/>
      <c r="G1649"/>
      <c r="H1649"/>
      <c r="I1649"/>
      <c r="J1649"/>
      <c r="K1649"/>
      <c r="L1649"/>
      <c r="M1649"/>
      <c r="N1649"/>
      <c r="O1649"/>
      <c r="R1649" s="122"/>
      <c r="S1649" s="122"/>
      <c r="T1649" s="31"/>
      <c r="U1649" s="31"/>
      <c r="V1649" s="31"/>
      <c r="W1649" s="31"/>
      <c r="X1649" s="31"/>
      <c r="Y1649" s="31"/>
      <c r="Z1649" s="31"/>
      <c r="AA1649" s="31"/>
      <c r="AB1649" s="31"/>
      <c r="AC1649" s="122"/>
      <c r="AD1649" s="122"/>
      <c r="AQ1649" s="8"/>
      <c r="AR1649" s="8"/>
      <c r="AY1649" s="8"/>
      <c r="BA1649"/>
      <c r="BB1649"/>
      <c r="BC1649"/>
      <c r="BD1649"/>
    </row>
    <row r="1650" spans="1:56" s="4" customFormat="1">
      <c r="A1650"/>
      <c r="B1650"/>
      <c r="D1650"/>
      <c r="E1650"/>
      <c r="F1650"/>
      <c r="G1650"/>
      <c r="H1650"/>
      <c r="I1650"/>
      <c r="J1650"/>
      <c r="K1650"/>
      <c r="L1650"/>
      <c r="M1650"/>
      <c r="N1650"/>
      <c r="O1650"/>
      <c r="R1650" s="122"/>
      <c r="S1650" s="122"/>
      <c r="T1650" s="31"/>
      <c r="U1650" s="31"/>
      <c r="V1650" s="31"/>
      <c r="W1650" s="31"/>
      <c r="X1650" s="31"/>
      <c r="Y1650" s="31"/>
      <c r="Z1650" s="31"/>
      <c r="AA1650" s="31"/>
      <c r="AB1650" s="31"/>
      <c r="AC1650" s="122"/>
      <c r="AD1650" s="122"/>
      <c r="AQ1650" s="8"/>
      <c r="AR1650" s="8"/>
      <c r="AY1650" s="8"/>
      <c r="BA1650"/>
      <c r="BB1650"/>
      <c r="BC1650"/>
      <c r="BD1650"/>
    </row>
    <row r="1651" spans="1:56" s="4" customFormat="1">
      <c r="A1651"/>
      <c r="B1651"/>
      <c r="D1651"/>
      <c r="E1651"/>
      <c r="F1651"/>
      <c r="G1651"/>
      <c r="H1651"/>
      <c r="I1651"/>
      <c r="J1651"/>
      <c r="K1651"/>
      <c r="L1651"/>
      <c r="M1651"/>
      <c r="N1651"/>
      <c r="O1651"/>
      <c r="R1651" s="122"/>
      <c r="S1651" s="122"/>
      <c r="T1651" s="31"/>
      <c r="U1651" s="31"/>
      <c r="V1651" s="31"/>
      <c r="W1651" s="31"/>
      <c r="X1651" s="31"/>
      <c r="Y1651" s="31"/>
      <c r="Z1651" s="31"/>
      <c r="AA1651" s="31"/>
      <c r="AB1651" s="31"/>
      <c r="AC1651" s="122"/>
      <c r="AD1651" s="122"/>
      <c r="AQ1651" s="8"/>
      <c r="AR1651" s="8"/>
      <c r="AY1651" s="8"/>
      <c r="BA1651"/>
      <c r="BB1651"/>
      <c r="BC1651"/>
      <c r="BD1651"/>
    </row>
    <row r="1652" spans="1:56" s="4" customFormat="1">
      <c r="A1652"/>
      <c r="B1652"/>
      <c r="D1652"/>
      <c r="E1652"/>
      <c r="F1652"/>
      <c r="G1652"/>
      <c r="H1652"/>
      <c r="I1652"/>
      <c r="J1652"/>
      <c r="K1652"/>
      <c r="L1652"/>
      <c r="M1652"/>
      <c r="N1652"/>
      <c r="O1652"/>
      <c r="R1652" s="122"/>
      <c r="S1652" s="122"/>
      <c r="T1652" s="31"/>
      <c r="U1652" s="31"/>
      <c r="V1652" s="31"/>
      <c r="W1652" s="31"/>
      <c r="X1652" s="31"/>
      <c r="Y1652" s="31"/>
      <c r="Z1652" s="31"/>
      <c r="AA1652" s="31"/>
      <c r="AB1652" s="31"/>
      <c r="AC1652" s="122"/>
      <c r="AD1652" s="122"/>
      <c r="AQ1652" s="8"/>
      <c r="AR1652" s="8"/>
      <c r="AY1652" s="8"/>
      <c r="BA1652"/>
      <c r="BB1652"/>
      <c r="BC1652"/>
      <c r="BD1652"/>
    </row>
    <row r="1653" spans="1:56" s="4" customFormat="1">
      <c r="A1653"/>
      <c r="B1653"/>
      <c r="D1653"/>
      <c r="E1653"/>
      <c r="F1653"/>
      <c r="G1653"/>
      <c r="H1653"/>
      <c r="I1653"/>
      <c r="J1653"/>
      <c r="K1653"/>
      <c r="L1653"/>
      <c r="M1653"/>
      <c r="N1653"/>
      <c r="O1653"/>
      <c r="R1653" s="122"/>
      <c r="S1653" s="122"/>
      <c r="T1653" s="31"/>
      <c r="U1653" s="31"/>
      <c r="V1653" s="31"/>
      <c r="W1653" s="31"/>
      <c r="X1653" s="31"/>
      <c r="Y1653" s="31"/>
      <c r="Z1653" s="31"/>
      <c r="AA1653" s="31"/>
      <c r="AB1653" s="31"/>
      <c r="AC1653" s="122"/>
      <c r="AD1653" s="122"/>
      <c r="AQ1653" s="8"/>
      <c r="AR1653" s="8"/>
      <c r="AY1653" s="8"/>
      <c r="BA1653"/>
      <c r="BB1653"/>
      <c r="BC1653"/>
      <c r="BD1653"/>
    </row>
    <row r="1654" spans="1:56" s="4" customFormat="1">
      <c r="A1654"/>
      <c r="B1654"/>
      <c r="D1654"/>
      <c r="E1654"/>
      <c r="F1654"/>
      <c r="G1654"/>
      <c r="H1654"/>
      <c r="I1654"/>
      <c r="J1654"/>
      <c r="K1654"/>
      <c r="L1654"/>
      <c r="M1654"/>
      <c r="N1654"/>
      <c r="O1654"/>
      <c r="R1654" s="122"/>
      <c r="S1654" s="122"/>
      <c r="T1654" s="31"/>
      <c r="U1654" s="31"/>
      <c r="V1654" s="31"/>
      <c r="W1654" s="31"/>
      <c r="X1654" s="31"/>
      <c r="Y1654" s="31"/>
      <c r="Z1654" s="31"/>
      <c r="AA1654" s="31"/>
      <c r="AB1654" s="31"/>
      <c r="AC1654" s="122"/>
      <c r="AD1654" s="122"/>
      <c r="AQ1654" s="8"/>
      <c r="AR1654" s="8"/>
      <c r="AY1654" s="8"/>
      <c r="BA1654"/>
      <c r="BB1654"/>
      <c r="BC1654"/>
      <c r="BD1654"/>
    </row>
    <row r="1655" spans="1:56" s="4" customFormat="1">
      <c r="A1655"/>
      <c r="B1655"/>
      <c r="D1655"/>
      <c r="E1655"/>
      <c r="F1655"/>
      <c r="G1655"/>
      <c r="H1655"/>
      <c r="I1655"/>
      <c r="J1655"/>
      <c r="K1655"/>
      <c r="L1655"/>
      <c r="M1655"/>
      <c r="N1655"/>
      <c r="O1655"/>
      <c r="R1655" s="122"/>
      <c r="S1655" s="122"/>
      <c r="T1655" s="31"/>
      <c r="U1655" s="31"/>
      <c r="V1655" s="31"/>
      <c r="W1655" s="31"/>
      <c r="X1655" s="31"/>
      <c r="Y1655" s="31"/>
      <c r="Z1655" s="31"/>
      <c r="AA1655" s="31"/>
      <c r="AB1655" s="31"/>
      <c r="AC1655" s="122"/>
      <c r="AD1655" s="122"/>
      <c r="AQ1655" s="8"/>
      <c r="AR1655" s="8"/>
      <c r="AY1655" s="8"/>
      <c r="BA1655"/>
      <c r="BB1655"/>
      <c r="BC1655"/>
      <c r="BD1655"/>
    </row>
    <row r="1656" spans="1:56" s="4" customFormat="1">
      <c r="A1656"/>
      <c r="B1656"/>
      <c r="D1656"/>
      <c r="E1656"/>
      <c r="F1656"/>
      <c r="G1656"/>
      <c r="H1656"/>
      <c r="I1656"/>
      <c r="J1656"/>
      <c r="K1656"/>
      <c r="L1656"/>
      <c r="M1656"/>
      <c r="N1656"/>
      <c r="O1656"/>
      <c r="R1656" s="122"/>
      <c r="S1656" s="122"/>
      <c r="T1656" s="31"/>
      <c r="U1656" s="31"/>
      <c r="V1656" s="31"/>
      <c r="W1656" s="31"/>
      <c r="X1656" s="31"/>
      <c r="Y1656" s="31"/>
      <c r="Z1656" s="31"/>
      <c r="AA1656" s="31"/>
      <c r="AB1656" s="31"/>
      <c r="AC1656" s="122"/>
      <c r="AD1656" s="122"/>
      <c r="AQ1656" s="8"/>
      <c r="AR1656" s="8"/>
      <c r="AY1656" s="8"/>
      <c r="BA1656"/>
      <c r="BB1656"/>
      <c r="BC1656"/>
      <c r="BD1656"/>
    </row>
    <row r="1657" spans="1:56" s="4" customFormat="1">
      <c r="A1657"/>
      <c r="B1657"/>
      <c r="D1657"/>
      <c r="E1657"/>
      <c r="F1657"/>
      <c r="G1657"/>
      <c r="H1657"/>
      <c r="I1657"/>
      <c r="J1657"/>
      <c r="K1657"/>
      <c r="L1657"/>
      <c r="M1657"/>
      <c r="N1657"/>
      <c r="O1657"/>
      <c r="R1657" s="122"/>
      <c r="S1657" s="122"/>
      <c r="T1657" s="31"/>
      <c r="U1657" s="31"/>
      <c r="V1657" s="31"/>
      <c r="W1657" s="31"/>
      <c r="X1657" s="31"/>
      <c r="Y1657" s="31"/>
      <c r="Z1657" s="31"/>
      <c r="AA1657" s="31"/>
      <c r="AB1657" s="31"/>
      <c r="AC1657" s="122"/>
      <c r="AD1657" s="122"/>
      <c r="AQ1657" s="8"/>
      <c r="AR1657" s="8"/>
      <c r="AY1657" s="8"/>
      <c r="BA1657"/>
      <c r="BB1657"/>
      <c r="BC1657"/>
      <c r="BD1657"/>
    </row>
    <row r="1658" spans="1:56" s="4" customFormat="1">
      <c r="A1658"/>
      <c r="B1658"/>
      <c r="D1658"/>
      <c r="E1658"/>
      <c r="F1658"/>
      <c r="G1658"/>
      <c r="H1658"/>
      <c r="I1658"/>
      <c r="J1658"/>
      <c r="K1658"/>
      <c r="L1658"/>
      <c r="M1658"/>
      <c r="N1658"/>
      <c r="O1658"/>
      <c r="R1658" s="122"/>
      <c r="S1658" s="122"/>
      <c r="T1658" s="31"/>
      <c r="U1658" s="31"/>
      <c r="V1658" s="31"/>
      <c r="W1658" s="31"/>
      <c r="X1658" s="31"/>
      <c r="Y1658" s="31"/>
      <c r="Z1658" s="31"/>
      <c r="AA1658" s="31"/>
      <c r="AB1658" s="31"/>
      <c r="AC1658" s="122"/>
      <c r="AD1658" s="122"/>
      <c r="AQ1658" s="8"/>
      <c r="AR1658" s="8"/>
      <c r="AY1658" s="8"/>
      <c r="BA1658"/>
      <c r="BB1658"/>
      <c r="BC1658"/>
      <c r="BD1658"/>
    </row>
    <row r="1659" spans="1:56" s="4" customFormat="1">
      <c r="A1659"/>
      <c r="B1659"/>
      <c r="D1659"/>
      <c r="E1659"/>
      <c r="F1659"/>
      <c r="G1659"/>
      <c r="H1659"/>
      <c r="I1659"/>
      <c r="J1659"/>
      <c r="K1659"/>
      <c r="L1659"/>
      <c r="M1659"/>
      <c r="N1659"/>
      <c r="O1659"/>
      <c r="R1659" s="122"/>
      <c r="S1659" s="122"/>
      <c r="T1659" s="31"/>
      <c r="U1659" s="31"/>
      <c r="V1659" s="31"/>
      <c r="W1659" s="31"/>
      <c r="X1659" s="31"/>
      <c r="Y1659" s="31"/>
      <c r="Z1659" s="31"/>
      <c r="AA1659" s="31"/>
      <c r="AB1659" s="31"/>
      <c r="AC1659" s="122"/>
      <c r="AD1659" s="122"/>
      <c r="AQ1659" s="8"/>
      <c r="AR1659" s="8"/>
      <c r="AY1659" s="8"/>
      <c r="BA1659"/>
      <c r="BB1659"/>
      <c r="BC1659"/>
      <c r="BD1659"/>
    </row>
    <row r="1660" spans="1:56" s="4" customFormat="1">
      <c r="A1660"/>
      <c r="B1660"/>
      <c r="D1660"/>
      <c r="E1660"/>
      <c r="F1660"/>
      <c r="G1660"/>
      <c r="H1660"/>
      <c r="I1660"/>
      <c r="J1660"/>
      <c r="K1660"/>
      <c r="L1660"/>
      <c r="M1660"/>
      <c r="N1660"/>
      <c r="O1660"/>
      <c r="R1660" s="122"/>
      <c r="S1660" s="122"/>
      <c r="T1660" s="31"/>
      <c r="U1660" s="31"/>
      <c r="V1660" s="31"/>
      <c r="W1660" s="31"/>
      <c r="X1660" s="31"/>
      <c r="Y1660" s="31"/>
      <c r="Z1660" s="31"/>
      <c r="AA1660" s="31"/>
      <c r="AB1660" s="31"/>
      <c r="AC1660" s="122"/>
      <c r="AD1660" s="122"/>
      <c r="AQ1660" s="8"/>
      <c r="AR1660" s="8"/>
      <c r="AY1660" s="8"/>
      <c r="BA1660"/>
      <c r="BB1660"/>
      <c r="BC1660"/>
      <c r="BD1660"/>
    </row>
    <row r="1661" spans="1:56" s="4" customFormat="1">
      <c r="A1661"/>
      <c r="B1661"/>
      <c r="D1661"/>
      <c r="E1661"/>
      <c r="F1661"/>
      <c r="G1661"/>
      <c r="H1661"/>
      <c r="I1661"/>
      <c r="J1661"/>
      <c r="K1661"/>
      <c r="L1661"/>
      <c r="M1661"/>
      <c r="N1661"/>
      <c r="O1661"/>
      <c r="R1661" s="122"/>
      <c r="S1661" s="122"/>
      <c r="T1661" s="31"/>
      <c r="U1661" s="31"/>
      <c r="V1661" s="31"/>
      <c r="W1661" s="31"/>
      <c r="X1661" s="31"/>
      <c r="Y1661" s="31"/>
      <c r="Z1661" s="31"/>
      <c r="AA1661" s="31"/>
      <c r="AB1661" s="31"/>
      <c r="AC1661" s="122"/>
      <c r="AD1661" s="122"/>
      <c r="AQ1661" s="8"/>
      <c r="AR1661" s="8"/>
      <c r="AY1661" s="8"/>
      <c r="BA1661"/>
      <c r="BB1661"/>
      <c r="BC1661"/>
      <c r="BD1661"/>
    </row>
    <row r="1662" spans="1:56" s="4" customFormat="1">
      <c r="A1662"/>
      <c r="B1662"/>
      <c r="D1662"/>
      <c r="E1662"/>
      <c r="F1662"/>
      <c r="G1662"/>
      <c r="H1662"/>
      <c r="I1662"/>
      <c r="J1662"/>
      <c r="K1662"/>
      <c r="L1662"/>
      <c r="M1662"/>
      <c r="N1662"/>
      <c r="O1662"/>
      <c r="R1662" s="122"/>
      <c r="S1662" s="122"/>
      <c r="T1662" s="31"/>
      <c r="U1662" s="31"/>
      <c r="V1662" s="31"/>
      <c r="W1662" s="31"/>
      <c r="X1662" s="31"/>
      <c r="Y1662" s="31"/>
      <c r="Z1662" s="31"/>
      <c r="AA1662" s="31"/>
      <c r="AB1662" s="31"/>
      <c r="AC1662" s="122"/>
      <c r="AD1662" s="122"/>
      <c r="AQ1662" s="8"/>
      <c r="AR1662" s="8"/>
      <c r="AY1662" s="8"/>
      <c r="BA1662"/>
      <c r="BB1662"/>
      <c r="BC1662"/>
      <c r="BD1662"/>
    </row>
    <row r="1663" spans="1:56" s="4" customFormat="1">
      <c r="A1663"/>
      <c r="B1663"/>
      <c r="D1663"/>
      <c r="E1663"/>
      <c r="F1663"/>
      <c r="G1663"/>
      <c r="H1663"/>
      <c r="I1663"/>
      <c r="J1663"/>
      <c r="K1663"/>
      <c r="L1663"/>
      <c r="M1663"/>
      <c r="N1663"/>
      <c r="O1663"/>
      <c r="R1663" s="122"/>
      <c r="S1663" s="122"/>
      <c r="T1663" s="31"/>
      <c r="U1663" s="31"/>
      <c r="V1663" s="31"/>
      <c r="W1663" s="31"/>
      <c r="X1663" s="31"/>
      <c r="Y1663" s="31"/>
      <c r="Z1663" s="31"/>
      <c r="AA1663" s="31"/>
      <c r="AB1663" s="31"/>
      <c r="AC1663" s="122"/>
      <c r="AD1663" s="122"/>
      <c r="AQ1663" s="8"/>
      <c r="AR1663" s="8"/>
      <c r="AY1663" s="8"/>
      <c r="BA1663"/>
      <c r="BB1663"/>
      <c r="BC1663"/>
      <c r="BD1663"/>
    </row>
    <row r="1664" spans="1:56" s="4" customFormat="1">
      <c r="A1664"/>
      <c r="B1664"/>
      <c r="D1664"/>
      <c r="E1664"/>
      <c r="F1664"/>
      <c r="G1664"/>
      <c r="H1664"/>
      <c r="I1664"/>
      <c r="J1664"/>
      <c r="K1664"/>
      <c r="L1664"/>
      <c r="M1664"/>
      <c r="N1664"/>
      <c r="O1664"/>
      <c r="R1664" s="122"/>
      <c r="S1664" s="122"/>
      <c r="T1664" s="31"/>
      <c r="U1664" s="31"/>
      <c r="V1664" s="31"/>
      <c r="W1664" s="31"/>
      <c r="X1664" s="31"/>
      <c r="Y1664" s="31"/>
      <c r="Z1664" s="31"/>
      <c r="AA1664" s="31"/>
      <c r="AB1664" s="31"/>
      <c r="AC1664" s="122"/>
      <c r="AD1664" s="122"/>
      <c r="AQ1664" s="8"/>
      <c r="AR1664" s="8"/>
      <c r="AY1664" s="8"/>
      <c r="BA1664"/>
      <c r="BB1664"/>
      <c r="BC1664"/>
      <c r="BD1664"/>
    </row>
    <row r="1665" spans="1:56" s="4" customFormat="1">
      <c r="A1665"/>
      <c r="B1665"/>
      <c r="D1665"/>
      <c r="E1665"/>
      <c r="F1665"/>
      <c r="G1665"/>
      <c r="H1665"/>
      <c r="I1665"/>
      <c r="J1665"/>
      <c r="K1665"/>
      <c r="L1665"/>
      <c r="M1665"/>
      <c r="N1665"/>
      <c r="O1665"/>
      <c r="R1665" s="122"/>
      <c r="S1665" s="122"/>
      <c r="T1665" s="31"/>
      <c r="U1665" s="31"/>
      <c r="V1665" s="31"/>
      <c r="W1665" s="31"/>
      <c r="X1665" s="31"/>
      <c r="Y1665" s="31"/>
      <c r="Z1665" s="31"/>
      <c r="AA1665" s="31"/>
      <c r="AB1665" s="31"/>
      <c r="AC1665" s="122"/>
      <c r="AD1665" s="122"/>
      <c r="AQ1665" s="8"/>
      <c r="AR1665" s="8"/>
      <c r="AY1665" s="8"/>
      <c r="BA1665"/>
      <c r="BB1665"/>
      <c r="BC1665"/>
      <c r="BD1665"/>
    </row>
    <row r="1666" spans="1:56" s="4" customFormat="1">
      <c r="A1666"/>
      <c r="B1666"/>
      <c r="D1666"/>
      <c r="E1666"/>
      <c r="F1666"/>
      <c r="G1666"/>
      <c r="H1666"/>
      <c r="I1666"/>
      <c r="J1666"/>
      <c r="K1666"/>
      <c r="L1666"/>
      <c r="M1666"/>
      <c r="N1666"/>
      <c r="O1666"/>
      <c r="R1666" s="122"/>
      <c r="S1666" s="122"/>
      <c r="T1666" s="31"/>
      <c r="U1666" s="31"/>
      <c r="V1666" s="31"/>
      <c r="W1666" s="31"/>
      <c r="X1666" s="31"/>
      <c r="Y1666" s="31"/>
      <c r="Z1666" s="31"/>
      <c r="AA1666" s="31"/>
      <c r="AB1666" s="31"/>
      <c r="AC1666" s="122"/>
      <c r="AD1666" s="122"/>
      <c r="AQ1666" s="8"/>
      <c r="AR1666" s="8"/>
      <c r="AY1666" s="8"/>
      <c r="BA1666"/>
      <c r="BB1666"/>
      <c r="BC1666"/>
      <c r="BD1666"/>
    </row>
    <row r="1667" spans="1:56" s="4" customFormat="1">
      <c r="A1667"/>
      <c r="B1667"/>
      <c r="D1667"/>
      <c r="E1667"/>
      <c r="F1667"/>
      <c r="G1667"/>
      <c r="H1667"/>
      <c r="I1667"/>
      <c r="J1667"/>
      <c r="K1667"/>
      <c r="L1667"/>
      <c r="M1667"/>
      <c r="N1667"/>
      <c r="O1667"/>
      <c r="R1667" s="122"/>
      <c r="S1667" s="122"/>
      <c r="T1667" s="31"/>
      <c r="U1667" s="31"/>
      <c r="V1667" s="31"/>
      <c r="W1667" s="31"/>
      <c r="X1667" s="31"/>
      <c r="Y1667" s="31"/>
      <c r="Z1667" s="31"/>
      <c r="AA1667" s="31"/>
      <c r="AB1667" s="31"/>
      <c r="AC1667" s="122"/>
      <c r="AD1667" s="122"/>
      <c r="AQ1667" s="8"/>
      <c r="AR1667" s="8"/>
      <c r="AY1667" s="8"/>
      <c r="BA1667"/>
      <c r="BB1667"/>
      <c r="BC1667"/>
      <c r="BD1667"/>
    </row>
    <row r="1668" spans="1:56" s="4" customFormat="1">
      <c r="A1668"/>
      <c r="B1668"/>
      <c r="D1668"/>
      <c r="E1668"/>
      <c r="F1668"/>
      <c r="G1668"/>
      <c r="H1668"/>
      <c r="I1668"/>
      <c r="J1668"/>
      <c r="K1668"/>
      <c r="L1668"/>
      <c r="M1668"/>
      <c r="N1668"/>
      <c r="O1668"/>
      <c r="R1668" s="122"/>
      <c r="S1668" s="122"/>
      <c r="T1668" s="31"/>
      <c r="U1668" s="31"/>
      <c r="V1668" s="31"/>
      <c r="W1668" s="31"/>
      <c r="X1668" s="31"/>
      <c r="Y1668" s="31"/>
      <c r="Z1668" s="31"/>
      <c r="AA1668" s="31"/>
      <c r="AB1668" s="31"/>
      <c r="AC1668" s="122"/>
      <c r="AD1668" s="122"/>
      <c r="AQ1668" s="8"/>
      <c r="AR1668" s="8"/>
      <c r="AY1668" s="8"/>
      <c r="BA1668"/>
      <c r="BB1668"/>
      <c r="BC1668"/>
      <c r="BD1668"/>
    </row>
    <row r="1669" spans="1:56" s="4" customFormat="1">
      <c r="A1669"/>
      <c r="B1669"/>
      <c r="D1669"/>
      <c r="E1669"/>
      <c r="F1669"/>
      <c r="G1669"/>
      <c r="H1669"/>
      <c r="I1669"/>
      <c r="J1669"/>
      <c r="K1669"/>
      <c r="L1669"/>
      <c r="M1669"/>
      <c r="N1669"/>
      <c r="O1669"/>
      <c r="R1669" s="122"/>
      <c r="S1669" s="122"/>
      <c r="T1669" s="31"/>
      <c r="U1669" s="31"/>
      <c r="V1669" s="31"/>
      <c r="W1669" s="31"/>
      <c r="X1669" s="31"/>
      <c r="Y1669" s="31"/>
      <c r="Z1669" s="31"/>
      <c r="AA1669" s="31"/>
      <c r="AB1669" s="31"/>
      <c r="AC1669" s="122"/>
      <c r="AD1669" s="122"/>
      <c r="AQ1669" s="8"/>
      <c r="AR1669" s="8"/>
      <c r="AY1669" s="8"/>
      <c r="BA1669"/>
      <c r="BB1669"/>
      <c r="BC1669"/>
      <c r="BD1669"/>
    </row>
    <row r="1670" spans="1:56" s="4" customFormat="1">
      <c r="A1670"/>
      <c r="B1670"/>
      <c r="D1670"/>
      <c r="E1670"/>
      <c r="F1670"/>
      <c r="G1670"/>
      <c r="H1670"/>
      <c r="I1670"/>
      <c r="J1670"/>
      <c r="K1670"/>
      <c r="L1670"/>
      <c r="M1670"/>
      <c r="N1670"/>
      <c r="O1670"/>
      <c r="R1670" s="122"/>
      <c r="S1670" s="122"/>
      <c r="T1670" s="31"/>
      <c r="U1670" s="31"/>
      <c r="V1670" s="31"/>
      <c r="W1670" s="31"/>
      <c r="X1670" s="31"/>
      <c r="Y1670" s="31"/>
      <c r="Z1670" s="31"/>
      <c r="AA1670" s="31"/>
      <c r="AB1670" s="31"/>
      <c r="AC1670" s="122"/>
      <c r="AD1670" s="122"/>
      <c r="AQ1670" s="8"/>
      <c r="AR1670" s="8"/>
      <c r="AY1670" s="8"/>
      <c r="BA1670"/>
      <c r="BB1670"/>
      <c r="BC1670"/>
      <c r="BD1670"/>
    </row>
    <row r="1671" spans="1:56" s="4" customFormat="1">
      <c r="A1671"/>
      <c r="B1671"/>
      <c r="D1671"/>
      <c r="E1671"/>
      <c r="F1671"/>
      <c r="G1671"/>
      <c r="H1671"/>
      <c r="I1671"/>
      <c r="J1671"/>
      <c r="K1671"/>
      <c r="L1671"/>
      <c r="M1671"/>
      <c r="N1671"/>
      <c r="O1671"/>
      <c r="R1671" s="122"/>
      <c r="S1671" s="122"/>
      <c r="T1671" s="31"/>
      <c r="U1671" s="31"/>
      <c r="V1671" s="31"/>
      <c r="W1671" s="31"/>
      <c r="X1671" s="31"/>
      <c r="Y1671" s="31"/>
      <c r="Z1671" s="31"/>
      <c r="AA1671" s="31"/>
      <c r="AB1671" s="31"/>
      <c r="AC1671" s="122"/>
      <c r="AD1671" s="122"/>
      <c r="AQ1671" s="8"/>
      <c r="AR1671" s="8"/>
      <c r="AY1671" s="8"/>
      <c r="BA1671"/>
      <c r="BB1671"/>
      <c r="BC1671"/>
      <c r="BD1671"/>
    </row>
    <row r="1672" spans="1:56" s="4" customFormat="1">
      <c r="A1672"/>
      <c r="B1672"/>
      <c r="D1672"/>
      <c r="E1672"/>
      <c r="F1672"/>
      <c r="G1672"/>
      <c r="H1672"/>
      <c r="I1672"/>
      <c r="J1672"/>
      <c r="K1672"/>
      <c r="L1672"/>
      <c r="M1672"/>
      <c r="N1672"/>
      <c r="O1672"/>
      <c r="R1672" s="122"/>
      <c r="S1672" s="122"/>
      <c r="T1672" s="31"/>
      <c r="U1672" s="31"/>
      <c r="V1672" s="31"/>
      <c r="W1672" s="31"/>
      <c r="X1672" s="31"/>
      <c r="Y1672" s="31"/>
      <c r="Z1672" s="31"/>
      <c r="AA1672" s="31"/>
      <c r="AB1672" s="31"/>
      <c r="AC1672" s="122"/>
      <c r="AD1672" s="122"/>
      <c r="AQ1672" s="8"/>
      <c r="AR1672" s="8"/>
      <c r="AY1672" s="8"/>
      <c r="BA1672"/>
      <c r="BB1672"/>
      <c r="BC1672"/>
      <c r="BD1672"/>
    </row>
    <row r="1673" spans="1:56" s="4" customFormat="1">
      <c r="A1673"/>
      <c r="B1673"/>
      <c r="D1673"/>
      <c r="E1673"/>
      <c r="F1673"/>
      <c r="G1673"/>
      <c r="H1673"/>
      <c r="I1673"/>
      <c r="J1673"/>
      <c r="K1673"/>
      <c r="L1673"/>
      <c r="M1673"/>
      <c r="N1673"/>
      <c r="O1673"/>
      <c r="R1673" s="122"/>
      <c r="S1673" s="122"/>
      <c r="T1673" s="31"/>
      <c r="U1673" s="31"/>
      <c r="V1673" s="31"/>
      <c r="W1673" s="31"/>
      <c r="X1673" s="31"/>
      <c r="Y1673" s="31"/>
      <c r="Z1673" s="31"/>
      <c r="AA1673" s="31"/>
      <c r="AB1673" s="31"/>
      <c r="AC1673" s="122"/>
      <c r="AD1673" s="122"/>
      <c r="AQ1673" s="8"/>
      <c r="AR1673" s="8"/>
      <c r="AY1673" s="8"/>
      <c r="BA1673"/>
      <c r="BB1673"/>
      <c r="BC1673"/>
      <c r="BD1673"/>
    </row>
    <row r="1674" spans="1:56" s="4" customFormat="1">
      <c r="A1674"/>
      <c r="B1674"/>
      <c r="D1674"/>
      <c r="E1674"/>
      <c r="F1674"/>
      <c r="G1674"/>
      <c r="H1674"/>
      <c r="I1674"/>
      <c r="J1674"/>
      <c r="K1674"/>
      <c r="L1674"/>
      <c r="M1674"/>
      <c r="N1674"/>
      <c r="O1674"/>
      <c r="R1674" s="122"/>
      <c r="S1674" s="122"/>
      <c r="T1674" s="31"/>
      <c r="U1674" s="31"/>
      <c r="V1674" s="31"/>
      <c r="W1674" s="31"/>
      <c r="X1674" s="31"/>
      <c r="Y1674" s="31"/>
      <c r="Z1674" s="31"/>
      <c r="AA1674" s="31"/>
      <c r="AB1674" s="31"/>
      <c r="AC1674" s="122"/>
      <c r="AD1674" s="122"/>
      <c r="AQ1674" s="8"/>
      <c r="AR1674" s="8"/>
      <c r="AY1674" s="8"/>
      <c r="BA1674"/>
      <c r="BB1674"/>
      <c r="BC1674"/>
      <c r="BD1674"/>
    </row>
    <row r="1675" spans="1:56" s="4" customFormat="1">
      <c r="A1675"/>
      <c r="B1675"/>
      <c r="D1675"/>
      <c r="E1675"/>
      <c r="F1675"/>
      <c r="G1675"/>
      <c r="H1675"/>
      <c r="I1675"/>
      <c r="J1675"/>
      <c r="K1675"/>
      <c r="L1675"/>
      <c r="M1675"/>
      <c r="N1675"/>
      <c r="O1675"/>
      <c r="R1675" s="122"/>
      <c r="S1675" s="122"/>
      <c r="T1675" s="31"/>
      <c r="U1675" s="31"/>
      <c r="V1675" s="31"/>
      <c r="W1675" s="31"/>
      <c r="X1675" s="31"/>
      <c r="Y1675" s="31"/>
      <c r="Z1675" s="31"/>
      <c r="AA1675" s="31"/>
      <c r="AB1675" s="31"/>
      <c r="AC1675" s="122"/>
      <c r="AD1675" s="122"/>
      <c r="AQ1675" s="8"/>
      <c r="AR1675" s="8"/>
      <c r="AY1675" s="8"/>
      <c r="BA1675"/>
      <c r="BB1675"/>
      <c r="BC1675"/>
      <c r="BD1675"/>
    </row>
    <row r="1676" spans="1:56" s="4" customFormat="1">
      <c r="A1676"/>
      <c r="B1676"/>
      <c r="D1676"/>
      <c r="E1676"/>
      <c r="F1676"/>
      <c r="G1676"/>
      <c r="H1676"/>
      <c r="I1676"/>
      <c r="J1676"/>
      <c r="K1676"/>
      <c r="L1676"/>
      <c r="M1676"/>
      <c r="N1676"/>
      <c r="O1676"/>
      <c r="R1676" s="122"/>
      <c r="S1676" s="122"/>
      <c r="T1676" s="31"/>
      <c r="U1676" s="31"/>
      <c r="V1676" s="31"/>
      <c r="W1676" s="31"/>
      <c r="X1676" s="31"/>
      <c r="Y1676" s="31"/>
      <c r="Z1676" s="31"/>
      <c r="AA1676" s="31"/>
      <c r="AB1676" s="31"/>
      <c r="AC1676" s="122"/>
      <c r="AD1676" s="122"/>
      <c r="AQ1676" s="8"/>
      <c r="AR1676" s="8"/>
      <c r="AY1676" s="8"/>
      <c r="BA1676"/>
      <c r="BB1676"/>
      <c r="BC1676"/>
      <c r="BD1676"/>
    </row>
    <row r="1677" spans="1:56" s="4" customFormat="1">
      <c r="A1677"/>
      <c r="B1677"/>
      <c r="D1677"/>
      <c r="E1677"/>
      <c r="F1677"/>
      <c r="G1677"/>
      <c r="H1677"/>
      <c r="I1677"/>
      <c r="J1677"/>
      <c r="K1677"/>
      <c r="L1677"/>
      <c r="M1677"/>
      <c r="N1677"/>
      <c r="O1677"/>
      <c r="R1677" s="122"/>
      <c r="S1677" s="122"/>
      <c r="T1677" s="31"/>
      <c r="U1677" s="31"/>
      <c r="V1677" s="31"/>
      <c r="W1677" s="31"/>
      <c r="X1677" s="31"/>
      <c r="Y1677" s="31"/>
      <c r="Z1677" s="31"/>
      <c r="AA1677" s="31"/>
      <c r="AB1677" s="31"/>
      <c r="AC1677" s="122"/>
      <c r="AD1677" s="122"/>
      <c r="AQ1677" s="8"/>
      <c r="AR1677" s="8"/>
      <c r="AY1677" s="8"/>
      <c r="BA1677"/>
      <c r="BB1677"/>
      <c r="BC1677"/>
      <c r="BD1677"/>
    </row>
    <row r="1678" spans="1:56" s="4" customFormat="1">
      <c r="A1678"/>
      <c r="B1678"/>
      <c r="D1678"/>
      <c r="E1678"/>
      <c r="F1678"/>
      <c r="G1678"/>
      <c r="H1678"/>
      <c r="I1678"/>
      <c r="J1678"/>
      <c r="K1678"/>
      <c r="L1678"/>
      <c r="M1678"/>
      <c r="N1678"/>
      <c r="O1678"/>
      <c r="R1678" s="122"/>
      <c r="S1678" s="122"/>
      <c r="T1678" s="31"/>
      <c r="U1678" s="31"/>
      <c r="V1678" s="31"/>
      <c r="W1678" s="31"/>
      <c r="X1678" s="31"/>
      <c r="Y1678" s="31"/>
      <c r="Z1678" s="31"/>
      <c r="AA1678" s="31"/>
      <c r="AB1678" s="31"/>
      <c r="AC1678" s="122"/>
      <c r="AD1678" s="122"/>
      <c r="AQ1678" s="8"/>
      <c r="AR1678" s="8"/>
      <c r="AY1678" s="8"/>
      <c r="BA1678"/>
      <c r="BB1678"/>
      <c r="BC1678"/>
      <c r="BD1678"/>
    </row>
    <row r="1679" spans="1:56" s="4" customFormat="1">
      <c r="A1679"/>
      <c r="B1679"/>
      <c r="D1679"/>
      <c r="E1679"/>
      <c r="F1679"/>
      <c r="G1679"/>
      <c r="H1679"/>
      <c r="I1679"/>
      <c r="J1679"/>
      <c r="K1679"/>
      <c r="L1679"/>
      <c r="M1679"/>
      <c r="N1679"/>
      <c r="O1679"/>
      <c r="R1679" s="122"/>
      <c r="S1679" s="122"/>
      <c r="T1679" s="31"/>
      <c r="U1679" s="31"/>
      <c r="V1679" s="31"/>
      <c r="W1679" s="31"/>
      <c r="X1679" s="31"/>
      <c r="Y1679" s="31"/>
      <c r="Z1679" s="31"/>
      <c r="AA1679" s="31"/>
      <c r="AB1679" s="31"/>
      <c r="AC1679" s="122"/>
      <c r="AD1679" s="122"/>
      <c r="AQ1679" s="8"/>
      <c r="AR1679" s="8"/>
      <c r="AY1679" s="8"/>
      <c r="BA1679"/>
      <c r="BB1679"/>
      <c r="BC1679"/>
      <c r="BD1679"/>
    </row>
    <row r="1680" spans="1:56" s="4" customFormat="1">
      <c r="A1680"/>
      <c r="B1680"/>
      <c r="D1680"/>
      <c r="E1680"/>
      <c r="F1680"/>
      <c r="G1680"/>
      <c r="H1680"/>
      <c r="I1680"/>
      <c r="J1680"/>
      <c r="K1680"/>
      <c r="L1680"/>
      <c r="M1680"/>
      <c r="N1680"/>
      <c r="O1680"/>
      <c r="R1680" s="122"/>
      <c r="S1680" s="122"/>
      <c r="T1680" s="31"/>
      <c r="U1680" s="31"/>
      <c r="V1680" s="31"/>
      <c r="W1680" s="31"/>
      <c r="X1680" s="31"/>
      <c r="Y1680" s="31"/>
      <c r="Z1680" s="31"/>
      <c r="AA1680" s="31"/>
      <c r="AB1680" s="31"/>
      <c r="AC1680" s="122"/>
      <c r="AD1680" s="122"/>
      <c r="AQ1680" s="8"/>
      <c r="AR1680" s="8"/>
      <c r="AY1680" s="8"/>
      <c r="BA1680"/>
      <c r="BB1680"/>
      <c r="BC1680"/>
      <c r="BD1680"/>
    </row>
    <row r="1681" spans="1:56" s="4" customFormat="1">
      <c r="A1681"/>
      <c r="B1681"/>
      <c r="D1681"/>
      <c r="E1681"/>
      <c r="F1681"/>
      <c r="G1681"/>
      <c r="H1681"/>
      <c r="I1681"/>
      <c r="J1681"/>
      <c r="K1681"/>
      <c r="L1681"/>
      <c r="M1681"/>
      <c r="N1681"/>
      <c r="O1681"/>
      <c r="R1681" s="122"/>
      <c r="S1681" s="122"/>
      <c r="T1681" s="31"/>
      <c r="U1681" s="31"/>
      <c r="V1681" s="31"/>
      <c r="W1681" s="31"/>
      <c r="X1681" s="31"/>
      <c r="Y1681" s="31"/>
      <c r="Z1681" s="31"/>
      <c r="AA1681" s="31"/>
      <c r="AB1681" s="31"/>
      <c r="AC1681" s="122"/>
      <c r="AD1681" s="122"/>
      <c r="AQ1681" s="8"/>
      <c r="AR1681" s="8"/>
      <c r="AY1681" s="8"/>
      <c r="BA1681"/>
      <c r="BB1681"/>
      <c r="BC1681"/>
      <c r="BD1681"/>
    </row>
    <row r="1682" spans="1:56" s="4" customFormat="1">
      <c r="A1682"/>
      <c r="B1682"/>
      <c r="D1682"/>
      <c r="E1682"/>
      <c r="F1682"/>
      <c r="G1682"/>
      <c r="H1682"/>
      <c r="I1682"/>
      <c r="J1682"/>
      <c r="K1682"/>
      <c r="L1682"/>
      <c r="M1682"/>
      <c r="N1682"/>
      <c r="O1682"/>
      <c r="R1682" s="122"/>
      <c r="S1682" s="122"/>
      <c r="T1682" s="31"/>
      <c r="U1682" s="31"/>
      <c r="V1682" s="31"/>
      <c r="W1682" s="31"/>
      <c r="X1682" s="31"/>
      <c r="Y1682" s="31"/>
      <c r="Z1682" s="31"/>
      <c r="AA1682" s="31"/>
      <c r="AB1682" s="31"/>
      <c r="AC1682" s="122"/>
      <c r="AD1682" s="122"/>
      <c r="AQ1682" s="8"/>
      <c r="AR1682" s="8"/>
      <c r="AY1682" s="8"/>
      <c r="BA1682"/>
      <c r="BB1682"/>
      <c r="BC1682"/>
      <c r="BD1682"/>
    </row>
    <row r="1683" spans="1:56" s="4" customFormat="1">
      <c r="A1683"/>
      <c r="B1683"/>
      <c r="D1683"/>
      <c r="E1683"/>
      <c r="F1683"/>
      <c r="G1683"/>
      <c r="H1683"/>
      <c r="I1683"/>
      <c r="J1683"/>
      <c r="K1683"/>
      <c r="L1683"/>
      <c r="M1683"/>
      <c r="N1683"/>
      <c r="O1683"/>
      <c r="R1683" s="122"/>
      <c r="S1683" s="122"/>
      <c r="T1683" s="31"/>
      <c r="U1683" s="31"/>
      <c r="V1683" s="31"/>
      <c r="W1683" s="31"/>
      <c r="X1683" s="31"/>
      <c r="Y1683" s="31"/>
      <c r="Z1683" s="31"/>
      <c r="AA1683" s="31"/>
      <c r="AB1683" s="31"/>
      <c r="AC1683" s="122"/>
      <c r="AD1683" s="122"/>
      <c r="AQ1683" s="8"/>
      <c r="AR1683" s="8"/>
      <c r="AY1683" s="8"/>
      <c r="BA1683"/>
      <c r="BB1683"/>
      <c r="BC1683"/>
      <c r="BD1683"/>
    </row>
    <row r="1684" spans="1:56" s="4" customFormat="1">
      <c r="A1684"/>
      <c r="B1684"/>
      <c r="D1684"/>
      <c r="E1684"/>
      <c r="F1684"/>
      <c r="G1684"/>
      <c r="H1684"/>
      <c r="I1684"/>
      <c r="J1684"/>
      <c r="K1684"/>
      <c r="L1684"/>
      <c r="M1684"/>
      <c r="N1684"/>
      <c r="O1684"/>
      <c r="R1684" s="122"/>
      <c r="S1684" s="122"/>
      <c r="T1684" s="31"/>
      <c r="U1684" s="31"/>
      <c r="V1684" s="31"/>
      <c r="W1684" s="31"/>
      <c r="X1684" s="31"/>
      <c r="Y1684" s="31"/>
      <c r="Z1684" s="31"/>
      <c r="AA1684" s="31"/>
      <c r="AB1684" s="31"/>
      <c r="AC1684" s="122"/>
      <c r="AD1684" s="122"/>
      <c r="AQ1684" s="8"/>
      <c r="AR1684" s="8"/>
      <c r="AY1684" s="8"/>
      <c r="BA1684"/>
      <c r="BB1684"/>
      <c r="BC1684"/>
      <c r="BD1684"/>
    </row>
    <row r="1685" spans="1:56" s="4" customFormat="1">
      <c r="A1685"/>
      <c r="B1685"/>
      <c r="D1685"/>
      <c r="E1685"/>
      <c r="F1685"/>
      <c r="G1685"/>
      <c r="H1685"/>
      <c r="I1685"/>
      <c r="J1685"/>
      <c r="K1685"/>
      <c r="L1685"/>
      <c r="M1685"/>
      <c r="N1685"/>
      <c r="O1685"/>
      <c r="R1685" s="122"/>
      <c r="S1685" s="122"/>
      <c r="T1685" s="31"/>
      <c r="U1685" s="31"/>
      <c r="V1685" s="31"/>
      <c r="W1685" s="31"/>
      <c r="X1685" s="31"/>
      <c r="Y1685" s="31"/>
      <c r="Z1685" s="31"/>
      <c r="AA1685" s="31"/>
      <c r="AB1685" s="31"/>
      <c r="AC1685" s="122"/>
      <c r="AD1685" s="122"/>
      <c r="AQ1685" s="8"/>
      <c r="AR1685" s="8"/>
      <c r="AY1685" s="8"/>
      <c r="BA1685"/>
      <c r="BB1685"/>
      <c r="BC1685"/>
      <c r="BD1685"/>
    </row>
    <row r="1686" spans="1:56" s="4" customFormat="1">
      <c r="A1686"/>
      <c r="B1686"/>
      <c r="D1686"/>
      <c r="E1686"/>
      <c r="F1686"/>
      <c r="G1686"/>
      <c r="H1686"/>
      <c r="I1686"/>
      <c r="J1686"/>
      <c r="K1686"/>
      <c r="L1686"/>
      <c r="M1686"/>
      <c r="N1686"/>
      <c r="O1686"/>
      <c r="R1686" s="122"/>
      <c r="S1686" s="122"/>
      <c r="T1686" s="31"/>
      <c r="U1686" s="31"/>
      <c r="V1686" s="31"/>
      <c r="W1686" s="31"/>
      <c r="X1686" s="31"/>
      <c r="Y1686" s="31"/>
      <c r="Z1686" s="31"/>
      <c r="AA1686" s="31"/>
      <c r="AB1686" s="31"/>
      <c r="AC1686" s="122"/>
      <c r="AD1686" s="122"/>
      <c r="AQ1686" s="8"/>
      <c r="AR1686" s="8"/>
      <c r="AY1686" s="8"/>
      <c r="BA1686"/>
      <c r="BB1686"/>
      <c r="BC1686"/>
      <c r="BD1686"/>
    </row>
    <row r="1687" spans="1:56" s="4" customFormat="1">
      <c r="A1687"/>
      <c r="B1687"/>
      <c r="D1687"/>
      <c r="E1687"/>
      <c r="F1687"/>
      <c r="G1687"/>
      <c r="H1687"/>
      <c r="I1687"/>
      <c r="J1687"/>
      <c r="K1687"/>
      <c r="L1687"/>
      <c r="M1687"/>
      <c r="N1687"/>
      <c r="O1687"/>
      <c r="R1687" s="122"/>
      <c r="S1687" s="122"/>
      <c r="T1687" s="31"/>
      <c r="U1687" s="31"/>
      <c r="V1687" s="31"/>
      <c r="W1687" s="31"/>
      <c r="X1687" s="31"/>
      <c r="Y1687" s="31"/>
      <c r="Z1687" s="31"/>
      <c r="AA1687" s="31"/>
      <c r="AB1687" s="31"/>
      <c r="AC1687" s="122"/>
      <c r="AD1687" s="122"/>
      <c r="AQ1687" s="8"/>
      <c r="AR1687" s="8"/>
      <c r="AY1687" s="8"/>
      <c r="BA1687"/>
      <c r="BB1687"/>
      <c r="BC1687"/>
      <c r="BD1687"/>
    </row>
    <row r="1688" spans="1:56" s="4" customFormat="1">
      <c r="A1688"/>
      <c r="B1688"/>
      <c r="D1688"/>
      <c r="E1688"/>
      <c r="F1688"/>
      <c r="G1688"/>
      <c r="H1688"/>
      <c r="I1688"/>
      <c r="J1688"/>
      <c r="K1688"/>
      <c r="L1688"/>
      <c r="M1688"/>
      <c r="N1688"/>
      <c r="O1688"/>
      <c r="R1688" s="122"/>
      <c r="S1688" s="122"/>
      <c r="T1688" s="31"/>
      <c r="U1688" s="31"/>
      <c r="V1688" s="31"/>
      <c r="W1688" s="31"/>
      <c r="X1688" s="31"/>
      <c r="Y1688" s="31"/>
      <c r="Z1688" s="31"/>
      <c r="AA1688" s="31"/>
      <c r="AB1688" s="31"/>
      <c r="AC1688" s="122"/>
      <c r="AD1688" s="122"/>
      <c r="AQ1688" s="8"/>
      <c r="AR1688" s="8"/>
      <c r="AY1688" s="8"/>
      <c r="BA1688"/>
      <c r="BB1688"/>
      <c r="BC1688"/>
      <c r="BD1688"/>
    </row>
    <row r="1689" spans="1:56" s="4" customFormat="1">
      <c r="A1689"/>
      <c r="B1689"/>
      <c r="D1689"/>
      <c r="E1689"/>
      <c r="F1689"/>
      <c r="G1689"/>
      <c r="H1689"/>
      <c r="I1689"/>
      <c r="J1689"/>
      <c r="K1689"/>
      <c r="L1689"/>
      <c r="M1689"/>
      <c r="N1689"/>
      <c r="O1689"/>
      <c r="R1689" s="122"/>
      <c r="S1689" s="122"/>
      <c r="T1689" s="31"/>
      <c r="U1689" s="31"/>
      <c r="V1689" s="31"/>
      <c r="W1689" s="31"/>
      <c r="X1689" s="31"/>
      <c r="Y1689" s="31"/>
      <c r="Z1689" s="31"/>
      <c r="AA1689" s="31"/>
      <c r="AB1689" s="31"/>
      <c r="AC1689" s="122"/>
      <c r="AD1689" s="122"/>
      <c r="AQ1689" s="8"/>
      <c r="AR1689" s="8"/>
      <c r="AY1689" s="8"/>
      <c r="BA1689"/>
      <c r="BB1689"/>
      <c r="BC1689"/>
      <c r="BD1689"/>
    </row>
    <row r="1690" spans="1:56" s="4" customFormat="1">
      <c r="A1690"/>
      <c r="B1690"/>
      <c r="D1690"/>
      <c r="E1690"/>
      <c r="F1690"/>
      <c r="G1690"/>
      <c r="H1690"/>
      <c r="I1690"/>
      <c r="J1690"/>
      <c r="K1690"/>
      <c r="L1690"/>
      <c r="M1690"/>
      <c r="N1690"/>
      <c r="O1690"/>
      <c r="R1690" s="122"/>
      <c r="S1690" s="122"/>
      <c r="T1690" s="31"/>
      <c r="U1690" s="31"/>
      <c r="V1690" s="31"/>
      <c r="W1690" s="31"/>
      <c r="X1690" s="31"/>
      <c r="Y1690" s="31"/>
      <c r="Z1690" s="31"/>
      <c r="AA1690" s="31"/>
      <c r="AB1690" s="31"/>
      <c r="AC1690" s="122"/>
      <c r="AD1690" s="122"/>
      <c r="AQ1690" s="8"/>
      <c r="AR1690" s="8"/>
      <c r="AY1690" s="8"/>
      <c r="BA1690"/>
      <c r="BB1690"/>
      <c r="BC1690"/>
      <c r="BD1690"/>
    </row>
    <row r="1691" spans="1:56" s="4" customFormat="1">
      <c r="A1691"/>
      <c r="B1691"/>
      <c r="D1691"/>
      <c r="E1691"/>
      <c r="F1691"/>
      <c r="G1691"/>
      <c r="H1691"/>
      <c r="I1691"/>
      <c r="J1691"/>
      <c r="K1691"/>
      <c r="L1691"/>
      <c r="M1691"/>
      <c r="N1691"/>
      <c r="O1691"/>
      <c r="R1691" s="122"/>
      <c r="S1691" s="122"/>
      <c r="T1691" s="31"/>
      <c r="U1691" s="31"/>
      <c r="V1691" s="31"/>
      <c r="W1691" s="31"/>
      <c r="X1691" s="31"/>
      <c r="Y1691" s="31"/>
      <c r="Z1691" s="31"/>
      <c r="AA1691" s="31"/>
      <c r="AB1691" s="31"/>
      <c r="AC1691" s="122"/>
      <c r="AD1691" s="122"/>
      <c r="AQ1691" s="8"/>
      <c r="AR1691" s="8"/>
      <c r="AY1691" s="8"/>
      <c r="BA1691"/>
      <c r="BB1691"/>
      <c r="BC1691"/>
      <c r="BD1691"/>
    </row>
    <row r="1692" spans="1:56" s="4" customFormat="1">
      <c r="A1692"/>
      <c r="B1692"/>
      <c r="D1692"/>
      <c r="E1692"/>
      <c r="F1692"/>
      <c r="G1692"/>
      <c r="H1692"/>
      <c r="I1692"/>
      <c r="J1692"/>
      <c r="K1692"/>
      <c r="L1692"/>
      <c r="M1692"/>
      <c r="N1692"/>
      <c r="O1692"/>
      <c r="R1692" s="122"/>
      <c r="S1692" s="122"/>
      <c r="T1692" s="31"/>
      <c r="U1692" s="31"/>
      <c r="V1692" s="31"/>
      <c r="W1692" s="31"/>
      <c r="X1692" s="31"/>
      <c r="Y1692" s="31"/>
      <c r="Z1692" s="31"/>
      <c r="AA1692" s="31"/>
      <c r="AB1692" s="31"/>
      <c r="AC1692" s="122"/>
      <c r="AD1692" s="122"/>
      <c r="AQ1692" s="8"/>
      <c r="AR1692" s="8"/>
      <c r="AY1692" s="8"/>
      <c r="BA1692"/>
      <c r="BB1692"/>
      <c r="BC1692"/>
      <c r="BD1692"/>
    </row>
    <row r="1693" spans="1:56" s="4" customFormat="1">
      <c r="A1693"/>
      <c r="B1693"/>
      <c r="D1693"/>
      <c r="E1693"/>
      <c r="F1693"/>
      <c r="G1693"/>
      <c r="H1693"/>
      <c r="I1693"/>
      <c r="J1693"/>
      <c r="K1693"/>
      <c r="L1693"/>
      <c r="M1693"/>
      <c r="N1693"/>
      <c r="O1693"/>
      <c r="R1693" s="122"/>
      <c r="S1693" s="122"/>
      <c r="T1693" s="31"/>
      <c r="U1693" s="31"/>
      <c r="V1693" s="31"/>
      <c r="W1693" s="31"/>
      <c r="X1693" s="31"/>
      <c r="Y1693" s="31"/>
      <c r="Z1693" s="31"/>
      <c r="AA1693" s="31"/>
      <c r="AB1693" s="31"/>
      <c r="AC1693" s="122"/>
      <c r="AD1693" s="122"/>
      <c r="AQ1693" s="8"/>
      <c r="AR1693" s="8"/>
      <c r="AY1693" s="8"/>
      <c r="BA1693"/>
      <c r="BB1693"/>
      <c r="BC1693"/>
      <c r="BD1693"/>
    </row>
    <row r="1694" spans="1:56" s="4" customFormat="1">
      <c r="A1694"/>
      <c r="B1694"/>
      <c r="D1694"/>
      <c r="E1694"/>
      <c r="F1694"/>
      <c r="G1694"/>
      <c r="H1694"/>
      <c r="I1694"/>
      <c r="J1694"/>
      <c r="K1694"/>
      <c r="L1694"/>
      <c r="M1694"/>
      <c r="N1694"/>
      <c r="O1694"/>
      <c r="R1694" s="122"/>
      <c r="S1694" s="122"/>
      <c r="T1694" s="31"/>
      <c r="U1694" s="31"/>
      <c r="V1694" s="31"/>
      <c r="W1694" s="31"/>
      <c r="X1694" s="31"/>
      <c r="Y1694" s="31"/>
      <c r="Z1694" s="31"/>
      <c r="AA1694" s="31"/>
      <c r="AB1694" s="31"/>
      <c r="AC1694" s="122"/>
      <c r="AD1694" s="122"/>
      <c r="AQ1694" s="8"/>
      <c r="AR1694" s="8"/>
      <c r="AY1694" s="8"/>
      <c r="BA1694"/>
      <c r="BB1694"/>
      <c r="BC1694"/>
      <c r="BD1694"/>
    </row>
    <row r="1695" spans="1:56" s="4" customFormat="1">
      <c r="A1695"/>
      <c r="B1695"/>
      <c r="D1695"/>
      <c r="E1695"/>
      <c r="F1695"/>
      <c r="G1695"/>
      <c r="H1695"/>
      <c r="I1695"/>
      <c r="J1695"/>
      <c r="K1695"/>
      <c r="L1695"/>
      <c r="M1695"/>
      <c r="N1695"/>
      <c r="O1695"/>
      <c r="R1695" s="122"/>
      <c r="S1695" s="122"/>
      <c r="T1695" s="31"/>
      <c r="U1695" s="31"/>
      <c r="V1695" s="31"/>
      <c r="W1695" s="31"/>
      <c r="X1695" s="31"/>
      <c r="Y1695" s="31"/>
      <c r="Z1695" s="31"/>
      <c r="AA1695" s="31"/>
      <c r="AB1695" s="31"/>
      <c r="AC1695" s="122"/>
      <c r="AD1695" s="122"/>
      <c r="AQ1695" s="8"/>
      <c r="AR1695" s="8"/>
      <c r="AY1695" s="8"/>
      <c r="BA1695"/>
      <c r="BB1695"/>
      <c r="BC1695"/>
      <c r="BD1695"/>
    </row>
    <row r="1696" spans="1:56" s="4" customFormat="1">
      <c r="A1696"/>
      <c r="B1696"/>
      <c r="D1696"/>
      <c r="E1696"/>
      <c r="F1696"/>
      <c r="G1696"/>
      <c r="H1696"/>
      <c r="I1696"/>
      <c r="J1696"/>
      <c r="K1696"/>
      <c r="L1696"/>
      <c r="M1696"/>
      <c r="N1696"/>
      <c r="O1696"/>
      <c r="R1696" s="122"/>
      <c r="S1696" s="122"/>
      <c r="T1696" s="31"/>
      <c r="U1696" s="31"/>
      <c r="V1696" s="31"/>
      <c r="W1696" s="31"/>
      <c r="X1696" s="31"/>
      <c r="Y1696" s="31"/>
      <c r="Z1696" s="31"/>
      <c r="AA1696" s="31"/>
      <c r="AB1696" s="31"/>
      <c r="AC1696" s="122"/>
      <c r="AD1696" s="122"/>
      <c r="AQ1696" s="8"/>
      <c r="AR1696" s="8"/>
      <c r="AY1696" s="8"/>
      <c r="BA1696"/>
      <c r="BB1696"/>
      <c r="BC1696"/>
      <c r="BD1696"/>
    </row>
    <row r="1697" spans="1:56" s="4" customFormat="1">
      <c r="A1697"/>
      <c r="B1697"/>
      <c r="D1697"/>
      <c r="E1697"/>
      <c r="F1697"/>
      <c r="G1697"/>
      <c r="H1697"/>
      <c r="I1697"/>
      <c r="J1697"/>
      <c r="K1697"/>
      <c r="L1697"/>
      <c r="M1697"/>
      <c r="N1697"/>
      <c r="O1697"/>
      <c r="R1697" s="122"/>
      <c r="S1697" s="122"/>
      <c r="T1697" s="31"/>
      <c r="U1697" s="31"/>
      <c r="V1697" s="31"/>
      <c r="W1697" s="31"/>
      <c r="X1697" s="31"/>
      <c r="Y1697" s="31"/>
      <c r="Z1697" s="31"/>
      <c r="AA1697" s="31"/>
      <c r="AB1697" s="31"/>
      <c r="AC1697" s="122"/>
      <c r="AD1697" s="122"/>
      <c r="AQ1697" s="8"/>
      <c r="AR1697" s="8"/>
      <c r="AY1697" s="8"/>
      <c r="BA1697"/>
      <c r="BB1697"/>
      <c r="BC1697"/>
      <c r="BD1697"/>
    </row>
    <row r="1698" spans="1:56" s="4" customFormat="1">
      <c r="A1698"/>
      <c r="B1698"/>
      <c r="D1698"/>
      <c r="E1698"/>
      <c r="F1698"/>
      <c r="G1698"/>
      <c r="H1698"/>
      <c r="I1698"/>
      <c r="J1698"/>
      <c r="K1698"/>
      <c r="L1698"/>
      <c r="M1698"/>
      <c r="N1698"/>
      <c r="O1698"/>
      <c r="R1698" s="122"/>
      <c r="S1698" s="122"/>
      <c r="T1698" s="31"/>
      <c r="U1698" s="31"/>
      <c r="V1698" s="31"/>
      <c r="W1698" s="31"/>
      <c r="X1698" s="31"/>
      <c r="Y1698" s="31"/>
      <c r="Z1698" s="31"/>
      <c r="AA1698" s="31"/>
      <c r="AB1698" s="31"/>
      <c r="AC1698" s="122"/>
      <c r="AD1698" s="122"/>
      <c r="AQ1698" s="8"/>
      <c r="AR1698" s="8"/>
      <c r="AY1698" s="8"/>
      <c r="BA1698"/>
      <c r="BB1698"/>
      <c r="BC1698"/>
      <c r="BD1698"/>
    </row>
    <row r="1699" spans="1:56" s="4" customFormat="1">
      <c r="A1699"/>
      <c r="B1699"/>
      <c r="D1699"/>
      <c r="E1699"/>
      <c r="F1699"/>
      <c r="G1699"/>
      <c r="H1699"/>
      <c r="I1699"/>
      <c r="J1699"/>
      <c r="K1699"/>
      <c r="L1699"/>
      <c r="M1699"/>
      <c r="N1699"/>
      <c r="O1699"/>
      <c r="R1699" s="122"/>
      <c r="S1699" s="122"/>
      <c r="T1699" s="31"/>
      <c r="U1699" s="31"/>
      <c r="V1699" s="31"/>
      <c r="W1699" s="31"/>
      <c r="X1699" s="31"/>
      <c r="Y1699" s="31"/>
      <c r="Z1699" s="31"/>
      <c r="AA1699" s="31"/>
      <c r="AB1699" s="31"/>
      <c r="AC1699" s="122"/>
      <c r="AD1699" s="122"/>
      <c r="AQ1699" s="8"/>
      <c r="AR1699" s="8"/>
      <c r="AY1699" s="8"/>
      <c r="BA1699"/>
      <c r="BB1699"/>
      <c r="BC1699"/>
      <c r="BD1699"/>
    </row>
    <row r="1700" spans="1:56" s="4" customFormat="1">
      <c r="A1700"/>
      <c r="B1700"/>
      <c r="D1700"/>
      <c r="E1700"/>
      <c r="F1700"/>
      <c r="G1700"/>
      <c r="H1700"/>
      <c r="I1700"/>
      <c r="J1700"/>
      <c r="K1700"/>
      <c r="L1700"/>
      <c r="M1700"/>
      <c r="N1700"/>
      <c r="O1700"/>
      <c r="R1700" s="122"/>
      <c r="S1700" s="122"/>
      <c r="T1700" s="31"/>
      <c r="U1700" s="31"/>
      <c r="V1700" s="31"/>
      <c r="W1700" s="31"/>
      <c r="X1700" s="31"/>
      <c r="Y1700" s="31"/>
      <c r="Z1700" s="31"/>
      <c r="AA1700" s="31"/>
      <c r="AB1700" s="31"/>
      <c r="AC1700" s="122"/>
      <c r="AD1700" s="122"/>
      <c r="AQ1700" s="8"/>
      <c r="AR1700" s="8"/>
      <c r="AY1700" s="8"/>
      <c r="BA1700"/>
      <c r="BB1700"/>
      <c r="BC1700"/>
      <c r="BD1700"/>
    </row>
    <row r="1701" spans="1:56" s="4" customFormat="1">
      <c r="A1701"/>
      <c r="B1701"/>
      <c r="D1701"/>
      <c r="E1701"/>
      <c r="F1701"/>
      <c r="G1701"/>
      <c r="H1701"/>
      <c r="I1701"/>
      <c r="J1701"/>
      <c r="K1701"/>
      <c r="L1701"/>
      <c r="M1701"/>
      <c r="N1701"/>
      <c r="O1701"/>
      <c r="R1701" s="122"/>
      <c r="S1701" s="122"/>
      <c r="T1701" s="31"/>
      <c r="U1701" s="31"/>
      <c r="V1701" s="31"/>
      <c r="W1701" s="31"/>
      <c r="X1701" s="31"/>
      <c r="Y1701" s="31"/>
      <c r="Z1701" s="31"/>
      <c r="AA1701" s="31"/>
      <c r="AB1701" s="31"/>
      <c r="AC1701" s="122"/>
      <c r="AD1701" s="122"/>
      <c r="AQ1701" s="8"/>
      <c r="AR1701" s="8"/>
      <c r="AY1701" s="8"/>
      <c r="BA1701"/>
      <c r="BB1701"/>
      <c r="BC1701"/>
      <c r="BD1701"/>
    </row>
    <row r="1702" spans="1:56" s="4" customFormat="1">
      <c r="A1702"/>
      <c r="B1702"/>
      <c r="D1702"/>
      <c r="E1702"/>
      <c r="F1702"/>
      <c r="G1702"/>
      <c r="H1702"/>
      <c r="I1702"/>
      <c r="J1702"/>
      <c r="K1702"/>
      <c r="L1702"/>
      <c r="M1702"/>
      <c r="N1702"/>
      <c r="O1702"/>
      <c r="R1702" s="122"/>
      <c r="S1702" s="122"/>
      <c r="T1702" s="31"/>
      <c r="U1702" s="31"/>
      <c r="V1702" s="31"/>
      <c r="W1702" s="31"/>
      <c r="X1702" s="31"/>
      <c r="Y1702" s="31"/>
      <c r="Z1702" s="31"/>
      <c r="AA1702" s="31"/>
      <c r="AB1702" s="31"/>
      <c r="AC1702" s="122"/>
      <c r="AD1702" s="122"/>
      <c r="AQ1702" s="8"/>
      <c r="AR1702" s="8"/>
      <c r="AY1702" s="8"/>
      <c r="BA1702"/>
      <c r="BB1702"/>
      <c r="BC1702"/>
      <c r="BD1702"/>
    </row>
    <row r="1703" spans="1:56" s="4" customFormat="1">
      <c r="A1703"/>
      <c r="B1703"/>
      <c r="D1703"/>
      <c r="E1703"/>
      <c r="F1703"/>
      <c r="G1703"/>
      <c r="H1703"/>
      <c r="I1703"/>
      <c r="J1703"/>
      <c r="K1703"/>
      <c r="L1703"/>
      <c r="M1703"/>
      <c r="N1703"/>
      <c r="O1703"/>
      <c r="R1703" s="122"/>
      <c r="S1703" s="122"/>
      <c r="T1703" s="31"/>
      <c r="U1703" s="31"/>
      <c r="V1703" s="31"/>
      <c r="W1703" s="31"/>
      <c r="X1703" s="31"/>
      <c r="Y1703" s="31"/>
      <c r="Z1703" s="31"/>
      <c r="AA1703" s="31"/>
      <c r="AB1703" s="31"/>
      <c r="AC1703" s="122"/>
      <c r="AD1703" s="122"/>
      <c r="AQ1703" s="8"/>
      <c r="AR1703" s="8"/>
      <c r="AY1703" s="8"/>
      <c r="BA1703"/>
      <c r="BB1703"/>
      <c r="BC1703"/>
      <c r="BD1703"/>
    </row>
    <row r="1704" spans="1:56" s="4" customFormat="1">
      <c r="A1704"/>
      <c r="B1704"/>
      <c r="D1704"/>
      <c r="E1704"/>
      <c r="F1704"/>
      <c r="G1704"/>
      <c r="H1704"/>
      <c r="I1704"/>
      <c r="J1704"/>
      <c r="K1704"/>
      <c r="L1704"/>
      <c r="M1704"/>
      <c r="N1704"/>
      <c r="O1704"/>
      <c r="R1704" s="122"/>
      <c r="S1704" s="122"/>
      <c r="T1704" s="31"/>
      <c r="U1704" s="31"/>
      <c r="V1704" s="31"/>
      <c r="W1704" s="31"/>
      <c r="X1704" s="31"/>
      <c r="Y1704" s="31"/>
      <c r="Z1704" s="31"/>
      <c r="AA1704" s="31"/>
      <c r="AB1704" s="31"/>
      <c r="AC1704" s="122"/>
      <c r="AD1704" s="122"/>
      <c r="AQ1704" s="8"/>
      <c r="AR1704" s="8"/>
      <c r="AY1704" s="8"/>
      <c r="BA1704"/>
      <c r="BB1704"/>
      <c r="BC1704"/>
      <c r="BD1704"/>
    </row>
    <row r="1705" spans="1:56" s="4" customFormat="1">
      <c r="A1705"/>
      <c r="B1705"/>
      <c r="D1705"/>
      <c r="E1705"/>
      <c r="F1705"/>
      <c r="G1705"/>
      <c r="H1705"/>
      <c r="I1705"/>
      <c r="J1705"/>
      <c r="K1705"/>
      <c r="L1705"/>
      <c r="M1705"/>
      <c r="N1705"/>
      <c r="O1705"/>
      <c r="R1705" s="122"/>
      <c r="S1705" s="122"/>
      <c r="T1705" s="31"/>
      <c r="U1705" s="31"/>
      <c r="V1705" s="31"/>
      <c r="W1705" s="31"/>
      <c r="X1705" s="31"/>
      <c r="Y1705" s="31"/>
      <c r="Z1705" s="31"/>
      <c r="AA1705" s="31"/>
      <c r="AB1705" s="31"/>
      <c r="AC1705" s="122"/>
      <c r="AD1705" s="122"/>
      <c r="AQ1705" s="8"/>
      <c r="AR1705" s="8"/>
      <c r="AY1705" s="8"/>
      <c r="BA1705"/>
      <c r="BB1705"/>
      <c r="BC1705"/>
      <c r="BD1705"/>
    </row>
    <row r="1706" spans="1:56" s="4" customFormat="1">
      <c r="A1706"/>
      <c r="B1706"/>
      <c r="D1706"/>
      <c r="E1706"/>
      <c r="F1706"/>
      <c r="G1706"/>
      <c r="H1706"/>
      <c r="I1706"/>
      <c r="J1706"/>
      <c r="K1706"/>
      <c r="L1706"/>
      <c r="M1706"/>
      <c r="N1706"/>
      <c r="O1706"/>
      <c r="R1706" s="122"/>
      <c r="S1706" s="122"/>
      <c r="T1706" s="31"/>
      <c r="U1706" s="31"/>
      <c r="V1706" s="31"/>
      <c r="W1706" s="31"/>
      <c r="X1706" s="31"/>
      <c r="Y1706" s="31"/>
      <c r="Z1706" s="31"/>
      <c r="AA1706" s="31"/>
      <c r="AB1706" s="31"/>
      <c r="AC1706" s="122"/>
      <c r="AD1706" s="122"/>
      <c r="AQ1706" s="8"/>
      <c r="AR1706" s="8"/>
      <c r="AY1706" s="8"/>
      <c r="BA1706"/>
      <c r="BB1706"/>
      <c r="BC1706"/>
      <c r="BD1706"/>
    </row>
    <row r="1707" spans="1:56" s="4" customFormat="1">
      <c r="A1707"/>
      <c r="B1707"/>
      <c r="D1707"/>
      <c r="E1707"/>
      <c r="F1707"/>
      <c r="G1707"/>
      <c r="H1707"/>
      <c r="I1707"/>
      <c r="J1707"/>
      <c r="K1707"/>
      <c r="L1707"/>
      <c r="M1707"/>
      <c r="N1707"/>
      <c r="O1707"/>
      <c r="R1707" s="122"/>
      <c r="S1707" s="122"/>
      <c r="T1707" s="31"/>
      <c r="U1707" s="31"/>
      <c r="V1707" s="31"/>
      <c r="W1707" s="31"/>
      <c r="X1707" s="31"/>
      <c r="Y1707" s="31"/>
      <c r="Z1707" s="31"/>
      <c r="AA1707" s="31"/>
      <c r="AB1707" s="31"/>
      <c r="AC1707" s="122"/>
      <c r="AD1707" s="122"/>
      <c r="AQ1707" s="8"/>
      <c r="AR1707" s="8"/>
      <c r="AY1707" s="8"/>
      <c r="BA1707"/>
      <c r="BB1707"/>
      <c r="BC1707"/>
      <c r="BD1707"/>
    </row>
    <row r="1708" spans="1:56" s="4" customFormat="1">
      <c r="A1708"/>
      <c r="B1708"/>
      <c r="D1708"/>
      <c r="E1708"/>
      <c r="F1708"/>
      <c r="G1708"/>
      <c r="H1708"/>
      <c r="I1708"/>
      <c r="J1708"/>
      <c r="K1708"/>
      <c r="L1708"/>
      <c r="M1708"/>
      <c r="N1708"/>
      <c r="O1708"/>
      <c r="R1708" s="122"/>
      <c r="S1708" s="122"/>
      <c r="T1708" s="31"/>
      <c r="U1708" s="31"/>
      <c r="V1708" s="31"/>
      <c r="W1708" s="31"/>
      <c r="X1708" s="31"/>
      <c r="Y1708" s="31"/>
      <c r="Z1708" s="31"/>
      <c r="AA1708" s="31"/>
      <c r="AB1708" s="31"/>
      <c r="AC1708" s="122"/>
      <c r="AD1708" s="122"/>
      <c r="AQ1708" s="8"/>
      <c r="AR1708" s="8"/>
      <c r="AY1708" s="8"/>
      <c r="BA1708"/>
      <c r="BB1708"/>
      <c r="BC1708"/>
      <c r="BD1708"/>
    </row>
    <row r="1709" spans="1:56" s="4" customFormat="1">
      <c r="A1709"/>
      <c r="B1709"/>
      <c r="D1709"/>
      <c r="E1709"/>
      <c r="F1709"/>
      <c r="G1709"/>
      <c r="H1709"/>
      <c r="I1709"/>
      <c r="J1709"/>
      <c r="K1709"/>
      <c r="L1709"/>
      <c r="M1709"/>
      <c r="N1709"/>
      <c r="O1709"/>
      <c r="R1709" s="122"/>
      <c r="S1709" s="122"/>
      <c r="T1709" s="31"/>
      <c r="U1709" s="31"/>
      <c r="V1709" s="31"/>
      <c r="W1709" s="31"/>
      <c r="X1709" s="31"/>
      <c r="Y1709" s="31"/>
      <c r="Z1709" s="31"/>
      <c r="AA1709" s="31"/>
      <c r="AB1709" s="31"/>
      <c r="AC1709" s="122"/>
      <c r="AD1709" s="122"/>
      <c r="AQ1709" s="8"/>
      <c r="AR1709" s="8"/>
      <c r="AY1709" s="8"/>
      <c r="BA1709"/>
      <c r="BB1709"/>
      <c r="BC1709"/>
      <c r="BD1709"/>
    </row>
    <row r="1710" spans="1:56" s="4" customFormat="1">
      <c r="A1710"/>
      <c r="B1710"/>
      <c r="D1710"/>
      <c r="E1710"/>
      <c r="F1710"/>
      <c r="G1710"/>
      <c r="H1710"/>
      <c r="I1710"/>
      <c r="J1710"/>
      <c r="K1710"/>
      <c r="L1710"/>
      <c r="M1710"/>
      <c r="N1710"/>
      <c r="O1710"/>
      <c r="R1710" s="122"/>
      <c r="S1710" s="122"/>
      <c r="T1710" s="31"/>
      <c r="U1710" s="31"/>
      <c r="V1710" s="31"/>
      <c r="W1710" s="31"/>
      <c r="X1710" s="31"/>
      <c r="Y1710" s="31"/>
      <c r="Z1710" s="31"/>
      <c r="AA1710" s="31"/>
      <c r="AB1710" s="31"/>
      <c r="AC1710" s="122"/>
      <c r="AD1710" s="122"/>
      <c r="AQ1710" s="8"/>
      <c r="AR1710" s="8"/>
      <c r="AY1710" s="8"/>
      <c r="BA1710"/>
      <c r="BB1710"/>
      <c r="BC1710"/>
      <c r="BD1710"/>
    </row>
    <row r="1711" spans="1:56" s="4" customFormat="1">
      <c r="A1711"/>
      <c r="B1711"/>
      <c r="D1711"/>
      <c r="E1711"/>
      <c r="F1711"/>
      <c r="G1711"/>
      <c r="H1711"/>
      <c r="I1711"/>
      <c r="J1711"/>
      <c r="K1711"/>
      <c r="L1711"/>
      <c r="M1711"/>
      <c r="N1711"/>
      <c r="O1711"/>
      <c r="R1711" s="122"/>
      <c r="S1711" s="122"/>
      <c r="T1711" s="31"/>
      <c r="U1711" s="31"/>
      <c r="V1711" s="31"/>
      <c r="W1711" s="31"/>
      <c r="X1711" s="31"/>
      <c r="Y1711" s="31"/>
      <c r="Z1711" s="31"/>
      <c r="AA1711" s="31"/>
      <c r="AB1711" s="31"/>
      <c r="AC1711" s="122"/>
      <c r="AD1711" s="122"/>
      <c r="AQ1711" s="8"/>
      <c r="AR1711" s="8"/>
      <c r="AY1711" s="8"/>
      <c r="BA1711"/>
      <c r="BB1711"/>
      <c r="BC1711"/>
      <c r="BD1711"/>
    </row>
    <row r="1712" spans="1:56" s="4" customFormat="1">
      <c r="A1712"/>
      <c r="B1712"/>
      <c r="D1712"/>
      <c r="E1712"/>
      <c r="F1712"/>
      <c r="G1712"/>
      <c r="H1712"/>
      <c r="I1712"/>
      <c r="J1712"/>
      <c r="K1712"/>
      <c r="L1712"/>
      <c r="M1712"/>
      <c r="N1712"/>
      <c r="O1712"/>
      <c r="R1712" s="122"/>
      <c r="S1712" s="122"/>
      <c r="T1712" s="31"/>
      <c r="U1712" s="31"/>
      <c r="V1712" s="31"/>
      <c r="W1712" s="31"/>
      <c r="X1712" s="31"/>
      <c r="Y1712" s="31"/>
      <c r="Z1712" s="31"/>
      <c r="AA1712" s="31"/>
      <c r="AB1712" s="31"/>
      <c r="AC1712" s="122"/>
      <c r="AD1712" s="122"/>
      <c r="AQ1712" s="8"/>
      <c r="AR1712" s="8"/>
      <c r="AY1712" s="8"/>
      <c r="BA1712"/>
      <c r="BB1712"/>
      <c r="BC1712"/>
      <c r="BD1712"/>
    </row>
    <row r="1713" spans="1:56" s="4" customFormat="1">
      <c r="A1713"/>
      <c r="B1713"/>
      <c r="D1713"/>
      <c r="E1713"/>
      <c r="F1713"/>
      <c r="G1713"/>
      <c r="H1713"/>
      <c r="I1713"/>
      <c r="J1713"/>
      <c r="K1713"/>
      <c r="L1713"/>
      <c r="M1713"/>
      <c r="N1713"/>
      <c r="O1713"/>
      <c r="R1713" s="122"/>
      <c r="S1713" s="122"/>
      <c r="T1713" s="31"/>
      <c r="U1713" s="31"/>
      <c r="V1713" s="31"/>
      <c r="W1713" s="31"/>
      <c r="X1713" s="31"/>
      <c r="Y1713" s="31"/>
      <c r="Z1713" s="31"/>
      <c r="AA1713" s="31"/>
      <c r="AB1713" s="31"/>
      <c r="AC1713" s="122"/>
      <c r="AD1713" s="122"/>
      <c r="AQ1713" s="8"/>
      <c r="AR1713" s="8"/>
      <c r="AY1713" s="8"/>
      <c r="BA1713"/>
      <c r="BB1713"/>
      <c r="BC1713"/>
      <c r="BD1713"/>
    </row>
    <row r="1714" spans="1:56" s="4" customFormat="1">
      <c r="A1714"/>
      <c r="B1714"/>
      <c r="D1714"/>
      <c r="E1714"/>
      <c r="F1714"/>
      <c r="G1714"/>
      <c r="H1714"/>
      <c r="I1714"/>
      <c r="J1714"/>
      <c r="K1714"/>
      <c r="L1714"/>
      <c r="M1714"/>
      <c r="N1714"/>
      <c r="O1714"/>
      <c r="R1714" s="122"/>
      <c r="S1714" s="122"/>
      <c r="T1714" s="31"/>
      <c r="U1714" s="31"/>
      <c r="V1714" s="31"/>
      <c r="W1714" s="31"/>
      <c r="X1714" s="31"/>
      <c r="Y1714" s="31"/>
      <c r="Z1714" s="31"/>
      <c r="AA1714" s="31"/>
      <c r="AB1714" s="31"/>
      <c r="AC1714" s="122"/>
      <c r="AD1714" s="122"/>
      <c r="AQ1714" s="8"/>
      <c r="AR1714" s="8"/>
      <c r="AY1714" s="8"/>
      <c r="BA1714"/>
      <c r="BB1714"/>
      <c r="BC1714"/>
      <c r="BD1714"/>
    </row>
    <row r="1715" spans="1:56" s="4" customFormat="1">
      <c r="A1715"/>
      <c r="B1715"/>
      <c r="D1715"/>
      <c r="E1715"/>
      <c r="F1715"/>
      <c r="G1715"/>
      <c r="H1715"/>
      <c r="I1715"/>
      <c r="J1715"/>
      <c r="K1715"/>
      <c r="L1715"/>
      <c r="M1715"/>
      <c r="N1715"/>
      <c r="O1715"/>
      <c r="R1715" s="122"/>
      <c r="S1715" s="122"/>
      <c r="T1715" s="31"/>
      <c r="U1715" s="31"/>
      <c r="V1715" s="31"/>
      <c r="W1715" s="31"/>
      <c r="X1715" s="31"/>
      <c r="Y1715" s="31"/>
      <c r="Z1715" s="31"/>
      <c r="AA1715" s="31"/>
      <c r="AB1715" s="31"/>
      <c r="AC1715" s="122"/>
      <c r="AD1715" s="122"/>
      <c r="AQ1715" s="8"/>
      <c r="AR1715" s="8"/>
      <c r="AY1715" s="8"/>
      <c r="BA1715"/>
      <c r="BB1715"/>
      <c r="BC1715"/>
      <c r="BD1715"/>
    </row>
    <row r="1716" spans="1:56" s="4" customFormat="1">
      <c r="A1716"/>
      <c r="B1716"/>
      <c r="D1716"/>
      <c r="E1716"/>
      <c r="F1716"/>
      <c r="G1716"/>
      <c r="H1716"/>
      <c r="I1716"/>
      <c r="J1716"/>
      <c r="K1716"/>
      <c r="L1716"/>
      <c r="M1716"/>
      <c r="N1716"/>
      <c r="O1716"/>
      <c r="R1716" s="122"/>
      <c r="S1716" s="122"/>
      <c r="T1716" s="31"/>
      <c r="U1716" s="31"/>
      <c r="V1716" s="31"/>
      <c r="W1716" s="31"/>
      <c r="X1716" s="31"/>
      <c r="Y1716" s="31"/>
      <c r="Z1716" s="31"/>
      <c r="AA1716" s="31"/>
      <c r="AB1716" s="31"/>
      <c r="AC1716" s="122"/>
      <c r="AD1716" s="122"/>
      <c r="AQ1716" s="8"/>
      <c r="AR1716" s="8"/>
      <c r="AY1716" s="8"/>
      <c r="BA1716"/>
      <c r="BB1716"/>
      <c r="BC1716"/>
      <c r="BD1716"/>
    </row>
    <row r="1717" spans="1:56" s="4" customFormat="1">
      <c r="A1717"/>
      <c r="B1717"/>
      <c r="D1717"/>
      <c r="E1717"/>
      <c r="F1717"/>
      <c r="G1717"/>
      <c r="H1717"/>
      <c r="I1717"/>
      <c r="J1717"/>
      <c r="K1717"/>
      <c r="L1717"/>
      <c r="M1717"/>
      <c r="N1717"/>
      <c r="O1717"/>
      <c r="R1717" s="122"/>
      <c r="S1717" s="122"/>
      <c r="T1717" s="31"/>
      <c r="U1717" s="31"/>
      <c r="V1717" s="31"/>
      <c r="W1717" s="31"/>
      <c r="X1717" s="31"/>
      <c r="Y1717" s="31"/>
      <c r="Z1717" s="31"/>
      <c r="AA1717" s="31"/>
      <c r="AB1717" s="31"/>
      <c r="AC1717" s="122"/>
      <c r="AD1717" s="122"/>
      <c r="AQ1717" s="8"/>
      <c r="AR1717" s="8"/>
      <c r="AY1717" s="8"/>
      <c r="BA1717"/>
      <c r="BB1717"/>
      <c r="BC1717"/>
      <c r="BD1717"/>
    </row>
    <row r="1718" spans="1:56" s="4" customFormat="1">
      <c r="A1718"/>
      <c r="B1718"/>
      <c r="D1718"/>
      <c r="E1718"/>
      <c r="F1718"/>
      <c r="G1718"/>
      <c r="H1718"/>
      <c r="I1718"/>
      <c r="J1718"/>
      <c r="K1718"/>
      <c r="L1718"/>
      <c r="M1718"/>
      <c r="N1718"/>
      <c r="O1718"/>
      <c r="R1718" s="122"/>
      <c r="S1718" s="122"/>
      <c r="T1718" s="31"/>
      <c r="U1718" s="31"/>
      <c r="V1718" s="31"/>
      <c r="W1718" s="31"/>
      <c r="X1718" s="31"/>
      <c r="Y1718" s="31"/>
      <c r="Z1718" s="31"/>
      <c r="AA1718" s="31"/>
      <c r="AB1718" s="31"/>
      <c r="AC1718" s="122"/>
      <c r="AD1718" s="122"/>
      <c r="AQ1718" s="8"/>
      <c r="AR1718" s="8"/>
      <c r="AY1718" s="8"/>
      <c r="BA1718"/>
      <c r="BB1718"/>
      <c r="BC1718"/>
      <c r="BD1718"/>
    </row>
    <row r="1719" spans="1:56" s="4" customFormat="1">
      <c r="A1719"/>
      <c r="B1719"/>
      <c r="D1719"/>
      <c r="E1719"/>
      <c r="F1719"/>
      <c r="G1719"/>
      <c r="H1719"/>
      <c r="I1719"/>
      <c r="J1719"/>
      <c r="K1719"/>
      <c r="L1719"/>
      <c r="M1719"/>
      <c r="N1719"/>
      <c r="O1719"/>
      <c r="R1719" s="122"/>
      <c r="S1719" s="122"/>
      <c r="T1719" s="31"/>
      <c r="U1719" s="31"/>
      <c r="V1719" s="31"/>
      <c r="W1719" s="31"/>
      <c r="X1719" s="31"/>
      <c r="Y1719" s="31"/>
      <c r="Z1719" s="31"/>
      <c r="AA1719" s="31"/>
      <c r="AB1719" s="31"/>
      <c r="AC1719" s="122"/>
      <c r="AD1719" s="122"/>
      <c r="AQ1719" s="8"/>
      <c r="AR1719" s="8"/>
      <c r="AY1719" s="8"/>
      <c r="BA1719"/>
      <c r="BB1719"/>
      <c r="BC1719"/>
      <c r="BD1719"/>
    </row>
    <row r="1720" spans="1:56" s="4" customFormat="1">
      <c r="A1720"/>
      <c r="B1720"/>
      <c r="D1720"/>
      <c r="E1720"/>
      <c r="F1720"/>
      <c r="G1720"/>
      <c r="H1720"/>
      <c r="I1720"/>
      <c r="J1720"/>
      <c r="K1720"/>
      <c r="L1720"/>
      <c r="M1720"/>
      <c r="N1720"/>
      <c r="O1720"/>
      <c r="R1720" s="122"/>
      <c r="S1720" s="122"/>
      <c r="T1720" s="31"/>
      <c r="U1720" s="31"/>
      <c r="V1720" s="31"/>
      <c r="W1720" s="31"/>
      <c r="X1720" s="31"/>
      <c r="Y1720" s="31"/>
      <c r="Z1720" s="31"/>
      <c r="AA1720" s="31"/>
      <c r="AB1720" s="31"/>
      <c r="AC1720" s="122"/>
      <c r="AD1720" s="122"/>
      <c r="AQ1720" s="8"/>
      <c r="AR1720" s="8"/>
      <c r="AY1720" s="8"/>
      <c r="BA1720"/>
      <c r="BB1720"/>
      <c r="BC1720"/>
      <c r="BD1720"/>
    </row>
    <row r="1721" spans="1:56" s="4" customFormat="1">
      <c r="A1721"/>
      <c r="B1721"/>
      <c r="D1721"/>
      <c r="E1721"/>
      <c r="F1721"/>
      <c r="G1721"/>
      <c r="H1721"/>
      <c r="I1721"/>
      <c r="J1721"/>
      <c r="K1721"/>
      <c r="L1721"/>
      <c r="M1721"/>
      <c r="N1721"/>
      <c r="O1721"/>
      <c r="R1721" s="122"/>
      <c r="S1721" s="122"/>
      <c r="T1721" s="31"/>
      <c r="U1721" s="31"/>
      <c r="V1721" s="31"/>
      <c r="W1721" s="31"/>
      <c r="X1721" s="31"/>
      <c r="Y1721" s="31"/>
      <c r="Z1721" s="31"/>
      <c r="AA1721" s="31"/>
      <c r="AB1721" s="31"/>
      <c r="AC1721" s="122"/>
      <c r="AD1721" s="122"/>
      <c r="AQ1721" s="8"/>
      <c r="AR1721" s="8"/>
      <c r="AY1721" s="8"/>
      <c r="BA1721"/>
      <c r="BB1721"/>
      <c r="BC1721"/>
      <c r="BD1721"/>
    </row>
    <row r="1722" spans="1:56" s="4" customFormat="1">
      <c r="A1722"/>
      <c r="B1722"/>
      <c r="D1722"/>
      <c r="E1722"/>
      <c r="F1722"/>
      <c r="G1722"/>
      <c r="H1722"/>
      <c r="I1722"/>
      <c r="J1722"/>
      <c r="K1722"/>
      <c r="L1722"/>
      <c r="M1722"/>
      <c r="N1722"/>
      <c r="O1722"/>
      <c r="R1722" s="122"/>
      <c r="S1722" s="122"/>
      <c r="T1722" s="31"/>
      <c r="U1722" s="31"/>
      <c r="V1722" s="31"/>
      <c r="W1722" s="31"/>
      <c r="X1722" s="31"/>
      <c r="Y1722" s="31"/>
      <c r="Z1722" s="31"/>
      <c r="AA1722" s="31"/>
      <c r="AB1722" s="31"/>
      <c r="AC1722" s="122"/>
      <c r="AD1722" s="122"/>
      <c r="AQ1722" s="8"/>
      <c r="AR1722" s="8"/>
      <c r="AY1722" s="8"/>
      <c r="BA1722"/>
      <c r="BB1722"/>
      <c r="BC1722"/>
      <c r="BD1722"/>
    </row>
    <row r="1723" spans="1:56" s="4" customFormat="1">
      <c r="A1723"/>
      <c r="B1723"/>
      <c r="D1723"/>
      <c r="E1723"/>
      <c r="F1723"/>
      <c r="G1723"/>
      <c r="H1723"/>
      <c r="I1723"/>
      <c r="J1723"/>
      <c r="K1723"/>
      <c r="L1723"/>
      <c r="M1723"/>
      <c r="N1723"/>
      <c r="O1723"/>
      <c r="R1723" s="122"/>
      <c r="S1723" s="122"/>
      <c r="T1723" s="31"/>
      <c r="U1723" s="31"/>
      <c r="V1723" s="31"/>
      <c r="W1723" s="31"/>
      <c r="X1723" s="31"/>
      <c r="Y1723" s="31"/>
      <c r="Z1723" s="31"/>
      <c r="AA1723" s="31"/>
      <c r="AB1723" s="31"/>
      <c r="AC1723" s="122"/>
      <c r="AD1723" s="122"/>
      <c r="AQ1723" s="8"/>
      <c r="AR1723" s="8"/>
      <c r="AY1723" s="8"/>
      <c r="BA1723"/>
      <c r="BB1723"/>
      <c r="BC1723"/>
      <c r="BD1723"/>
    </row>
    <row r="1724" spans="1:56" s="4" customFormat="1">
      <c r="A1724"/>
      <c r="B1724"/>
      <c r="D1724"/>
      <c r="E1724"/>
      <c r="F1724"/>
      <c r="G1724"/>
      <c r="H1724"/>
      <c r="I1724"/>
      <c r="J1724"/>
      <c r="K1724"/>
      <c r="L1724"/>
      <c r="M1724"/>
      <c r="N1724"/>
      <c r="O1724"/>
      <c r="R1724" s="122"/>
      <c r="S1724" s="122"/>
      <c r="T1724" s="31"/>
      <c r="U1724" s="31"/>
      <c r="V1724" s="31"/>
      <c r="W1724" s="31"/>
      <c r="X1724" s="31"/>
      <c r="Y1724" s="31"/>
      <c r="Z1724" s="31"/>
      <c r="AA1724" s="31"/>
      <c r="AB1724" s="31"/>
      <c r="AC1724" s="122"/>
      <c r="AD1724" s="122"/>
      <c r="AQ1724" s="8"/>
      <c r="AR1724" s="8"/>
      <c r="AY1724" s="8"/>
      <c r="BA1724"/>
      <c r="BB1724"/>
      <c r="BC1724"/>
      <c r="BD1724"/>
    </row>
    <row r="1725" spans="1:56" s="4" customFormat="1">
      <c r="A1725"/>
      <c r="B1725"/>
      <c r="D1725"/>
      <c r="E1725"/>
      <c r="F1725"/>
      <c r="G1725"/>
      <c r="H1725"/>
      <c r="I1725"/>
      <c r="J1725"/>
      <c r="K1725"/>
      <c r="L1725"/>
      <c r="M1725"/>
      <c r="N1725"/>
      <c r="O1725"/>
      <c r="R1725" s="122"/>
      <c r="S1725" s="122"/>
      <c r="T1725" s="31"/>
      <c r="U1725" s="31"/>
      <c r="V1725" s="31"/>
      <c r="W1725" s="31"/>
      <c r="X1725" s="31"/>
      <c r="Y1725" s="31"/>
      <c r="Z1725" s="31"/>
      <c r="AA1725" s="31"/>
      <c r="AB1725" s="31"/>
      <c r="AC1725" s="122"/>
      <c r="AD1725" s="122"/>
      <c r="AQ1725" s="8"/>
      <c r="AR1725" s="8"/>
      <c r="AY1725" s="8"/>
      <c r="BA1725"/>
      <c r="BB1725"/>
      <c r="BC1725"/>
      <c r="BD1725"/>
    </row>
    <row r="1726" spans="1:56" s="4" customFormat="1">
      <c r="A1726"/>
      <c r="B1726"/>
      <c r="D1726"/>
      <c r="E1726"/>
      <c r="F1726"/>
      <c r="G1726"/>
      <c r="H1726"/>
      <c r="I1726"/>
      <c r="J1726"/>
      <c r="K1726"/>
      <c r="L1726"/>
      <c r="M1726"/>
      <c r="N1726"/>
      <c r="O1726"/>
      <c r="R1726" s="122"/>
      <c r="S1726" s="122"/>
      <c r="T1726" s="31"/>
      <c r="U1726" s="31"/>
      <c r="V1726" s="31"/>
      <c r="W1726" s="31"/>
      <c r="X1726" s="31"/>
      <c r="Y1726" s="31"/>
      <c r="Z1726" s="31"/>
      <c r="AA1726" s="31"/>
      <c r="AB1726" s="31"/>
      <c r="AC1726" s="122"/>
      <c r="AD1726" s="122"/>
      <c r="AQ1726" s="8"/>
      <c r="AR1726" s="8"/>
      <c r="AY1726" s="8"/>
      <c r="BA1726"/>
      <c r="BB1726"/>
      <c r="BC1726"/>
      <c r="BD1726"/>
    </row>
    <row r="1727" spans="1:56" s="4" customFormat="1">
      <c r="A1727"/>
      <c r="B1727"/>
      <c r="D1727"/>
      <c r="E1727"/>
      <c r="F1727"/>
      <c r="G1727"/>
      <c r="H1727"/>
      <c r="I1727"/>
      <c r="J1727"/>
      <c r="K1727"/>
      <c r="L1727"/>
      <c r="M1727"/>
      <c r="N1727"/>
      <c r="O1727"/>
      <c r="R1727" s="122"/>
      <c r="S1727" s="122"/>
      <c r="T1727" s="31"/>
      <c r="U1727" s="31"/>
      <c r="V1727" s="31"/>
      <c r="W1727" s="31"/>
      <c r="X1727" s="31"/>
      <c r="Y1727" s="31"/>
      <c r="Z1727" s="31"/>
      <c r="AA1727" s="31"/>
      <c r="AB1727" s="31"/>
      <c r="AC1727" s="122"/>
      <c r="AD1727" s="122"/>
      <c r="AQ1727" s="8"/>
      <c r="AR1727" s="8"/>
      <c r="AY1727" s="8"/>
      <c r="BA1727"/>
      <c r="BB1727"/>
      <c r="BC1727"/>
      <c r="BD1727"/>
    </row>
    <row r="1728" spans="1:56" s="4" customFormat="1">
      <c r="A1728"/>
      <c r="B1728"/>
      <c r="D1728"/>
      <c r="E1728"/>
      <c r="F1728"/>
      <c r="G1728"/>
      <c r="H1728"/>
      <c r="I1728"/>
      <c r="J1728"/>
      <c r="K1728"/>
      <c r="L1728"/>
      <c r="M1728"/>
      <c r="N1728"/>
      <c r="O1728"/>
      <c r="R1728" s="122"/>
      <c r="S1728" s="122"/>
      <c r="T1728" s="31"/>
      <c r="U1728" s="31"/>
      <c r="V1728" s="31"/>
      <c r="W1728" s="31"/>
      <c r="X1728" s="31"/>
      <c r="Y1728" s="31"/>
      <c r="Z1728" s="31"/>
      <c r="AA1728" s="31"/>
      <c r="AB1728" s="31"/>
      <c r="AC1728" s="122"/>
      <c r="AD1728" s="122"/>
      <c r="AQ1728" s="8"/>
      <c r="AR1728" s="8"/>
      <c r="AY1728" s="8"/>
      <c r="BA1728"/>
      <c r="BB1728"/>
      <c r="BC1728"/>
      <c r="BD1728"/>
    </row>
    <row r="1729" spans="1:56" s="4" customFormat="1">
      <c r="A1729"/>
      <c r="B1729"/>
      <c r="D1729"/>
      <c r="E1729"/>
      <c r="F1729"/>
      <c r="G1729"/>
      <c r="H1729"/>
      <c r="I1729"/>
      <c r="J1729"/>
      <c r="K1729"/>
      <c r="L1729"/>
      <c r="M1729"/>
      <c r="N1729"/>
      <c r="O1729"/>
      <c r="R1729" s="122"/>
      <c r="S1729" s="122"/>
      <c r="T1729" s="31"/>
      <c r="U1729" s="31"/>
      <c r="V1729" s="31"/>
      <c r="W1729" s="31"/>
      <c r="X1729" s="31"/>
      <c r="Y1729" s="31"/>
      <c r="Z1729" s="31"/>
      <c r="AA1729" s="31"/>
      <c r="AB1729" s="31"/>
      <c r="AC1729" s="122"/>
      <c r="AD1729" s="122"/>
      <c r="AQ1729" s="8"/>
      <c r="AR1729" s="8"/>
      <c r="AY1729" s="8"/>
      <c r="BA1729"/>
      <c r="BB1729"/>
      <c r="BC1729"/>
      <c r="BD1729"/>
    </row>
    <row r="1730" spans="1:56" s="4" customFormat="1">
      <c r="A1730"/>
      <c r="B1730"/>
      <c r="D1730"/>
      <c r="E1730"/>
      <c r="F1730"/>
      <c r="G1730"/>
      <c r="H1730"/>
      <c r="I1730"/>
      <c r="J1730"/>
      <c r="K1730"/>
      <c r="L1730"/>
      <c r="M1730"/>
      <c r="N1730"/>
      <c r="O1730"/>
      <c r="R1730" s="122"/>
      <c r="S1730" s="122"/>
      <c r="T1730" s="31"/>
      <c r="U1730" s="31"/>
      <c r="V1730" s="31"/>
      <c r="W1730" s="31"/>
      <c r="X1730" s="31"/>
      <c r="Y1730" s="31"/>
      <c r="Z1730" s="31"/>
      <c r="AA1730" s="31"/>
      <c r="AB1730" s="31"/>
      <c r="AC1730" s="122"/>
      <c r="AD1730" s="122"/>
      <c r="AQ1730" s="8"/>
      <c r="AR1730" s="8"/>
      <c r="AY1730" s="8"/>
      <c r="BA1730"/>
      <c r="BB1730"/>
      <c r="BC1730"/>
      <c r="BD1730"/>
    </row>
    <row r="1731" spans="1:56" s="4" customFormat="1">
      <c r="A1731"/>
      <c r="B1731"/>
      <c r="D1731"/>
      <c r="E1731"/>
      <c r="F1731"/>
      <c r="G1731"/>
      <c r="H1731"/>
      <c r="I1731"/>
      <c r="J1731"/>
      <c r="K1731"/>
      <c r="L1731"/>
      <c r="M1731"/>
      <c r="N1731"/>
      <c r="O1731"/>
      <c r="R1731" s="122"/>
      <c r="S1731" s="122"/>
      <c r="T1731" s="31"/>
      <c r="U1731" s="31"/>
      <c r="V1731" s="31"/>
      <c r="W1731" s="31"/>
      <c r="X1731" s="31"/>
      <c r="Y1731" s="31"/>
      <c r="Z1731" s="31"/>
      <c r="AA1731" s="31"/>
      <c r="AB1731" s="31"/>
      <c r="AC1731" s="122"/>
      <c r="AD1731" s="122"/>
      <c r="AQ1731" s="8"/>
      <c r="AR1731" s="8"/>
      <c r="AY1731" s="8"/>
      <c r="BA1731"/>
      <c r="BB1731"/>
      <c r="BC1731"/>
      <c r="BD1731"/>
    </row>
    <row r="1732" spans="1:56" s="4" customFormat="1">
      <c r="A1732"/>
      <c r="B1732"/>
      <c r="D1732"/>
      <c r="E1732"/>
      <c r="F1732"/>
      <c r="G1732"/>
      <c r="H1732"/>
      <c r="I1732"/>
      <c r="J1732"/>
      <c r="K1732"/>
      <c r="L1732"/>
      <c r="M1732"/>
      <c r="N1732"/>
      <c r="O1732"/>
      <c r="R1732" s="122"/>
      <c r="S1732" s="122"/>
      <c r="T1732" s="31"/>
      <c r="U1732" s="31"/>
      <c r="V1732" s="31"/>
      <c r="W1732" s="31"/>
      <c r="X1732" s="31"/>
      <c r="Y1732" s="31"/>
      <c r="Z1732" s="31"/>
      <c r="AA1732" s="31"/>
      <c r="AB1732" s="31"/>
      <c r="AC1732" s="122"/>
      <c r="AD1732" s="122"/>
      <c r="AQ1732" s="8"/>
      <c r="AR1732" s="8"/>
      <c r="AY1732" s="8"/>
      <c r="BA1732"/>
      <c r="BB1732"/>
      <c r="BC1732"/>
      <c r="BD1732"/>
    </row>
    <row r="1733" spans="1:56" s="4" customFormat="1">
      <c r="A1733"/>
      <c r="B1733"/>
      <c r="D1733"/>
      <c r="E1733"/>
      <c r="F1733"/>
      <c r="G1733"/>
      <c r="H1733"/>
      <c r="I1733"/>
      <c r="J1733"/>
      <c r="K1733"/>
      <c r="L1733"/>
      <c r="M1733"/>
      <c r="N1733"/>
      <c r="O1733"/>
      <c r="R1733" s="122"/>
      <c r="S1733" s="122"/>
      <c r="T1733" s="31"/>
      <c r="U1733" s="31"/>
      <c r="V1733" s="31"/>
      <c r="W1733" s="31"/>
      <c r="X1733" s="31"/>
      <c r="Y1733" s="31"/>
      <c r="Z1733" s="31"/>
      <c r="AA1733" s="31"/>
      <c r="AB1733" s="31"/>
      <c r="AC1733" s="122"/>
      <c r="AD1733" s="122"/>
      <c r="AQ1733" s="8"/>
      <c r="AR1733" s="8"/>
      <c r="AY1733" s="8"/>
      <c r="BA1733"/>
      <c r="BB1733"/>
      <c r="BC1733"/>
      <c r="BD1733"/>
    </row>
    <row r="1734" spans="1:56" s="4" customFormat="1">
      <c r="A1734"/>
      <c r="B1734"/>
      <c r="D1734"/>
      <c r="E1734"/>
      <c r="F1734"/>
      <c r="G1734"/>
      <c r="H1734"/>
      <c r="I1734"/>
      <c r="J1734"/>
      <c r="K1734"/>
      <c r="L1734"/>
      <c r="M1734"/>
      <c r="N1734"/>
      <c r="O1734"/>
      <c r="R1734" s="122"/>
      <c r="S1734" s="122"/>
      <c r="T1734" s="31"/>
      <c r="U1734" s="31"/>
      <c r="V1734" s="31"/>
      <c r="W1734" s="31"/>
      <c r="X1734" s="31"/>
      <c r="Y1734" s="31"/>
      <c r="Z1734" s="31"/>
      <c r="AA1734" s="31"/>
      <c r="AB1734" s="31"/>
      <c r="AC1734" s="122"/>
      <c r="AD1734" s="122"/>
      <c r="AQ1734" s="8"/>
      <c r="AR1734" s="8"/>
      <c r="AY1734" s="8"/>
      <c r="BA1734"/>
      <c r="BB1734"/>
      <c r="BC1734"/>
      <c r="BD1734"/>
    </row>
    <row r="1735" spans="1:56" s="4" customFormat="1">
      <c r="A1735"/>
      <c r="B1735"/>
      <c r="D1735"/>
      <c r="E1735"/>
      <c r="F1735"/>
      <c r="G1735"/>
      <c r="H1735"/>
      <c r="I1735"/>
      <c r="J1735"/>
      <c r="K1735"/>
      <c r="L1735"/>
      <c r="M1735"/>
      <c r="N1735"/>
      <c r="O1735"/>
      <c r="R1735" s="122"/>
      <c r="S1735" s="122"/>
      <c r="T1735" s="31"/>
      <c r="U1735" s="31"/>
      <c r="V1735" s="31"/>
      <c r="W1735" s="31"/>
      <c r="X1735" s="31"/>
      <c r="Y1735" s="31"/>
      <c r="Z1735" s="31"/>
      <c r="AA1735" s="31"/>
      <c r="AB1735" s="31"/>
      <c r="AC1735" s="122"/>
      <c r="AD1735" s="122"/>
      <c r="AQ1735" s="8"/>
      <c r="AR1735" s="8"/>
      <c r="AY1735" s="8"/>
      <c r="BA1735"/>
      <c r="BB1735"/>
      <c r="BC1735"/>
      <c r="BD1735"/>
    </row>
    <row r="1736" spans="1:56" s="4" customFormat="1">
      <c r="A1736"/>
      <c r="B1736"/>
      <c r="D1736"/>
      <c r="E1736"/>
      <c r="F1736"/>
      <c r="G1736"/>
      <c r="H1736"/>
      <c r="I1736"/>
      <c r="J1736"/>
      <c r="K1736"/>
      <c r="L1736"/>
      <c r="M1736"/>
      <c r="N1736"/>
      <c r="O1736"/>
      <c r="R1736" s="122"/>
      <c r="S1736" s="122"/>
      <c r="T1736" s="31"/>
      <c r="U1736" s="31"/>
      <c r="V1736" s="31"/>
      <c r="W1736" s="31"/>
      <c r="X1736" s="31"/>
      <c r="Y1736" s="31"/>
      <c r="Z1736" s="31"/>
      <c r="AA1736" s="31"/>
      <c r="AB1736" s="31"/>
      <c r="AC1736" s="122"/>
      <c r="AD1736" s="122"/>
      <c r="AQ1736" s="8"/>
      <c r="AR1736" s="8"/>
      <c r="AY1736" s="8"/>
      <c r="BA1736"/>
      <c r="BB1736"/>
      <c r="BC1736"/>
      <c r="BD1736"/>
    </row>
    <row r="1737" spans="1:56" s="4" customFormat="1">
      <c r="A1737"/>
      <c r="B1737"/>
      <c r="D1737"/>
      <c r="E1737"/>
      <c r="F1737"/>
      <c r="G1737"/>
      <c r="H1737"/>
      <c r="I1737"/>
      <c r="J1737"/>
      <c r="K1737"/>
      <c r="L1737"/>
      <c r="M1737"/>
      <c r="N1737"/>
      <c r="O1737"/>
      <c r="R1737" s="122"/>
      <c r="S1737" s="122"/>
      <c r="T1737" s="31"/>
      <c r="U1737" s="31"/>
      <c r="V1737" s="31"/>
      <c r="W1737" s="31"/>
      <c r="X1737" s="31"/>
      <c r="Y1737" s="31"/>
      <c r="Z1737" s="31"/>
      <c r="AA1737" s="31"/>
      <c r="AB1737" s="31"/>
      <c r="AC1737" s="122"/>
      <c r="AD1737" s="122"/>
      <c r="AQ1737" s="8"/>
      <c r="AR1737" s="8"/>
      <c r="AY1737" s="8"/>
      <c r="BA1737"/>
      <c r="BB1737"/>
      <c r="BC1737"/>
      <c r="BD1737"/>
    </row>
    <row r="1738" spans="1:56" s="4" customFormat="1">
      <c r="A1738"/>
      <c r="B1738"/>
      <c r="D1738"/>
      <c r="E1738"/>
      <c r="F1738"/>
      <c r="G1738"/>
      <c r="H1738"/>
      <c r="I1738"/>
      <c r="J1738"/>
      <c r="K1738"/>
      <c r="L1738"/>
      <c r="M1738"/>
      <c r="N1738"/>
      <c r="O1738"/>
      <c r="R1738" s="122"/>
      <c r="S1738" s="122"/>
      <c r="T1738" s="31"/>
      <c r="U1738" s="31"/>
      <c r="V1738" s="31"/>
      <c r="W1738" s="31"/>
      <c r="X1738" s="31"/>
      <c r="Y1738" s="31"/>
      <c r="Z1738" s="31"/>
      <c r="AA1738" s="31"/>
      <c r="AB1738" s="31"/>
      <c r="AC1738" s="122"/>
      <c r="AD1738" s="122"/>
      <c r="AQ1738" s="8"/>
      <c r="AR1738" s="8"/>
      <c r="AY1738" s="8"/>
      <c r="BA1738"/>
      <c r="BB1738"/>
      <c r="BC1738"/>
      <c r="BD1738"/>
    </row>
    <row r="1739" spans="1:56" s="4" customFormat="1">
      <c r="A1739"/>
      <c r="B1739"/>
      <c r="D1739"/>
      <c r="E1739"/>
      <c r="F1739"/>
      <c r="G1739"/>
      <c r="H1739"/>
      <c r="I1739"/>
      <c r="J1739"/>
      <c r="K1739"/>
      <c r="L1739"/>
      <c r="M1739"/>
      <c r="N1739"/>
      <c r="O1739"/>
      <c r="R1739" s="122"/>
      <c r="S1739" s="122"/>
      <c r="T1739" s="31"/>
      <c r="U1739" s="31"/>
      <c r="V1739" s="31"/>
      <c r="W1739" s="31"/>
      <c r="X1739" s="31"/>
      <c r="Y1739" s="31"/>
      <c r="Z1739" s="31"/>
      <c r="AA1739" s="31"/>
      <c r="AB1739" s="31"/>
      <c r="AC1739" s="122"/>
      <c r="AD1739" s="122"/>
      <c r="AQ1739" s="8"/>
      <c r="AR1739" s="8"/>
      <c r="AY1739" s="8"/>
      <c r="BA1739"/>
      <c r="BB1739"/>
      <c r="BC1739"/>
      <c r="BD1739"/>
    </row>
    <row r="1740" spans="1:56" s="4" customFormat="1">
      <c r="A1740"/>
      <c r="B1740"/>
      <c r="D1740"/>
      <c r="E1740"/>
      <c r="F1740"/>
      <c r="G1740"/>
      <c r="H1740"/>
      <c r="I1740"/>
      <c r="J1740"/>
      <c r="K1740"/>
      <c r="L1740"/>
      <c r="M1740"/>
      <c r="N1740"/>
      <c r="O1740"/>
      <c r="R1740" s="122"/>
      <c r="S1740" s="122"/>
      <c r="T1740" s="31"/>
      <c r="U1740" s="31"/>
      <c r="V1740" s="31"/>
      <c r="W1740" s="31"/>
      <c r="X1740" s="31"/>
      <c r="Y1740" s="31"/>
      <c r="Z1740" s="31"/>
      <c r="AA1740" s="31"/>
      <c r="AB1740" s="31"/>
      <c r="AC1740" s="122"/>
      <c r="AD1740" s="122"/>
      <c r="AQ1740" s="8"/>
      <c r="AR1740" s="8"/>
      <c r="AY1740" s="8"/>
      <c r="BA1740"/>
      <c r="BB1740"/>
      <c r="BC1740"/>
      <c r="BD1740"/>
    </row>
    <row r="1741" spans="1:56" s="4" customFormat="1">
      <c r="A1741"/>
      <c r="B1741"/>
      <c r="D1741"/>
      <c r="E1741"/>
      <c r="F1741"/>
      <c r="G1741"/>
      <c r="H1741"/>
      <c r="I1741"/>
      <c r="J1741"/>
      <c r="K1741"/>
      <c r="L1741"/>
      <c r="M1741"/>
      <c r="N1741"/>
      <c r="O1741"/>
      <c r="R1741" s="122"/>
      <c r="S1741" s="122"/>
      <c r="T1741" s="31"/>
      <c r="U1741" s="31"/>
      <c r="V1741" s="31"/>
      <c r="W1741" s="31"/>
      <c r="X1741" s="31"/>
      <c r="Y1741" s="31"/>
      <c r="Z1741" s="31"/>
      <c r="AA1741" s="31"/>
      <c r="AB1741" s="31"/>
      <c r="AC1741" s="122"/>
      <c r="AD1741" s="122"/>
      <c r="AQ1741" s="8"/>
      <c r="AR1741" s="8"/>
      <c r="AY1741" s="8"/>
      <c r="BA1741"/>
      <c r="BB1741"/>
      <c r="BC1741"/>
      <c r="BD1741"/>
    </row>
    <row r="1742" spans="1:56" s="4" customFormat="1">
      <c r="A1742"/>
      <c r="B1742"/>
      <c r="D1742"/>
      <c r="E1742"/>
      <c r="F1742"/>
      <c r="G1742"/>
      <c r="H1742"/>
      <c r="I1742"/>
      <c r="J1742"/>
      <c r="K1742"/>
      <c r="L1742"/>
      <c r="M1742"/>
      <c r="N1742"/>
      <c r="O1742"/>
      <c r="R1742" s="122"/>
      <c r="S1742" s="122"/>
      <c r="T1742" s="31"/>
      <c r="U1742" s="31"/>
      <c r="V1742" s="31"/>
      <c r="W1742" s="31"/>
      <c r="X1742" s="31"/>
      <c r="Y1742" s="31"/>
      <c r="Z1742" s="31"/>
      <c r="AA1742" s="31"/>
      <c r="AB1742" s="31"/>
      <c r="AC1742" s="122"/>
      <c r="AD1742" s="122"/>
      <c r="AQ1742" s="8"/>
      <c r="AR1742" s="8"/>
      <c r="AY1742" s="8"/>
      <c r="BA1742"/>
      <c r="BB1742"/>
      <c r="BC1742"/>
      <c r="BD1742"/>
    </row>
    <row r="1743" spans="1:56" s="4" customFormat="1">
      <c r="A1743"/>
      <c r="B1743"/>
      <c r="D1743"/>
      <c r="E1743"/>
      <c r="F1743"/>
      <c r="G1743"/>
      <c r="H1743"/>
      <c r="I1743"/>
      <c r="J1743"/>
      <c r="K1743"/>
      <c r="L1743"/>
      <c r="M1743"/>
      <c r="N1743"/>
      <c r="O1743"/>
      <c r="R1743" s="122"/>
      <c r="S1743" s="122"/>
      <c r="T1743" s="31"/>
      <c r="U1743" s="31"/>
      <c r="V1743" s="31"/>
      <c r="W1743" s="31"/>
      <c r="X1743" s="31"/>
      <c r="Y1743" s="31"/>
      <c r="Z1743" s="31"/>
      <c r="AA1743" s="31"/>
      <c r="AB1743" s="31"/>
      <c r="AC1743" s="122"/>
      <c r="AD1743" s="122"/>
      <c r="AQ1743" s="8"/>
      <c r="AR1743" s="8"/>
      <c r="AY1743" s="8"/>
      <c r="BA1743"/>
      <c r="BB1743"/>
      <c r="BC1743"/>
      <c r="BD1743"/>
    </row>
    <row r="1744" spans="1:56" s="4" customFormat="1">
      <c r="A1744"/>
      <c r="B1744"/>
      <c r="D1744"/>
      <c r="E1744"/>
      <c r="F1744"/>
      <c r="G1744"/>
      <c r="H1744"/>
      <c r="I1744"/>
      <c r="J1744"/>
      <c r="K1744"/>
      <c r="L1744"/>
      <c r="M1744"/>
      <c r="N1744"/>
      <c r="O1744"/>
      <c r="R1744" s="122"/>
      <c r="S1744" s="122"/>
      <c r="T1744" s="31"/>
      <c r="U1744" s="31"/>
      <c r="V1744" s="31"/>
      <c r="W1744" s="31"/>
      <c r="X1744" s="31"/>
      <c r="Y1744" s="31"/>
      <c r="Z1744" s="31"/>
      <c r="AA1744" s="31"/>
      <c r="AB1744" s="31"/>
      <c r="AC1744" s="122"/>
      <c r="AD1744" s="122"/>
      <c r="AQ1744" s="8"/>
      <c r="AR1744" s="8"/>
      <c r="AY1744" s="8"/>
      <c r="BA1744"/>
      <c r="BB1744"/>
      <c r="BC1744"/>
      <c r="BD1744"/>
    </row>
    <row r="1745" spans="1:56" s="4" customFormat="1">
      <c r="A1745"/>
      <c r="B1745"/>
      <c r="D1745"/>
      <c r="E1745"/>
      <c r="F1745"/>
      <c r="G1745"/>
      <c r="H1745"/>
      <c r="I1745"/>
      <c r="J1745"/>
      <c r="K1745"/>
      <c r="L1745"/>
      <c r="M1745"/>
      <c r="N1745"/>
      <c r="O1745"/>
      <c r="R1745" s="122"/>
      <c r="S1745" s="122"/>
      <c r="T1745" s="31"/>
      <c r="U1745" s="31"/>
      <c r="V1745" s="31"/>
      <c r="W1745" s="31"/>
      <c r="X1745" s="31"/>
      <c r="Y1745" s="31"/>
      <c r="Z1745" s="31"/>
      <c r="AA1745" s="31"/>
      <c r="AB1745" s="31"/>
      <c r="AC1745" s="122"/>
      <c r="AD1745" s="122"/>
      <c r="AQ1745" s="8"/>
      <c r="AR1745" s="8"/>
      <c r="AY1745" s="8"/>
      <c r="BA1745"/>
      <c r="BB1745"/>
      <c r="BC1745"/>
      <c r="BD1745"/>
    </row>
    <row r="1746" spans="1:56" s="4" customFormat="1">
      <c r="A1746"/>
      <c r="B1746"/>
      <c r="D1746"/>
      <c r="E1746"/>
      <c r="F1746"/>
      <c r="G1746"/>
      <c r="H1746"/>
      <c r="I1746"/>
      <c r="J1746"/>
      <c r="K1746"/>
      <c r="L1746"/>
      <c r="M1746"/>
      <c r="N1746"/>
      <c r="O1746"/>
      <c r="R1746" s="122"/>
      <c r="S1746" s="122"/>
      <c r="T1746" s="31"/>
      <c r="U1746" s="31"/>
      <c r="V1746" s="31"/>
      <c r="W1746" s="31"/>
      <c r="X1746" s="31"/>
      <c r="Y1746" s="31"/>
      <c r="Z1746" s="31"/>
      <c r="AA1746" s="31"/>
      <c r="AB1746" s="31"/>
      <c r="AC1746" s="122"/>
      <c r="AD1746" s="122"/>
      <c r="AQ1746" s="8"/>
      <c r="AR1746" s="8"/>
      <c r="AY1746" s="8"/>
      <c r="BA1746"/>
      <c r="BB1746"/>
      <c r="BC1746"/>
      <c r="BD1746"/>
    </row>
    <row r="1747" spans="1:56" s="4" customFormat="1">
      <c r="A1747"/>
      <c r="B1747"/>
      <c r="D1747"/>
      <c r="E1747"/>
      <c r="F1747"/>
      <c r="G1747"/>
      <c r="H1747"/>
      <c r="I1747"/>
      <c r="J1747"/>
      <c r="K1747"/>
      <c r="L1747"/>
      <c r="M1747"/>
      <c r="N1747"/>
      <c r="O1747"/>
      <c r="R1747" s="122"/>
      <c r="S1747" s="122"/>
      <c r="T1747" s="31"/>
      <c r="U1747" s="31"/>
      <c r="V1747" s="31"/>
      <c r="W1747" s="31"/>
      <c r="X1747" s="31"/>
      <c r="Y1747" s="31"/>
      <c r="Z1747" s="31"/>
      <c r="AA1747" s="31"/>
      <c r="AB1747" s="31"/>
      <c r="AC1747" s="122"/>
      <c r="AD1747" s="122"/>
      <c r="AQ1747" s="8"/>
      <c r="AR1747" s="8"/>
      <c r="AY1747" s="8"/>
      <c r="BA1747"/>
      <c r="BB1747"/>
      <c r="BC1747"/>
      <c r="BD1747"/>
    </row>
    <row r="1748" spans="1:56" s="4" customFormat="1">
      <c r="A1748"/>
      <c r="B1748"/>
      <c r="D1748"/>
      <c r="E1748"/>
      <c r="F1748"/>
      <c r="G1748"/>
      <c r="H1748"/>
      <c r="I1748"/>
      <c r="J1748"/>
      <c r="K1748"/>
      <c r="L1748"/>
      <c r="M1748"/>
      <c r="N1748"/>
      <c r="O1748"/>
      <c r="R1748" s="122"/>
      <c r="S1748" s="122"/>
      <c r="T1748" s="31"/>
      <c r="U1748" s="31"/>
      <c r="V1748" s="31"/>
      <c r="W1748" s="31"/>
      <c r="X1748" s="31"/>
      <c r="Y1748" s="31"/>
      <c r="Z1748" s="31"/>
      <c r="AA1748" s="31"/>
      <c r="AB1748" s="31"/>
      <c r="AC1748" s="122"/>
      <c r="AD1748" s="122"/>
      <c r="AQ1748" s="8"/>
      <c r="AR1748" s="8"/>
      <c r="AY1748" s="8"/>
      <c r="BA1748"/>
      <c r="BB1748"/>
      <c r="BC1748"/>
      <c r="BD1748"/>
    </row>
    <row r="1749" spans="1:56" s="4" customFormat="1">
      <c r="A1749"/>
      <c r="B1749"/>
      <c r="D1749"/>
      <c r="E1749"/>
      <c r="F1749"/>
      <c r="G1749"/>
      <c r="H1749"/>
      <c r="I1749"/>
      <c r="J1749"/>
      <c r="K1749"/>
      <c r="L1749"/>
      <c r="M1749"/>
      <c r="N1749"/>
      <c r="O1749"/>
      <c r="R1749" s="122"/>
      <c r="S1749" s="122"/>
      <c r="T1749" s="31"/>
      <c r="U1749" s="31"/>
      <c r="V1749" s="31"/>
      <c r="W1749" s="31"/>
      <c r="X1749" s="31"/>
      <c r="Y1749" s="31"/>
      <c r="Z1749" s="31"/>
      <c r="AA1749" s="31"/>
      <c r="AB1749" s="31"/>
      <c r="AC1749" s="122"/>
      <c r="AD1749" s="122"/>
      <c r="AQ1749" s="8"/>
      <c r="AR1749" s="8"/>
      <c r="AY1749" s="8"/>
      <c r="BA1749"/>
      <c r="BB1749"/>
      <c r="BC1749"/>
      <c r="BD1749"/>
    </row>
    <row r="1750" spans="1:56" s="4" customFormat="1">
      <c r="A1750"/>
      <c r="B1750"/>
      <c r="D1750"/>
      <c r="E1750"/>
      <c r="F1750"/>
      <c r="G1750"/>
      <c r="H1750"/>
      <c r="I1750"/>
      <c r="J1750"/>
      <c r="K1750"/>
      <c r="L1750"/>
      <c r="M1750"/>
      <c r="N1750"/>
      <c r="O1750"/>
      <c r="R1750" s="122"/>
      <c r="S1750" s="122"/>
      <c r="T1750" s="31"/>
      <c r="U1750" s="31"/>
      <c r="V1750" s="31"/>
      <c r="W1750" s="31"/>
      <c r="X1750" s="31"/>
      <c r="Y1750" s="31"/>
      <c r="Z1750" s="31"/>
      <c r="AA1750" s="31"/>
      <c r="AB1750" s="31"/>
      <c r="AC1750" s="122"/>
      <c r="AD1750" s="122"/>
      <c r="AQ1750" s="8"/>
      <c r="AR1750" s="8"/>
      <c r="AY1750" s="8"/>
      <c r="BA1750"/>
      <c r="BB1750"/>
      <c r="BC1750"/>
      <c r="BD1750"/>
    </row>
    <row r="1751" spans="1:56" s="4" customFormat="1">
      <c r="A1751"/>
      <c r="B1751"/>
      <c r="D1751"/>
      <c r="E1751"/>
      <c r="F1751"/>
      <c r="G1751"/>
      <c r="H1751"/>
      <c r="I1751"/>
      <c r="J1751"/>
      <c r="K1751"/>
      <c r="L1751"/>
      <c r="M1751"/>
      <c r="N1751"/>
      <c r="O1751"/>
      <c r="R1751" s="122"/>
      <c r="S1751" s="122"/>
      <c r="T1751" s="31"/>
      <c r="U1751" s="31"/>
      <c r="V1751" s="31"/>
      <c r="W1751" s="31"/>
      <c r="X1751" s="31"/>
      <c r="Y1751" s="31"/>
      <c r="Z1751" s="31"/>
      <c r="AA1751" s="31"/>
      <c r="AB1751" s="31"/>
      <c r="AC1751" s="122"/>
      <c r="AD1751" s="122"/>
      <c r="AQ1751" s="8"/>
      <c r="AR1751" s="8"/>
      <c r="AY1751" s="8"/>
      <c r="BA1751"/>
      <c r="BB1751"/>
      <c r="BC1751"/>
      <c r="BD1751"/>
    </row>
    <row r="1752" spans="1:56" s="4" customFormat="1">
      <c r="A1752"/>
      <c r="B1752"/>
      <c r="D1752"/>
      <c r="E1752"/>
      <c r="F1752"/>
      <c r="G1752"/>
      <c r="H1752"/>
      <c r="I1752"/>
      <c r="J1752"/>
      <c r="K1752"/>
      <c r="L1752"/>
      <c r="M1752"/>
      <c r="N1752"/>
      <c r="O1752"/>
      <c r="R1752" s="122"/>
      <c r="S1752" s="122"/>
      <c r="T1752" s="31"/>
      <c r="U1752" s="31"/>
      <c r="V1752" s="31"/>
      <c r="W1752" s="31"/>
      <c r="X1752" s="31"/>
      <c r="Y1752" s="31"/>
      <c r="Z1752" s="31"/>
      <c r="AA1752" s="31"/>
      <c r="AB1752" s="31"/>
      <c r="AC1752" s="122"/>
      <c r="AD1752" s="122"/>
      <c r="AQ1752" s="8"/>
      <c r="AR1752" s="8"/>
      <c r="AY1752" s="8"/>
      <c r="BA1752"/>
      <c r="BB1752"/>
      <c r="BC1752"/>
      <c r="BD1752"/>
    </row>
    <row r="1753" spans="1:56" s="4" customFormat="1">
      <c r="A1753"/>
      <c r="B1753"/>
      <c r="D1753"/>
      <c r="E1753"/>
      <c r="F1753"/>
      <c r="G1753"/>
      <c r="H1753"/>
      <c r="I1753"/>
      <c r="J1753"/>
      <c r="K1753"/>
      <c r="L1753"/>
      <c r="M1753"/>
      <c r="N1753"/>
      <c r="O1753"/>
      <c r="R1753" s="122"/>
      <c r="S1753" s="122"/>
      <c r="T1753" s="31"/>
      <c r="U1753" s="31"/>
      <c r="V1753" s="31"/>
      <c r="W1753" s="31"/>
      <c r="X1753" s="31"/>
      <c r="Y1753" s="31"/>
      <c r="Z1753" s="31"/>
      <c r="AA1753" s="31"/>
      <c r="AB1753" s="31"/>
      <c r="AC1753" s="122"/>
      <c r="AD1753" s="122"/>
      <c r="AQ1753" s="8"/>
      <c r="AR1753" s="8"/>
      <c r="AY1753" s="8"/>
      <c r="BA1753"/>
      <c r="BB1753"/>
      <c r="BC1753"/>
      <c r="BD1753"/>
    </row>
    <row r="1754" spans="1:56" s="4" customFormat="1">
      <c r="A1754"/>
      <c r="B1754"/>
      <c r="D1754"/>
      <c r="E1754"/>
      <c r="F1754"/>
      <c r="G1754"/>
      <c r="H1754"/>
      <c r="I1754"/>
      <c r="J1754"/>
      <c r="K1754"/>
      <c r="L1754"/>
      <c r="M1754"/>
      <c r="N1754"/>
      <c r="O1754"/>
      <c r="R1754" s="122"/>
      <c r="S1754" s="122"/>
      <c r="T1754" s="31"/>
      <c r="U1754" s="31"/>
      <c r="V1754" s="31"/>
      <c r="W1754" s="31"/>
      <c r="X1754" s="31"/>
      <c r="Y1754" s="31"/>
      <c r="Z1754" s="31"/>
      <c r="AA1754" s="31"/>
      <c r="AB1754" s="31"/>
      <c r="AC1754" s="122"/>
      <c r="AD1754" s="122"/>
      <c r="AQ1754" s="8"/>
      <c r="AR1754" s="8"/>
      <c r="AY1754" s="8"/>
      <c r="BA1754"/>
      <c r="BB1754"/>
      <c r="BC1754"/>
      <c r="BD1754"/>
    </row>
    <row r="1755" spans="1:56" s="4" customFormat="1">
      <c r="A1755"/>
      <c r="B1755"/>
      <c r="D1755"/>
      <c r="E1755"/>
      <c r="F1755"/>
      <c r="G1755"/>
      <c r="H1755"/>
      <c r="I1755"/>
      <c r="J1755"/>
      <c r="K1755"/>
      <c r="L1755"/>
      <c r="M1755"/>
      <c r="N1755"/>
      <c r="O1755"/>
      <c r="R1755" s="122"/>
      <c r="S1755" s="122"/>
      <c r="T1755" s="31"/>
      <c r="U1755" s="31"/>
      <c r="V1755" s="31"/>
      <c r="W1755" s="31"/>
      <c r="X1755" s="31"/>
      <c r="Y1755" s="31"/>
      <c r="Z1755" s="31"/>
      <c r="AA1755" s="31"/>
      <c r="AB1755" s="31"/>
      <c r="AC1755" s="122"/>
      <c r="AD1755" s="122"/>
      <c r="AQ1755" s="8"/>
      <c r="AR1755" s="8"/>
      <c r="AY1755" s="8"/>
      <c r="BA1755"/>
      <c r="BB1755"/>
      <c r="BC1755"/>
      <c r="BD1755"/>
    </row>
    <row r="1756" spans="1:56" s="4" customFormat="1">
      <c r="A1756"/>
      <c r="B1756"/>
      <c r="D1756"/>
      <c r="E1756"/>
      <c r="F1756"/>
      <c r="G1756"/>
      <c r="H1756"/>
      <c r="I1756"/>
      <c r="J1756"/>
      <c r="K1756"/>
      <c r="L1756"/>
      <c r="M1756"/>
      <c r="N1756"/>
      <c r="O1756"/>
      <c r="R1756" s="122"/>
      <c r="S1756" s="122"/>
      <c r="T1756" s="31"/>
      <c r="U1756" s="31"/>
      <c r="V1756" s="31"/>
      <c r="W1756" s="31"/>
      <c r="X1756" s="31"/>
      <c r="Y1756" s="31"/>
      <c r="Z1756" s="31"/>
      <c r="AA1756" s="31"/>
      <c r="AB1756" s="31"/>
      <c r="AC1756" s="122"/>
      <c r="AD1756" s="122"/>
      <c r="AQ1756" s="8"/>
      <c r="AR1756" s="8"/>
      <c r="AY1756" s="8"/>
      <c r="BA1756"/>
      <c r="BB1756"/>
      <c r="BC1756"/>
      <c r="BD1756"/>
    </row>
    <row r="1757" spans="1:56" s="4" customFormat="1">
      <c r="A1757"/>
      <c r="B1757"/>
      <c r="D1757"/>
      <c r="E1757"/>
      <c r="F1757"/>
      <c r="G1757"/>
      <c r="H1757"/>
      <c r="I1757"/>
      <c r="J1757"/>
      <c r="K1757"/>
      <c r="L1757"/>
      <c r="M1757"/>
      <c r="N1757"/>
      <c r="O1757"/>
      <c r="R1757" s="122"/>
      <c r="S1757" s="122"/>
      <c r="T1757" s="31"/>
      <c r="U1757" s="31"/>
      <c r="V1757" s="31"/>
      <c r="W1757" s="31"/>
      <c r="X1757" s="31"/>
      <c r="Y1757" s="31"/>
      <c r="Z1757" s="31"/>
      <c r="AA1757" s="31"/>
      <c r="AB1757" s="31"/>
      <c r="AC1757" s="122"/>
      <c r="AD1757" s="122"/>
      <c r="AQ1757" s="8"/>
      <c r="AR1757" s="8"/>
      <c r="AY1757" s="8"/>
      <c r="BA1757"/>
      <c r="BB1757"/>
      <c r="BC1757"/>
      <c r="BD1757"/>
    </row>
    <row r="1758" spans="1:56" s="4" customFormat="1">
      <c r="A1758"/>
      <c r="B1758"/>
      <c r="D1758"/>
      <c r="E1758"/>
      <c r="F1758"/>
      <c r="G1758"/>
      <c r="H1758"/>
      <c r="I1758"/>
      <c r="J1758"/>
      <c r="K1758"/>
      <c r="L1758"/>
      <c r="M1758"/>
      <c r="N1758"/>
      <c r="O1758"/>
      <c r="R1758" s="122"/>
      <c r="S1758" s="122"/>
      <c r="T1758" s="31"/>
      <c r="U1758" s="31"/>
      <c r="V1758" s="31"/>
      <c r="W1758" s="31"/>
      <c r="X1758" s="31"/>
      <c r="Y1758" s="31"/>
      <c r="Z1758" s="31"/>
      <c r="AA1758" s="31"/>
      <c r="AB1758" s="31"/>
      <c r="AC1758" s="122"/>
      <c r="AD1758" s="122"/>
      <c r="AQ1758" s="8"/>
      <c r="AR1758" s="8"/>
      <c r="AY1758" s="8"/>
      <c r="BA1758"/>
      <c r="BB1758"/>
      <c r="BC1758"/>
      <c r="BD1758"/>
    </row>
    <row r="1759" spans="1:56" s="4" customFormat="1">
      <c r="A1759"/>
      <c r="B1759"/>
      <c r="D1759"/>
      <c r="E1759"/>
      <c r="F1759"/>
      <c r="G1759"/>
      <c r="H1759"/>
      <c r="I1759"/>
      <c r="J1759"/>
      <c r="K1759"/>
      <c r="L1759"/>
      <c r="M1759"/>
      <c r="N1759"/>
      <c r="O1759"/>
      <c r="R1759" s="122"/>
      <c r="S1759" s="122"/>
      <c r="T1759" s="31"/>
      <c r="U1759" s="31"/>
      <c r="V1759" s="31"/>
      <c r="W1759" s="31"/>
      <c r="X1759" s="31"/>
      <c r="Y1759" s="31"/>
      <c r="Z1759" s="31"/>
      <c r="AA1759" s="31"/>
      <c r="AB1759" s="31"/>
      <c r="AC1759" s="122"/>
      <c r="AD1759" s="122"/>
      <c r="AQ1759" s="8"/>
      <c r="AR1759" s="8"/>
      <c r="AY1759" s="8"/>
      <c r="BA1759"/>
      <c r="BB1759"/>
      <c r="BC1759"/>
      <c r="BD1759"/>
    </row>
    <row r="1760" spans="1:56" s="4" customFormat="1">
      <c r="A1760"/>
      <c r="B1760"/>
      <c r="D1760"/>
      <c r="E1760"/>
      <c r="F1760"/>
      <c r="G1760"/>
      <c r="H1760"/>
      <c r="I1760"/>
      <c r="J1760"/>
      <c r="K1760"/>
      <c r="L1760"/>
      <c r="M1760"/>
      <c r="N1760"/>
      <c r="O1760"/>
      <c r="R1760" s="122"/>
      <c r="S1760" s="122"/>
      <c r="T1760" s="31"/>
      <c r="U1760" s="31"/>
      <c r="V1760" s="31"/>
      <c r="W1760" s="31"/>
      <c r="X1760" s="31"/>
      <c r="Y1760" s="31"/>
      <c r="Z1760" s="31"/>
      <c r="AA1760" s="31"/>
      <c r="AB1760" s="31"/>
      <c r="AC1760" s="122"/>
      <c r="AD1760" s="122"/>
      <c r="AQ1760" s="8"/>
      <c r="AR1760" s="8"/>
      <c r="AY1760" s="8"/>
      <c r="BA1760"/>
      <c r="BB1760"/>
      <c r="BC1760"/>
      <c r="BD1760"/>
    </row>
    <row r="1761" spans="1:56" s="4" customFormat="1">
      <c r="A1761"/>
      <c r="B1761"/>
      <c r="D1761"/>
      <c r="E1761"/>
      <c r="F1761"/>
      <c r="G1761"/>
      <c r="H1761"/>
      <c r="I1761"/>
      <c r="J1761"/>
      <c r="K1761"/>
      <c r="L1761"/>
      <c r="M1761"/>
      <c r="N1761"/>
      <c r="O1761"/>
      <c r="R1761" s="122"/>
      <c r="S1761" s="122"/>
      <c r="T1761" s="31"/>
      <c r="U1761" s="31"/>
      <c r="V1761" s="31"/>
      <c r="W1761" s="31"/>
      <c r="X1761" s="31"/>
      <c r="Y1761" s="31"/>
      <c r="Z1761" s="31"/>
      <c r="AA1761" s="31"/>
      <c r="AB1761" s="31"/>
      <c r="AC1761" s="122"/>
      <c r="AD1761" s="122"/>
      <c r="AQ1761" s="8"/>
      <c r="AR1761" s="8"/>
      <c r="AY1761" s="8"/>
      <c r="BA1761"/>
      <c r="BB1761"/>
      <c r="BC1761"/>
      <c r="BD1761"/>
    </row>
    <row r="1762" spans="1:56" s="4" customFormat="1">
      <c r="A1762"/>
      <c r="B1762"/>
      <c r="D1762"/>
      <c r="E1762"/>
      <c r="F1762"/>
      <c r="G1762"/>
      <c r="H1762"/>
      <c r="I1762"/>
      <c r="J1762"/>
      <c r="K1762"/>
      <c r="L1762"/>
      <c r="M1762"/>
      <c r="N1762"/>
      <c r="O1762"/>
      <c r="R1762" s="122"/>
      <c r="S1762" s="122"/>
      <c r="T1762" s="31"/>
      <c r="U1762" s="31"/>
      <c r="V1762" s="31"/>
      <c r="W1762" s="31"/>
      <c r="X1762" s="31"/>
      <c r="Y1762" s="31"/>
      <c r="Z1762" s="31"/>
      <c r="AA1762" s="31"/>
      <c r="AB1762" s="31"/>
      <c r="AC1762" s="122"/>
      <c r="AD1762" s="122"/>
      <c r="AQ1762" s="8"/>
      <c r="AR1762" s="8"/>
      <c r="AY1762" s="8"/>
      <c r="BA1762"/>
      <c r="BB1762"/>
      <c r="BC1762"/>
      <c r="BD1762"/>
    </row>
    <row r="1763" spans="1:56" s="4" customFormat="1">
      <c r="A1763"/>
      <c r="B1763"/>
      <c r="D1763"/>
      <c r="E1763"/>
      <c r="F1763"/>
      <c r="G1763"/>
      <c r="H1763"/>
      <c r="I1763"/>
      <c r="J1763"/>
      <c r="K1763"/>
      <c r="L1763"/>
      <c r="M1763"/>
      <c r="N1763"/>
      <c r="O1763"/>
      <c r="R1763" s="122"/>
      <c r="S1763" s="122"/>
      <c r="T1763" s="31"/>
      <c r="U1763" s="31"/>
      <c r="V1763" s="31"/>
      <c r="W1763" s="31"/>
      <c r="X1763" s="31"/>
      <c r="Y1763" s="31"/>
      <c r="Z1763" s="31"/>
      <c r="AA1763" s="31"/>
      <c r="AB1763" s="31"/>
      <c r="AC1763" s="122"/>
      <c r="AD1763" s="122"/>
      <c r="AQ1763" s="8"/>
      <c r="AR1763" s="8"/>
      <c r="AY1763" s="8"/>
      <c r="BA1763"/>
      <c r="BB1763"/>
      <c r="BC1763"/>
      <c r="BD1763"/>
    </row>
    <row r="1764" spans="1:56" s="4" customFormat="1">
      <c r="A1764"/>
      <c r="B1764"/>
      <c r="D1764"/>
      <c r="E1764"/>
      <c r="F1764"/>
      <c r="G1764"/>
      <c r="H1764"/>
      <c r="I1764"/>
      <c r="J1764"/>
      <c r="K1764"/>
      <c r="L1764"/>
      <c r="M1764"/>
      <c r="N1764"/>
      <c r="O1764"/>
      <c r="R1764" s="122"/>
      <c r="S1764" s="122"/>
      <c r="T1764" s="31"/>
      <c r="U1764" s="31"/>
      <c r="V1764" s="31"/>
      <c r="W1764" s="31"/>
      <c r="X1764" s="31"/>
      <c r="Y1764" s="31"/>
      <c r="Z1764" s="31"/>
      <c r="AA1764" s="31"/>
      <c r="AB1764" s="31"/>
      <c r="AC1764" s="122"/>
      <c r="AD1764" s="122"/>
      <c r="AQ1764" s="8"/>
      <c r="AR1764" s="8"/>
      <c r="AY1764" s="8"/>
      <c r="BA1764"/>
      <c r="BB1764"/>
      <c r="BC1764"/>
      <c r="BD1764"/>
    </row>
    <row r="1765" spans="1:56" s="4" customFormat="1">
      <c r="A1765"/>
      <c r="B1765"/>
      <c r="D1765"/>
      <c r="E1765"/>
      <c r="F1765"/>
      <c r="G1765"/>
      <c r="H1765"/>
      <c r="I1765"/>
      <c r="J1765"/>
      <c r="K1765"/>
      <c r="L1765"/>
      <c r="M1765"/>
      <c r="N1765"/>
      <c r="O1765"/>
      <c r="R1765" s="122"/>
      <c r="S1765" s="122"/>
      <c r="T1765" s="31"/>
      <c r="U1765" s="31"/>
      <c r="V1765" s="31"/>
      <c r="W1765" s="31"/>
      <c r="X1765" s="31"/>
      <c r="Y1765" s="31"/>
      <c r="Z1765" s="31"/>
      <c r="AA1765" s="31"/>
      <c r="AB1765" s="31"/>
      <c r="AC1765" s="122"/>
      <c r="AD1765" s="122"/>
      <c r="AQ1765" s="8"/>
      <c r="AR1765" s="8"/>
      <c r="AY1765" s="8"/>
      <c r="BA1765"/>
      <c r="BB1765"/>
      <c r="BC1765"/>
      <c r="BD1765"/>
    </row>
    <row r="1766" spans="1:56" s="4" customFormat="1">
      <c r="A1766"/>
      <c r="B1766"/>
      <c r="D1766"/>
      <c r="E1766"/>
      <c r="F1766"/>
      <c r="G1766"/>
      <c r="H1766"/>
      <c r="I1766"/>
      <c r="J1766"/>
      <c r="K1766"/>
      <c r="L1766"/>
      <c r="M1766"/>
      <c r="N1766"/>
      <c r="O1766"/>
      <c r="R1766" s="122"/>
      <c r="S1766" s="122"/>
      <c r="T1766" s="31"/>
      <c r="U1766" s="31"/>
      <c r="V1766" s="31"/>
      <c r="W1766" s="31"/>
      <c r="X1766" s="31"/>
      <c r="Y1766" s="31"/>
      <c r="Z1766" s="31"/>
      <c r="AA1766" s="31"/>
      <c r="AB1766" s="31"/>
      <c r="AC1766" s="122"/>
      <c r="AD1766" s="122"/>
      <c r="AQ1766" s="8"/>
      <c r="AR1766" s="8"/>
      <c r="AY1766" s="8"/>
      <c r="BA1766"/>
      <c r="BB1766"/>
      <c r="BC1766"/>
      <c r="BD1766"/>
    </row>
    <row r="1767" spans="1:56" s="4" customFormat="1">
      <c r="A1767"/>
      <c r="B1767"/>
      <c r="D1767"/>
      <c r="E1767"/>
      <c r="F1767"/>
      <c r="G1767"/>
      <c r="H1767"/>
      <c r="I1767"/>
      <c r="J1767"/>
      <c r="K1767"/>
      <c r="L1767"/>
      <c r="M1767"/>
      <c r="N1767"/>
      <c r="O1767"/>
      <c r="R1767" s="122"/>
      <c r="S1767" s="122"/>
      <c r="T1767" s="31"/>
      <c r="U1767" s="31"/>
      <c r="V1767" s="31"/>
      <c r="W1767" s="31"/>
      <c r="X1767" s="31"/>
      <c r="Y1767" s="31"/>
      <c r="Z1767" s="31"/>
      <c r="AA1767" s="31"/>
      <c r="AB1767" s="31"/>
      <c r="AC1767" s="122"/>
      <c r="AD1767" s="122"/>
      <c r="AQ1767" s="8"/>
      <c r="AR1767" s="8"/>
      <c r="AY1767" s="8"/>
      <c r="BA1767"/>
      <c r="BB1767"/>
      <c r="BC1767"/>
      <c r="BD1767"/>
    </row>
    <row r="1768" spans="1:56" s="4" customFormat="1">
      <c r="A1768"/>
      <c r="B1768"/>
      <c r="D1768"/>
      <c r="E1768"/>
      <c r="F1768"/>
      <c r="G1768"/>
      <c r="H1768"/>
      <c r="I1768"/>
      <c r="J1768"/>
      <c r="K1768"/>
      <c r="L1768"/>
      <c r="M1768"/>
      <c r="N1768"/>
      <c r="O1768"/>
      <c r="R1768" s="122"/>
      <c r="S1768" s="122"/>
      <c r="T1768" s="31"/>
      <c r="U1768" s="31"/>
      <c r="V1768" s="31"/>
      <c r="W1768" s="31"/>
      <c r="X1768" s="31"/>
      <c r="Y1768" s="31"/>
      <c r="Z1768" s="31"/>
      <c r="AA1768" s="31"/>
      <c r="AB1768" s="31"/>
      <c r="AC1768" s="122"/>
      <c r="AD1768" s="122"/>
      <c r="AQ1768" s="8"/>
      <c r="AR1768" s="8"/>
      <c r="AY1768" s="8"/>
      <c r="BA1768"/>
      <c r="BB1768"/>
      <c r="BC1768"/>
      <c r="BD1768"/>
    </row>
    <row r="1769" spans="1:56" s="4" customFormat="1">
      <c r="A1769"/>
      <c r="B1769"/>
      <c r="D1769"/>
      <c r="E1769"/>
      <c r="F1769"/>
      <c r="G1769"/>
      <c r="H1769"/>
      <c r="I1769"/>
      <c r="J1769"/>
      <c r="K1769"/>
      <c r="L1769"/>
      <c r="M1769"/>
      <c r="N1769"/>
      <c r="O1769"/>
      <c r="R1769" s="122"/>
      <c r="S1769" s="122"/>
      <c r="T1769" s="31"/>
      <c r="U1769" s="31"/>
      <c r="V1769" s="31"/>
      <c r="W1769" s="31"/>
      <c r="X1769" s="31"/>
      <c r="Y1769" s="31"/>
      <c r="Z1769" s="31"/>
      <c r="AA1769" s="31"/>
      <c r="AB1769" s="31"/>
      <c r="AC1769" s="122"/>
      <c r="AD1769" s="122"/>
      <c r="AQ1769" s="8"/>
      <c r="AR1769" s="8"/>
      <c r="AY1769" s="8"/>
      <c r="BA1769"/>
      <c r="BB1769"/>
      <c r="BC1769"/>
      <c r="BD1769"/>
    </row>
    <row r="1770" spans="1:56" s="4" customFormat="1">
      <c r="A1770"/>
      <c r="B1770"/>
      <c r="D1770"/>
      <c r="E1770"/>
      <c r="F1770"/>
      <c r="G1770"/>
      <c r="H1770"/>
      <c r="I1770"/>
      <c r="J1770"/>
      <c r="K1770"/>
      <c r="L1770"/>
      <c r="M1770"/>
      <c r="N1770"/>
      <c r="O1770"/>
      <c r="R1770" s="122"/>
      <c r="S1770" s="122"/>
      <c r="T1770" s="31"/>
      <c r="U1770" s="31"/>
      <c r="V1770" s="31"/>
      <c r="W1770" s="31"/>
      <c r="X1770" s="31"/>
      <c r="Y1770" s="31"/>
      <c r="Z1770" s="31"/>
      <c r="AA1770" s="31"/>
      <c r="AB1770" s="31"/>
      <c r="AC1770" s="122"/>
      <c r="AD1770" s="122"/>
      <c r="AQ1770" s="8"/>
      <c r="AR1770" s="8"/>
      <c r="AY1770" s="8"/>
      <c r="BA1770"/>
      <c r="BB1770"/>
      <c r="BC1770"/>
      <c r="BD1770"/>
    </row>
    <row r="1771" spans="1:56" s="4" customFormat="1">
      <c r="A1771"/>
      <c r="B1771"/>
      <c r="D1771"/>
      <c r="E1771"/>
      <c r="F1771"/>
      <c r="G1771"/>
      <c r="H1771"/>
      <c r="I1771"/>
      <c r="J1771"/>
      <c r="K1771"/>
      <c r="L1771"/>
      <c r="M1771"/>
      <c r="N1771"/>
      <c r="O1771"/>
      <c r="R1771" s="122"/>
      <c r="S1771" s="122"/>
      <c r="T1771" s="31"/>
      <c r="U1771" s="31"/>
      <c r="V1771" s="31"/>
      <c r="W1771" s="31"/>
      <c r="X1771" s="31"/>
      <c r="Y1771" s="31"/>
      <c r="Z1771" s="31"/>
      <c r="AA1771" s="31"/>
      <c r="AB1771" s="31"/>
      <c r="AC1771" s="122"/>
      <c r="AD1771" s="122"/>
      <c r="AQ1771" s="8"/>
      <c r="AR1771" s="8"/>
      <c r="AY1771" s="8"/>
      <c r="BA1771"/>
      <c r="BB1771"/>
      <c r="BC1771"/>
      <c r="BD1771"/>
    </row>
    <row r="1772" spans="1:56" s="4" customFormat="1">
      <c r="A1772"/>
      <c r="B1772"/>
      <c r="D1772"/>
      <c r="E1772"/>
      <c r="F1772"/>
      <c r="G1772"/>
      <c r="H1772"/>
      <c r="I1772"/>
      <c r="J1772"/>
      <c r="K1772"/>
      <c r="L1772"/>
      <c r="M1772"/>
      <c r="N1772"/>
      <c r="O1772"/>
      <c r="R1772" s="122"/>
      <c r="S1772" s="122"/>
      <c r="T1772" s="31"/>
      <c r="U1772" s="31"/>
      <c r="V1772" s="31"/>
      <c r="W1772" s="31"/>
      <c r="X1772" s="31"/>
      <c r="Y1772" s="31"/>
      <c r="Z1772" s="31"/>
      <c r="AA1772" s="31"/>
      <c r="AB1772" s="31"/>
      <c r="AC1772" s="122"/>
      <c r="AD1772" s="122"/>
      <c r="AQ1772" s="8"/>
      <c r="AR1772" s="8"/>
      <c r="AY1772" s="8"/>
      <c r="BA1772"/>
      <c r="BB1772"/>
      <c r="BC1772"/>
      <c r="BD1772"/>
    </row>
    <row r="1773" spans="1:56" s="4" customFormat="1">
      <c r="A1773"/>
      <c r="B1773"/>
      <c r="D1773"/>
      <c r="E1773"/>
      <c r="F1773"/>
      <c r="G1773"/>
      <c r="H1773"/>
      <c r="I1773"/>
      <c r="J1773"/>
      <c r="K1773"/>
      <c r="L1773"/>
      <c r="M1773"/>
      <c r="N1773"/>
      <c r="O1773"/>
      <c r="R1773" s="122"/>
      <c r="S1773" s="122"/>
      <c r="T1773" s="31"/>
      <c r="U1773" s="31"/>
      <c r="V1773" s="31"/>
      <c r="W1773" s="31"/>
      <c r="X1773" s="31"/>
      <c r="Y1773" s="31"/>
      <c r="Z1773" s="31"/>
      <c r="AA1773" s="31"/>
      <c r="AB1773" s="31"/>
      <c r="AC1773" s="122"/>
      <c r="AD1773" s="122"/>
      <c r="AQ1773" s="8"/>
      <c r="AR1773" s="8"/>
      <c r="AY1773" s="8"/>
      <c r="BA1773"/>
      <c r="BB1773"/>
      <c r="BC1773"/>
      <c r="BD1773"/>
    </row>
    <row r="1774" spans="1:56" s="4" customFormat="1">
      <c r="A1774"/>
      <c r="B1774"/>
      <c r="D1774"/>
      <c r="E1774"/>
      <c r="F1774"/>
      <c r="G1774"/>
      <c r="H1774"/>
      <c r="I1774"/>
      <c r="J1774"/>
      <c r="K1774"/>
      <c r="L1774"/>
      <c r="M1774"/>
      <c r="N1774"/>
      <c r="O1774"/>
      <c r="R1774" s="122"/>
      <c r="S1774" s="122"/>
      <c r="T1774" s="31"/>
      <c r="U1774" s="31"/>
      <c r="V1774" s="31"/>
      <c r="W1774" s="31"/>
      <c r="X1774" s="31"/>
      <c r="Y1774" s="31"/>
      <c r="Z1774" s="31"/>
      <c r="AA1774" s="31"/>
      <c r="AB1774" s="31"/>
      <c r="AC1774" s="122"/>
      <c r="AD1774" s="122"/>
      <c r="AQ1774" s="8"/>
      <c r="AR1774" s="8"/>
      <c r="AY1774" s="8"/>
      <c r="BA1774"/>
      <c r="BB1774"/>
      <c r="BC1774"/>
      <c r="BD1774"/>
    </row>
    <row r="1775" spans="1:56" s="4" customFormat="1">
      <c r="A1775"/>
      <c r="B1775"/>
      <c r="D1775"/>
      <c r="E1775"/>
      <c r="F1775"/>
      <c r="G1775"/>
      <c r="H1775"/>
      <c r="I1775"/>
      <c r="J1775"/>
      <c r="K1775"/>
      <c r="L1775"/>
      <c r="M1775"/>
      <c r="N1775"/>
      <c r="O1775"/>
      <c r="R1775" s="122"/>
      <c r="S1775" s="122"/>
      <c r="T1775" s="31"/>
      <c r="U1775" s="31"/>
      <c r="V1775" s="31"/>
      <c r="W1775" s="31"/>
      <c r="X1775" s="31"/>
      <c r="Y1775" s="31"/>
      <c r="Z1775" s="31"/>
      <c r="AA1775" s="31"/>
      <c r="AB1775" s="31"/>
      <c r="AC1775" s="122"/>
      <c r="AD1775" s="122"/>
      <c r="AQ1775" s="8"/>
      <c r="AR1775" s="8"/>
      <c r="AY1775" s="8"/>
      <c r="BA1775"/>
      <c r="BB1775"/>
      <c r="BC1775"/>
      <c r="BD1775"/>
    </row>
    <row r="1776" spans="1:56" s="4" customFormat="1">
      <c r="A1776"/>
      <c r="B1776"/>
      <c r="D1776"/>
      <c r="E1776"/>
      <c r="F1776"/>
      <c r="G1776"/>
      <c r="H1776"/>
      <c r="I1776"/>
      <c r="J1776"/>
      <c r="K1776"/>
      <c r="L1776"/>
      <c r="M1776"/>
      <c r="N1776"/>
      <c r="O1776"/>
      <c r="R1776" s="122"/>
      <c r="S1776" s="122"/>
      <c r="T1776" s="31"/>
      <c r="U1776" s="31"/>
      <c r="V1776" s="31"/>
      <c r="W1776" s="31"/>
      <c r="X1776" s="31"/>
      <c r="Y1776" s="31"/>
      <c r="Z1776" s="31"/>
      <c r="AA1776" s="31"/>
      <c r="AB1776" s="31"/>
      <c r="AC1776" s="122"/>
      <c r="AD1776" s="122"/>
      <c r="AQ1776" s="8"/>
      <c r="AR1776" s="8"/>
      <c r="AY1776" s="8"/>
      <c r="BA1776"/>
      <c r="BB1776"/>
      <c r="BC1776"/>
      <c r="BD1776"/>
    </row>
    <row r="1777" spans="1:56" s="4" customFormat="1">
      <c r="A1777"/>
      <c r="B1777"/>
      <c r="D1777"/>
      <c r="E1777"/>
      <c r="F1777"/>
      <c r="G1777"/>
      <c r="H1777"/>
      <c r="I1777"/>
      <c r="J1777"/>
      <c r="K1777"/>
      <c r="L1777"/>
      <c r="M1777"/>
      <c r="N1777"/>
      <c r="O1777"/>
      <c r="R1777" s="122"/>
      <c r="S1777" s="122"/>
      <c r="T1777" s="31"/>
      <c r="U1777" s="31"/>
      <c r="V1777" s="31"/>
      <c r="W1777" s="31"/>
      <c r="X1777" s="31"/>
      <c r="Y1777" s="31"/>
      <c r="Z1777" s="31"/>
      <c r="AA1777" s="31"/>
      <c r="AB1777" s="31"/>
      <c r="AC1777" s="122"/>
      <c r="AD1777" s="122"/>
      <c r="AQ1777" s="8"/>
      <c r="AR1777" s="8"/>
      <c r="AY1777" s="8"/>
      <c r="BA1777"/>
      <c r="BB1777"/>
      <c r="BC1777"/>
      <c r="BD1777"/>
    </row>
    <row r="1778" spans="1:56" s="4" customFormat="1">
      <c r="A1778"/>
      <c r="B1778"/>
      <c r="D1778"/>
      <c r="E1778"/>
      <c r="F1778"/>
      <c r="G1778"/>
      <c r="H1778"/>
      <c r="I1778"/>
      <c r="J1778"/>
      <c r="K1778"/>
      <c r="L1778"/>
      <c r="M1778"/>
      <c r="N1778"/>
      <c r="O1778"/>
      <c r="R1778" s="122"/>
      <c r="S1778" s="122"/>
      <c r="T1778" s="31"/>
      <c r="U1778" s="31"/>
      <c r="V1778" s="31"/>
      <c r="W1778" s="31"/>
      <c r="X1778" s="31"/>
      <c r="Y1778" s="31"/>
      <c r="Z1778" s="31"/>
      <c r="AA1778" s="31"/>
      <c r="AB1778" s="31"/>
      <c r="AC1778" s="122"/>
      <c r="AD1778" s="122"/>
      <c r="AQ1778" s="8"/>
      <c r="AR1778" s="8"/>
      <c r="AY1778" s="8"/>
      <c r="BA1778"/>
      <c r="BB1778"/>
      <c r="BC1778"/>
      <c r="BD1778"/>
    </row>
    <row r="1779" spans="1:56" s="4" customFormat="1">
      <c r="A1779"/>
      <c r="B1779"/>
      <c r="D1779"/>
      <c r="E1779"/>
      <c r="F1779"/>
      <c r="G1779"/>
      <c r="H1779"/>
      <c r="I1779"/>
      <c r="J1779"/>
      <c r="K1779"/>
      <c r="L1779"/>
      <c r="M1779"/>
      <c r="N1779"/>
      <c r="O1779"/>
      <c r="R1779" s="122"/>
      <c r="S1779" s="122"/>
      <c r="T1779" s="31"/>
      <c r="U1779" s="31"/>
      <c r="V1779" s="31"/>
      <c r="W1779" s="31"/>
      <c r="X1779" s="31"/>
      <c r="Y1779" s="31"/>
      <c r="Z1779" s="31"/>
      <c r="AA1779" s="31"/>
      <c r="AB1779" s="31"/>
      <c r="AC1779" s="122"/>
      <c r="AD1779" s="122"/>
      <c r="AQ1779" s="8"/>
      <c r="AR1779" s="8"/>
      <c r="AY1779" s="8"/>
      <c r="BA1779"/>
      <c r="BB1779"/>
      <c r="BC1779"/>
      <c r="BD1779"/>
    </row>
    <row r="1780" spans="1:56" s="4" customFormat="1">
      <c r="A1780"/>
      <c r="B1780"/>
      <c r="D1780"/>
      <c r="E1780"/>
      <c r="F1780"/>
      <c r="G1780"/>
      <c r="H1780"/>
      <c r="I1780"/>
      <c r="J1780"/>
      <c r="K1780"/>
      <c r="L1780"/>
      <c r="M1780"/>
      <c r="N1780"/>
      <c r="O1780"/>
      <c r="R1780" s="122"/>
      <c r="S1780" s="122"/>
      <c r="T1780" s="31"/>
      <c r="U1780" s="31"/>
      <c r="V1780" s="31"/>
      <c r="W1780" s="31"/>
      <c r="X1780" s="31"/>
      <c r="Y1780" s="31"/>
      <c r="Z1780" s="31"/>
      <c r="AA1780" s="31"/>
      <c r="AB1780" s="31"/>
      <c r="AC1780" s="122"/>
      <c r="AD1780" s="122"/>
      <c r="AQ1780" s="8"/>
      <c r="AR1780" s="8"/>
      <c r="AY1780" s="8"/>
      <c r="BA1780"/>
      <c r="BB1780"/>
      <c r="BC1780"/>
      <c r="BD1780"/>
    </row>
    <row r="1781" spans="1:56" s="4" customFormat="1">
      <c r="A1781"/>
      <c r="B1781"/>
      <c r="D1781"/>
      <c r="E1781"/>
      <c r="F1781"/>
      <c r="G1781"/>
      <c r="H1781"/>
      <c r="I1781"/>
      <c r="J1781"/>
      <c r="K1781"/>
      <c r="L1781"/>
      <c r="M1781"/>
      <c r="N1781"/>
      <c r="O1781"/>
      <c r="R1781" s="122"/>
      <c r="S1781" s="122"/>
      <c r="T1781" s="31"/>
      <c r="U1781" s="31"/>
      <c r="V1781" s="31"/>
      <c r="W1781" s="31"/>
      <c r="X1781" s="31"/>
      <c r="Y1781" s="31"/>
      <c r="Z1781" s="31"/>
      <c r="AA1781" s="31"/>
      <c r="AB1781" s="31"/>
      <c r="AC1781" s="122"/>
      <c r="AD1781" s="122"/>
      <c r="AQ1781" s="8"/>
      <c r="AR1781" s="8"/>
      <c r="AY1781" s="8"/>
      <c r="BA1781"/>
      <c r="BB1781"/>
      <c r="BC1781"/>
      <c r="BD1781"/>
    </row>
    <row r="1782" spans="1:56" s="4" customFormat="1">
      <c r="A1782"/>
      <c r="B1782"/>
      <c r="D1782"/>
      <c r="E1782"/>
      <c r="F1782"/>
      <c r="G1782"/>
      <c r="H1782"/>
      <c r="I1782"/>
      <c r="J1782"/>
      <c r="K1782"/>
      <c r="L1782"/>
      <c r="M1782"/>
      <c r="N1782"/>
      <c r="O1782"/>
      <c r="R1782" s="122"/>
      <c r="S1782" s="122"/>
      <c r="T1782" s="31"/>
      <c r="U1782" s="31"/>
      <c r="V1782" s="31"/>
      <c r="W1782" s="31"/>
      <c r="X1782" s="31"/>
      <c r="Y1782" s="31"/>
      <c r="Z1782" s="31"/>
      <c r="AA1782" s="31"/>
      <c r="AB1782" s="31"/>
      <c r="AC1782" s="122"/>
      <c r="AD1782" s="122"/>
      <c r="AQ1782" s="8"/>
      <c r="AR1782" s="8"/>
      <c r="AY1782" s="8"/>
      <c r="BA1782"/>
      <c r="BB1782"/>
      <c r="BC1782"/>
      <c r="BD1782"/>
    </row>
    <row r="1783" spans="1:56" s="4" customFormat="1">
      <c r="A1783"/>
      <c r="B1783"/>
      <c r="D1783"/>
      <c r="E1783"/>
      <c r="F1783"/>
      <c r="G1783"/>
      <c r="H1783"/>
      <c r="I1783"/>
      <c r="J1783"/>
      <c r="K1783"/>
      <c r="L1783"/>
      <c r="M1783"/>
      <c r="N1783"/>
      <c r="O1783"/>
      <c r="R1783" s="122"/>
      <c r="S1783" s="122"/>
      <c r="T1783" s="31"/>
      <c r="U1783" s="31"/>
      <c r="V1783" s="31"/>
      <c r="W1783" s="31"/>
      <c r="X1783" s="31"/>
      <c r="Y1783" s="31"/>
      <c r="Z1783" s="31"/>
      <c r="AA1783" s="31"/>
      <c r="AB1783" s="31"/>
      <c r="AC1783" s="122"/>
      <c r="AD1783" s="122"/>
      <c r="AQ1783" s="8"/>
      <c r="AR1783" s="8"/>
      <c r="AY1783" s="8"/>
      <c r="BA1783"/>
      <c r="BB1783"/>
      <c r="BC1783"/>
      <c r="BD1783"/>
    </row>
    <row r="1784" spans="1:56" s="4" customFormat="1">
      <c r="A1784"/>
      <c r="B1784"/>
      <c r="D1784"/>
      <c r="E1784"/>
      <c r="F1784"/>
      <c r="G1784"/>
      <c r="H1784"/>
      <c r="I1784"/>
      <c r="J1784"/>
      <c r="K1784"/>
      <c r="L1784"/>
      <c r="M1784"/>
      <c r="N1784"/>
      <c r="O1784"/>
      <c r="R1784" s="122"/>
      <c r="S1784" s="122"/>
      <c r="T1784" s="31"/>
      <c r="U1784" s="31"/>
      <c r="V1784" s="31"/>
      <c r="W1784" s="31"/>
      <c r="X1784" s="31"/>
      <c r="Y1784" s="31"/>
      <c r="Z1784" s="31"/>
      <c r="AA1784" s="31"/>
      <c r="AB1784" s="31"/>
      <c r="AC1784" s="122"/>
      <c r="AD1784" s="122"/>
      <c r="AQ1784" s="8"/>
      <c r="AR1784" s="8"/>
      <c r="AY1784" s="8"/>
      <c r="BA1784"/>
      <c r="BB1784"/>
      <c r="BC1784"/>
      <c r="BD1784"/>
    </row>
    <row r="1785" spans="1:56" s="4" customFormat="1">
      <c r="A1785"/>
      <c r="B1785"/>
      <c r="D1785"/>
      <c r="E1785"/>
      <c r="F1785"/>
      <c r="G1785"/>
      <c r="H1785"/>
      <c r="I1785"/>
      <c r="J1785"/>
      <c r="K1785"/>
      <c r="L1785"/>
      <c r="M1785"/>
      <c r="N1785"/>
      <c r="O1785"/>
      <c r="R1785" s="122"/>
      <c r="S1785" s="122"/>
      <c r="T1785" s="31"/>
      <c r="U1785" s="31"/>
      <c r="V1785" s="31"/>
      <c r="W1785" s="31"/>
      <c r="X1785" s="31"/>
      <c r="Y1785" s="31"/>
      <c r="Z1785" s="31"/>
      <c r="AA1785" s="31"/>
      <c r="AB1785" s="31"/>
      <c r="AC1785" s="122"/>
      <c r="AD1785" s="122"/>
      <c r="AQ1785" s="8"/>
      <c r="AR1785" s="8"/>
      <c r="AY1785" s="8"/>
      <c r="BA1785"/>
      <c r="BB1785"/>
      <c r="BC1785"/>
      <c r="BD1785"/>
    </row>
    <row r="1786" spans="1:56" s="4" customFormat="1">
      <c r="A1786"/>
      <c r="B1786"/>
      <c r="D1786"/>
      <c r="E1786"/>
      <c r="F1786"/>
      <c r="G1786"/>
      <c r="H1786"/>
      <c r="I1786"/>
      <c r="J1786"/>
      <c r="K1786"/>
      <c r="L1786"/>
      <c r="M1786"/>
      <c r="N1786"/>
      <c r="O1786"/>
      <c r="R1786" s="122"/>
      <c r="S1786" s="122"/>
      <c r="T1786" s="31"/>
      <c r="U1786" s="31"/>
      <c r="V1786" s="31"/>
      <c r="W1786" s="31"/>
      <c r="X1786" s="31"/>
      <c r="Y1786" s="31"/>
      <c r="Z1786" s="31"/>
      <c r="AA1786" s="31"/>
      <c r="AB1786" s="31"/>
      <c r="AC1786" s="122"/>
      <c r="AD1786" s="122"/>
      <c r="AQ1786" s="8"/>
      <c r="AR1786" s="8"/>
      <c r="AY1786" s="8"/>
      <c r="BA1786"/>
      <c r="BB1786"/>
      <c r="BC1786"/>
      <c r="BD1786"/>
    </row>
    <row r="1787" spans="1:56" s="4" customFormat="1">
      <c r="A1787"/>
      <c r="B1787"/>
      <c r="D1787"/>
      <c r="E1787"/>
      <c r="F1787"/>
      <c r="G1787"/>
      <c r="H1787"/>
      <c r="I1787"/>
      <c r="J1787"/>
      <c r="K1787"/>
      <c r="L1787"/>
      <c r="M1787"/>
      <c r="N1787"/>
      <c r="O1787"/>
      <c r="R1787" s="122"/>
      <c r="S1787" s="122"/>
      <c r="T1787" s="31"/>
      <c r="U1787" s="31"/>
      <c r="V1787" s="31"/>
      <c r="W1787" s="31"/>
      <c r="X1787" s="31"/>
      <c r="Y1787" s="31"/>
      <c r="Z1787" s="31"/>
      <c r="AA1787" s="31"/>
      <c r="AB1787" s="31"/>
      <c r="AC1787" s="122"/>
      <c r="AD1787" s="122"/>
      <c r="AQ1787" s="8"/>
      <c r="AR1787" s="8"/>
      <c r="AY1787" s="8"/>
      <c r="BA1787"/>
      <c r="BB1787"/>
      <c r="BC1787"/>
      <c r="BD1787"/>
    </row>
    <row r="1788" spans="1:56" s="4" customFormat="1">
      <c r="A1788"/>
      <c r="B1788"/>
      <c r="D1788"/>
      <c r="E1788"/>
      <c r="F1788"/>
      <c r="G1788"/>
      <c r="H1788"/>
      <c r="I1788"/>
      <c r="J1788"/>
      <c r="K1788"/>
      <c r="L1788"/>
      <c r="M1788"/>
      <c r="N1788"/>
      <c r="O1788"/>
      <c r="R1788" s="122"/>
      <c r="S1788" s="122"/>
      <c r="T1788" s="31"/>
      <c r="U1788" s="31"/>
      <c r="V1788" s="31"/>
      <c r="W1788" s="31"/>
      <c r="X1788" s="31"/>
      <c r="Y1788" s="31"/>
      <c r="Z1788" s="31"/>
      <c r="AA1788" s="31"/>
      <c r="AB1788" s="31"/>
      <c r="AC1788" s="122"/>
      <c r="AD1788" s="122"/>
      <c r="AQ1788" s="8"/>
      <c r="AR1788" s="8"/>
      <c r="AY1788" s="8"/>
      <c r="BA1788"/>
      <c r="BB1788"/>
      <c r="BC1788"/>
      <c r="BD1788"/>
    </row>
    <row r="1789" spans="1:56" s="4" customFormat="1">
      <c r="A1789"/>
      <c r="B1789"/>
      <c r="D1789"/>
      <c r="E1789"/>
      <c r="F1789"/>
      <c r="G1789"/>
      <c r="H1789"/>
      <c r="I1789"/>
      <c r="J1789"/>
      <c r="K1789"/>
      <c r="L1789"/>
      <c r="M1789"/>
      <c r="N1789"/>
      <c r="O1789"/>
      <c r="R1789" s="122"/>
      <c r="S1789" s="122"/>
      <c r="T1789" s="31"/>
      <c r="U1789" s="31"/>
      <c r="V1789" s="31"/>
      <c r="W1789" s="31"/>
      <c r="X1789" s="31"/>
      <c r="Y1789" s="31"/>
      <c r="Z1789" s="31"/>
      <c r="AA1789" s="31"/>
      <c r="AB1789" s="31"/>
      <c r="AC1789" s="122"/>
      <c r="AD1789" s="122"/>
      <c r="AQ1789" s="8"/>
      <c r="AR1789" s="8"/>
      <c r="AY1789" s="8"/>
      <c r="BA1789"/>
      <c r="BB1789"/>
      <c r="BC1789"/>
      <c r="BD1789"/>
    </row>
    <row r="1790" spans="1:56" s="4" customFormat="1">
      <c r="A1790"/>
      <c r="B1790"/>
      <c r="D1790"/>
      <c r="E1790"/>
      <c r="F1790"/>
      <c r="G1790"/>
      <c r="H1790"/>
      <c r="I1790"/>
      <c r="J1790"/>
      <c r="K1790"/>
      <c r="L1790"/>
      <c r="M1790"/>
      <c r="N1790"/>
      <c r="O1790"/>
      <c r="R1790" s="122"/>
      <c r="S1790" s="122"/>
      <c r="T1790" s="31"/>
      <c r="U1790" s="31"/>
      <c r="V1790" s="31"/>
      <c r="W1790" s="31"/>
      <c r="X1790" s="31"/>
      <c r="Y1790" s="31"/>
      <c r="Z1790" s="31"/>
      <c r="AA1790" s="31"/>
      <c r="AB1790" s="31"/>
      <c r="AC1790" s="122"/>
      <c r="AD1790" s="122"/>
      <c r="AQ1790" s="8"/>
      <c r="AR1790" s="8"/>
      <c r="AY1790" s="8"/>
      <c r="BA1790"/>
      <c r="BB1790"/>
      <c r="BC1790"/>
      <c r="BD1790"/>
    </row>
    <row r="1791" spans="1:56" s="4" customFormat="1">
      <c r="A1791"/>
      <c r="B1791"/>
      <c r="D1791"/>
      <c r="E1791"/>
      <c r="F1791"/>
      <c r="G1791"/>
      <c r="H1791"/>
      <c r="I1791"/>
      <c r="J1791"/>
      <c r="K1791"/>
      <c r="L1791"/>
      <c r="M1791"/>
      <c r="N1791"/>
      <c r="O1791"/>
      <c r="R1791" s="122"/>
      <c r="S1791" s="122"/>
      <c r="T1791" s="31"/>
      <c r="U1791" s="31"/>
      <c r="V1791" s="31"/>
      <c r="W1791" s="31"/>
      <c r="X1791" s="31"/>
      <c r="Y1791" s="31"/>
      <c r="Z1791" s="31"/>
      <c r="AA1791" s="31"/>
      <c r="AB1791" s="31"/>
      <c r="AC1791" s="122"/>
      <c r="AD1791" s="122"/>
      <c r="AQ1791" s="8"/>
      <c r="AR1791" s="8"/>
      <c r="AY1791" s="8"/>
      <c r="BA1791"/>
      <c r="BB1791"/>
      <c r="BC1791"/>
      <c r="BD1791"/>
    </row>
    <row r="1792" spans="1:56" s="4" customFormat="1">
      <c r="A1792"/>
      <c r="B1792"/>
      <c r="D1792"/>
      <c r="E1792"/>
      <c r="F1792"/>
      <c r="G1792"/>
      <c r="H1792"/>
      <c r="I1792"/>
      <c r="J1792"/>
      <c r="K1792"/>
      <c r="L1792"/>
      <c r="M1792"/>
      <c r="N1792"/>
      <c r="O1792"/>
      <c r="R1792" s="122"/>
      <c r="S1792" s="122"/>
      <c r="T1792" s="31"/>
      <c r="U1792" s="31"/>
      <c r="V1792" s="31"/>
      <c r="W1792" s="31"/>
      <c r="X1792" s="31"/>
      <c r="Y1792" s="31"/>
      <c r="Z1792" s="31"/>
      <c r="AA1792" s="31"/>
      <c r="AB1792" s="31"/>
      <c r="AC1792" s="122"/>
      <c r="AD1792" s="122"/>
      <c r="AQ1792" s="8"/>
      <c r="AR1792" s="8"/>
      <c r="AY1792" s="8"/>
      <c r="BA1792"/>
      <c r="BB1792"/>
      <c r="BC1792"/>
      <c r="BD1792"/>
    </row>
    <row r="1793" spans="1:56" s="4" customFormat="1">
      <c r="A1793"/>
      <c r="B1793"/>
      <c r="D1793"/>
      <c r="E1793"/>
      <c r="F1793"/>
      <c r="G1793"/>
      <c r="H1793"/>
      <c r="I1793"/>
      <c r="J1793"/>
      <c r="K1793"/>
      <c r="L1793"/>
      <c r="M1793"/>
      <c r="N1793"/>
      <c r="O1793"/>
      <c r="R1793" s="122"/>
      <c r="S1793" s="122"/>
      <c r="T1793" s="31"/>
      <c r="U1793" s="31"/>
      <c r="V1793" s="31"/>
      <c r="W1793" s="31"/>
      <c r="X1793" s="31"/>
      <c r="Y1793" s="31"/>
      <c r="Z1793" s="31"/>
      <c r="AA1793" s="31"/>
      <c r="AB1793" s="31"/>
      <c r="AC1793" s="122"/>
      <c r="AD1793" s="122"/>
      <c r="AQ1793" s="8"/>
      <c r="AR1793" s="8"/>
      <c r="AY1793" s="8"/>
      <c r="BA1793"/>
      <c r="BB1793"/>
      <c r="BC1793"/>
      <c r="BD1793"/>
    </row>
    <row r="1794" spans="1:56" s="4" customFormat="1">
      <c r="A1794"/>
      <c r="B1794"/>
      <c r="D1794"/>
      <c r="E1794"/>
      <c r="F1794"/>
      <c r="G1794"/>
      <c r="H1794"/>
      <c r="I1794"/>
      <c r="J1794"/>
      <c r="K1794"/>
      <c r="L1794"/>
      <c r="M1794"/>
      <c r="N1794"/>
      <c r="O1794"/>
      <c r="R1794" s="122"/>
      <c r="S1794" s="122"/>
      <c r="T1794" s="31"/>
      <c r="U1794" s="31"/>
      <c r="V1794" s="31"/>
      <c r="W1794" s="31"/>
      <c r="X1794" s="31"/>
      <c r="Y1794" s="31"/>
      <c r="Z1794" s="31"/>
      <c r="AA1794" s="31"/>
      <c r="AB1794" s="31"/>
      <c r="AC1794" s="122"/>
      <c r="AD1794" s="122"/>
      <c r="AQ1794" s="8"/>
      <c r="AR1794" s="8"/>
      <c r="AY1794" s="8"/>
      <c r="BA1794"/>
      <c r="BB1794"/>
      <c r="BC1794"/>
      <c r="BD1794"/>
    </row>
    <row r="1795" spans="1:56" s="4" customFormat="1">
      <c r="A1795"/>
      <c r="B1795"/>
      <c r="D1795"/>
      <c r="E1795"/>
      <c r="F1795"/>
      <c r="G1795"/>
      <c r="H1795"/>
      <c r="I1795"/>
      <c r="J1795"/>
      <c r="K1795"/>
      <c r="L1795"/>
      <c r="M1795"/>
      <c r="N1795"/>
      <c r="O1795"/>
      <c r="R1795" s="122"/>
      <c r="S1795" s="122"/>
      <c r="T1795" s="31"/>
      <c r="U1795" s="31"/>
      <c r="V1795" s="31"/>
      <c r="W1795" s="31"/>
      <c r="X1795" s="31"/>
      <c r="Y1795" s="31"/>
      <c r="Z1795" s="31"/>
      <c r="AA1795" s="31"/>
      <c r="AB1795" s="31"/>
      <c r="AC1795" s="122"/>
      <c r="AD1795" s="122"/>
      <c r="AQ1795" s="8"/>
      <c r="AR1795" s="8"/>
      <c r="AY1795" s="8"/>
      <c r="BA1795"/>
      <c r="BB1795"/>
      <c r="BC1795"/>
      <c r="BD1795"/>
    </row>
    <row r="1796" spans="1:56" s="4" customFormat="1">
      <c r="A1796"/>
      <c r="B1796"/>
      <c r="D1796"/>
      <c r="E1796"/>
      <c r="F1796"/>
      <c r="G1796"/>
      <c r="H1796"/>
      <c r="I1796"/>
      <c r="J1796"/>
      <c r="K1796"/>
      <c r="L1796"/>
      <c r="M1796"/>
      <c r="N1796"/>
      <c r="O1796"/>
      <c r="R1796" s="122"/>
      <c r="S1796" s="122"/>
      <c r="T1796" s="31"/>
      <c r="U1796" s="31"/>
      <c r="V1796" s="31"/>
      <c r="W1796" s="31"/>
      <c r="X1796" s="31"/>
      <c r="Y1796" s="31"/>
      <c r="Z1796" s="31"/>
      <c r="AA1796" s="31"/>
      <c r="AB1796" s="31"/>
      <c r="AC1796" s="122"/>
      <c r="AD1796" s="122"/>
      <c r="AQ1796" s="8"/>
      <c r="AR1796" s="8"/>
      <c r="AY1796" s="8"/>
      <c r="BA1796"/>
      <c r="BB1796"/>
      <c r="BC1796"/>
      <c r="BD1796"/>
    </row>
    <row r="1797" spans="1:56" s="4" customFormat="1">
      <c r="A1797"/>
      <c r="B1797"/>
      <c r="D1797"/>
      <c r="E1797"/>
      <c r="F1797"/>
      <c r="G1797"/>
      <c r="H1797"/>
      <c r="I1797"/>
      <c r="J1797"/>
      <c r="K1797"/>
      <c r="L1797"/>
      <c r="M1797"/>
      <c r="N1797"/>
      <c r="O1797"/>
      <c r="R1797" s="122"/>
      <c r="S1797" s="122"/>
      <c r="T1797" s="31"/>
      <c r="U1797" s="31"/>
      <c r="V1797" s="31"/>
      <c r="W1797" s="31"/>
      <c r="X1797" s="31"/>
      <c r="Y1797" s="31"/>
      <c r="Z1797" s="31"/>
      <c r="AA1797" s="31"/>
      <c r="AB1797" s="31"/>
      <c r="AC1797" s="122"/>
      <c r="AD1797" s="122"/>
      <c r="AQ1797" s="8"/>
      <c r="AR1797" s="8"/>
      <c r="AY1797" s="8"/>
      <c r="BA1797"/>
      <c r="BB1797"/>
      <c r="BC1797"/>
      <c r="BD1797"/>
    </row>
    <row r="1798" spans="1:56" s="4" customFormat="1">
      <c r="A1798"/>
      <c r="B1798"/>
      <c r="D1798"/>
      <c r="E1798"/>
      <c r="F1798"/>
      <c r="G1798"/>
      <c r="H1798"/>
      <c r="I1798"/>
      <c r="J1798"/>
      <c r="K1798"/>
      <c r="L1798"/>
      <c r="M1798"/>
      <c r="N1798"/>
      <c r="O1798"/>
      <c r="R1798" s="122"/>
      <c r="S1798" s="122"/>
      <c r="T1798" s="31"/>
      <c r="U1798" s="31"/>
      <c r="V1798" s="31"/>
      <c r="W1798" s="31"/>
      <c r="X1798" s="31"/>
      <c r="Y1798" s="31"/>
      <c r="Z1798" s="31"/>
      <c r="AA1798" s="31"/>
      <c r="AB1798" s="31"/>
      <c r="AC1798" s="122"/>
      <c r="AD1798" s="122"/>
      <c r="AQ1798" s="8"/>
      <c r="AR1798" s="8"/>
      <c r="AY1798" s="8"/>
      <c r="BA1798"/>
      <c r="BB1798"/>
      <c r="BC1798"/>
      <c r="BD1798"/>
    </row>
    <row r="1799" spans="1:56" s="4" customFormat="1">
      <c r="A1799"/>
      <c r="B1799"/>
      <c r="D1799"/>
      <c r="E1799"/>
      <c r="F1799"/>
      <c r="G1799"/>
      <c r="H1799"/>
      <c r="I1799"/>
      <c r="J1799"/>
      <c r="K1799"/>
      <c r="L1799"/>
      <c r="M1799"/>
      <c r="N1799"/>
      <c r="O1799"/>
      <c r="R1799" s="122"/>
      <c r="S1799" s="122"/>
      <c r="T1799" s="31"/>
      <c r="U1799" s="31"/>
      <c r="V1799" s="31"/>
      <c r="W1799" s="31"/>
      <c r="X1799" s="31"/>
      <c r="Y1799" s="31"/>
      <c r="Z1799" s="31"/>
      <c r="AA1799" s="31"/>
      <c r="AB1799" s="31"/>
      <c r="AC1799" s="122"/>
      <c r="AD1799" s="122"/>
      <c r="AQ1799" s="8"/>
      <c r="AR1799" s="8"/>
      <c r="AY1799" s="8"/>
      <c r="BA1799"/>
      <c r="BB1799"/>
      <c r="BC1799"/>
      <c r="BD1799"/>
    </row>
    <row r="1800" spans="1:56" s="4" customFormat="1">
      <c r="A1800"/>
      <c r="B1800"/>
      <c r="D1800"/>
      <c r="E1800"/>
      <c r="F1800"/>
      <c r="G1800"/>
      <c r="H1800"/>
      <c r="I1800"/>
      <c r="J1800"/>
      <c r="K1800"/>
      <c r="L1800"/>
      <c r="M1800"/>
      <c r="N1800"/>
      <c r="O1800"/>
      <c r="R1800" s="122"/>
      <c r="S1800" s="122"/>
      <c r="T1800" s="31"/>
      <c r="U1800" s="31"/>
      <c r="V1800" s="31"/>
      <c r="W1800" s="31"/>
      <c r="X1800" s="31"/>
      <c r="Y1800" s="31"/>
      <c r="Z1800" s="31"/>
      <c r="AA1800" s="31"/>
      <c r="AB1800" s="31"/>
      <c r="AC1800" s="122"/>
      <c r="AD1800" s="122"/>
      <c r="AQ1800" s="8"/>
      <c r="AR1800" s="8"/>
      <c r="AY1800" s="8"/>
      <c r="BA1800"/>
      <c r="BB1800"/>
      <c r="BC1800"/>
      <c r="BD1800"/>
    </row>
    <row r="1801" spans="1:56" s="4" customFormat="1">
      <c r="A1801"/>
      <c r="B1801"/>
      <c r="D1801"/>
      <c r="E1801"/>
      <c r="F1801"/>
      <c r="G1801"/>
      <c r="H1801"/>
      <c r="I1801"/>
      <c r="J1801"/>
      <c r="K1801"/>
      <c r="L1801"/>
      <c r="M1801"/>
      <c r="N1801"/>
      <c r="O1801"/>
      <c r="R1801" s="122"/>
      <c r="S1801" s="122"/>
      <c r="T1801" s="31"/>
      <c r="U1801" s="31"/>
      <c r="V1801" s="31"/>
      <c r="W1801" s="31"/>
      <c r="X1801" s="31"/>
      <c r="Y1801" s="31"/>
      <c r="Z1801" s="31"/>
      <c r="AA1801" s="31"/>
      <c r="AB1801" s="31"/>
      <c r="AC1801" s="122"/>
      <c r="AD1801" s="122"/>
      <c r="AQ1801" s="8"/>
      <c r="AR1801" s="8"/>
      <c r="AY1801" s="8"/>
      <c r="BA1801"/>
      <c r="BB1801"/>
      <c r="BC1801"/>
      <c r="BD1801"/>
    </row>
    <row r="1802" spans="1:56" s="4" customFormat="1">
      <c r="A1802"/>
      <c r="B1802"/>
      <c r="D1802"/>
      <c r="E1802"/>
      <c r="F1802"/>
      <c r="G1802"/>
      <c r="H1802"/>
      <c r="I1802"/>
      <c r="J1802"/>
      <c r="K1802"/>
      <c r="L1802"/>
      <c r="M1802"/>
      <c r="N1802"/>
      <c r="O1802"/>
      <c r="R1802" s="122"/>
      <c r="S1802" s="122"/>
      <c r="T1802" s="31"/>
      <c r="U1802" s="31"/>
      <c r="V1802" s="31"/>
      <c r="W1802" s="31"/>
      <c r="X1802" s="31"/>
      <c r="Y1802" s="31"/>
      <c r="Z1802" s="31"/>
      <c r="AA1802" s="31"/>
      <c r="AB1802" s="31"/>
      <c r="AC1802" s="122"/>
      <c r="AD1802" s="122"/>
      <c r="AQ1802" s="8"/>
      <c r="AR1802" s="8"/>
      <c r="AY1802" s="8"/>
      <c r="BA1802"/>
      <c r="BB1802"/>
      <c r="BC1802"/>
      <c r="BD1802"/>
    </row>
    <row r="1803" spans="1:56" s="4" customFormat="1">
      <c r="A1803"/>
      <c r="B1803"/>
      <c r="D1803"/>
      <c r="E1803"/>
      <c r="F1803"/>
      <c r="G1803"/>
      <c r="H1803"/>
      <c r="I1803"/>
      <c r="J1803"/>
      <c r="K1803"/>
      <c r="L1803"/>
      <c r="M1803"/>
      <c r="N1803"/>
      <c r="O1803"/>
      <c r="R1803" s="122"/>
      <c r="S1803" s="122"/>
      <c r="T1803" s="31"/>
      <c r="U1803" s="31"/>
      <c r="V1803" s="31"/>
      <c r="W1803" s="31"/>
      <c r="X1803" s="31"/>
      <c r="Y1803" s="31"/>
      <c r="Z1803" s="31"/>
      <c r="AA1803" s="31"/>
      <c r="AB1803" s="31"/>
      <c r="AC1803" s="122"/>
      <c r="AD1803" s="122"/>
      <c r="AQ1803" s="8"/>
      <c r="AR1803" s="8"/>
      <c r="AY1803" s="8"/>
      <c r="BA1803"/>
      <c r="BB1803"/>
      <c r="BC1803"/>
      <c r="BD1803"/>
    </row>
    <row r="1804" spans="1:56" s="4" customFormat="1">
      <c r="A1804"/>
      <c r="B1804"/>
      <c r="D1804"/>
      <c r="E1804"/>
      <c r="F1804"/>
      <c r="G1804"/>
      <c r="H1804"/>
      <c r="I1804"/>
      <c r="J1804"/>
      <c r="K1804"/>
      <c r="L1804"/>
      <c r="M1804"/>
      <c r="N1804"/>
      <c r="O1804"/>
      <c r="R1804" s="122"/>
      <c r="S1804" s="122"/>
      <c r="T1804" s="31"/>
      <c r="U1804" s="31"/>
      <c r="V1804" s="31"/>
      <c r="W1804" s="31"/>
      <c r="X1804" s="31"/>
      <c r="Y1804" s="31"/>
      <c r="Z1804" s="31"/>
      <c r="AA1804" s="31"/>
      <c r="AB1804" s="31"/>
      <c r="AC1804" s="122"/>
      <c r="AD1804" s="122"/>
      <c r="AQ1804" s="8"/>
      <c r="AR1804" s="8"/>
      <c r="AY1804" s="8"/>
      <c r="BA1804"/>
      <c r="BB1804"/>
      <c r="BC1804"/>
      <c r="BD1804"/>
    </row>
    <row r="1805" spans="1:56" s="4" customFormat="1">
      <c r="A1805"/>
      <c r="B1805"/>
      <c r="D1805"/>
      <c r="E1805"/>
      <c r="F1805"/>
      <c r="G1805"/>
      <c r="H1805"/>
      <c r="I1805"/>
      <c r="J1805"/>
      <c r="K1805"/>
      <c r="L1805"/>
      <c r="M1805"/>
      <c r="N1805"/>
      <c r="O1805"/>
      <c r="R1805" s="122"/>
      <c r="S1805" s="122"/>
      <c r="T1805" s="31"/>
      <c r="U1805" s="31"/>
      <c r="V1805" s="31"/>
      <c r="W1805" s="31"/>
      <c r="X1805" s="31"/>
      <c r="Y1805" s="31"/>
      <c r="Z1805" s="31"/>
      <c r="AA1805" s="31"/>
      <c r="AB1805" s="31"/>
      <c r="AC1805" s="122"/>
      <c r="AD1805" s="122"/>
      <c r="AQ1805" s="8"/>
      <c r="AR1805" s="8"/>
      <c r="AY1805" s="8"/>
      <c r="BA1805"/>
      <c r="BB1805"/>
      <c r="BC1805"/>
      <c r="BD1805"/>
    </row>
    <row r="1806" spans="1:56" s="4" customFormat="1">
      <c r="A1806"/>
      <c r="B1806"/>
      <c r="D1806"/>
      <c r="E1806"/>
      <c r="F1806"/>
      <c r="G1806"/>
      <c r="H1806"/>
      <c r="I1806"/>
      <c r="J1806"/>
      <c r="K1806"/>
      <c r="L1806"/>
      <c r="M1806"/>
      <c r="N1806"/>
      <c r="O1806"/>
      <c r="R1806" s="122"/>
      <c r="S1806" s="122"/>
      <c r="T1806" s="31"/>
      <c r="U1806" s="31"/>
      <c r="V1806" s="31"/>
      <c r="W1806" s="31"/>
      <c r="X1806" s="31"/>
      <c r="Y1806" s="31"/>
      <c r="Z1806" s="31"/>
      <c r="AA1806" s="31"/>
      <c r="AB1806" s="31"/>
      <c r="AC1806" s="122"/>
      <c r="AD1806" s="122"/>
      <c r="AQ1806" s="8"/>
      <c r="AR1806" s="8"/>
      <c r="AY1806" s="8"/>
      <c r="BA1806"/>
      <c r="BB1806"/>
      <c r="BC1806"/>
      <c r="BD1806"/>
    </row>
    <row r="1807" spans="1:56" s="4" customFormat="1">
      <c r="A1807"/>
      <c r="B1807"/>
      <c r="D1807"/>
      <c r="E1807"/>
      <c r="F1807"/>
      <c r="G1807"/>
      <c r="H1807"/>
      <c r="I1807"/>
      <c r="J1807"/>
      <c r="K1807"/>
      <c r="L1807"/>
      <c r="M1807"/>
      <c r="N1807"/>
      <c r="O1807"/>
      <c r="R1807" s="122"/>
      <c r="S1807" s="122"/>
      <c r="T1807" s="31"/>
      <c r="U1807" s="31"/>
      <c r="V1807" s="31"/>
      <c r="W1807" s="31"/>
      <c r="X1807" s="31"/>
      <c r="Y1807" s="31"/>
      <c r="Z1807" s="31"/>
      <c r="AA1807" s="31"/>
      <c r="AB1807" s="31"/>
      <c r="AC1807" s="122"/>
      <c r="AD1807" s="122"/>
      <c r="AQ1807" s="8"/>
      <c r="AR1807" s="8"/>
      <c r="AY1807" s="8"/>
      <c r="BA1807"/>
      <c r="BB1807"/>
      <c r="BC1807"/>
      <c r="BD1807"/>
    </row>
    <row r="1808" spans="1:56" s="4" customFormat="1">
      <c r="A1808"/>
      <c r="B1808"/>
      <c r="D1808"/>
      <c r="E1808"/>
      <c r="F1808"/>
      <c r="G1808"/>
      <c r="H1808"/>
      <c r="I1808"/>
      <c r="J1808"/>
      <c r="K1808"/>
      <c r="L1808"/>
      <c r="M1808"/>
      <c r="N1808"/>
      <c r="O1808"/>
      <c r="R1808" s="122"/>
      <c r="S1808" s="122"/>
      <c r="T1808" s="31"/>
      <c r="U1808" s="31"/>
      <c r="V1808" s="31"/>
      <c r="W1808" s="31"/>
      <c r="X1808" s="31"/>
      <c r="Y1808" s="31"/>
      <c r="Z1808" s="31"/>
      <c r="AA1808" s="31"/>
      <c r="AB1808" s="31"/>
      <c r="AC1808" s="122"/>
      <c r="AD1808" s="122"/>
      <c r="AQ1808" s="8"/>
      <c r="AR1808" s="8"/>
      <c r="AY1808" s="8"/>
      <c r="BA1808"/>
      <c r="BB1808"/>
      <c r="BC1808"/>
      <c r="BD1808"/>
    </row>
    <row r="1809" spans="1:56" s="4" customFormat="1">
      <c r="A1809"/>
      <c r="B1809"/>
      <c r="D1809"/>
      <c r="E1809"/>
      <c r="F1809"/>
      <c r="G1809"/>
      <c r="H1809"/>
      <c r="I1809"/>
      <c r="J1809"/>
      <c r="K1809"/>
      <c r="L1809"/>
      <c r="M1809"/>
      <c r="N1809"/>
      <c r="O1809"/>
      <c r="R1809" s="122"/>
      <c r="S1809" s="122"/>
      <c r="T1809" s="31"/>
      <c r="U1809" s="31"/>
      <c r="V1809" s="31"/>
      <c r="W1809" s="31"/>
      <c r="X1809" s="31"/>
      <c r="Y1809" s="31"/>
      <c r="Z1809" s="31"/>
      <c r="AA1809" s="31"/>
      <c r="AB1809" s="31"/>
      <c r="AC1809" s="122"/>
      <c r="AD1809" s="122"/>
      <c r="AQ1809" s="8"/>
      <c r="AR1809" s="8"/>
      <c r="AY1809" s="8"/>
      <c r="BA1809"/>
      <c r="BB1809"/>
      <c r="BC1809"/>
      <c r="BD1809"/>
    </row>
    <row r="1810" spans="1:56" s="4" customFormat="1">
      <c r="A1810"/>
      <c r="B1810"/>
      <c r="D1810"/>
      <c r="E1810"/>
      <c r="F1810"/>
      <c r="G1810"/>
      <c r="H1810"/>
      <c r="I1810"/>
      <c r="J1810"/>
      <c r="K1810"/>
      <c r="L1810"/>
      <c r="M1810"/>
      <c r="N1810"/>
      <c r="O1810"/>
      <c r="R1810" s="122"/>
      <c r="S1810" s="122"/>
      <c r="T1810" s="31"/>
      <c r="U1810" s="31"/>
      <c r="V1810" s="31"/>
      <c r="W1810" s="31"/>
      <c r="X1810" s="31"/>
      <c r="Y1810" s="31"/>
      <c r="Z1810" s="31"/>
      <c r="AA1810" s="31"/>
      <c r="AB1810" s="31"/>
      <c r="AC1810" s="122"/>
      <c r="AD1810" s="122"/>
      <c r="AQ1810" s="8"/>
      <c r="AR1810" s="8"/>
      <c r="AY1810" s="8"/>
      <c r="BA1810"/>
      <c r="BB1810"/>
      <c r="BC1810"/>
      <c r="BD1810"/>
    </row>
    <row r="1811" spans="1:56" s="4" customFormat="1">
      <c r="A1811"/>
      <c r="B1811"/>
      <c r="D1811"/>
      <c r="E1811"/>
      <c r="F1811"/>
      <c r="G1811"/>
      <c r="H1811"/>
      <c r="I1811"/>
      <c r="J1811"/>
      <c r="K1811"/>
      <c r="L1811"/>
      <c r="M1811"/>
      <c r="N1811"/>
      <c r="O1811"/>
      <c r="R1811" s="122"/>
      <c r="S1811" s="122"/>
      <c r="T1811" s="31"/>
      <c r="U1811" s="31"/>
      <c r="V1811" s="31"/>
      <c r="W1811" s="31"/>
      <c r="X1811" s="31"/>
      <c r="Y1811" s="31"/>
      <c r="Z1811" s="31"/>
      <c r="AA1811" s="31"/>
      <c r="AB1811" s="31"/>
      <c r="AC1811" s="122"/>
      <c r="AD1811" s="122"/>
      <c r="AQ1811" s="8"/>
      <c r="AR1811" s="8"/>
      <c r="AY1811" s="8"/>
      <c r="BA1811"/>
      <c r="BB1811"/>
      <c r="BC1811"/>
      <c r="BD1811"/>
    </row>
    <row r="1812" spans="1:56" s="4" customFormat="1">
      <c r="A1812"/>
      <c r="B1812"/>
      <c r="D1812"/>
      <c r="E1812"/>
      <c r="F1812"/>
      <c r="G1812"/>
      <c r="H1812"/>
      <c r="I1812"/>
      <c r="J1812"/>
      <c r="K1812"/>
      <c r="L1812"/>
      <c r="M1812"/>
      <c r="N1812"/>
      <c r="O1812"/>
      <c r="R1812" s="122"/>
      <c r="S1812" s="122"/>
      <c r="T1812" s="31"/>
      <c r="U1812" s="31"/>
      <c r="V1812" s="31"/>
      <c r="W1812" s="31"/>
      <c r="X1812" s="31"/>
      <c r="Y1812" s="31"/>
      <c r="Z1812" s="31"/>
      <c r="AA1812" s="31"/>
      <c r="AB1812" s="31"/>
      <c r="AC1812" s="122"/>
      <c r="AD1812" s="122"/>
      <c r="AQ1812" s="8"/>
      <c r="AR1812" s="8"/>
      <c r="AY1812" s="8"/>
      <c r="BA1812"/>
      <c r="BB1812"/>
      <c r="BC1812"/>
      <c r="BD1812"/>
    </row>
    <row r="1813" spans="1:56" s="4" customFormat="1">
      <c r="A1813"/>
      <c r="B1813"/>
      <c r="D1813"/>
      <c r="E1813"/>
      <c r="F1813"/>
      <c r="G1813"/>
      <c r="H1813"/>
      <c r="I1813"/>
      <c r="J1813"/>
      <c r="K1813"/>
      <c r="L1813"/>
      <c r="M1813"/>
      <c r="N1813"/>
      <c r="O1813"/>
      <c r="R1813" s="122"/>
      <c r="S1813" s="122"/>
      <c r="T1813" s="31"/>
      <c r="U1813" s="31"/>
      <c r="V1813" s="31"/>
      <c r="W1813" s="31"/>
      <c r="X1813" s="31"/>
      <c r="Y1813" s="31"/>
      <c r="Z1813" s="31"/>
      <c r="AA1813" s="31"/>
      <c r="AB1813" s="31"/>
      <c r="AC1813" s="122"/>
      <c r="AD1813" s="122"/>
      <c r="AQ1813" s="8"/>
      <c r="AR1813" s="8"/>
      <c r="AY1813" s="8"/>
      <c r="BA1813"/>
      <c r="BB1813"/>
      <c r="BC1813"/>
      <c r="BD1813"/>
    </row>
    <row r="1814" spans="1:56" s="4" customFormat="1">
      <c r="A1814"/>
      <c r="B1814"/>
      <c r="D1814"/>
      <c r="E1814"/>
      <c r="F1814"/>
      <c r="G1814"/>
      <c r="H1814"/>
      <c r="I1814"/>
      <c r="J1814"/>
      <c r="K1814"/>
      <c r="L1814"/>
      <c r="M1814"/>
      <c r="N1814"/>
      <c r="O1814"/>
      <c r="R1814" s="122"/>
      <c r="S1814" s="122"/>
      <c r="T1814" s="31"/>
      <c r="U1814" s="31"/>
      <c r="V1814" s="31"/>
      <c r="W1814" s="31"/>
      <c r="X1814" s="31"/>
      <c r="Y1814" s="31"/>
      <c r="Z1814" s="31"/>
      <c r="AA1814" s="31"/>
      <c r="AB1814" s="31"/>
      <c r="AC1814" s="122"/>
      <c r="AD1814" s="122"/>
      <c r="AQ1814" s="8"/>
      <c r="AR1814" s="8"/>
      <c r="AY1814" s="8"/>
      <c r="BA1814"/>
      <c r="BB1814"/>
      <c r="BC1814"/>
      <c r="BD1814"/>
    </row>
    <row r="1815" spans="1:56" s="4" customFormat="1">
      <c r="A1815"/>
      <c r="B1815"/>
      <c r="D1815"/>
      <c r="E1815"/>
      <c r="F1815"/>
      <c r="G1815"/>
      <c r="H1815"/>
      <c r="I1815"/>
      <c r="J1815"/>
      <c r="K1815"/>
      <c r="L1815"/>
      <c r="M1815"/>
      <c r="N1815"/>
      <c r="O1815"/>
      <c r="R1815" s="122"/>
      <c r="S1815" s="122"/>
      <c r="T1815" s="31"/>
      <c r="U1815" s="31"/>
      <c r="V1815" s="31"/>
      <c r="W1815" s="31"/>
      <c r="X1815" s="31"/>
      <c r="Y1815" s="31"/>
      <c r="Z1815" s="31"/>
      <c r="AA1815" s="31"/>
      <c r="AB1815" s="31"/>
      <c r="AC1815" s="122"/>
      <c r="AD1815" s="122"/>
      <c r="AQ1815" s="8"/>
      <c r="AR1815" s="8"/>
      <c r="AY1815" s="8"/>
      <c r="BA1815"/>
      <c r="BB1815"/>
      <c r="BC1815"/>
      <c r="BD1815"/>
    </row>
    <row r="1816" spans="1:56" s="4" customFormat="1">
      <c r="A1816"/>
      <c r="B1816"/>
      <c r="D1816"/>
      <c r="E1816"/>
      <c r="F1816"/>
      <c r="G1816"/>
      <c r="H1816"/>
      <c r="I1816"/>
      <c r="J1816"/>
      <c r="K1816"/>
      <c r="L1816"/>
      <c r="M1816"/>
      <c r="N1816"/>
      <c r="O1816"/>
      <c r="R1816" s="122"/>
      <c r="S1816" s="122"/>
      <c r="T1816" s="31"/>
      <c r="U1816" s="31"/>
      <c r="V1816" s="31"/>
      <c r="W1816" s="31"/>
      <c r="X1816" s="31"/>
      <c r="Y1816" s="31"/>
      <c r="Z1816" s="31"/>
      <c r="AA1816" s="31"/>
      <c r="AB1816" s="31"/>
      <c r="AC1816" s="122"/>
      <c r="AD1816" s="122"/>
      <c r="AQ1816" s="8"/>
      <c r="AR1816" s="8"/>
      <c r="AY1816" s="8"/>
      <c r="BA1816"/>
      <c r="BB1816"/>
      <c r="BC1816"/>
      <c r="BD1816"/>
    </row>
    <row r="1817" spans="1:56" s="4" customFormat="1">
      <c r="A1817"/>
      <c r="B1817"/>
      <c r="D1817"/>
      <c r="E1817"/>
      <c r="F1817"/>
      <c r="G1817"/>
      <c r="H1817"/>
      <c r="I1817"/>
      <c r="J1817"/>
      <c r="K1817"/>
      <c r="L1817"/>
      <c r="M1817"/>
      <c r="N1817"/>
      <c r="O1817"/>
      <c r="R1817" s="122"/>
      <c r="S1817" s="122"/>
      <c r="T1817" s="31"/>
      <c r="U1817" s="31"/>
      <c r="V1817" s="31"/>
      <c r="W1817" s="31"/>
      <c r="X1817" s="31"/>
      <c r="Y1817" s="31"/>
      <c r="Z1817" s="31"/>
      <c r="AA1817" s="31"/>
      <c r="AB1817" s="31"/>
      <c r="AC1817" s="122"/>
      <c r="AD1817" s="122"/>
      <c r="AQ1817" s="8"/>
      <c r="AR1817" s="8"/>
      <c r="AY1817" s="8"/>
      <c r="BA1817"/>
      <c r="BB1817"/>
      <c r="BC1817"/>
      <c r="BD1817"/>
    </row>
    <row r="1818" spans="1:56" s="4" customFormat="1">
      <c r="A1818"/>
      <c r="B1818"/>
      <c r="D1818"/>
      <c r="E1818"/>
      <c r="F1818"/>
      <c r="G1818"/>
      <c r="H1818"/>
      <c r="I1818"/>
      <c r="J1818"/>
      <c r="K1818"/>
      <c r="L1818"/>
      <c r="M1818"/>
      <c r="N1818"/>
      <c r="O1818"/>
      <c r="R1818" s="122"/>
      <c r="S1818" s="122"/>
      <c r="T1818" s="31"/>
      <c r="U1818" s="31"/>
      <c r="V1818" s="31"/>
      <c r="W1818" s="31"/>
      <c r="X1818" s="31"/>
      <c r="Y1818" s="31"/>
      <c r="Z1818" s="31"/>
      <c r="AA1818" s="31"/>
      <c r="AB1818" s="31"/>
      <c r="AC1818" s="122"/>
      <c r="AD1818" s="122"/>
      <c r="AQ1818" s="8"/>
      <c r="AR1818" s="8"/>
      <c r="AY1818" s="8"/>
      <c r="BA1818"/>
      <c r="BB1818"/>
      <c r="BC1818"/>
      <c r="BD1818"/>
    </row>
    <row r="1819" spans="1:56" s="4" customFormat="1">
      <c r="A1819"/>
      <c r="B1819"/>
      <c r="D1819"/>
      <c r="E1819"/>
      <c r="F1819"/>
      <c r="G1819"/>
      <c r="H1819"/>
      <c r="I1819"/>
      <c r="J1819"/>
      <c r="K1819"/>
      <c r="L1819"/>
      <c r="M1819"/>
      <c r="N1819"/>
      <c r="O1819"/>
      <c r="R1819" s="122"/>
      <c r="S1819" s="122"/>
      <c r="T1819" s="31"/>
      <c r="U1819" s="31"/>
      <c r="V1819" s="31"/>
      <c r="W1819" s="31"/>
      <c r="X1819" s="31"/>
      <c r="Y1819" s="31"/>
      <c r="Z1819" s="31"/>
      <c r="AA1819" s="31"/>
      <c r="AB1819" s="31"/>
      <c r="AC1819" s="122"/>
      <c r="AD1819" s="122"/>
      <c r="AQ1819" s="8"/>
      <c r="AR1819" s="8"/>
      <c r="AY1819" s="8"/>
      <c r="BA1819"/>
      <c r="BB1819"/>
      <c r="BC1819"/>
      <c r="BD1819"/>
    </row>
    <row r="1820" spans="1:56" s="4" customFormat="1">
      <c r="A1820"/>
      <c r="B1820"/>
      <c r="D1820"/>
      <c r="E1820"/>
      <c r="F1820"/>
      <c r="G1820"/>
      <c r="H1820"/>
      <c r="I1820"/>
      <c r="J1820"/>
      <c r="K1820"/>
      <c r="L1820"/>
      <c r="M1820"/>
      <c r="N1820"/>
      <c r="O1820"/>
      <c r="R1820" s="122"/>
      <c r="S1820" s="122"/>
      <c r="T1820" s="31"/>
      <c r="U1820" s="31"/>
      <c r="V1820" s="31"/>
      <c r="W1820" s="31"/>
      <c r="X1820" s="31"/>
      <c r="Y1820" s="31"/>
      <c r="Z1820" s="31"/>
      <c r="AA1820" s="31"/>
      <c r="AB1820" s="31"/>
      <c r="AC1820" s="122"/>
      <c r="AD1820" s="122"/>
      <c r="AQ1820" s="8"/>
      <c r="AR1820" s="8"/>
      <c r="AY1820" s="8"/>
      <c r="BA1820"/>
      <c r="BB1820"/>
      <c r="BC1820"/>
      <c r="BD1820"/>
    </row>
    <row r="1821" spans="1:56" s="4" customFormat="1">
      <c r="A1821"/>
      <c r="B1821"/>
      <c r="D1821"/>
      <c r="E1821"/>
      <c r="F1821"/>
      <c r="G1821"/>
      <c r="H1821"/>
      <c r="I1821"/>
      <c r="J1821"/>
      <c r="K1821"/>
      <c r="L1821"/>
      <c r="M1821"/>
      <c r="N1821"/>
      <c r="O1821"/>
      <c r="R1821" s="122"/>
      <c r="S1821" s="122"/>
      <c r="T1821" s="31"/>
      <c r="U1821" s="31"/>
      <c r="V1821" s="31"/>
      <c r="W1821" s="31"/>
      <c r="X1821" s="31"/>
      <c r="Y1821" s="31"/>
      <c r="Z1821" s="31"/>
      <c r="AA1821" s="31"/>
      <c r="AB1821" s="31"/>
      <c r="AC1821" s="122"/>
      <c r="AD1821" s="122"/>
      <c r="AQ1821" s="8"/>
      <c r="AR1821" s="8"/>
      <c r="AY1821" s="8"/>
      <c r="BA1821"/>
      <c r="BB1821"/>
      <c r="BC1821"/>
      <c r="BD1821"/>
    </row>
    <row r="1822" spans="1:56" s="4" customFormat="1">
      <c r="A1822"/>
      <c r="B1822"/>
      <c r="D1822"/>
      <c r="E1822"/>
      <c r="F1822"/>
      <c r="G1822"/>
      <c r="H1822"/>
      <c r="I1822"/>
      <c r="J1822"/>
      <c r="K1822"/>
      <c r="L1822"/>
      <c r="M1822"/>
      <c r="N1822"/>
      <c r="O1822"/>
      <c r="R1822" s="122"/>
      <c r="S1822" s="122"/>
      <c r="T1822" s="31"/>
      <c r="U1822" s="31"/>
      <c r="V1822" s="31"/>
      <c r="W1822" s="31"/>
      <c r="X1822" s="31"/>
      <c r="Y1822" s="31"/>
      <c r="Z1822" s="31"/>
      <c r="AA1822" s="31"/>
      <c r="AB1822" s="31"/>
      <c r="AC1822" s="122"/>
      <c r="AD1822" s="122"/>
      <c r="AQ1822" s="8"/>
      <c r="AR1822" s="8"/>
      <c r="AY1822" s="8"/>
      <c r="BA1822"/>
      <c r="BB1822"/>
      <c r="BC1822"/>
      <c r="BD1822"/>
    </row>
    <row r="1823" spans="1:56" s="4" customFormat="1">
      <c r="A1823"/>
      <c r="B1823"/>
      <c r="D1823"/>
      <c r="E1823"/>
      <c r="F1823"/>
      <c r="G1823"/>
      <c r="H1823"/>
      <c r="I1823"/>
      <c r="J1823"/>
      <c r="K1823"/>
      <c r="L1823"/>
      <c r="M1823"/>
      <c r="N1823"/>
      <c r="O1823"/>
      <c r="R1823" s="122"/>
      <c r="S1823" s="122"/>
      <c r="T1823" s="31"/>
      <c r="U1823" s="31"/>
      <c r="V1823" s="31"/>
      <c r="W1823" s="31"/>
      <c r="X1823" s="31"/>
      <c r="Y1823" s="31"/>
      <c r="Z1823" s="31"/>
      <c r="AA1823" s="31"/>
      <c r="AB1823" s="31"/>
      <c r="AC1823" s="122"/>
      <c r="AD1823" s="122"/>
      <c r="AQ1823" s="8"/>
      <c r="AR1823" s="8"/>
      <c r="AY1823" s="8"/>
      <c r="BA1823"/>
      <c r="BB1823"/>
      <c r="BC1823"/>
      <c r="BD1823"/>
    </row>
    <row r="1824" spans="1:56" s="4" customFormat="1">
      <c r="A1824"/>
      <c r="B1824"/>
      <c r="D1824"/>
      <c r="E1824"/>
      <c r="F1824"/>
      <c r="G1824"/>
      <c r="H1824"/>
      <c r="I1824"/>
      <c r="J1824"/>
      <c r="K1824"/>
      <c r="L1824"/>
      <c r="M1824"/>
      <c r="N1824"/>
      <c r="O1824"/>
      <c r="R1824" s="122"/>
      <c r="S1824" s="122"/>
      <c r="T1824" s="31"/>
      <c r="U1824" s="31"/>
      <c r="V1824" s="31"/>
      <c r="W1824" s="31"/>
      <c r="X1824" s="31"/>
      <c r="Y1824" s="31"/>
      <c r="Z1824" s="31"/>
      <c r="AA1824" s="31"/>
      <c r="AB1824" s="31"/>
      <c r="AC1824" s="122"/>
      <c r="AD1824" s="122"/>
      <c r="AQ1824" s="8"/>
      <c r="AR1824" s="8"/>
      <c r="AY1824" s="8"/>
      <c r="BA1824"/>
      <c r="BB1824"/>
      <c r="BC1824"/>
      <c r="BD1824"/>
    </row>
    <row r="1825" spans="1:56" s="4" customFormat="1">
      <c r="A1825"/>
      <c r="B1825"/>
      <c r="D1825"/>
      <c r="E1825"/>
      <c r="F1825"/>
      <c r="G1825"/>
      <c r="H1825"/>
      <c r="I1825"/>
      <c r="J1825"/>
      <c r="K1825"/>
      <c r="L1825"/>
      <c r="M1825"/>
      <c r="N1825"/>
      <c r="O1825"/>
      <c r="R1825" s="122"/>
      <c r="S1825" s="122"/>
      <c r="T1825" s="31"/>
      <c r="U1825" s="31"/>
      <c r="V1825" s="31"/>
      <c r="W1825" s="31"/>
      <c r="X1825" s="31"/>
      <c r="Y1825" s="31"/>
      <c r="Z1825" s="31"/>
      <c r="AA1825" s="31"/>
      <c r="AB1825" s="31"/>
      <c r="AC1825" s="122"/>
      <c r="AD1825" s="122"/>
      <c r="AQ1825" s="8"/>
      <c r="AR1825" s="8"/>
      <c r="AY1825" s="8"/>
      <c r="BA1825"/>
      <c r="BB1825"/>
      <c r="BC1825"/>
      <c r="BD1825"/>
    </row>
    <row r="1826" spans="1:56" s="4" customFormat="1">
      <c r="A1826"/>
      <c r="B1826"/>
      <c r="D1826"/>
      <c r="E1826"/>
      <c r="F1826"/>
      <c r="G1826"/>
      <c r="H1826"/>
      <c r="I1826"/>
      <c r="J1826"/>
      <c r="K1826"/>
      <c r="L1826"/>
      <c r="M1826"/>
      <c r="N1826"/>
      <c r="O1826"/>
      <c r="R1826" s="122"/>
      <c r="S1826" s="122"/>
      <c r="T1826" s="31"/>
      <c r="U1826" s="31"/>
      <c r="V1826" s="31"/>
      <c r="W1826" s="31"/>
      <c r="X1826" s="31"/>
      <c r="Y1826" s="31"/>
      <c r="Z1826" s="31"/>
      <c r="AA1826" s="31"/>
      <c r="AB1826" s="31"/>
      <c r="AC1826" s="122"/>
      <c r="AD1826" s="122"/>
      <c r="AQ1826" s="8"/>
      <c r="AR1826" s="8"/>
      <c r="AY1826" s="8"/>
      <c r="BA1826"/>
      <c r="BB1826"/>
      <c r="BC1826"/>
      <c r="BD1826"/>
    </row>
    <row r="1827" spans="1:56" s="4" customFormat="1">
      <c r="A1827"/>
      <c r="B1827"/>
      <c r="D1827"/>
      <c r="E1827"/>
      <c r="F1827"/>
      <c r="G1827"/>
      <c r="H1827"/>
      <c r="I1827"/>
      <c r="J1827"/>
      <c r="K1827"/>
      <c r="L1827"/>
      <c r="M1827"/>
      <c r="N1827"/>
      <c r="O1827"/>
      <c r="R1827" s="122"/>
      <c r="S1827" s="122"/>
      <c r="T1827" s="31"/>
      <c r="U1827" s="31"/>
      <c r="V1827" s="31"/>
      <c r="W1827" s="31"/>
      <c r="X1827" s="31"/>
      <c r="Y1827" s="31"/>
      <c r="Z1827" s="31"/>
      <c r="AA1827" s="31"/>
      <c r="AB1827" s="31"/>
      <c r="AC1827" s="122"/>
      <c r="AD1827" s="122"/>
      <c r="AQ1827" s="8"/>
      <c r="AR1827" s="8"/>
      <c r="AY1827" s="8"/>
      <c r="BA1827"/>
      <c r="BB1827"/>
      <c r="BC1827"/>
      <c r="BD1827"/>
    </row>
    <row r="1828" spans="1:56" s="4" customFormat="1">
      <c r="A1828"/>
      <c r="B1828"/>
      <c r="D1828"/>
      <c r="E1828"/>
      <c r="F1828"/>
      <c r="G1828"/>
      <c r="H1828"/>
      <c r="I1828"/>
      <c r="J1828"/>
      <c r="K1828"/>
      <c r="L1828"/>
      <c r="M1828"/>
      <c r="N1828"/>
      <c r="O1828"/>
      <c r="R1828" s="122"/>
      <c r="S1828" s="122"/>
      <c r="T1828" s="31"/>
      <c r="U1828" s="31"/>
      <c r="V1828" s="31"/>
      <c r="W1828" s="31"/>
      <c r="X1828" s="31"/>
      <c r="Y1828" s="31"/>
      <c r="Z1828" s="31"/>
      <c r="AA1828" s="31"/>
      <c r="AB1828" s="31"/>
      <c r="AC1828" s="122"/>
      <c r="AD1828" s="122"/>
      <c r="AQ1828" s="8"/>
      <c r="AR1828" s="8"/>
      <c r="AY1828" s="8"/>
      <c r="BA1828"/>
      <c r="BB1828"/>
      <c r="BC1828"/>
      <c r="BD1828"/>
    </row>
    <row r="1829" spans="1:56" s="4" customFormat="1">
      <c r="A1829"/>
      <c r="B1829"/>
      <c r="D1829"/>
      <c r="E1829"/>
      <c r="F1829"/>
      <c r="G1829"/>
      <c r="H1829"/>
      <c r="I1829"/>
      <c r="J1829"/>
      <c r="K1829"/>
      <c r="L1829"/>
      <c r="M1829"/>
      <c r="N1829"/>
      <c r="O1829"/>
      <c r="R1829" s="122"/>
      <c r="S1829" s="122"/>
      <c r="T1829" s="31"/>
      <c r="U1829" s="31"/>
      <c r="V1829" s="31"/>
      <c r="W1829" s="31"/>
      <c r="X1829" s="31"/>
      <c r="Y1829" s="31"/>
      <c r="Z1829" s="31"/>
      <c r="AA1829" s="31"/>
      <c r="AB1829" s="31"/>
      <c r="AC1829" s="122"/>
      <c r="AD1829" s="122"/>
      <c r="AQ1829" s="8"/>
      <c r="AR1829" s="8"/>
      <c r="AY1829" s="8"/>
      <c r="BA1829"/>
      <c r="BB1829"/>
      <c r="BC1829"/>
      <c r="BD1829"/>
    </row>
    <row r="1830" spans="1:56" s="4" customFormat="1">
      <c r="A1830"/>
      <c r="B1830"/>
      <c r="D1830"/>
      <c r="E1830"/>
      <c r="F1830"/>
      <c r="G1830"/>
      <c r="H1830"/>
      <c r="I1830"/>
      <c r="J1830"/>
      <c r="K1830"/>
      <c r="L1830"/>
      <c r="M1830"/>
      <c r="N1830"/>
      <c r="O1830"/>
      <c r="R1830" s="122"/>
      <c r="S1830" s="122"/>
      <c r="T1830" s="31"/>
      <c r="U1830" s="31"/>
      <c r="V1830" s="31"/>
      <c r="W1830" s="31"/>
      <c r="X1830" s="31"/>
      <c r="Y1830" s="31"/>
      <c r="Z1830" s="31"/>
      <c r="AA1830" s="31"/>
      <c r="AB1830" s="31"/>
      <c r="AC1830" s="122"/>
      <c r="AD1830" s="122"/>
      <c r="AQ1830" s="8"/>
      <c r="AR1830" s="8"/>
      <c r="AY1830" s="8"/>
      <c r="BA1830"/>
      <c r="BB1830"/>
      <c r="BC1830"/>
      <c r="BD1830"/>
    </row>
    <row r="1831" spans="1:56" s="4" customFormat="1">
      <c r="A1831"/>
      <c r="B1831"/>
      <c r="D1831"/>
      <c r="E1831"/>
      <c r="F1831"/>
      <c r="G1831"/>
      <c r="H1831"/>
      <c r="I1831"/>
      <c r="J1831"/>
      <c r="K1831"/>
      <c r="L1831"/>
      <c r="M1831"/>
      <c r="N1831"/>
      <c r="O1831"/>
      <c r="R1831" s="122"/>
      <c r="S1831" s="122"/>
      <c r="T1831" s="31"/>
      <c r="U1831" s="31"/>
      <c r="V1831" s="31"/>
      <c r="W1831" s="31"/>
      <c r="X1831" s="31"/>
      <c r="Y1831" s="31"/>
      <c r="Z1831" s="31"/>
      <c r="AA1831" s="31"/>
      <c r="AB1831" s="31"/>
      <c r="AC1831" s="122"/>
      <c r="AD1831" s="122"/>
      <c r="AQ1831" s="8"/>
      <c r="AR1831" s="8"/>
      <c r="AY1831" s="8"/>
      <c r="BA1831"/>
      <c r="BB1831"/>
      <c r="BC1831"/>
      <c r="BD1831"/>
    </row>
    <row r="1832" spans="1:56" s="4" customFormat="1">
      <c r="A1832"/>
      <c r="B1832"/>
      <c r="D1832"/>
      <c r="E1832"/>
      <c r="F1832"/>
      <c r="G1832"/>
      <c r="H1832"/>
      <c r="I1832"/>
      <c r="J1832"/>
      <c r="K1832"/>
      <c r="L1832"/>
      <c r="M1832"/>
      <c r="N1832"/>
      <c r="O1832"/>
      <c r="R1832" s="122"/>
      <c r="S1832" s="122"/>
      <c r="T1832" s="31"/>
      <c r="U1832" s="31"/>
      <c r="V1832" s="31"/>
      <c r="W1832" s="31"/>
      <c r="X1832" s="31"/>
      <c r="Y1832" s="31"/>
      <c r="Z1832" s="31"/>
      <c r="AA1832" s="31"/>
      <c r="AB1832" s="31"/>
      <c r="AC1832" s="122"/>
      <c r="AD1832" s="122"/>
      <c r="AQ1832" s="8"/>
      <c r="AR1832" s="8"/>
      <c r="AY1832" s="8"/>
      <c r="BA1832"/>
      <c r="BB1832"/>
      <c r="BC1832"/>
      <c r="BD1832"/>
    </row>
    <row r="1833" spans="1:56" s="4" customFormat="1">
      <c r="A1833"/>
      <c r="B1833"/>
      <c r="D1833"/>
      <c r="E1833"/>
      <c r="F1833"/>
      <c r="G1833"/>
      <c r="H1833"/>
      <c r="I1833"/>
      <c r="J1833"/>
      <c r="K1833"/>
      <c r="L1833"/>
      <c r="M1833"/>
      <c r="N1833"/>
      <c r="O1833"/>
      <c r="R1833" s="122"/>
      <c r="S1833" s="122"/>
      <c r="T1833" s="31"/>
      <c r="U1833" s="31"/>
      <c r="V1833" s="31"/>
      <c r="W1833" s="31"/>
      <c r="X1833" s="31"/>
      <c r="Y1833" s="31"/>
      <c r="Z1833" s="31"/>
      <c r="AA1833" s="31"/>
      <c r="AB1833" s="31"/>
      <c r="AC1833" s="122"/>
      <c r="AD1833" s="122"/>
      <c r="AQ1833" s="8"/>
      <c r="AR1833" s="8"/>
      <c r="AY1833" s="8"/>
      <c r="BA1833"/>
      <c r="BB1833"/>
      <c r="BC1833"/>
      <c r="BD1833"/>
    </row>
    <row r="1834" spans="1:56" s="4" customFormat="1">
      <c r="A1834"/>
      <c r="B1834"/>
      <c r="D1834"/>
      <c r="E1834"/>
      <c r="F1834"/>
      <c r="G1834"/>
      <c r="H1834"/>
      <c r="I1834"/>
      <c r="J1834"/>
      <c r="K1834"/>
      <c r="L1834"/>
      <c r="M1834"/>
      <c r="N1834"/>
      <c r="O1834"/>
      <c r="R1834" s="122"/>
      <c r="S1834" s="122"/>
      <c r="T1834" s="31"/>
      <c r="U1834" s="31"/>
      <c r="V1834" s="31"/>
      <c r="W1834" s="31"/>
      <c r="X1834" s="31"/>
      <c r="Y1834" s="31"/>
      <c r="Z1834" s="31"/>
      <c r="AA1834" s="31"/>
      <c r="AB1834" s="31"/>
      <c r="AC1834" s="122"/>
      <c r="AD1834" s="122"/>
      <c r="AQ1834" s="8"/>
      <c r="AR1834" s="8"/>
      <c r="AY1834" s="8"/>
      <c r="BA1834"/>
      <c r="BB1834"/>
      <c r="BC1834"/>
      <c r="BD1834"/>
    </row>
    <row r="1835" spans="1:56" s="4" customFormat="1">
      <c r="A1835"/>
      <c r="B1835"/>
      <c r="D1835"/>
      <c r="E1835"/>
      <c r="F1835"/>
      <c r="G1835"/>
      <c r="H1835"/>
      <c r="I1835"/>
      <c r="J1835"/>
      <c r="K1835"/>
      <c r="L1835"/>
      <c r="M1835"/>
      <c r="N1835"/>
      <c r="O1835"/>
      <c r="R1835" s="122"/>
      <c r="S1835" s="122"/>
      <c r="T1835" s="31"/>
      <c r="U1835" s="31"/>
      <c r="V1835" s="31"/>
      <c r="W1835" s="31"/>
      <c r="X1835" s="31"/>
      <c r="Y1835" s="31"/>
      <c r="Z1835" s="31"/>
      <c r="AA1835" s="31"/>
      <c r="AB1835" s="31"/>
      <c r="AC1835" s="122"/>
      <c r="AD1835" s="122"/>
      <c r="AQ1835" s="8"/>
      <c r="AR1835" s="8"/>
      <c r="AY1835" s="8"/>
      <c r="BA1835"/>
      <c r="BB1835"/>
      <c r="BC1835"/>
      <c r="BD1835"/>
    </row>
    <row r="1836" spans="1:56" s="4" customFormat="1">
      <c r="A1836"/>
      <c r="B1836"/>
      <c r="D1836"/>
      <c r="E1836"/>
      <c r="F1836"/>
      <c r="G1836"/>
      <c r="H1836"/>
      <c r="I1836"/>
      <c r="J1836"/>
      <c r="K1836"/>
      <c r="L1836"/>
      <c r="M1836"/>
      <c r="N1836"/>
      <c r="O1836"/>
      <c r="R1836" s="122"/>
      <c r="S1836" s="122"/>
      <c r="T1836" s="31"/>
      <c r="U1836" s="31"/>
      <c r="V1836" s="31"/>
      <c r="W1836" s="31"/>
      <c r="X1836" s="31"/>
      <c r="Y1836" s="31"/>
      <c r="Z1836" s="31"/>
      <c r="AA1836" s="31"/>
      <c r="AB1836" s="31"/>
      <c r="AC1836" s="122"/>
      <c r="AD1836" s="122"/>
      <c r="AQ1836" s="8"/>
      <c r="AR1836" s="8"/>
      <c r="AY1836" s="8"/>
      <c r="BA1836"/>
      <c r="BB1836"/>
      <c r="BC1836"/>
      <c r="BD1836"/>
    </row>
    <row r="1837" spans="1:56" s="4" customFormat="1">
      <c r="A1837"/>
      <c r="B1837"/>
      <c r="D1837"/>
      <c r="E1837"/>
      <c r="F1837"/>
      <c r="G1837"/>
      <c r="H1837"/>
      <c r="I1837"/>
      <c r="J1837"/>
      <c r="K1837"/>
      <c r="L1837"/>
      <c r="M1837"/>
      <c r="N1837"/>
      <c r="O1837"/>
      <c r="R1837" s="122"/>
      <c r="S1837" s="122"/>
      <c r="T1837" s="31"/>
      <c r="U1837" s="31"/>
      <c r="V1837" s="31"/>
      <c r="W1837" s="31"/>
      <c r="X1837" s="31"/>
      <c r="Y1837" s="31"/>
      <c r="Z1837" s="31"/>
      <c r="AA1837" s="31"/>
      <c r="AB1837" s="31"/>
      <c r="AC1837" s="122"/>
      <c r="AD1837" s="122"/>
      <c r="AQ1837" s="8"/>
      <c r="AR1837" s="8"/>
      <c r="AY1837" s="8"/>
      <c r="BA1837"/>
      <c r="BB1837"/>
      <c r="BC1837"/>
      <c r="BD1837"/>
    </row>
    <row r="1838" spans="1:56" s="4" customFormat="1">
      <c r="A1838"/>
      <c r="B1838"/>
      <c r="D1838"/>
      <c r="E1838"/>
      <c r="F1838"/>
      <c r="G1838"/>
      <c r="H1838"/>
      <c r="I1838"/>
      <c r="J1838"/>
      <c r="K1838"/>
      <c r="L1838"/>
      <c r="M1838"/>
      <c r="N1838"/>
      <c r="O1838"/>
      <c r="R1838" s="122"/>
      <c r="S1838" s="122"/>
      <c r="T1838" s="31"/>
      <c r="U1838" s="31"/>
      <c r="V1838" s="31"/>
      <c r="W1838" s="31"/>
      <c r="X1838" s="31"/>
      <c r="Y1838" s="31"/>
      <c r="Z1838" s="31"/>
      <c r="AA1838" s="31"/>
      <c r="AB1838" s="31"/>
      <c r="AC1838" s="122"/>
      <c r="AD1838" s="122"/>
      <c r="AQ1838" s="8"/>
      <c r="AR1838" s="8"/>
      <c r="AY1838" s="8"/>
      <c r="BA1838"/>
      <c r="BB1838"/>
      <c r="BC1838"/>
      <c r="BD1838"/>
    </row>
    <row r="1839" spans="1:56" s="4" customFormat="1">
      <c r="A1839"/>
      <c r="B1839"/>
      <c r="D1839"/>
      <c r="E1839"/>
      <c r="F1839"/>
      <c r="G1839"/>
      <c r="H1839"/>
      <c r="I1839"/>
      <c r="J1839"/>
      <c r="K1839"/>
      <c r="L1839"/>
      <c r="M1839"/>
      <c r="N1839"/>
      <c r="O1839"/>
      <c r="R1839" s="122"/>
      <c r="S1839" s="122"/>
      <c r="T1839" s="31"/>
      <c r="U1839" s="31"/>
      <c r="V1839" s="31"/>
      <c r="W1839" s="31"/>
      <c r="X1839" s="31"/>
      <c r="Y1839" s="31"/>
      <c r="Z1839" s="31"/>
      <c r="AA1839" s="31"/>
      <c r="AB1839" s="31"/>
      <c r="AC1839" s="122"/>
      <c r="AD1839" s="122"/>
      <c r="AQ1839" s="8"/>
      <c r="AR1839" s="8"/>
      <c r="AY1839" s="8"/>
      <c r="BA1839"/>
      <c r="BB1839"/>
      <c r="BC1839"/>
      <c r="BD1839"/>
    </row>
    <row r="1840" spans="1:56" s="4" customFormat="1">
      <c r="A1840"/>
      <c r="B1840"/>
      <c r="D1840"/>
      <c r="E1840"/>
      <c r="F1840"/>
      <c r="G1840"/>
      <c r="H1840"/>
      <c r="I1840"/>
      <c r="J1840"/>
      <c r="K1840"/>
      <c r="L1840"/>
      <c r="M1840"/>
      <c r="N1840"/>
      <c r="O1840"/>
      <c r="R1840" s="122"/>
      <c r="S1840" s="122"/>
      <c r="T1840" s="31"/>
      <c r="U1840" s="31"/>
      <c r="V1840" s="31"/>
      <c r="W1840" s="31"/>
      <c r="X1840" s="31"/>
      <c r="Y1840" s="31"/>
      <c r="Z1840" s="31"/>
      <c r="AA1840" s="31"/>
      <c r="AB1840" s="31"/>
      <c r="AC1840" s="122"/>
      <c r="AD1840" s="122"/>
      <c r="AQ1840" s="8"/>
      <c r="AR1840" s="8"/>
      <c r="AY1840" s="8"/>
      <c r="BA1840"/>
      <c r="BB1840"/>
      <c r="BC1840"/>
      <c r="BD1840"/>
    </row>
    <row r="1841" spans="1:56" s="4" customFormat="1">
      <c r="A1841"/>
      <c r="B1841"/>
      <c r="D1841"/>
      <c r="E1841"/>
      <c r="F1841"/>
      <c r="G1841"/>
      <c r="H1841"/>
      <c r="I1841"/>
      <c r="J1841"/>
      <c r="K1841"/>
      <c r="L1841"/>
      <c r="M1841"/>
      <c r="N1841"/>
      <c r="O1841"/>
      <c r="R1841" s="122"/>
      <c r="S1841" s="122"/>
      <c r="T1841" s="31"/>
      <c r="U1841" s="31"/>
      <c r="V1841" s="31"/>
      <c r="W1841" s="31"/>
      <c r="X1841" s="31"/>
      <c r="Y1841" s="31"/>
      <c r="Z1841" s="31"/>
      <c r="AA1841" s="31"/>
      <c r="AB1841" s="31"/>
      <c r="AC1841" s="122"/>
      <c r="AD1841" s="122"/>
      <c r="AQ1841" s="8"/>
      <c r="AR1841" s="8"/>
      <c r="AY1841" s="8"/>
      <c r="BA1841"/>
      <c r="BB1841"/>
      <c r="BC1841"/>
      <c r="BD1841"/>
    </row>
    <row r="1842" spans="1:56" s="4" customFormat="1">
      <c r="A1842"/>
      <c r="B1842"/>
      <c r="D1842"/>
      <c r="E1842"/>
      <c r="F1842"/>
      <c r="G1842"/>
      <c r="H1842"/>
      <c r="I1842"/>
      <c r="J1842"/>
      <c r="K1842"/>
      <c r="L1842"/>
      <c r="M1842"/>
      <c r="N1842"/>
      <c r="O1842"/>
      <c r="R1842" s="122"/>
      <c r="S1842" s="122"/>
      <c r="T1842" s="31"/>
      <c r="U1842" s="31"/>
      <c r="V1842" s="31"/>
      <c r="W1842" s="31"/>
      <c r="X1842" s="31"/>
      <c r="Y1842" s="31"/>
      <c r="Z1842" s="31"/>
      <c r="AA1842" s="31"/>
      <c r="AB1842" s="31"/>
      <c r="AC1842" s="122"/>
      <c r="AD1842" s="122"/>
      <c r="AQ1842" s="8"/>
      <c r="AR1842" s="8"/>
      <c r="AY1842" s="8"/>
      <c r="BA1842"/>
      <c r="BB1842"/>
      <c r="BC1842"/>
      <c r="BD1842"/>
    </row>
    <row r="1843" spans="1:56" s="4" customFormat="1">
      <c r="A1843"/>
      <c r="B1843"/>
      <c r="D1843"/>
      <c r="E1843"/>
      <c r="F1843"/>
      <c r="G1843"/>
      <c r="H1843"/>
      <c r="I1843"/>
      <c r="J1843"/>
      <c r="K1843"/>
      <c r="L1843"/>
      <c r="M1843"/>
      <c r="N1843"/>
      <c r="O1843"/>
      <c r="R1843" s="122"/>
      <c r="S1843" s="122"/>
      <c r="T1843" s="31"/>
      <c r="U1843" s="31"/>
      <c r="V1843" s="31"/>
      <c r="W1843" s="31"/>
      <c r="X1843" s="31"/>
      <c r="Y1843" s="31"/>
      <c r="Z1843" s="31"/>
      <c r="AA1843" s="31"/>
      <c r="AB1843" s="31"/>
      <c r="AC1843" s="122"/>
      <c r="AD1843" s="122"/>
      <c r="AQ1843" s="8"/>
      <c r="AR1843" s="8"/>
      <c r="AY1843" s="8"/>
      <c r="BA1843"/>
      <c r="BB1843"/>
      <c r="BC1843"/>
      <c r="BD1843"/>
    </row>
    <row r="1844" spans="1:56" s="4" customFormat="1">
      <c r="A1844"/>
      <c r="B1844"/>
      <c r="D1844"/>
      <c r="E1844"/>
      <c r="F1844"/>
      <c r="G1844"/>
      <c r="H1844"/>
      <c r="I1844"/>
      <c r="J1844"/>
      <c r="K1844"/>
      <c r="L1844"/>
      <c r="M1844"/>
      <c r="N1844"/>
      <c r="O1844"/>
      <c r="R1844" s="122"/>
      <c r="S1844" s="122"/>
      <c r="T1844" s="31"/>
      <c r="U1844" s="31"/>
      <c r="V1844" s="31"/>
      <c r="W1844" s="31"/>
      <c r="X1844" s="31"/>
      <c r="Y1844" s="31"/>
      <c r="Z1844" s="31"/>
      <c r="AA1844" s="31"/>
      <c r="AB1844" s="31"/>
      <c r="AC1844" s="122"/>
      <c r="AD1844" s="122"/>
      <c r="AQ1844" s="8"/>
      <c r="AR1844" s="8"/>
      <c r="AY1844" s="8"/>
      <c r="BA1844"/>
      <c r="BB1844"/>
      <c r="BC1844"/>
      <c r="BD1844"/>
    </row>
    <row r="1845" spans="1:56" s="4" customFormat="1">
      <c r="A1845"/>
      <c r="B1845"/>
      <c r="D1845"/>
      <c r="E1845"/>
      <c r="F1845"/>
      <c r="G1845"/>
      <c r="H1845"/>
      <c r="I1845"/>
      <c r="J1845"/>
      <c r="K1845"/>
      <c r="L1845"/>
      <c r="M1845"/>
      <c r="N1845"/>
      <c r="O1845"/>
      <c r="R1845" s="122"/>
      <c r="S1845" s="122"/>
      <c r="T1845" s="31"/>
      <c r="U1845" s="31"/>
      <c r="V1845" s="31"/>
      <c r="W1845" s="31"/>
      <c r="X1845" s="31"/>
      <c r="Y1845" s="31"/>
      <c r="Z1845" s="31"/>
      <c r="AA1845" s="31"/>
      <c r="AB1845" s="31"/>
      <c r="AC1845" s="122"/>
      <c r="AD1845" s="122"/>
      <c r="AQ1845" s="8"/>
      <c r="AR1845" s="8"/>
      <c r="AY1845" s="8"/>
      <c r="BA1845"/>
      <c r="BB1845"/>
      <c r="BC1845"/>
      <c r="BD1845"/>
    </row>
    <row r="1846" spans="1:56" s="4" customFormat="1">
      <c r="A1846"/>
      <c r="B1846"/>
      <c r="D1846"/>
      <c r="E1846"/>
      <c r="F1846"/>
      <c r="G1846"/>
      <c r="H1846"/>
      <c r="I1846"/>
      <c r="J1846"/>
      <c r="K1846"/>
      <c r="L1846"/>
      <c r="M1846"/>
      <c r="N1846"/>
      <c r="O1846"/>
      <c r="R1846" s="122"/>
      <c r="S1846" s="122"/>
      <c r="T1846" s="31"/>
      <c r="U1846" s="31"/>
      <c r="V1846" s="31"/>
      <c r="W1846" s="31"/>
      <c r="X1846" s="31"/>
      <c r="Y1846" s="31"/>
      <c r="Z1846" s="31"/>
      <c r="AA1846" s="31"/>
      <c r="AB1846" s="31"/>
      <c r="AC1846" s="122"/>
      <c r="AD1846" s="122"/>
      <c r="AQ1846" s="8"/>
      <c r="AR1846" s="8"/>
      <c r="AY1846" s="8"/>
      <c r="BA1846"/>
      <c r="BB1846"/>
      <c r="BC1846"/>
      <c r="BD1846"/>
    </row>
    <row r="1847" spans="1:56" s="4" customFormat="1">
      <c r="A1847"/>
      <c r="B1847"/>
      <c r="D1847"/>
      <c r="E1847"/>
      <c r="F1847"/>
      <c r="G1847"/>
      <c r="H1847"/>
      <c r="I1847"/>
      <c r="J1847"/>
      <c r="K1847"/>
      <c r="L1847"/>
      <c r="M1847"/>
      <c r="N1847"/>
      <c r="O1847"/>
      <c r="R1847" s="122"/>
      <c r="S1847" s="122"/>
      <c r="T1847" s="31"/>
      <c r="U1847" s="31"/>
      <c r="V1847" s="31"/>
      <c r="W1847" s="31"/>
      <c r="X1847" s="31"/>
      <c r="Y1847" s="31"/>
      <c r="Z1847" s="31"/>
      <c r="AA1847" s="31"/>
      <c r="AB1847" s="31"/>
      <c r="AC1847" s="122"/>
      <c r="AD1847" s="122"/>
      <c r="AQ1847" s="8"/>
      <c r="AR1847" s="8"/>
      <c r="AY1847" s="8"/>
      <c r="BA1847"/>
      <c r="BB1847"/>
      <c r="BC1847"/>
      <c r="BD1847"/>
    </row>
    <row r="1848" spans="1:56" s="4" customFormat="1">
      <c r="A1848"/>
      <c r="B1848"/>
      <c r="D1848"/>
      <c r="E1848"/>
      <c r="F1848"/>
      <c r="G1848"/>
      <c r="H1848"/>
      <c r="I1848"/>
      <c r="J1848"/>
      <c r="K1848"/>
      <c r="L1848"/>
      <c r="M1848"/>
      <c r="N1848"/>
      <c r="O1848"/>
      <c r="R1848" s="122"/>
      <c r="S1848" s="122"/>
      <c r="T1848" s="31"/>
      <c r="U1848" s="31"/>
      <c r="V1848" s="31"/>
      <c r="W1848" s="31"/>
      <c r="X1848" s="31"/>
      <c r="Y1848" s="31"/>
      <c r="Z1848" s="31"/>
      <c r="AA1848" s="31"/>
      <c r="AB1848" s="31"/>
      <c r="AC1848" s="122"/>
      <c r="AD1848" s="122"/>
      <c r="AQ1848" s="8"/>
      <c r="AR1848" s="8"/>
      <c r="AY1848" s="8"/>
      <c r="BA1848"/>
      <c r="BB1848"/>
      <c r="BC1848"/>
      <c r="BD1848"/>
    </row>
    <row r="1849" spans="1:56" s="4" customFormat="1">
      <c r="A1849"/>
      <c r="B1849"/>
      <c r="D1849"/>
      <c r="E1849"/>
      <c r="F1849"/>
      <c r="G1849"/>
      <c r="H1849"/>
      <c r="I1849"/>
      <c r="J1849"/>
      <c r="K1849"/>
      <c r="L1849"/>
      <c r="M1849"/>
      <c r="N1849"/>
      <c r="O1849"/>
      <c r="R1849" s="122"/>
      <c r="S1849" s="122"/>
      <c r="T1849" s="31"/>
      <c r="U1849" s="31"/>
      <c r="V1849" s="31"/>
      <c r="W1849" s="31"/>
      <c r="X1849" s="31"/>
      <c r="Y1849" s="31"/>
      <c r="Z1849" s="31"/>
      <c r="AA1849" s="31"/>
      <c r="AB1849" s="31"/>
      <c r="AC1849" s="122"/>
      <c r="AD1849" s="122"/>
      <c r="AQ1849" s="8"/>
      <c r="AR1849" s="8"/>
      <c r="AY1849" s="8"/>
      <c r="BA1849"/>
      <c r="BB1849"/>
      <c r="BC1849"/>
      <c r="BD1849"/>
    </row>
    <row r="1850" spans="1:56" s="4" customFormat="1">
      <c r="A1850"/>
      <c r="B1850"/>
      <c r="D1850"/>
      <c r="E1850"/>
      <c r="F1850"/>
      <c r="G1850"/>
      <c r="H1850"/>
      <c r="I1850"/>
      <c r="J1850"/>
      <c r="K1850"/>
      <c r="L1850"/>
      <c r="M1850"/>
      <c r="N1850"/>
      <c r="O1850"/>
      <c r="R1850" s="122"/>
      <c r="S1850" s="122"/>
      <c r="T1850" s="31"/>
      <c r="U1850" s="31"/>
      <c r="V1850" s="31"/>
      <c r="W1850" s="31"/>
      <c r="X1850" s="31"/>
      <c r="Y1850" s="31"/>
      <c r="Z1850" s="31"/>
      <c r="AA1850" s="31"/>
      <c r="AB1850" s="31"/>
      <c r="AC1850" s="122"/>
      <c r="AD1850" s="122"/>
      <c r="AQ1850" s="8"/>
      <c r="AR1850" s="8"/>
      <c r="AY1850" s="8"/>
      <c r="BA1850"/>
      <c r="BB1850"/>
      <c r="BC1850"/>
      <c r="BD1850"/>
    </row>
    <row r="1851" spans="1:56" s="4" customFormat="1">
      <c r="A1851"/>
      <c r="B1851"/>
      <c r="D1851"/>
      <c r="E1851"/>
      <c r="F1851"/>
      <c r="G1851"/>
      <c r="H1851"/>
      <c r="I1851"/>
      <c r="J1851"/>
      <c r="K1851"/>
      <c r="L1851"/>
      <c r="M1851"/>
      <c r="N1851"/>
      <c r="O1851"/>
      <c r="R1851" s="122"/>
      <c r="S1851" s="122"/>
      <c r="T1851" s="31"/>
      <c r="U1851" s="31"/>
      <c r="V1851" s="31"/>
      <c r="W1851" s="31"/>
      <c r="X1851" s="31"/>
      <c r="Y1851" s="31"/>
      <c r="Z1851" s="31"/>
      <c r="AA1851" s="31"/>
      <c r="AB1851" s="31"/>
      <c r="AC1851" s="122"/>
      <c r="AD1851" s="122"/>
      <c r="AQ1851" s="8"/>
      <c r="AR1851" s="8"/>
      <c r="AY1851" s="8"/>
      <c r="BA1851"/>
      <c r="BB1851"/>
      <c r="BC1851"/>
      <c r="BD1851"/>
    </row>
    <row r="1852" spans="1:56" s="4" customFormat="1">
      <c r="A1852"/>
      <c r="B1852"/>
      <c r="D1852"/>
      <c r="E1852"/>
      <c r="F1852"/>
      <c r="G1852"/>
      <c r="H1852"/>
      <c r="I1852"/>
      <c r="J1852"/>
      <c r="K1852"/>
      <c r="L1852"/>
      <c r="M1852"/>
      <c r="N1852"/>
      <c r="O1852"/>
      <c r="R1852" s="122"/>
      <c r="S1852" s="122"/>
      <c r="T1852" s="31"/>
      <c r="U1852" s="31"/>
      <c r="V1852" s="31"/>
      <c r="W1852" s="31"/>
      <c r="X1852" s="31"/>
      <c r="Y1852" s="31"/>
      <c r="Z1852" s="31"/>
      <c r="AA1852" s="31"/>
      <c r="AB1852" s="31"/>
      <c r="AC1852" s="122"/>
      <c r="AD1852" s="122"/>
      <c r="AQ1852" s="8"/>
      <c r="AR1852" s="8"/>
      <c r="AY1852" s="8"/>
      <c r="BA1852"/>
      <c r="BB1852"/>
      <c r="BC1852"/>
      <c r="BD1852"/>
    </row>
    <row r="1853" spans="1:56" s="4" customFormat="1">
      <c r="A1853"/>
      <c r="B1853"/>
      <c r="D1853"/>
      <c r="E1853"/>
      <c r="F1853"/>
      <c r="G1853"/>
      <c r="H1853"/>
      <c r="I1853"/>
      <c r="J1853"/>
      <c r="K1853"/>
      <c r="L1853"/>
      <c r="M1853"/>
      <c r="N1853"/>
      <c r="O1853"/>
      <c r="R1853" s="122"/>
      <c r="S1853" s="122"/>
      <c r="T1853" s="31"/>
      <c r="U1853" s="31"/>
      <c r="V1853" s="31"/>
      <c r="W1853" s="31"/>
      <c r="X1853" s="31"/>
      <c r="Y1853" s="31"/>
      <c r="Z1853" s="31"/>
      <c r="AA1853" s="31"/>
      <c r="AB1853" s="31"/>
      <c r="AC1853" s="122"/>
      <c r="AD1853" s="122"/>
      <c r="AQ1853" s="8"/>
      <c r="AR1853" s="8"/>
      <c r="AY1853" s="8"/>
      <c r="BA1853"/>
      <c r="BB1853"/>
      <c r="BC1853"/>
      <c r="BD1853"/>
    </row>
    <row r="1854" spans="1:56" s="4" customFormat="1">
      <c r="A1854"/>
      <c r="B1854"/>
      <c r="D1854"/>
      <c r="E1854"/>
      <c r="F1854"/>
      <c r="G1854"/>
      <c r="H1854"/>
      <c r="I1854"/>
      <c r="J1854"/>
      <c r="K1854"/>
      <c r="L1854"/>
      <c r="M1854"/>
      <c r="N1854"/>
      <c r="O1854"/>
      <c r="R1854" s="122"/>
      <c r="S1854" s="122"/>
      <c r="T1854" s="31"/>
      <c r="U1854" s="31"/>
      <c r="V1854" s="31"/>
      <c r="W1854" s="31"/>
      <c r="X1854" s="31"/>
      <c r="Y1854" s="31"/>
      <c r="Z1854" s="31"/>
      <c r="AA1854" s="31"/>
      <c r="AB1854" s="31"/>
      <c r="AC1854" s="122"/>
      <c r="AD1854" s="122"/>
      <c r="AQ1854" s="8"/>
      <c r="AR1854" s="8"/>
      <c r="AY1854" s="8"/>
      <c r="BA1854"/>
      <c r="BB1854"/>
      <c r="BC1854"/>
      <c r="BD1854"/>
    </row>
    <row r="1855" spans="1:56" s="4" customFormat="1">
      <c r="A1855"/>
      <c r="B1855"/>
      <c r="D1855"/>
      <c r="E1855"/>
      <c r="F1855"/>
      <c r="G1855"/>
      <c r="H1855"/>
      <c r="I1855"/>
      <c r="J1855"/>
      <c r="K1855"/>
      <c r="L1855"/>
      <c r="M1855"/>
      <c r="N1855"/>
      <c r="O1855"/>
      <c r="R1855" s="122"/>
      <c r="S1855" s="122"/>
      <c r="T1855" s="31"/>
      <c r="U1855" s="31"/>
      <c r="V1855" s="31"/>
      <c r="W1855" s="31"/>
      <c r="X1855" s="31"/>
      <c r="Y1855" s="31"/>
      <c r="Z1855" s="31"/>
      <c r="AA1855" s="31"/>
      <c r="AB1855" s="31"/>
      <c r="AC1855" s="122"/>
      <c r="AD1855" s="122"/>
      <c r="AQ1855" s="8"/>
      <c r="AR1855" s="8"/>
      <c r="AY1855" s="8"/>
      <c r="BA1855"/>
      <c r="BB1855"/>
      <c r="BC1855"/>
      <c r="BD1855"/>
    </row>
    <row r="1856" spans="1:56" s="4" customFormat="1">
      <c r="A1856"/>
      <c r="B1856"/>
      <c r="D1856"/>
      <c r="E1856"/>
      <c r="F1856"/>
      <c r="G1856"/>
      <c r="H1856"/>
      <c r="I1856"/>
      <c r="J1856"/>
      <c r="K1856"/>
      <c r="L1856"/>
      <c r="M1856"/>
      <c r="N1856"/>
      <c r="O1856"/>
      <c r="R1856" s="122"/>
      <c r="S1856" s="122"/>
      <c r="T1856" s="31"/>
      <c r="U1856" s="31"/>
      <c r="V1856" s="31"/>
      <c r="W1856" s="31"/>
      <c r="X1856" s="31"/>
      <c r="Y1856" s="31"/>
      <c r="Z1856" s="31"/>
      <c r="AA1856" s="31"/>
      <c r="AB1856" s="31"/>
      <c r="AC1856" s="122"/>
      <c r="AD1856" s="122"/>
      <c r="AQ1856" s="8"/>
      <c r="AR1856" s="8"/>
      <c r="AY1856" s="8"/>
      <c r="BA1856"/>
      <c r="BB1856"/>
      <c r="BC1856"/>
      <c r="BD1856"/>
    </row>
    <row r="1857" spans="1:56" s="4" customFormat="1">
      <c r="A1857"/>
      <c r="B1857"/>
      <c r="D1857"/>
      <c r="E1857"/>
      <c r="F1857"/>
      <c r="G1857"/>
      <c r="H1857"/>
      <c r="I1857"/>
      <c r="J1857"/>
      <c r="K1857"/>
      <c r="L1857"/>
      <c r="M1857"/>
      <c r="N1857"/>
      <c r="O1857"/>
      <c r="R1857" s="122"/>
      <c r="S1857" s="122"/>
      <c r="T1857" s="31"/>
      <c r="U1857" s="31"/>
      <c r="V1857" s="31"/>
      <c r="W1857" s="31"/>
      <c r="X1857" s="31"/>
      <c r="Y1857" s="31"/>
      <c r="Z1857" s="31"/>
      <c r="AA1857" s="31"/>
      <c r="AB1857" s="31"/>
      <c r="AC1857" s="122"/>
      <c r="AD1857" s="122"/>
      <c r="AQ1857" s="8"/>
      <c r="AR1857" s="8"/>
      <c r="AY1857" s="8"/>
      <c r="BA1857"/>
      <c r="BB1857"/>
      <c r="BC1857"/>
      <c r="BD1857"/>
    </row>
    <row r="1858" spans="1:56" s="4" customFormat="1">
      <c r="A1858"/>
      <c r="B1858"/>
      <c r="D1858"/>
      <c r="E1858"/>
      <c r="F1858"/>
      <c r="G1858"/>
      <c r="H1858"/>
      <c r="I1858"/>
      <c r="J1858"/>
      <c r="K1858"/>
      <c r="L1858"/>
      <c r="M1858"/>
      <c r="N1858"/>
      <c r="O1858"/>
      <c r="R1858" s="122"/>
      <c r="S1858" s="122"/>
      <c r="T1858" s="31"/>
      <c r="U1858" s="31"/>
      <c r="V1858" s="31"/>
      <c r="W1858" s="31"/>
      <c r="X1858" s="31"/>
      <c r="Y1858" s="31"/>
      <c r="Z1858" s="31"/>
      <c r="AA1858" s="31"/>
      <c r="AB1858" s="31"/>
      <c r="AC1858" s="122"/>
      <c r="AD1858" s="122"/>
      <c r="AQ1858" s="8"/>
      <c r="AR1858" s="8"/>
      <c r="AY1858" s="8"/>
      <c r="BA1858"/>
      <c r="BB1858"/>
      <c r="BC1858"/>
      <c r="BD1858"/>
    </row>
    <row r="1859" spans="1:56" s="4" customFormat="1">
      <c r="A1859"/>
      <c r="B1859"/>
      <c r="D1859"/>
      <c r="E1859"/>
      <c r="F1859"/>
      <c r="G1859"/>
      <c r="H1859"/>
      <c r="I1859"/>
      <c r="J1859"/>
      <c r="K1859"/>
      <c r="L1859"/>
      <c r="M1859"/>
      <c r="N1859"/>
      <c r="O1859"/>
      <c r="R1859" s="122"/>
      <c r="S1859" s="122"/>
      <c r="T1859" s="31"/>
      <c r="U1859" s="31"/>
      <c r="V1859" s="31"/>
      <c r="W1859" s="31"/>
      <c r="X1859" s="31"/>
      <c r="Y1859" s="31"/>
      <c r="Z1859" s="31"/>
      <c r="AA1859" s="31"/>
      <c r="AB1859" s="31"/>
      <c r="AC1859" s="122"/>
      <c r="AD1859" s="122"/>
      <c r="AQ1859" s="8"/>
      <c r="AR1859" s="8"/>
      <c r="AY1859" s="8"/>
      <c r="BA1859"/>
      <c r="BB1859"/>
      <c r="BC1859"/>
      <c r="BD1859"/>
    </row>
    <row r="1860" spans="1:56" s="4" customFormat="1">
      <c r="A1860"/>
      <c r="B1860"/>
      <c r="D1860"/>
      <c r="E1860"/>
      <c r="F1860"/>
      <c r="G1860"/>
      <c r="H1860"/>
      <c r="I1860"/>
      <c r="J1860"/>
      <c r="K1860"/>
      <c r="L1860"/>
      <c r="M1860"/>
      <c r="N1860"/>
      <c r="O1860"/>
      <c r="R1860" s="122"/>
      <c r="S1860" s="122"/>
      <c r="T1860" s="31"/>
      <c r="U1860" s="31"/>
      <c r="V1860" s="31"/>
      <c r="W1860" s="31"/>
      <c r="X1860" s="31"/>
      <c r="Y1860" s="31"/>
      <c r="Z1860" s="31"/>
      <c r="AA1860" s="31"/>
      <c r="AB1860" s="31"/>
      <c r="AC1860" s="122"/>
      <c r="AD1860" s="122"/>
      <c r="AQ1860" s="8"/>
      <c r="AR1860" s="8"/>
      <c r="AY1860" s="8"/>
      <c r="BA1860"/>
      <c r="BB1860"/>
      <c r="BC1860"/>
      <c r="BD1860"/>
    </row>
    <row r="1861" spans="1:56" s="4" customFormat="1">
      <c r="A1861"/>
      <c r="B1861"/>
      <c r="D1861"/>
      <c r="E1861"/>
      <c r="F1861"/>
      <c r="G1861"/>
      <c r="H1861"/>
      <c r="I1861"/>
      <c r="J1861"/>
      <c r="K1861"/>
      <c r="L1861"/>
      <c r="M1861"/>
      <c r="N1861"/>
      <c r="O1861"/>
      <c r="R1861" s="122"/>
      <c r="S1861" s="122"/>
      <c r="T1861" s="31"/>
      <c r="U1861" s="31"/>
      <c r="V1861" s="31"/>
      <c r="W1861" s="31"/>
      <c r="X1861" s="31"/>
      <c r="Y1861" s="31"/>
      <c r="Z1861" s="31"/>
      <c r="AA1861" s="31"/>
      <c r="AB1861" s="31"/>
      <c r="AC1861" s="122"/>
      <c r="AD1861" s="122"/>
      <c r="AQ1861" s="8"/>
      <c r="AR1861" s="8"/>
      <c r="AY1861" s="8"/>
      <c r="BA1861"/>
      <c r="BB1861"/>
      <c r="BC1861"/>
      <c r="BD1861"/>
    </row>
    <row r="1862" spans="1:56" s="4" customFormat="1">
      <c r="A1862"/>
      <c r="B1862"/>
      <c r="D1862"/>
      <c r="E1862"/>
      <c r="F1862"/>
      <c r="G1862"/>
      <c r="H1862"/>
      <c r="I1862"/>
      <c r="J1862"/>
      <c r="K1862"/>
      <c r="L1862"/>
      <c r="M1862"/>
      <c r="N1862"/>
      <c r="O1862"/>
      <c r="R1862" s="122"/>
      <c r="S1862" s="122"/>
      <c r="T1862" s="31"/>
      <c r="U1862" s="31"/>
      <c r="V1862" s="31"/>
      <c r="W1862" s="31"/>
      <c r="X1862" s="31"/>
      <c r="Y1862" s="31"/>
      <c r="Z1862" s="31"/>
      <c r="AA1862" s="31"/>
      <c r="AB1862" s="31"/>
      <c r="AC1862" s="122"/>
      <c r="AD1862" s="122"/>
      <c r="AQ1862" s="8"/>
      <c r="AR1862" s="8"/>
      <c r="AY1862" s="8"/>
      <c r="BA1862"/>
      <c r="BB1862"/>
      <c r="BC1862"/>
      <c r="BD1862"/>
    </row>
    <row r="1863" spans="1:56" s="4" customFormat="1">
      <c r="A1863"/>
      <c r="B1863"/>
      <c r="D1863"/>
      <c r="E1863"/>
      <c r="F1863"/>
      <c r="G1863"/>
      <c r="H1863"/>
      <c r="I1863"/>
      <c r="J1863"/>
      <c r="K1863"/>
      <c r="L1863"/>
      <c r="M1863"/>
      <c r="N1863"/>
      <c r="O1863"/>
      <c r="R1863" s="122"/>
      <c r="S1863" s="122"/>
      <c r="T1863" s="31"/>
      <c r="U1863" s="31"/>
      <c r="V1863" s="31"/>
      <c r="W1863" s="31"/>
      <c r="X1863" s="31"/>
      <c r="Y1863" s="31"/>
      <c r="Z1863" s="31"/>
      <c r="AA1863" s="31"/>
      <c r="AB1863" s="31"/>
      <c r="AC1863" s="122"/>
      <c r="AD1863" s="122"/>
      <c r="AQ1863" s="8"/>
      <c r="AR1863" s="8"/>
      <c r="AY1863" s="8"/>
      <c r="BA1863"/>
      <c r="BB1863"/>
      <c r="BC1863"/>
      <c r="BD1863"/>
    </row>
    <row r="1864" spans="1:56" s="4" customFormat="1">
      <c r="A1864"/>
      <c r="B1864"/>
      <c r="D1864"/>
      <c r="E1864"/>
      <c r="F1864"/>
      <c r="G1864"/>
      <c r="H1864"/>
      <c r="I1864"/>
      <c r="J1864"/>
      <c r="K1864"/>
      <c r="L1864"/>
      <c r="M1864"/>
      <c r="N1864"/>
      <c r="O1864"/>
      <c r="R1864" s="122"/>
      <c r="S1864" s="122"/>
      <c r="T1864" s="31"/>
      <c r="U1864" s="31"/>
      <c r="V1864" s="31"/>
      <c r="W1864" s="31"/>
      <c r="X1864" s="31"/>
      <c r="Y1864" s="31"/>
      <c r="Z1864" s="31"/>
      <c r="AA1864" s="31"/>
      <c r="AB1864" s="31"/>
      <c r="AC1864" s="122"/>
      <c r="AD1864" s="122"/>
      <c r="AQ1864" s="8"/>
      <c r="AR1864" s="8"/>
      <c r="AY1864" s="8"/>
      <c r="BA1864"/>
      <c r="BB1864"/>
      <c r="BC1864"/>
      <c r="BD1864"/>
    </row>
    <row r="1865" spans="1:56" s="4" customFormat="1">
      <c r="A1865"/>
      <c r="B1865"/>
      <c r="D1865"/>
      <c r="E1865"/>
      <c r="F1865"/>
      <c r="G1865"/>
      <c r="H1865"/>
      <c r="I1865"/>
      <c r="J1865"/>
      <c r="K1865"/>
      <c r="L1865"/>
      <c r="M1865"/>
      <c r="N1865"/>
      <c r="O1865"/>
      <c r="R1865" s="122"/>
      <c r="S1865" s="122"/>
      <c r="T1865" s="31"/>
      <c r="U1865" s="31"/>
      <c r="V1865" s="31"/>
      <c r="W1865" s="31"/>
      <c r="X1865" s="31"/>
      <c r="Y1865" s="31"/>
      <c r="Z1865" s="31"/>
      <c r="AA1865" s="31"/>
      <c r="AB1865" s="31"/>
      <c r="AC1865" s="122"/>
      <c r="AD1865" s="122"/>
      <c r="AQ1865" s="8"/>
      <c r="AR1865" s="8"/>
      <c r="AY1865" s="8"/>
      <c r="BA1865"/>
      <c r="BB1865"/>
      <c r="BC1865"/>
      <c r="BD1865"/>
    </row>
    <row r="1866" spans="1:56" s="4" customFormat="1">
      <c r="A1866"/>
      <c r="B1866"/>
      <c r="D1866"/>
      <c r="E1866"/>
      <c r="F1866"/>
      <c r="G1866"/>
      <c r="H1866"/>
      <c r="I1866"/>
      <c r="J1866"/>
      <c r="K1866"/>
      <c r="L1866"/>
      <c r="M1866"/>
      <c r="N1866"/>
      <c r="O1866"/>
      <c r="R1866" s="122"/>
      <c r="S1866" s="122"/>
      <c r="T1866" s="31"/>
      <c r="U1866" s="31"/>
      <c r="V1866" s="31"/>
      <c r="W1866" s="31"/>
      <c r="X1866" s="31"/>
      <c r="Y1866" s="31"/>
      <c r="Z1866" s="31"/>
      <c r="AA1866" s="31"/>
      <c r="AB1866" s="31"/>
      <c r="AC1866" s="122"/>
      <c r="AD1866" s="122"/>
      <c r="AQ1866" s="8"/>
      <c r="AR1866" s="8"/>
      <c r="AY1866" s="8"/>
      <c r="BA1866"/>
      <c r="BB1866"/>
      <c r="BC1866"/>
      <c r="BD1866"/>
    </row>
    <row r="1867" spans="1:56" s="4" customFormat="1">
      <c r="A1867"/>
      <c r="B1867"/>
      <c r="D1867"/>
      <c r="E1867"/>
      <c r="F1867"/>
      <c r="G1867"/>
      <c r="H1867"/>
      <c r="I1867"/>
      <c r="J1867"/>
      <c r="K1867"/>
      <c r="L1867"/>
      <c r="M1867"/>
      <c r="N1867"/>
      <c r="O1867"/>
      <c r="R1867" s="122"/>
      <c r="S1867" s="122"/>
      <c r="T1867" s="31"/>
      <c r="U1867" s="31"/>
      <c r="V1867" s="31"/>
      <c r="W1867" s="31"/>
      <c r="X1867" s="31"/>
      <c r="Y1867" s="31"/>
      <c r="Z1867" s="31"/>
      <c r="AA1867" s="31"/>
      <c r="AB1867" s="31"/>
      <c r="AC1867" s="122"/>
      <c r="AD1867" s="122"/>
      <c r="AQ1867" s="8"/>
      <c r="AR1867" s="8"/>
      <c r="AY1867" s="8"/>
      <c r="BA1867"/>
      <c r="BB1867"/>
      <c r="BC1867"/>
      <c r="BD1867"/>
    </row>
    <row r="1868" spans="1:56" s="4" customFormat="1">
      <c r="A1868"/>
      <c r="B1868"/>
      <c r="D1868"/>
      <c r="E1868"/>
      <c r="F1868"/>
      <c r="G1868"/>
      <c r="H1868"/>
      <c r="I1868"/>
      <c r="J1868"/>
      <c r="K1868"/>
      <c r="L1868"/>
      <c r="M1868"/>
      <c r="N1868"/>
      <c r="O1868"/>
      <c r="R1868" s="122"/>
      <c r="S1868" s="122"/>
      <c r="T1868" s="31"/>
      <c r="U1868" s="31"/>
      <c r="V1868" s="31"/>
      <c r="W1868" s="31"/>
      <c r="X1868" s="31"/>
      <c r="Y1868" s="31"/>
      <c r="Z1868" s="31"/>
      <c r="AA1868" s="31"/>
      <c r="AB1868" s="31"/>
      <c r="AC1868" s="122"/>
      <c r="AD1868" s="122"/>
      <c r="AQ1868" s="8"/>
      <c r="AR1868" s="8"/>
      <c r="AY1868" s="8"/>
      <c r="BA1868"/>
      <c r="BB1868"/>
      <c r="BC1868"/>
      <c r="BD1868"/>
    </row>
    <row r="1869" spans="1:56" s="4" customFormat="1">
      <c r="A1869"/>
      <c r="B1869"/>
      <c r="D1869"/>
      <c r="E1869"/>
      <c r="F1869"/>
      <c r="G1869"/>
      <c r="H1869"/>
      <c r="I1869"/>
      <c r="J1869"/>
      <c r="K1869"/>
      <c r="L1869"/>
      <c r="M1869"/>
      <c r="N1869"/>
      <c r="O1869"/>
      <c r="R1869" s="122"/>
      <c r="S1869" s="122"/>
      <c r="T1869" s="31"/>
      <c r="U1869" s="31"/>
      <c r="V1869" s="31"/>
      <c r="W1869" s="31"/>
      <c r="X1869" s="31"/>
      <c r="Y1869" s="31"/>
      <c r="Z1869" s="31"/>
      <c r="AA1869" s="31"/>
      <c r="AB1869" s="31"/>
      <c r="AC1869" s="122"/>
      <c r="AD1869" s="122"/>
      <c r="AQ1869" s="8"/>
      <c r="AR1869" s="8"/>
      <c r="AY1869" s="8"/>
      <c r="BA1869"/>
      <c r="BB1869"/>
      <c r="BC1869"/>
      <c r="BD1869"/>
    </row>
    <row r="1870" spans="1:56" s="4" customFormat="1">
      <c r="A1870"/>
      <c r="B1870"/>
      <c r="D1870"/>
      <c r="E1870"/>
      <c r="F1870"/>
      <c r="G1870"/>
      <c r="H1870"/>
      <c r="I1870"/>
      <c r="J1870"/>
      <c r="K1870"/>
      <c r="L1870"/>
      <c r="M1870"/>
      <c r="N1870"/>
      <c r="O1870"/>
      <c r="R1870" s="122"/>
      <c r="S1870" s="122"/>
      <c r="T1870" s="31"/>
      <c r="U1870" s="31"/>
      <c r="V1870" s="31"/>
      <c r="W1870" s="31"/>
      <c r="X1870" s="31"/>
      <c r="Y1870" s="31"/>
      <c r="Z1870" s="31"/>
      <c r="AA1870" s="31"/>
      <c r="AB1870" s="31"/>
      <c r="AC1870" s="122"/>
      <c r="AD1870" s="122"/>
      <c r="AQ1870" s="8"/>
      <c r="AR1870" s="8"/>
      <c r="AY1870" s="8"/>
      <c r="BA1870"/>
      <c r="BB1870"/>
      <c r="BC1870"/>
      <c r="BD1870"/>
    </row>
    <row r="1871" spans="1:56" s="4" customFormat="1">
      <c r="A1871"/>
      <c r="B1871"/>
      <c r="D1871"/>
      <c r="E1871"/>
      <c r="F1871"/>
      <c r="G1871"/>
      <c r="H1871"/>
      <c r="I1871"/>
      <c r="J1871"/>
      <c r="K1871"/>
      <c r="L1871"/>
      <c r="M1871"/>
      <c r="N1871"/>
      <c r="O1871"/>
      <c r="R1871" s="122"/>
      <c r="S1871" s="122"/>
      <c r="T1871" s="31"/>
      <c r="U1871" s="31"/>
      <c r="V1871" s="31"/>
      <c r="W1871" s="31"/>
      <c r="X1871" s="31"/>
      <c r="Y1871" s="31"/>
      <c r="Z1871" s="31"/>
      <c r="AA1871" s="31"/>
      <c r="AB1871" s="31"/>
      <c r="AC1871" s="122"/>
      <c r="AD1871" s="122"/>
      <c r="AQ1871" s="8"/>
      <c r="AR1871" s="8"/>
      <c r="AY1871" s="8"/>
      <c r="BA1871"/>
      <c r="BB1871"/>
      <c r="BC1871"/>
      <c r="BD1871"/>
    </row>
    <row r="1872" spans="1:56" s="4" customFormat="1">
      <c r="A1872"/>
      <c r="B1872"/>
      <c r="D1872"/>
      <c r="E1872"/>
      <c r="F1872"/>
      <c r="G1872"/>
      <c r="H1872"/>
      <c r="I1872"/>
      <c r="J1872"/>
      <c r="K1872"/>
      <c r="L1872"/>
      <c r="M1872"/>
      <c r="N1872"/>
      <c r="O1872"/>
      <c r="R1872" s="122"/>
      <c r="S1872" s="122"/>
      <c r="T1872" s="31"/>
      <c r="U1872" s="31"/>
      <c r="V1872" s="31"/>
      <c r="W1872" s="31"/>
      <c r="X1872" s="31"/>
      <c r="Y1872" s="31"/>
      <c r="Z1872" s="31"/>
      <c r="AA1872" s="31"/>
      <c r="AB1872" s="31"/>
      <c r="AC1872" s="122"/>
      <c r="AD1872" s="122"/>
      <c r="AQ1872" s="8"/>
      <c r="AR1872" s="8"/>
      <c r="AY1872" s="8"/>
      <c r="BA1872"/>
      <c r="BB1872"/>
      <c r="BC1872"/>
      <c r="BD1872"/>
    </row>
    <row r="1873" spans="1:56" s="4" customFormat="1">
      <c r="A1873"/>
      <c r="B1873"/>
      <c r="D1873"/>
      <c r="E1873"/>
      <c r="F1873"/>
      <c r="G1873"/>
      <c r="H1873"/>
      <c r="I1873"/>
      <c r="J1873"/>
      <c r="K1873"/>
      <c r="L1873"/>
      <c r="M1873"/>
      <c r="N1873"/>
      <c r="O1873"/>
      <c r="R1873" s="122"/>
      <c r="S1873" s="122"/>
      <c r="T1873" s="31"/>
      <c r="U1873" s="31"/>
      <c r="V1873" s="31"/>
      <c r="W1873" s="31"/>
      <c r="X1873" s="31"/>
      <c r="Y1873" s="31"/>
      <c r="Z1873" s="31"/>
      <c r="AA1873" s="31"/>
      <c r="AB1873" s="31"/>
      <c r="AC1873" s="122"/>
      <c r="AD1873" s="122"/>
      <c r="AQ1873" s="8"/>
      <c r="AR1873" s="8"/>
      <c r="AY1873" s="8"/>
      <c r="BA1873"/>
      <c r="BB1873"/>
      <c r="BC1873"/>
      <c r="BD1873"/>
    </row>
    <row r="1874" spans="1:56" s="4" customFormat="1">
      <c r="A1874"/>
      <c r="B1874"/>
      <c r="D1874"/>
      <c r="E1874"/>
      <c r="F1874"/>
      <c r="G1874"/>
      <c r="H1874"/>
      <c r="I1874"/>
      <c r="J1874"/>
      <c r="K1874"/>
      <c r="L1874"/>
      <c r="M1874"/>
      <c r="N1874"/>
      <c r="O1874"/>
      <c r="R1874" s="122"/>
      <c r="S1874" s="122"/>
      <c r="T1874" s="31"/>
      <c r="U1874" s="31"/>
      <c r="V1874" s="31"/>
      <c r="W1874" s="31"/>
      <c r="X1874" s="31"/>
      <c r="Y1874" s="31"/>
      <c r="Z1874" s="31"/>
      <c r="AA1874" s="31"/>
      <c r="AB1874" s="31"/>
      <c r="AC1874" s="122"/>
      <c r="AD1874" s="122"/>
      <c r="AQ1874" s="8"/>
      <c r="AR1874" s="8"/>
      <c r="AY1874" s="8"/>
      <c r="BA1874"/>
      <c r="BB1874"/>
      <c r="BC1874"/>
      <c r="BD1874"/>
    </row>
    <row r="1875" spans="1:56" s="4" customFormat="1">
      <c r="A1875"/>
      <c r="B1875"/>
      <c r="D1875"/>
      <c r="E1875"/>
      <c r="F1875"/>
      <c r="G1875"/>
      <c r="H1875"/>
      <c r="I1875"/>
      <c r="J1875"/>
      <c r="K1875"/>
      <c r="L1875"/>
      <c r="M1875"/>
      <c r="N1875"/>
      <c r="O1875"/>
      <c r="R1875" s="122"/>
      <c r="S1875" s="122"/>
      <c r="T1875" s="31"/>
      <c r="U1875" s="31"/>
      <c r="V1875" s="31"/>
      <c r="W1875" s="31"/>
      <c r="X1875" s="31"/>
      <c r="Y1875" s="31"/>
      <c r="Z1875" s="31"/>
      <c r="AA1875" s="31"/>
      <c r="AB1875" s="31"/>
      <c r="AC1875" s="122"/>
      <c r="AD1875" s="122"/>
      <c r="AQ1875" s="8"/>
      <c r="AR1875" s="8"/>
      <c r="AY1875" s="8"/>
      <c r="BA1875"/>
      <c r="BB1875"/>
      <c r="BC1875"/>
      <c r="BD1875"/>
    </row>
    <row r="1876" spans="1:56" s="4" customFormat="1">
      <c r="A1876"/>
      <c r="B1876"/>
      <c r="D1876"/>
      <c r="E1876"/>
      <c r="F1876"/>
      <c r="G1876"/>
      <c r="H1876"/>
      <c r="I1876"/>
      <c r="J1876"/>
      <c r="K1876"/>
      <c r="L1876"/>
      <c r="M1876"/>
      <c r="N1876"/>
      <c r="O1876"/>
      <c r="R1876" s="122"/>
      <c r="S1876" s="122"/>
      <c r="T1876" s="31"/>
      <c r="U1876" s="31"/>
      <c r="V1876" s="31"/>
      <c r="W1876" s="31"/>
      <c r="X1876" s="31"/>
      <c r="Y1876" s="31"/>
      <c r="Z1876" s="31"/>
      <c r="AA1876" s="31"/>
      <c r="AB1876" s="31"/>
      <c r="AC1876" s="122"/>
      <c r="AD1876" s="122"/>
      <c r="AQ1876" s="8"/>
      <c r="AR1876" s="8"/>
      <c r="AY1876" s="8"/>
      <c r="BA1876"/>
      <c r="BB1876"/>
      <c r="BC1876"/>
      <c r="BD1876"/>
    </row>
    <row r="1877" spans="1:56" s="4" customFormat="1">
      <c r="A1877"/>
      <c r="B1877"/>
      <c r="D1877"/>
      <c r="E1877"/>
      <c r="F1877"/>
      <c r="G1877"/>
      <c r="H1877"/>
      <c r="I1877"/>
      <c r="J1877"/>
      <c r="K1877"/>
      <c r="L1877"/>
      <c r="M1877"/>
      <c r="N1877"/>
      <c r="O1877"/>
      <c r="R1877" s="122"/>
      <c r="S1877" s="122"/>
      <c r="T1877" s="31"/>
      <c r="U1877" s="31"/>
      <c r="V1877" s="31"/>
      <c r="W1877" s="31"/>
      <c r="X1877" s="31"/>
      <c r="Y1877" s="31"/>
      <c r="Z1877" s="31"/>
      <c r="AA1877" s="31"/>
      <c r="AB1877" s="31"/>
      <c r="AC1877" s="122"/>
      <c r="AD1877" s="122"/>
      <c r="AQ1877" s="8"/>
      <c r="AR1877" s="8"/>
      <c r="AY1877" s="8"/>
      <c r="BA1877"/>
      <c r="BB1877"/>
      <c r="BC1877"/>
      <c r="BD1877"/>
    </row>
    <row r="1878" spans="1:56" s="4" customFormat="1">
      <c r="A1878"/>
      <c r="B1878"/>
      <c r="D1878"/>
      <c r="E1878"/>
      <c r="F1878"/>
      <c r="G1878"/>
      <c r="H1878"/>
      <c r="I1878"/>
      <c r="J1878"/>
      <c r="K1878"/>
      <c r="L1878"/>
      <c r="M1878"/>
      <c r="N1878"/>
      <c r="O1878"/>
      <c r="R1878" s="122"/>
      <c r="S1878" s="122"/>
      <c r="T1878" s="31"/>
      <c r="U1878" s="31"/>
      <c r="V1878" s="31"/>
      <c r="W1878" s="31"/>
      <c r="X1878" s="31"/>
      <c r="Y1878" s="31"/>
      <c r="Z1878" s="31"/>
      <c r="AA1878" s="31"/>
      <c r="AB1878" s="31"/>
      <c r="AC1878" s="122"/>
      <c r="AD1878" s="122"/>
      <c r="AQ1878" s="8"/>
      <c r="AR1878" s="8"/>
      <c r="AY1878" s="8"/>
      <c r="BA1878"/>
      <c r="BB1878"/>
      <c r="BC1878"/>
      <c r="BD1878"/>
    </row>
    <row r="1879" spans="1:56" s="4" customFormat="1">
      <c r="A1879"/>
      <c r="B1879"/>
      <c r="D1879"/>
      <c r="E1879"/>
      <c r="F1879"/>
      <c r="G1879"/>
      <c r="H1879"/>
      <c r="I1879"/>
      <c r="J1879"/>
      <c r="K1879"/>
      <c r="L1879"/>
      <c r="M1879"/>
      <c r="N1879"/>
      <c r="O1879"/>
      <c r="R1879" s="122"/>
      <c r="S1879" s="122"/>
      <c r="T1879" s="31"/>
      <c r="U1879" s="31"/>
      <c r="V1879" s="31"/>
      <c r="W1879" s="31"/>
      <c r="X1879" s="31"/>
      <c r="Y1879" s="31"/>
      <c r="Z1879" s="31"/>
      <c r="AA1879" s="31"/>
      <c r="AB1879" s="31"/>
      <c r="AC1879" s="122"/>
      <c r="AD1879" s="122"/>
      <c r="AQ1879" s="8"/>
      <c r="AR1879" s="8"/>
      <c r="AY1879" s="8"/>
      <c r="BA1879"/>
      <c r="BB1879"/>
      <c r="BC1879"/>
      <c r="BD1879"/>
    </row>
    <row r="1880" spans="1:56" s="4" customFormat="1">
      <c r="A1880"/>
      <c r="B1880"/>
      <c r="D1880"/>
      <c r="E1880"/>
      <c r="F1880"/>
      <c r="G1880"/>
      <c r="H1880"/>
      <c r="I1880"/>
      <c r="J1880"/>
      <c r="K1880"/>
      <c r="L1880"/>
      <c r="M1880"/>
      <c r="N1880"/>
      <c r="O1880"/>
      <c r="R1880" s="122"/>
      <c r="S1880" s="122"/>
      <c r="T1880" s="31"/>
      <c r="U1880" s="31"/>
      <c r="V1880" s="31"/>
      <c r="W1880" s="31"/>
      <c r="X1880" s="31"/>
      <c r="Y1880" s="31"/>
      <c r="Z1880" s="31"/>
      <c r="AA1880" s="31"/>
      <c r="AB1880" s="31"/>
      <c r="AC1880" s="122"/>
      <c r="AD1880" s="122"/>
      <c r="AQ1880" s="8"/>
      <c r="AR1880" s="8"/>
      <c r="AY1880" s="8"/>
      <c r="BA1880"/>
      <c r="BB1880"/>
      <c r="BC1880"/>
      <c r="BD1880"/>
    </row>
    <row r="1881" spans="1:56" s="4" customFormat="1">
      <c r="A1881"/>
      <c r="B1881"/>
      <c r="D1881"/>
      <c r="E1881"/>
      <c r="F1881"/>
      <c r="G1881"/>
      <c r="H1881"/>
      <c r="I1881"/>
      <c r="J1881"/>
      <c r="K1881"/>
      <c r="L1881"/>
      <c r="M1881"/>
      <c r="N1881"/>
      <c r="O1881"/>
      <c r="R1881" s="122"/>
      <c r="S1881" s="122"/>
      <c r="T1881" s="31"/>
      <c r="U1881" s="31"/>
      <c r="V1881" s="31"/>
      <c r="W1881" s="31"/>
      <c r="X1881" s="31"/>
      <c r="Y1881" s="31"/>
      <c r="Z1881" s="31"/>
      <c r="AA1881" s="31"/>
      <c r="AB1881" s="31"/>
      <c r="AC1881" s="122"/>
      <c r="AD1881" s="122"/>
      <c r="AQ1881" s="8"/>
      <c r="AR1881" s="8"/>
      <c r="AY1881" s="8"/>
      <c r="BA1881"/>
      <c r="BB1881"/>
      <c r="BC1881"/>
      <c r="BD1881"/>
    </row>
    <row r="1882" spans="1:56" s="4" customFormat="1">
      <c r="A1882"/>
      <c r="B1882"/>
      <c r="D1882"/>
      <c r="E1882"/>
      <c r="F1882"/>
      <c r="G1882"/>
      <c r="H1882"/>
      <c r="I1882"/>
      <c r="J1882"/>
      <c r="K1882"/>
      <c r="L1882"/>
      <c r="M1882"/>
      <c r="N1882"/>
      <c r="O1882"/>
      <c r="R1882" s="122"/>
      <c r="S1882" s="122"/>
      <c r="T1882" s="31"/>
      <c r="U1882" s="31"/>
      <c r="V1882" s="31"/>
      <c r="W1882" s="31"/>
      <c r="X1882" s="31"/>
      <c r="Y1882" s="31"/>
      <c r="Z1882" s="31"/>
      <c r="AA1882" s="31"/>
      <c r="AB1882" s="31"/>
      <c r="AC1882" s="122"/>
      <c r="AD1882" s="122"/>
      <c r="AQ1882" s="8"/>
      <c r="AR1882" s="8"/>
      <c r="AY1882" s="8"/>
      <c r="BA1882"/>
      <c r="BB1882"/>
      <c r="BC1882"/>
      <c r="BD1882"/>
    </row>
    <row r="1883" spans="1:56" s="4" customFormat="1">
      <c r="A1883"/>
      <c r="B1883"/>
      <c r="D1883"/>
      <c r="E1883"/>
      <c r="F1883"/>
      <c r="G1883"/>
      <c r="H1883"/>
      <c r="I1883"/>
      <c r="J1883"/>
      <c r="K1883"/>
      <c r="L1883"/>
      <c r="M1883"/>
      <c r="N1883"/>
      <c r="O1883"/>
      <c r="R1883" s="122"/>
      <c r="S1883" s="122"/>
      <c r="T1883" s="31"/>
      <c r="U1883" s="31"/>
      <c r="V1883" s="31"/>
      <c r="W1883" s="31"/>
      <c r="X1883" s="31"/>
      <c r="Y1883" s="31"/>
      <c r="Z1883" s="31"/>
      <c r="AA1883" s="31"/>
      <c r="AB1883" s="31"/>
      <c r="AC1883" s="122"/>
      <c r="AD1883" s="122"/>
      <c r="AQ1883" s="8"/>
      <c r="AR1883" s="8"/>
      <c r="AY1883" s="8"/>
      <c r="BA1883"/>
      <c r="BB1883"/>
      <c r="BC1883"/>
      <c r="BD1883"/>
    </row>
    <row r="1884" spans="1:56" s="4" customFormat="1">
      <c r="A1884"/>
      <c r="B1884"/>
      <c r="D1884"/>
      <c r="E1884"/>
      <c r="F1884"/>
      <c r="G1884"/>
      <c r="H1884"/>
      <c r="I1884"/>
      <c r="J1884"/>
      <c r="K1884"/>
      <c r="L1884"/>
      <c r="M1884"/>
      <c r="N1884"/>
      <c r="O1884"/>
      <c r="R1884" s="122"/>
      <c r="S1884" s="122"/>
      <c r="T1884" s="31"/>
      <c r="U1884" s="31"/>
      <c r="V1884" s="31"/>
      <c r="W1884" s="31"/>
      <c r="X1884" s="31"/>
      <c r="Y1884" s="31"/>
      <c r="Z1884" s="31"/>
      <c r="AA1884" s="31"/>
      <c r="AB1884" s="31"/>
      <c r="AC1884" s="122"/>
      <c r="AD1884" s="122"/>
      <c r="AQ1884" s="8"/>
      <c r="AR1884" s="8"/>
      <c r="AY1884" s="8"/>
      <c r="BA1884"/>
      <c r="BB1884"/>
      <c r="BC1884"/>
      <c r="BD1884"/>
    </row>
    <row r="1885" spans="1:56" s="4" customFormat="1">
      <c r="A1885"/>
      <c r="B1885"/>
      <c r="D1885"/>
      <c r="E1885"/>
      <c r="F1885"/>
      <c r="G1885"/>
      <c r="H1885"/>
      <c r="I1885"/>
      <c r="J1885"/>
      <c r="K1885"/>
      <c r="L1885"/>
      <c r="M1885"/>
      <c r="N1885"/>
      <c r="O1885"/>
      <c r="R1885" s="122"/>
      <c r="S1885" s="122"/>
      <c r="T1885" s="31"/>
      <c r="U1885" s="31"/>
      <c r="V1885" s="31"/>
      <c r="W1885" s="31"/>
      <c r="X1885" s="31"/>
      <c r="Y1885" s="31"/>
      <c r="Z1885" s="31"/>
      <c r="AA1885" s="31"/>
      <c r="AB1885" s="31"/>
      <c r="AC1885" s="122"/>
      <c r="AD1885" s="122"/>
      <c r="AQ1885" s="8"/>
      <c r="AR1885" s="8"/>
      <c r="AY1885" s="8"/>
      <c r="BA1885"/>
      <c r="BB1885"/>
      <c r="BC1885"/>
      <c r="BD1885"/>
    </row>
    <row r="1886" spans="1:56" s="4" customFormat="1">
      <c r="A1886"/>
      <c r="B1886"/>
      <c r="D1886"/>
      <c r="E1886"/>
      <c r="F1886"/>
      <c r="G1886"/>
      <c r="H1886"/>
      <c r="I1886"/>
      <c r="J1886"/>
      <c r="K1886"/>
      <c r="L1886"/>
      <c r="M1886"/>
      <c r="N1886"/>
      <c r="O1886"/>
      <c r="R1886" s="122"/>
      <c r="S1886" s="122"/>
      <c r="T1886" s="31"/>
      <c r="U1886" s="31"/>
      <c r="V1886" s="31"/>
      <c r="W1886" s="31"/>
      <c r="X1886" s="31"/>
      <c r="Y1886" s="31"/>
      <c r="Z1886" s="31"/>
      <c r="AA1886" s="31"/>
      <c r="AB1886" s="31"/>
      <c r="AC1886" s="122"/>
      <c r="AD1886" s="122"/>
      <c r="AQ1886" s="8"/>
      <c r="AR1886" s="8"/>
      <c r="AY1886" s="8"/>
      <c r="BA1886"/>
      <c r="BB1886"/>
      <c r="BC1886"/>
      <c r="BD1886"/>
    </row>
    <row r="1887" spans="1:56" s="4" customFormat="1">
      <c r="A1887"/>
      <c r="B1887"/>
      <c r="D1887"/>
      <c r="E1887"/>
      <c r="F1887"/>
      <c r="G1887"/>
      <c r="H1887"/>
      <c r="I1887"/>
      <c r="J1887"/>
      <c r="K1887"/>
      <c r="L1887"/>
      <c r="M1887"/>
      <c r="N1887"/>
      <c r="O1887"/>
      <c r="R1887" s="122"/>
      <c r="S1887" s="122"/>
      <c r="T1887" s="31"/>
      <c r="U1887" s="31"/>
      <c r="V1887" s="31"/>
      <c r="W1887" s="31"/>
      <c r="X1887" s="31"/>
      <c r="Y1887" s="31"/>
      <c r="Z1887" s="31"/>
      <c r="AA1887" s="31"/>
      <c r="AB1887" s="31"/>
      <c r="AC1887" s="122"/>
      <c r="AD1887" s="122"/>
      <c r="AQ1887" s="8"/>
      <c r="AR1887" s="8"/>
      <c r="AY1887" s="8"/>
      <c r="BA1887"/>
      <c r="BB1887"/>
      <c r="BC1887"/>
      <c r="BD1887"/>
    </row>
    <row r="1888" spans="1:56" s="4" customFormat="1">
      <c r="A1888"/>
      <c r="B1888"/>
      <c r="D1888"/>
      <c r="E1888"/>
      <c r="F1888"/>
      <c r="G1888"/>
      <c r="H1888"/>
      <c r="I1888"/>
      <c r="J1888"/>
      <c r="K1888"/>
      <c r="L1888"/>
      <c r="M1888"/>
      <c r="N1888"/>
      <c r="O1888"/>
      <c r="R1888" s="122"/>
      <c r="S1888" s="122"/>
      <c r="T1888" s="31"/>
      <c r="U1888" s="31"/>
      <c r="V1888" s="31"/>
      <c r="W1888" s="31"/>
      <c r="X1888" s="31"/>
      <c r="Y1888" s="31"/>
      <c r="Z1888" s="31"/>
      <c r="AA1888" s="31"/>
      <c r="AB1888" s="31"/>
      <c r="AC1888" s="122"/>
      <c r="AD1888" s="122"/>
      <c r="AQ1888" s="8"/>
      <c r="AR1888" s="8"/>
      <c r="AY1888" s="8"/>
      <c r="BA1888"/>
      <c r="BB1888"/>
      <c r="BC1888"/>
      <c r="BD1888"/>
    </row>
    <row r="1889" spans="1:56" s="4" customFormat="1">
      <c r="A1889"/>
      <c r="B1889"/>
      <c r="D1889"/>
      <c r="E1889"/>
      <c r="F1889"/>
      <c r="G1889"/>
      <c r="H1889"/>
      <c r="I1889"/>
      <c r="J1889"/>
      <c r="K1889"/>
      <c r="L1889"/>
      <c r="M1889"/>
      <c r="N1889"/>
      <c r="O1889"/>
      <c r="R1889" s="122"/>
      <c r="S1889" s="122"/>
      <c r="T1889" s="31"/>
      <c r="U1889" s="31"/>
      <c r="V1889" s="31"/>
      <c r="W1889" s="31"/>
      <c r="X1889" s="31"/>
      <c r="Y1889" s="31"/>
      <c r="Z1889" s="31"/>
      <c r="AA1889" s="31"/>
      <c r="AB1889" s="31"/>
      <c r="AC1889" s="122"/>
      <c r="AD1889" s="122"/>
      <c r="AQ1889" s="8"/>
      <c r="AR1889" s="8"/>
      <c r="AY1889" s="8"/>
      <c r="BA1889"/>
      <c r="BB1889"/>
      <c r="BC1889"/>
      <c r="BD1889"/>
    </row>
    <row r="1890" spans="1:56" s="4" customFormat="1">
      <c r="A1890"/>
      <c r="B1890"/>
      <c r="D1890"/>
      <c r="E1890"/>
      <c r="F1890"/>
      <c r="G1890"/>
      <c r="H1890"/>
      <c r="I1890"/>
      <c r="J1890"/>
      <c r="K1890"/>
      <c r="L1890"/>
      <c r="M1890"/>
      <c r="N1890"/>
      <c r="O1890"/>
      <c r="R1890" s="122"/>
      <c r="S1890" s="122"/>
      <c r="T1890" s="31"/>
      <c r="U1890" s="31"/>
      <c r="V1890" s="31"/>
      <c r="W1890" s="31"/>
      <c r="X1890" s="31"/>
      <c r="Y1890" s="31"/>
      <c r="Z1890" s="31"/>
      <c r="AA1890" s="31"/>
      <c r="AB1890" s="31"/>
      <c r="AC1890" s="122"/>
      <c r="AD1890" s="122"/>
      <c r="AQ1890" s="8"/>
      <c r="AR1890" s="8"/>
      <c r="AY1890" s="8"/>
      <c r="BA1890"/>
      <c r="BB1890"/>
      <c r="BC1890"/>
      <c r="BD1890"/>
    </row>
    <row r="1891" spans="1:56" s="4" customFormat="1">
      <c r="A1891"/>
      <c r="B1891"/>
      <c r="D1891"/>
      <c r="E1891"/>
      <c r="F1891"/>
      <c r="G1891"/>
      <c r="H1891"/>
      <c r="I1891"/>
      <c r="J1891"/>
      <c r="K1891"/>
      <c r="L1891"/>
      <c r="M1891"/>
      <c r="N1891"/>
      <c r="O1891"/>
      <c r="R1891" s="122"/>
      <c r="S1891" s="122"/>
      <c r="T1891" s="31"/>
      <c r="U1891" s="31"/>
      <c r="V1891" s="31"/>
      <c r="W1891" s="31"/>
      <c r="X1891" s="31"/>
      <c r="Y1891" s="31"/>
      <c r="Z1891" s="31"/>
      <c r="AA1891" s="31"/>
      <c r="AB1891" s="31"/>
      <c r="AC1891" s="122"/>
      <c r="AD1891" s="122"/>
      <c r="AQ1891" s="8"/>
      <c r="AR1891" s="8"/>
      <c r="AY1891" s="8"/>
      <c r="BA1891"/>
      <c r="BB1891"/>
      <c r="BC1891"/>
      <c r="BD1891"/>
    </row>
    <row r="1892" spans="1:56" s="4" customFormat="1">
      <c r="A1892"/>
      <c r="B1892"/>
      <c r="D1892"/>
      <c r="E1892"/>
      <c r="F1892"/>
      <c r="G1892"/>
      <c r="H1892"/>
      <c r="I1892"/>
      <c r="J1892"/>
      <c r="K1892"/>
      <c r="L1892"/>
      <c r="M1892"/>
      <c r="N1892"/>
      <c r="O1892"/>
      <c r="R1892" s="122"/>
      <c r="S1892" s="122"/>
      <c r="T1892" s="31"/>
      <c r="U1892" s="31"/>
      <c r="V1892" s="31"/>
      <c r="W1892" s="31"/>
      <c r="X1892" s="31"/>
      <c r="Y1892" s="31"/>
      <c r="Z1892" s="31"/>
      <c r="AA1892" s="31"/>
      <c r="AB1892" s="31"/>
      <c r="AC1892" s="122"/>
      <c r="AD1892" s="122"/>
      <c r="AQ1892" s="8"/>
      <c r="AR1892" s="8"/>
      <c r="AY1892" s="8"/>
      <c r="BA1892"/>
      <c r="BB1892"/>
      <c r="BC1892"/>
      <c r="BD1892"/>
    </row>
    <row r="1893" spans="1:56" s="4" customFormat="1">
      <c r="A1893"/>
      <c r="B1893"/>
      <c r="D1893"/>
      <c r="E1893"/>
      <c r="F1893"/>
      <c r="G1893"/>
      <c r="H1893"/>
      <c r="I1893"/>
      <c r="J1893"/>
      <c r="K1893"/>
      <c r="L1893"/>
      <c r="M1893"/>
      <c r="N1893"/>
      <c r="O1893"/>
      <c r="R1893" s="122"/>
      <c r="S1893" s="122"/>
      <c r="T1893" s="31"/>
      <c r="U1893" s="31"/>
      <c r="V1893" s="31"/>
      <c r="W1893" s="31"/>
      <c r="X1893" s="31"/>
      <c r="Y1893" s="31"/>
      <c r="Z1893" s="31"/>
      <c r="AA1893" s="31"/>
      <c r="AB1893" s="31"/>
      <c r="AC1893" s="122"/>
      <c r="AD1893" s="122"/>
      <c r="AQ1893" s="8"/>
      <c r="AR1893" s="8"/>
      <c r="AY1893" s="8"/>
      <c r="BA1893"/>
      <c r="BB1893"/>
      <c r="BC1893"/>
      <c r="BD1893"/>
    </row>
    <row r="1894" spans="1:56" s="4" customFormat="1">
      <c r="A1894"/>
      <c r="B1894"/>
      <c r="D1894"/>
      <c r="E1894"/>
      <c r="F1894"/>
      <c r="G1894"/>
      <c r="H1894"/>
      <c r="I1894"/>
      <c r="J1894"/>
      <c r="K1894"/>
      <c r="L1894"/>
      <c r="M1894"/>
      <c r="N1894"/>
      <c r="O1894"/>
      <c r="R1894" s="122"/>
      <c r="S1894" s="122"/>
      <c r="T1894" s="31"/>
      <c r="U1894" s="31"/>
      <c r="V1894" s="31"/>
      <c r="W1894" s="31"/>
      <c r="X1894" s="31"/>
      <c r="Y1894" s="31"/>
      <c r="Z1894" s="31"/>
      <c r="AA1894" s="31"/>
      <c r="AB1894" s="31"/>
      <c r="AC1894" s="122"/>
      <c r="AD1894" s="122"/>
      <c r="AQ1894" s="8"/>
      <c r="AR1894" s="8"/>
      <c r="AY1894" s="8"/>
      <c r="BA1894"/>
      <c r="BB1894"/>
      <c r="BC1894"/>
      <c r="BD1894"/>
    </row>
    <row r="1895" spans="1:56" s="4" customFormat="1">
      <c r="A1895"/>
      <c r="B1895"/>
      <c r="D1895"/>
      <c r="E1895"/>
      <c r="F1895"/>
      <c r="G1895"/>
      <c r="H1895"/>
      <c r="I1895"/>
      <c r="J1895"/>
      <c r="K1895"/>
      <c r="L1895"/>
      <c r="M1895"/>
      <c r="N1895"/>
      <c r="O1895"/>
      <c r="R1895" s="122"/>
      <c r="S1895" s="122"/>
      <c r="T1895" s="31"/>
      <c r="U1895" s="31"/>
      <c r="V1895" s="31"/>
      <c r="W1895" s="31"/>
      <c r="X1895" s="31"/>
      <c r="Y1895" s="31"/>
      <c r="Z1895" s="31"/>
      <c r="AA1895" s="31"/>
      <c r="AB1895" s="31"/>
      <c r="AC1895" s="122"/>
      <c r="AD1895" s="122"/>
      <c r="AQ1895" s="8"/>
      <c r="AR1895" s="8"/>
      <c r="AY1895" s="8"/>
      <c r="BA1895"/>
      <c r="BB1895"/>
      <c r="BC1895"/>
      <c r="BD1895"/>
    </row>
    <row r="1896" spans="1:56" s="4" customFormat="1">
      <c r="A1896"/>
      <c r="B1896"/>
      <c r="D1896"/>
      <c r="E1896"/>
      <c r="F1896"/>
      <c r="G1896"/>
      <c r="H1896"/>
      <c r="I1896"/>
      <c r="J1896"/>
      <c r="K1896"/>
      <c r="L1896"/>
      <c r="M1896"/>
      <c r="N1896"/>
      <c r="O1896"/>
      <c r="R1896" s="122"/>
      <c r="S1896" s="122"/>
      <c r="T1896" s="31"/>
      <c r="U1896" s="31"/>
      <c r="V1896" s="31"/>
      <c r="W1896" s="31"/>
      <c r="X1896" s="31"/>
      <c r="Y1896" s="31"/>
      <c r="Z1896" s="31"/>
      <c r="AA1896" s="31"/>
      <c r="AB1896" s="31"/>
      <c r="AC1896" s="122"/>
      <c r="AD1896" s="122"/>
      <c r="AQ1896" s="8"/>
      <c r="AR1896" s="8"/>
      <c r="AY1896" s="8"/>
      <c r="BA1896"/>
      <c r="BB1896"/>
      <c r="BC1896"/>
      <c r="BD1896"/>
    </row>
    <row r="1897" spans="1:56" s="4" customFormat="1">
      <c r="A1897"/>
      <c r="B1897"/>
      <c r="D1897"/>
      <c r="E1897"/>
      <c r="F1897"/>
      <c r="G1897"/>
      <c r="H1897"/>
      <c r="I1897"/>
      <c r="J1897"/>
      <c r="K1897"/>
      <c r="L1897"/>
      <c r="M1897"/>
      <c r="N1897"/>
      <c r="O1897"/>
      <c r="R1897" s="122"/>
      <c r="S1897" s="122"/>
      <c r="T1897" s="31"/>
      <c r="U1897" s="31"/>
      <c r="V1897" s="31"/>
      <c r="W1897" s="31"/>
      <c r="X1897" s="31"/>
      <c r="Y1897" s="31"/>
      <c r="Z1897" s="31"/>
      <c r="AA1897" s="31"/>
      <c r="AB1897" s="31"/>
      <c r="AC1897" s="122"/>
      <c r="AD1897" s="122"/>
      <c r="AQ1897" s="8"/>
      <c r="AR1897" s="8"/>
      <c r="AY1897" s="8"/>
      <c r="BA1897"/>
      <c r="BB1897"/>
      <c r="BC1897"/>
      <c r="BD1897"/>
    </row>
    <row r="1898" spans="1:56" s="4" customFormat="1">
      <c r="A1898"/>
      <c r="B1898"/>
      <c r="D1898"/>
      <c r="E1898"/>
      <c r="F1898"/>
      <c r="G1898"/>
      <c r="H1898"/>
      <c r="I1898"/>
      <c r="J1898"/>
      <c r="K1898"/>
      <c r="L1898"/>
      <c r="M1898"/>
      <c r="N1898"/>
      <c r="O1898"/>
      <c r="R1898" s="122"/>
      <c r="S1898" s="122"/>
      <c r="T1898" s="31"/>
      <c r="U1898" s="31"/>
      <c r="V1898" s="31"/>
      <c r="W1898" s="31"/>
      <c r="X1898" s="31"/>
      <c r="Y1898" s="31"/>
      <c r="Z1898" s="31"/>
      <c r="AA1898" s="31"/>
      <c r="AB1898" s="31"/>
      <c r="AC1898" s="122"/>
      <c r="AD1898" s="122"/>
      <c r="AQ1898" s="8"/>
      <c r="AR1898" s="8"/>
      <c r="AY1898" s="8"/>
      <c r="BA1898"/>
      <c r="BB1898"/>
      <c r="BC1898"/>
      <c r="BD1898"/>
    </row>
    <row r="1899" spans="1:56" s="4" customFormat="1">
      <c r="A1899"/>
      <c r="B1899"/>
      <c r="D1899"/>
      <c r="E1899"/>
      <c r="F1899"/>
      <c r="G1899"/>
      <c r="H1899"/>
      <c r="I1899"/>
      <c r="J1899"/>
      <c r="K1899"/>
      <c r="L1899"/>
      <c r="M1899"/>
      <c r="N1899"/>
      <c r="O1899"/>
      <c r="R1899" s="122"/>
      <c r="S1899" s="122"/>
      <c r="T1899" s="31"/>
      <c r="U1899" s="31"/>
      <c r="V1899" s="31"/>
      <c r="W1899" s="31"/>
      <c r="X1899" s="31"/>
      <c r="Y1899" s="31"/>
      <c r="Z1899" s="31"/>
      <c r="AA1899" s="31"/>
      <c r="AB1899" s="31"/>
      <c r="AC1899" s="122"/>
      <c r="AD1899" s="122"/>
      <c r="AQ1899" s="8"/>
      <c r="AR1899" s="8"/>
      <c r="AY1899" s="8"/>
      <c r="BA1899"/>
      <c r="BB1899"/>
      <c r="BC1899"/>
      <c r="BD1899"/>
    </row>
    <row r="1900" spans="1:56" s="4" customFormat="1">
      <c r="A1900"/>
      <c r="B1900"/>
      <c r="D1900"/>
      <c r="E1900"/>
      <c r="F1900"/>
      <c r="G1900"/>
      <c r="H1900"/>
      <c r="I1900"/>
      <c r="J1900"/>
      <c r="K1900"/>
      <c r="L1900"/>
      <c r="M1900"/>
      <c r="N1900"/>
      <c r="O1900"/>
      <c r="R1900" s="122"/>
      <c r="S1900" s="122"/>
      <c r="T1900" s="31"/>
      <c r="U1900" s="31"/>
      <c r="V1900" s="31"/>
      <c r="W1900" s="31"/>
      <c r="X1900" s="31"/>
      <c r="Y1900" s="31"/>
      <c r="Z1900" s="31"/>
      <c r="AA1900" s="31"/>
      <c r="AB1900" s="31"/>
      <c r="AC1900" s="122"/>
      <c r="AD1900" s="122"/>
      <c r="AQ1900" s="8"/>
      <c r="AR1900" s="8"/>
      <c r="AY1900" s="8"/>
      <c r="BA1900"/>
      <c r="BB1900"/>
      <c r="BC1900"/>
      <c r="BD1900"/>
    </row>
    <row r="1901" spans="1:56" s="4" customFormat="1">
      <c r="A1901"/>
      <c r="B1901"/>
      <c r="D1901"/>
      <c r="E1901"/>
      <c r="F1901"/>
      <c r="G1901"/>
      <c r="H1901"/>
      <c r="I1901"/>
      <c r="J1901"/>
      <c r="K1901"/>
      <c r="L1901"/>
      <c r="M1901"/>
      <c r="N1901"/>
      <c r="O1901"/>
      <c r="R1901" s="122"/>
      <c r="S1901" s="122"/>
      <c r="T1901" s="31"/>
      <c r="U1901" s="31"/>
      <c r="V1901" s="31"/>
      <c r="W1901" s="31"/>
      <c r="X1901" s="31"/>
      <c r="Y1901" s="31"/>
      <c r="Z1901" s="31"/>
      <c r="AA1901" s="31"/>
      <c r="AB1901" s="31"/>
      <c r="AC1901" s="122"/>
      <c r="AD1901" s="122"/>
      <c r="AQ1901" s="8"/>
      <c r="AR1901" s="8"/>
      <c r="AY1901" s="8"/>
      <c r="BA1901"/>
      <c r="BB1901"/>
      <c r="BC1901"/>
      <c r="BD1901"/>
    </row>
    <row r="1902" spans="1:56" s="4" customFormat="1">
      <c r="A1902"/>
      <c r="B1902"/>
      <c r="D1902"/>
      <c r="E1902"/>
      <c r="F1902"/>
      <c r="G1902"/>
      <c r="H1902"/>
      <c r="I1902"/>
      <c r="J1902"/>
      <c r="K1902"/>
      <c r="L1902"/>
      <c r="M1902"/>
      <c r="N1902"/>
      <c r="O1902"/>
      <c r="R1902" s="122"/>
      <c r="S1902" s="122"/>
      <c r="T1902" s="31"/>
      <c r="U1902" s="31"/>
      <c r="V1902" s="31"/>
      <c r="W1902" s="31"/>
      <c r="X1902" s="31"/>
      <c r="Y1902" s="31"/>
      <c r="Z1902" s="31"/>
      <c r="AA1902" s="31"/>
      <c r="AB1902" s="31"/>
      <c r="AC1902" s="122"/>
      <c r="AD1902" s="122"/>
      <c r="AQ1902" s="8"/>
      <c r="AR1902" s="8"/>
      <c r="AY1902" s="8"/>
      <c r="BA1902"/>
      <c r="BB1902"/>
      <c r="BC1902"/>
      <c r="BD1902"/>
    </row>
    <row r="1903" spans="1:56" s="4" customFormat="1">
      <c r="A1903"/>
      <c r="B1903"/>
      <c r="D1903"/>
      <c r="E1903"/>
      <c r="F1903"/>
      <c r="G1903"/>
      <c r="H1903"/>
      <c r="I1903"/>
      <c r="J1903"/>
      <c r="K1903"/>
      <c r="L1903"/>
      <c r="M1903"/>
      <c r="N1903"/>
      <c r="O1903"/>
      <c r="R1903" s="122"/>
      <c r="S1903" s="122"/>
      <c r="T1903" s="31"/>
      <c r="U1903" s="31"/>
      <c r="V1903" s="31"/>
      <c r="W1903" s="31"/>
      <c r="X1903" s="31"/>
      <c r="Y1903" s="31"/>
      <c r="Z1903" s="31"/>
      <c r="AA1903" s="31"/>
      <c r="AB1903" s="31"/>
      <c r="AC1903" s="122"/>
      <c r="AD1903" s="122"/>
      <c r="AQ1903" s="8"/>
      <c r="AR1903" s="8"/>
      <c r="AY1903" s="8"/>
      <c r="BA1903"/>
      <c r="BB1903"/>
      <c r="BC1903"/>
      <c r="BD1903"/>
    </row>
    <row r="1904" spans="1:56" s="4" customFormat="1">
      <c r="A1904"/>
      <c r="B1904"/>
      <c r="D1904"/>
      <c r="E1904"/>
      <c r="F1904"/>
      <c r="G1904"/>
      <c r="H1904"/>
      <c r="I1904"/>
      <c r="J1904"/>
      <c r="K1904"/>
      <c r="L1904"/>
      <c r="M1904"/>
      <c r="N1904"/>
      <c r="O1904"/>
      <c r="R1904" s="122"/>
      <c r="S1904" s="122"/>
      <c r="T1904" s="31"/>
      <c r="U1904" s="31"/>
      <c r="V1904" s="31"/>
      <c r="W1904" s="31"/>
      <c r="X1904" s="31"/>
      <c r="Y1904" s="31"/>
      <c r="Z1904" s="31"/>
      <c r="AA1904" s="31"/>
      <c r="AB1904" s="31"/>
      <c r="AC1904" s="122"/>
      <c r="AD1904" s="122"/>
      <c r="AQ1904" s="8"/>
      <c r="AR1904" s="8"/>
      <c r="AY1904" s="8"/>
      <c r="BA1904"/>
      <c r="BB1904"/>
      <c r="BC1904"/>
      <c r="BD1904"/>
    </row>
    <row r="1905" spans="1:56" s="4" customFormat="1">
      <c r="A1905"/>
      <c r="B1905"/>
      <c r="D1905"/>
      <c r="E1905"/>
      <c r="F1905"/>
      <c r="G1905"/>
      <c r="H1905"/>
      <c r="I1905"/>
      <c r="J1905"/>
      <c r="K1905"/>
      <c r="L1905"/>
      <c r="M1905"/>
      <c r="N1905"/>
      <c r="O1905"/>
      <c r="R1905" s="122"/>
      <c r="S1905" s="122"/>
      <c r="T1905" s="31"/>
      <c r="U1905" s="31"/>
      <c r="V1905" s="31"/>
      <c r="W1905" s="31"/>
      <c r="X1905" s="31"/>
      <c r="Y1905" s="31"/>
      <c r="Z1905" s="31"/>
      <c r="AA1905" s="31"/>
      <c r="AB1905" s="31"/>
      <c r="AC1905" s="122"/>
      <c r="AD1905" s="122"/>
      <c r="AQ1905" s="8"/>
      <c r="AR1905" s="8"/>
      <c r="AY1905" s="8"/>
      <c r="BA1905"/>
      <c r="BB1905"/>
      <c r="BC1905"/>
      <c r="BD1905"/>
    </row>
    <row r="1906" spans="1:56" s="4" customFormat="1">
      <c r="A1906"/>
      <c r="B1906"/>
      <c r="D1906"/>
      <c r="E1906"/>
      <c r="F1906"/>
      <c r="G1906"/>
      <c r="H1906"/>
      <c r="I1906"/>
      <c r="J1906"/>
      <c r="K1906"/>
      <c r="L1906"/>
      <c r="M1906"/>
      <c r="N1906"/>
      <c r="O1906"/>
      <c r="R1906" s="122"/>
      <c r="S1906" s="122"/>
      <c r="T1906" s="31"/>
      <c r="U1906" s="31"/>
      <c r="V1906" s="31"/>
      <c r="W1906" s="31"/>
      <c r="X1906" s="31"/>
      <c r="Y1906" s="31"/>
      <c r="Z1906" s="31"/>
      <c r="AA1906" s="31"/>
      <c r="AB1906" s="31"/>
      <c r="AC1906" s="122"/>
      <c r="AD1906" s="122"/>
      <c r="AQ1906" s="8"/>
      <c r="AR1906" s="8"/>
      <c r="AY1906" s="8"/>
      <c r="BA1906"/>
      <c r="BB1906"/>
      <c r="BC1906"/>
      <c r="BD1906"/>
    </row>
    <row r="1907" spans="1:56" s="4" customFormat="1">
      <c r="A1907"/>
      <c r="B1907"/>
      <c r="D1907"/>
      <c r="E1907"/>
      <c r="F1907"/>
      <c r="G1907"/>
      <c r="H1907"/>
      <c r="I1907"/>
      <c r="J1907"/>
      <c r="K1907"/>
      <c r="L1907"/>
      <c r="M1907"/>
      <c r="N1907"/>
      <c r="O1907"/>
      <c r="R1907" s="122"/>
      <c r="S1907" s="122"/>
      <c r="T1907" s="31"/>
      <c r="U1907" s="31"/>
      <c r="V1907" s="31"/>
      <c r="W1907" s="31"/>
      <c r="X1907" s="31"/>
      <c r="Y1907" s="31"/>
      <c r="Z1907" s="31"/>
      <c r="AA1907" s="31"/>
      <c r="AB1907" s="31"/>
      <c r="AC1907" s="122"/>
      <c r="AD1907" s="122"/>
      <c r="AQ1907" s="8"/>
      <c r="AR1907" s="8"/>
      <c r="AY1907" s="8"/>
      <c r="BA1907"/>
      <c r="BB1907"/>
      <c r="BC1907"/>
      <c r="BD1907"/>
    </row>
    <row r="1908" spans="1:56" s="4" customFormat="1">
      <c r="A1908"/>
      <c r="B1908"/>
      <c r="D1908"/>
      <c r="E1908"/>
      <c r="F1908"/>
      <c r="G1908"/>
      <c r="H1908"/>
      <c r="I1908"/>
      <c r="J1908"/>
      <c r="K1908"/>
      <c r="L1908"/>
      <c r="M1908"/>
      <c r="N1908"/>
      <c r="O1908"/>
      <c r="R1908" s="122"/>
      <c r="S1908" s="122"/>
      <c r="T1908" s="31"/>
      <c r="U1908" s="31"/>
      <c r="V1908" s="31"/>
      <c r="W1908" s="31"/>
      <c r="X1908" s="31"/>
      <c r="Y1908" s="31"/>
      <c r="Z1908" s="31"/>
      <c r="AA1908" s="31"/>
      <c r="AB1908" s="31"/>
      <c r="AC1908" s="122"/>
      <c r="AD1908" s="122"/>
      <c r="AQ1908" s="8"/>
      <c r="AR1908" s="8"/>
      <c r="AY1908" s="8"/>
      <c r="BA1908"/>
      <c r="BB1908"/>
      <c r="BC1908"/>
      <c r="BD1908"/>
    </row>
    <row r="1909" spans="1:56" s="4" customFormat="1">
      <c r="A1909"/>
      <c r="B1909"/>
      <c r="D1909"/>
      <c r="E1909"/>
      <c r="F1909"/>
      <c r="G1909"/>
      <c r="H1909"/>
      <c r="I1909"/>
      <c r="J1909"/>
      <c r="K1909"/>
      <c r="L1909"/>
      <c r="M1909"/>
      <c r="N1909"/>
      <c r="O1909"/>
      <c r="R1909" s="122"/>
      <c r="S1909" s="122"/>
      <c r="T1909" s="31"/>
      <c r="U1909" s="31"/>
      <c r="V1909" s="31"/>
      <c r="W1909" s="31"/>
      <c r="X1909" s="31"/>
      <c r="Y1909" s="31"/>
      <c r="Z1909" s="31"/>
      <c r="AA1909" s="31"/>
      <c r="AB1909" s="31"/>
      <c r="AC1909" s="122"/>
      <c r="AD1909" s="122"/>
      <c r="AQ1909" s="8"/>
      <c r="AR1909" s="8"/>
      <c r="AY1909" s="8"/>
      <c r="BA1909"/>
      <c r="BB1909"/>
      <c r="BC1909"/>
      <c r="BD1909"/>
    </row>
    <row r="1910" spans="1:56" s="4" customFormat="1">
      <c r="A1910"/>
      <c r="B1910"/>
      <c r="D1910"/>
      <c r="E1910"/>
      <c r="F1910"/>
      <c r="G1910"/>
      <c r="H1910"/>
      <c r="I1910"/>
      <c r="J1910"/>
      <c r="K1910"/>
      <c r="L1910"/>
      <c r="M1910"/>
      <c r="N1910"/>
      <c r="O1910"/>
      <c r="R1910" s="122"/>
      <c r="S1910" s="122"/>
      <c r="T1910" s="31"/>
      <c r="U1910" s="31"/>
      <c r="V1910" s="31"/>
      <c r="W1910" s="31"/>
      <c r="X1910" s="31"/>
      <c r="Y1910" s="31"/>
      <c r="Z1910" s="31"/>
      <c r="AA1910" s="31"/>
      <c r="AB1910" s="31"/>
      <c r="AC1910" s="122"/>
      <c r="AD1910" s="122"/>
      <c r="AQ1910" s="8"/>
      <c r="AR1910" s="8"/>
      <c r="AY1910" s="8"/>
      <c r="BA1910"/>
      <c r="BB1910"/>
      <c r="BC1910"/>
      <c r="BD1910"/>
    </row>
    <row r="1911" spans="1:56" s="4" customFormat="1">
      <c r="A1911"/>
      <c r="B1911"/>
      <c r="D1911"/>
      <c r="E1911"/>
      <c r="F1911"/>
      <c r="G1911"/>
      <c r="H1911"/>
      <c r="I1911"/>
      <c r="J1911"/>
      <c r="K1911"/>
      <c r="L1911"/>
      <c r="M1911"/>
      <c r="N1911"/>
      <c r="O1911"/>
      <c r="R1911" s="122"/>
      <c r="S1911" s="122"/>
      <c r="T1911" s="31"/>
      <c r="U1911" s="31"/>
      <c r="V1911" s="31"/>
      <c r="W1911" s="31"/>
      <c r="X1911" s="31"/>
      <c r="Y1911" s="31"/>
      <c r="Z1911" s="31"/>
      <c r="AA1911" s="31"/>
      <c r="AB1911" s="31"/>
      <c r="AC1911" s="122"/>
      <c r="AD1911" s="122"/>
      <c r="AQ1911" s="8"/>
      <c r="AR1911" s="8"/>
      <c r="AY1911" s="8"/>
      <c r="BA1911"/>
      <c r="BB1911"/>
      <c r="BC1911"/>
      <c r="BD1911"/>
    </row>
    <row r="1912" spans="1:56" s="4" customFormat="1">
      <c r="A1912"/>
      <c r="B1912"/>
      <c r="D1912"/>
      <c r="E1912"/>
      <c r="F1912"/>
      <c r="G1912"/>
      <c r="H1912"/>
      <c r="I1912"/>
      <c r="J1912"/>
      <c r="K1912"/>
      <c r="L1912"/>
      <c r="M1912"/>
      <c r="N1912"/>
      <c r="O1912"/>
      <c r="R1912" s="122"/>
      <c r="S1912" s="122"/>
      <c r="T1912" s="31"/>
      <c r="U1912" s="31"/>
      <c r="V1912" s="31"/>
      <c r="W1912" s="31"/>
      <c r="X1912" s="31"/>
      <c r="Y1912" s="31"/>
      <c r="Z1912" s="31"/>
      <c r="AA1912" s="31"/>
      <c r="AB1912" s="31"/>
      <c r="AC1912" s="122"/>
      <c r="AD1912" s="122"/>
      <c r="AQ1912" s="8"/>
      <c r="AR1912" s="8"/>
      <c r="AY1912" s="8"/>
      <c r="BA1912"/>
      <c r="BB1912"/>
      <c r="BC1912"/>
      <c r="BD1912"/>
    </row>
    <row r="1913" spans="1:56" s="4" customFormat="1">
      <c r="A1913"/>
      <c r="B1913"/>
      <c r="D1913"/>
      <c r="E1913"/>
      <c r="F1913"/>
      <c r="G1913"/>
      <c r="H1913"/>
      <c r="I1913"/>
      <c r="J1913"/>
      <c r="K1913"/>
      <c r="L1913"/>
      <c r="M1913"/>
      <c r="N1913"/>
      <c r="O1913"/>
      <c r="R1913" s="122"/>
      <c r="S1913" s="122"/>
      <c r="T1913" s="31"/>
      <c r="U1913" s="31"/>
      <c r="V1913" s="31"/>
      <c r="W1913" s="31"/>
      <c r="X1913" s="31"/>
      <c r="Y1913" s="31"/>
      <c r="Z1913" s="31"/>
      <c r="AA1913" s="31"/>
      <c r="AB1913" s="31"/>
      <c r="AC1913" s="122"/>
      <c r="AD1913" s="122"/>
      <c r="AQ1913" s="8"/>
      <c r="AR1913" s="8"/>
      <c r="AY1913" s="8"/>
      <c r="BA1913"/>
      <c r="BB1913"/>
      <c r="BC1913"/>
      <c r="BD1913"/>
    </row>
    <row r="1914" spans="1:56" s="4" customFormat="1">
      <c r="A1914"/>
      <c r="B1914"/>
      <c r="D1914"/>
      <c r="E1914"/>
      <c r="F1914"/>
      <c r="G1914"/>
      <c r="H1914"/>
      <c r="I1914"/>
      <c r="J1914"/>
      <c r="K1914"/>
      <c r="L1914"/>
      <c r="M1914"/>
      <c r="N1914"/>
      <c r="O1914"/>
      <c r="R1914" s="122"/>
      <c r="S1914" s="122"/>
      <c r="T1914" s="31"/>
      <c r="U1914" s="31"/>
      <c r="V1914" s="31"/>
      <c r="W1914" s="31"/>
      <c r="X1914" s="31"/>
      <c r="Y1914" s="31"/>
      <c r="Z1914" s="31"/>
      <c r="AA1914" s="31"/>
      <c r="AB1914" s="31"/>
      <c r="AC1914" s="122"/>
      <c r="AD1914" s="122"/>
      <c r="AQ1914" s="8"/>
      <c r="AR1914" s="8"/>
      <c r="AY1914" s="8"/>
      <c r="BA1914"/>
      <c r="BB1914"/>
      <c r="BC1914"/>
      <c r="BD1914"/>
    </row>
    <row r="1915" spans="1:56" s="4" customFormat="1">
      <c r="A1915"/>
      <c r="B1915"/>
      <c r="D1915"/>
      <c r="E1915"/>
      <c r="F1915"/>
      <c r="G1915"/>
      <c r="H1915"/>
      <c r="I1915"/>
      <c r="J1915"/>
      <c r="K1915"/>
      <c r="L1915"/>
      <c r="M1915"/>
      <c r="N1915"/>
      <c r="O1915"/>
      <c r="R1915" s="122"/>
      <c r="S1915" s="122"/>
      <c r="T1915" s="31"/>
      <c r="U1915" s="31"/>
      <c r="V1915" s="31"/>
      <c r="W1915" s="31"/>
      <c r="X1915" s="31"/>
      <c r="Y1915" s="31"/>
      <c r="Z1915" s="31"/>
      <c r="AA1915" s="31"/>
      <c r="AB1915" s="31"/>
      <c r="AC1915" s="122"/>
      <c r="AD1915" s="122"/>
      <c r="AQ1915" s="8"/>
      <c r="AR1915" s="8"/>
      <c r="AY1915" s="8"/>
      <c r="BA1915"/>
      <c r="BB1915"/>
      <c r="BC1915"/>
      <c r="BD1915"/>
    </row>
    <row r="1916" spans="1:56" s="4" customFormat="1">
      <c r="A1916"/>
      <c r="B1916"/>
      <c r="D1916"/>
      <c r="E1916"/>
      <c r="F1916"/>
      <c r="G1916"/>
      <c r="H1916"/>
      <c r="I1916"/>
      <c r="J1916"/>
      <c r="K1916"/>
      <c r="L1916"/>
      <c r="M1916"/>
      <c r="N1916"/>
      <c r="O1916"/>
      <c r="R1916" s="122"/>
      <c r="S1916" s="122"/>
      <c r="T1916" s="31"/>
      <c r="U1916" s="31"/>
      <c r="V1916" s="31"/>
      <c r="W1916" s="31"/>
      <c r="X1916" s="31"/>
      <c r="Y1916" s="31"/>
      <c r="Z1916" s="31"/>
      <c r="AA1916" s="31"/>
      <c r="AB1916" s="31"/>
      <c r="AC1916" s="122"/>
      <c r="AD1916" s="122"/>
      <c r="AQ1916" s="8"/>
      <c r="AR1916" s="8"/>
      <c r="AY1916" s="8"/>
      <c r="BA1916"/>
      <c r="BB1916"/>
      <c r="BC1916"/>
      <c r="BD1916"/>
    </row>
    <row r="1917" spans="1:56" s="4" customFormat="1">
      <c r="A1917"/>
      <c r="B1917"/>
      <c r="D1917"/>
      <c r="E1917"/>
      <c r="F1917"/>
      <c r="G1917"/>
      <c r="H1917"/>
      <c r="I1917"/>
      <c r="J1917"/>
      <c r="K1917"/>
      <c r="L1917"/>
      <c r="M1917"/>
      <c r="N1917"/>
      <c r="O1917"/>
      <c r="R1917" s="122"/>
      <c r="S1917" s="122"/>
      <c r="T1917" s="31"/>
      <c r="U1917" s="31"/>
      <c r="V1917" s="31"/>
      <c r="W1917" s="31"/>
      <c r="X1917" s="31"/>
      <c r="Y1917" s="31"/>
      <c r="Z1917" s="31"/>
      <c r="AA1917" s="31"/>
      <c r="AB1917" s="31"/>
      <c r="AC1917" s="122"/>
      <c r="AD1917" s="122"/>
      <c r="AQ1917" s="8"/>
      <c r="AR1917" s="8"/>
      <c r="AY1917" s="8"/>
      <c r="BA1917"/>
      <c r="BB1917"/>
      <c r="BC1917"/>
      <c r="BD1917"/>
    </row>
    <row r="1918" spans="1:56" s="4" customFormat="1">
      <c r="A1918"/>
      <c r="B1918"/>
      <c r="D1918"/>
      <c r="E1918"/>
      <c r="F1918"/>
      <c r="G1918"/>
      <c r="H1918"/>
      <c r="I1918"/>
      <c r="J1918"/>
      <c r="K1918"/>
      <c r="L1918"/>
      <c r="M1918"/>
      <c r="N1918"/>
      <c r="O1918"/>
      <c r="R1918" s="122"/>
      <c r="S1918" s="122"/>
      <c r="T1918" s="31"/>
      <c r="U1918" s="31"/>
      <c r="V1918" s="31"/>
      <c r="W1918" s="31"/>
      <c r="X1918" s="31"/>
      <c r="Y1918" s="31"/>
      <c r="Z1918" s="31"/>
      <c r="AA1918" s="31"/>
      <c r="AB1918" s="31"/>
      <c r="AC1918" s="122"/>
      <c r="AD1918" s="122"/>
      <c r="AQ1918" s="8"/>
      <c r="AR1918" s="8"/>
      <c r="AY1918" s="8"/>
      <c r="BA1918"/>
      <c r="BB1918"/>
      <c r="BC1918"/>
      <c r="BD1918"/>
    </row>
    <row r="1919" spans="1:56" s="4" customFormat="1">
      <c r="A1919"/>
      <c r="B1919"/>
      <c r="D1919"/>
      <c r="E1919"/>
      <c r="F1919"/>
      <c r="G1919"/>
      <c r="H1919"/>
      <c r="I1919"/>
      <c r="J1919"/>
      <c r="K1919"/>
      <c r="L1919"/>
      <c r="M1919"/>
      <c r="N1919"/>
      <c r="O1919"/>
      <c r="R1919" s="122"/>
      <c r="S1919" s="122"/>
      <c r="T1919" s="31"/>
      <c r="U1919" s="31"/>
      <c r="V1919" s="31"/>
      <c r="W1919" s="31"/>
      <c r="X1919" s="31"/>
      <c r="Y1919" s="31"/>
      <c r="Z1919" s="31"/>
      <c r="AA1919" s="31"/>
      <c r="AB1919" s="31"/>
      <c r="AC1919" s="122"/>
      <c r="AD1919" s="122"/>
      <c r="AQ1919" s="8"/>
      <c r="AR1919" s="8"/>
      <c r="AY1919" s="8"/>
      <c r="BA1919"/>
      <c r="BB1919"/>
      <c r="BC1919"/>
      <c r="BD1919"/>
    </row>
    <row r="1920" spans="1:56" s="4" customFormat="1">
      <c r="A1920"/>
      <c r="B1920"/>
      <c r="D1920"/>
      <c r="E1920"/>
      <c r="F1920"/>
      <c r="G1920"/>
      <c r="H1920"/>
      <c r="I1920"/>
      <c r="J1920"/>
      <c r="K1920"/>
      <c r="L1920"/>
      <c r="M1920"/>
      <c r="N1920"/>
      <c r="O1920"/>
      <c r="R1920" s="122"/>
      <c r="S1920" s="122"/>
      <c r="T1920" s="31"/>
      <c r="U1920" s="31"/>
      <c r="V1920" s="31"/>
      <c r="W1920" s="31"/>
      <c r="X1920" s="31"/>
      <c r="Y1920" s="31"/>
      <c r="Z1920" s="31"/>
      <c r="AA1920" s="31"/>
      <c r="AB1920" s="31"/>
      <c r="AC1920" s="122"/>
      <c r="AD1920" s="122"/>
      <c r="AQ1920" s="8"/>
      <c r="AR1920" s="8"/>
      <c r="AY1920" s="8"/>
      <c r="BA1920"/>
      <c r="BB1920"/>
      <c r="BC1920"/>
      <c r="BD1920"/>
    </row>
    <row r="1921" spans="1:56" s="4" customFormat="1">
      <c r="A1921"/>
      <c r="B1921"/>
      <c r="D1921"/>
      <c r="E1921"/>
      <c r="F1921"/>
      <c r="G1921"/>
      <c r="H1921"/>
      <c r="I1921"/>
      <c r="J1921"/>
      <c r="K1921"/>
      <c r="L1921"/>
      <c r="M1921"/>
      <c r="N1921"/>
      <c r="O1921"/>
      <c r="R1921" s="122"/>
      <c r="S1921" s="122"/>
      <c r="T1921" s="31"/>
      <c r="U1921" s="31"/>
      <c r="V1921" s="31"/>
      <c r="W1921" s="31"/>
      <c r="X1921" s="31"/>
      <c r="Y1921" s="31"/>
      <c r="Z1921" s="31"/>
      <c r="AA1921" s="31"/>
      <c r="AB1921" s="31"/>
      <c r="AC1921" s="122"/>
      <c r="AD1921" s="122"/>
      <c r="AQ1921" s="8"/>
      <c r="AR1921" s="8"/>
      <c r="AY1921" s="8"/>
      <c r="BA1921"/>
      <c r="BB1921"/>
      <c r="BC1921"/>
      <c r="BD1921"/>
    </row>
    <row r="1922" spans="1:56" s="4" customFormat="1">
      <c r="A1922"/>
      <c r="B1922"/>
      <c r="D1922"/>
      <c r="E1922"/>
      <c r="F1922"/>
      <c r="G1922"/>
      <c r="H1922"/>
      <c r="I1922"/>
      <c r="J1922"/>
      <c r="K1922"/>
      <c r="L1922"/>
      <c r="M1922"/>
      <c r="N1922"/>
      <c r="O1922"/>
      <c r="R1922" s="122"/>
      <c r="S1922" s="122"/>
      <c r="T1922" s="31"/>
      <c r="U1922" s="31"/>
      <c r="V1922" s="31"/>
      <c r="W1922" s="31"/>
      <c r="X1922" s="31"/>
      <c r="Y1922" s="31"/>
      <c r="Z1922" s="31"/>
      <c r="AA1922" s="31"/>
      <c r="AB1922" s="31"/>
      <c r="AC1922" s="122"/>
      <c r="AD1922" s="122"/>
      <c r="AQ1922" s="8"/>
      <c r="AR1922" s="8"/>
      <c r="AY1922" s="8"/>
      <c r="BA1922"/>
      <c r="BB1922"/>
      <c r="BC1922"/>
      <c r="BD1922"/>
    </row>
    <row r="1923" spans="1:56" s="4" customFormat="1">
      <c r="A1923"/>
      <c r="B1923"/>
      <c r="D1923"/>
      <c r="E1923"/>
      <c r="F1923"/>
      <c r="G1923"/>
      <c r="H1923"/>
      <c r="I1923"/>
      <c r="J1923"/>
      <c r="K1923"/>
      <c r="L1923"/>
      <c r="M1923"/>
      <c r="N1923"/>
      <c r="O1923"/>
      <c r="R1923" s="122"/>
      <c r="S1923" s="122"/>
      <c r="T1923" s="31"/>
      <c r="U1923" s="31"/>
      <c r="V1923" s="31"/>
      <c r="W1923" s="31"/>
      <c r="X1923" s="31"/>
      <c r="Y1923" s="31"/>
      <c r="Z1923" s="31"/>
      <c r="AA1923" s="31"/>
      <c r="AB1923" s="31"/>
      <c r="AC1923" s="122"/>
      <c r="AD1923" s="122"/>
      <c r="AQ1923" s="8"/>
      <c r="AR1923" s="8"/>
      <c r="AY1923" s="8"/>
      <c r="BA1923"/>
      <c r="BB1923"/>
      <c r="BC1923"/>
      <c r="BD1923"/>
    </row>
    <row r="1924" spans="1:56" s="4" customFormat="1">
      <c r="A1924"/>
      <c r="B1924"/>
      <c r="D1924"/>
      <c r="E1924"/>
      <c r="F1924"/>
      <c r="G1924"/>
      <c r="H1924"/>
      <c r="I1924"/>
      <c r="J1924"/>
      <c r="K1924"/>
      <c r="L1924"/>
      <c r="M1924"/>
      <c r="N1924"/>
      <c r="O1924"/>
      <c r="R1924" s="122"/>
      <c r="S1924" s="122"/>
      <c r="T1924" s="31"/>
      <c r="U1924" s="31"/>
      <c r="V1924" s="31"/>
      <c r="W1924" s="31"/>
      <c r="X1924" s="31"/>
      <c r="Y1924" s="31"/>
      <c r="Z1924" s="31"/>
      <c r="AA1924" s="31"/>
      <c r="AB1924" s="31"/>
      <c r="AC1924" s="122"/>
      <c r="AD1924" s="122"/>
      <c r="AQ1924" s="8"/>
      <c r="AR1924" s="8"/>
      <c r="AY1924" s="8"/>
      <c r="BA1924"/>
      <c r="BB1924"/>
      <c r="BC1924"/>
      <c r="BD1924"/>
    </row>
    <row r="1925" spans="1:56" s="4" customFormat="1">
      <c r="A1925"/>
      <c r="B1925"/>
      <c r="D1925"/>
      <c r="E1925"/>
      <c r="F1925"/>
      <c r="G1925"/>
      <c r="H1925"/>
      <c r="I1925"/>
      <c r="J1925"/>
      <c r="K1925"/>
      <c r="L1925"/>
      <c r="M1925"/>
      <c r="N1925"/>
      <c r="O1925"/>
      <c r="R1925" s="122"/>
      <c r="S1925" s="122"/>
      <c r="T1925" s="31"/>
      <c r="U1925" s="31"/>
      <c r="V1925" s="31"/>
      <c r="W1925" s="31"/>
      <c r="X1925" s="31"/>
      <c r="Y1925" s="31"/>
      <c r="Z1925" s="31"/>
      <c r="AA1925" s="31"/>
      <c r="AB1925" s="31"/>
      <c r="AC1925" s="122"/>
      <c r="AD1925" s="122"/>
      <c r="AQ1925" s="8"/>
      <c r="AR1925" s="8"/>
      <c r="AY1925" s="8"/>
      <c r="BA1925"/>
      <c r="BB1925"/>
      <c r="BC1925"/>
      <c r="BD1925"/>
    </row>
    <row r="1926" spans="1:56" s="4" customFormat="1">
      <c r="A1926"/>
      <c r="B1926"/>
      <c r="D1926"/>
      <c r="E1926"/>
      <c r="F1926"/>
      <c r="G1926"/>
      <c r="H1926"/>
      <c r="I1926"/>
      <c r="J1926"/>
      <c r="K1926"/>
      <c r="L1926"/>
      <c r="M1926"/>
      <c r="N1926"/>
      <c r="O1926"/>
      <c r="R1926" s="122"/>
      <c r="S1926" s="122"/>
      <c r="T1926" s="31"/>
      <c r="U1926" s="31"/>
      <c r="V1926" s="31"/>
      <c r="W1926" s="31"/>
      <c r="X1926" s="31"/>
      <c r="Y1926" s="31"/>
      <c r="Z1926" s="31"/>
      <c r="AA1926" s="31"/>
      <c r="AB1926" s="31"/>
      <c r="AC1926" s="122"/>
      <c r="AD1926" s="122"/>
      <c r="AQ1926" s="8"/>
      <c r="AR1926" s="8"/>
      <c r="AY1926" s="8"/>
      <c r="BA1926"/>
      <c r="BB1926"/>
      <c r="BC1926"/>
      <c r="BD1926"/>
    </row>
    <row r="1927" spans="1:56" s="4" customFormat="1">
      <c r="A1927"/>
      <c r="B1927"/>
      <c r="D1927"/>
      <c r="E1927"/>
      <c r="F1927"/>
      <c r="G1927"/>
      <c r="H1927"/>
      <c r="I1927"/>
      <c r="J1927"/>
      <c r="K1927"/>
      <c r="L1927"/>
      <c r="M1927"/>
      <c r="N1927"/>
      <c r="O1927"/>
      <c r="R1927" s="122"/>
      <c r="S1927" s="122"/>
      <c r="T1927" s="31"/>
      <c r="U1927" s="31"/>
      <c r="V1927" s="31"/>
      <c r="W1927" s="31"/>
      <c r="X1927" s="31"/>
      <c r="Y1927" s="31"/>
      <c r="Z1927" s="31"/>
      <c r="AA1927" s="31"/>
      <c r="AB1927" s="31"/>
      <c r="AC1927" s="122"/>
      <c r="AD1927" s="122"/>
      <c r="AQ1927" s="8"/>
      <c r="AR1927" s="8"/>
      <c r="AY1927" s="8"/>
      <c r="BA1927"/>
      <c r="BB1927"/>
      <c r="BC1927"/>
      <c r="BD1927"/>
    </row>
    <row r="1928" spans="1:56" s="4" customFormat="1">
      <c r="A1928"/>
      <c r="B1928"/>
      <c r="D1928"/>
      <c r="E1928"/>
      <c r="F1928"/>
      <c r="G1928"/>
      <c r="H1928"/>
      <c r="I1928"/>
      <c r="J1928"/>
      <c r="K1928"/>
      <c r="L1928"/>
      <c r="M1928"/>
      <c r="N1928"/>
      <c r="O1928"/>
      <c r="R1928" s="122"/>
      <c r="S1928" s="122"/>
      <c r="T1928" s="31"/>
      <c r="U1928" s="31"/>
      <c r="V1928" s="31"/>
      <c r="W1928" s="31"/>
      <c r="X1928" s="31"/>
      <c r="Y1928" s="31"/>
      <c r="Z1928" s="31"/>
      <c r="AA1928" s="31"/>
      <c r="AB1928" s="31"/>
      <c r="AC1928" s="122"/>
      <c r="AD1928" s="122"/>
      <c r="AQ1928" s="8"/>
      <c r="AR1928" s="8"/>
      <c r="AY1928" s="8"/>
      <c r="BA1928"/>
      <c r="BB1928"/>
      <c r="BC1928"/>
      <c r="BD1928"/>
    </row>
    <row r="1929" spans="1:56" s="4" customFormat="1">
      <c r="A1929"/>
      <c r="B1929"/>
      <c r="D1929"/>
      <c r="E1929"/>
      <c r="F1929"/>
      <c r="G1929"/>
      <c r="H1929"/>
      <c r="I1929"/>
      <c r="J1929"/>
      <c r="K1929"/>
      <c r="L1929"/>
      <c r="M1929"/>
      <c r="N1929"/>
      <c r="O1929"/>
      <c r="R1929" s="122"/>
      <c r="S1929" s="122"/>
      <c r="T1929" s="31"/>
      <c r="U1929" s="31"/>
      <c r="V1929" s="31"/>
      <c r="W1929" s="31"/>
      <c r="X1929" s="31"/>
      <c r="Y1929" s="31"/>
      <c r="Z1929" s="31"/>
      <c r="AA1929" s="31"/>
      <c r="AB1929" s="31"/>
      <c r="AC1929" s="122"/>
      <c r="AD1929" s="122"/>
      <c r="AQ1929" s="8"/>
      <c r="AR1929" s="8"/>
      <c r="AY1929" s="8"/>
      <c r="BA1929"/>
      <c r="BB1929"/>
      <c r="BC1929"/>
      <c r="BD1929"/>
    </row>
    <row r="1930" spans="1:56" s="4" customFormat="1">
      <c r="A1930"/>
      <c r="B1930"/>
      <c r="D1930"/>
      <c r="E1930"/>
      <c r="F1930"/>
      <c r="G1930"/>
      <c r="H1930"/>
      <c r="I1930"/>
      <c r="J1930"/>
      <c r="K1930"/>
      <c r="L1930"/>
      <c r="M1930"/>
      <c r="N1930"/>
      <c r="O1930"/>
      <c r="R1930" s="122"/>
      <c r="S1930" s="122"/>
      <c r="T1930" s="31"/>
      <c r="U1930" s="31"/>
      <c r="V1930" s="31"/>
      <c r="W1930" s="31"/>
      <c r="X1930" s="31"/>
      <c r="Y1930" s="31"/>
      <c r="Z1930" s="31"/>
      <c r="AA1930" s="31"/>
      <c r="AB1930" s="31"/>
      <c r="AC1930" s="122"/>
      <c r="AD1930" s="122"/>
      <c r="AQ1930" s="8"/>
      <c r="AR1930" s="8"/>
      <c r="AY1930" s="8"/>
      <c r="BA1930"/>
      <c r="BB1930"/>
      <c r="BC1930"/>
      <c r="BD1930"/>
    </row>
    <row r="1931" spans="1:56" s="4" customFormat="1">
      <c r="A1931"/>
      <c r="B1931"/>
      <c r="D1931"/>
      <c r="E1931"/>
      <c r="F1931"/>
      <c r="G1931"/>
      <c r="H1931"/>
      <c r="I1931"/>
      <c r="J1931"/>
      <c r="K1931"/>
      <c r="L1931"/>
      <c r="M1931"/>
      <c r="N1931"/>
      <c r="O1931"/>
      <c r="R1931" s="122"/>
      <c r="S1931" s="122"/>
      <c r="T1931" s="31"/>
      <c r="U1931" s="31"/>
      <c r="V1931" s="31"/>
      <c r="W1931" s="31"/>
      <c r="X1931" s="31"/>
      <c r="Y1931" s="31"/>
      <c r="Z1931" s="31"/>
      <c r="AA1931" s="31"/>
      <c r="AB1931" s="31"/>
      <c r="AC1931" s="122"/>
      <c r="AD1931" s="122"/>
      <c r="AQ1931" s="8"/>
      <c r="AR1931" s="8"/>
      <c r="AY1931" s="8"/>
      <c r="BA1931"/>
      <c r="BB1931"/>
      <c r="BC1931"/>
      <c r="BD1931"/>
    </row>
    <row r="1932" spans="1:56" s="4" customFormat="1">
      <c r="A1932"/>
      <c r="B1932"/>
      <c r="D1932"/>
      <c r="E1932"/>
      <c r="F1932"/>
      <c r="G1932"/>
      <c r="H1932"/>
      <c r="I1932"/>
      <c r="J1932"/>
      <c r="K1932"/>
      <c r="L1932"/>
      <c r="M1932"/>
      <c r="N1932"/>
      <c r="O1932"/>
      <c r="R1932" s="122"/>
      <c r="S1932" s="122"/>
      <c r="T1932" s="31"/>
      <c r="U1932" s="31"/>
      <c r="V1932" s="31"/>
      <c r="W1932" s="31"/>
      <c r="X1932" s="31"/>
      <c r="Y1932" s="31"/>
      <c r="Z1932" s="31"/>
      <c r="AA1932" s="31"/>
      <c r="AB1932" s="31"/>
      <c r="AC1932" s="122"/>
      <c r="AD1932" s="122"/>
      <c r="AQ1932" s="8"/>
      <c r="AR1932" s="8"/>
      <c r="AY1932" s="8"/>
      <c r="BA1932"/>
      <c r="BB1932"/>
      <c r="BC1932"/>
      <c r="BD1932"/>
    </row>
    <row r="1933" spans="1:56" s="4" customFormat="1">
      <c r="A1933"/>
      <c r="B1933"/>
      <c r="D1933"/>
      <c r="E1933"/>
      <c r="F1933"/>
      <c r="G1933"/>
      <c r="H1933"/>
      <c r="I1933"/>
      <c r="J1933"/>
      <c r="K1933"/>
      <c r="L1933"/>
      <c r="M1933"/>
      <c r="N1933"/>
      <c r="O1933"/>
      <c r="R1933" s="122"/>
      <c r="S1933" s="122"/>
      <c r="T1933" s="31"/>
      <c r="U1933" s="31"/>
      <c r="V1933" s="31"/>
      <c r="W1933" s="31"/>
      <c r="X1933" s="31"/>
      <c r="Y1933" s="31"/>
      <c r="Z1933" s="31"/>
      <c r="AA1933" s="31"/>
      <c r="AB1933" s="31"/>
      <c r="AC1933" s="122"/>
      <c r="AD1933" s="122"/>
      <c r="AQ1933" s="8"/>
      <c r="AR1933" s="8"/>
      <c r="AY1933" s="8"/>
      <c r="BA1933"/>
      <c r="BB1933"/>
      <c r="BC1933"/>
      <c r="BD1933"/>
    </row>
    <row r="1934" spans="1:56" s="4" customFormat="1">
      <c r="A1934"/>
      <c r="B1934"/>
      <c r="D1934"/>
      <c r="E1934"/>
      <c r="F1934"/>
      <c r="G1934"/>
      <c r="H1934"/>
      <c r="I1934"/>
      <c r="J1934"/>
      <c r="K1934"/>
      <c r="L1934"/>
      <c r="M1934"/>
      <c r="N1934"/>
      <c r="O1934"/>
      <c r="R1934" s="122"/>
      <c r="S1934" s="122"/>
      <c r="T1934" s="31"/>
      <c r="U1934" s="31"/>
      <c r="V1934" s="31"/>
      <c r="W1934" s="31"/>
      <c r="X1934" s="31"/>
      <c r="Y1934" s="31"/>
      <c r="Z1934" s="31"/>
      <c r="AA1934" s="31"/>
      <c r="AB1934" s="31"/>
      <c r="AC1934" s="122"/>
      <c r="AD1934" s="122"/>
      <c r="AQ1934" s="8"/>
      <c r="AR1934" s="8"/>
      <c r="AY1934" s="8"/>
      <c r="BA1934"/>
      <c r="BB1934"/>
      <c r="BC1934"/>
      <c r="BD1934"/>
    </row>
    <row r="1935" spans="1:56" s="4" customFormat="1">
      <c r="A1935"/>
      <c r="B1935"/>
      <c r="D1935"/>
      <c r="E1935"/>
      <c r="F1935"/>
      <c r="G1935"/>
      <c r="H1935"/>
      <c r="I1935"/>
      <c r="J1935"/>
      <c r="K1935"/>
      <c r="L1935"/>
      <c r="M1935"/>
      <c r="N1935"/>
      <c r="O1935"/>
      <c r="R1935" s="122"/>
      <c r="S1935" s="122"/>
      <c r="T1935" s="31"/>
      <c r="U1935" s="31"/>
      <c r="V1935" s="31"/>
      <c r="W1935" s="31"/>
      <c r="X1935" s="31"/>
      <c r="Y1935" s="31"/>
      <c r="Z1935" s="31"/>
      <c r="AA1935" s="31"/>
      <c r="AB1935" s="31"/>
      <c r="AC1935" s="122"/>
      <c r="AD1935" s="122"/>
      <c r="AQ1935" s="8"/>
      <c r="AR1935" s="8"/>
      <c r="AY1935" s="8"/>
      <c r="BA1935"/>
      <c r="BB1935"/>
      <c r="BC1935"/>
      <c r="BD1935"/>
    </row>
    <row r="1936" spans="1:56" s="4" customFormat="1">
      <c r="A1936"/>
      <c r="B1936"/>
      <c r="D1936"/>
      <c r="E1936"/>
      <c r="F1936"/>
      <c r="G1936"/>
      <c r="H1936"/>
      <c r="I1936"/>
      <c r="J1936"/>
      <c r="K1936"/>
      <c r="L1936"/>
      <c r="M1936"/>
      <c r="N1936"/>
      <c r="O1936"/>
      <c r="R1936" s="122"/>
      <c r="S1936" s="122"/>
      <c r="T1936" s="31"/>
      <c r="U1936" s="31"/>
      <c r="V1936" s="31"/>
      <c r="W1936" s="31"/>
      <c r="X1936" s="31"/>
      <c r="Y1936" s="31"/>
      <c r="Z1936" s="31"/>
      <c r="AA1936" s="31"/>
      <c r="AB1936" s="31"/>
      <c r="AC1936" s="122"/>
      <c r="AD1936" s="122"/>
      <c r="AQ1936" s="8"/>
      <c r="AR1936" s="8"/>
      <c r="AY1936" s="8"/>
      <c r="BA1936"/>
      <c r="BB1936"/>
      <c r="BC1936"/>
      <c r="BD1936"/>
    </row>
    <row r="1937" spans="1:56" s="4" customFormat="1">
      <c r="A1937"/>
      <c r="B1937"/>
      <c r="D1937"/>
      <c r="E1937"/>
      <c r="F1937"/>
      <c r="G1937"/>
      <c r="H1937"/>
      <c r="I1937"/>
      <c r="J1937"/>
      <c r="K1937"/>
      <c r="L1937"/>
      <c r="M1937"/>
      <c r="N1937"/>
      <c r="O1937"/>
      <c r="R1937" s="122"/>
      <c r="S1937" s="122"/>
      <c r="T1937" s="31"/>
      <c r="U1937" s="31"/>
      <c r="V1937" s="31"/>
      <c r="W1937" s="31"/>
      <c r="X1937" s="31"/>
      <c r="Y1937" s="31"/>
      <c r="Z1937" s="31"/>
      <c r="AA1937" s="31"/>
      <c r="AB1937" s="31"/>
      <c r="AC1937" s="122"/>
      <c r="AD1937" s="122"/>
      <c r="AQ1937" s="8"/>
      <c r="AR1937" s="8"/>
      <c r="AY1937" s="8"/>
      <c r="BA1937"/>
      <c r="BB1937"/>
      <c r="BC1937"/>
      <c r="BD1937"/>
    </row>
    <row r="1938" spans="1:56" s="4" customFormat="1">
      <c r="A1938"/>
      <c r="B1938"/>
      <c r="D1938"/>
      <c r="E1938"/>
      <c r="F1938"/>
      <c r="G1938"/>
      <c r="H1938"/>
      <c r="I1938"/>
      <c r="J1938"/>
      <c r="K1938"/>
      <c r="L1938"/>
      <c r="M1938"/>
      <c r="N1938"/>
      <c r="O1938"/>
      <c r="R1938" s="122"/>
      <c r="S1938" s="122"/>
      <c r="T1938" s="31"/>
      <c r="U1938" s="31"/>
      <c r="V1938" s="31"/>
      <c r="W1938" s="31"/>
      <c r="X1938" s="31"/>
      <c r="Y1938" s="31"/>
      <c r="Z1938" s="31"/>
      <c r="AA1938" s="31"/>
      <c r="AB1938" s="31"/>
      <c r="AC1938" s="122"/>
      <c r="AD1938" s="122"/>
      <c r="AQ1938" s="8"/>
      <c r="AR1938" s="8"/>
      <c r="AY1938" s="8"/>
      <c r="BA1938"/>
      <c r="BB1938"/>
      <c r="BC1938"/>
      <c r="BD1938"/>
    </row>
    <row r="1939" spans="1:56" s="4" customFormat="1">
      <c r="A1939"/>
      <c r="B1939"/>
      <c r="D1939"/>
      <c r="E1939"/>
      <c r="F1939"/>
      <c r="G1939"/>
      <c r="H1939"/>
      <c r="I1939"/>
      <c r="J1939"/>
      <c r="K1939"/>
      <c r="L1939"/>
      <c r="M1939"/>
      <c r="N1939"/>
      <c r="O1939"/>
      <c r="R1939" s="122"/>
      <c r="S1939" s="122"/>
      <c r="T1939" s="31"/>
      <c r="U1939" s="31"/>
      <c r="V1939" s="31"/>
      <c r="W1939" s="31"/>
      <c r="X1939" s="31"/>
      <c r="Y1939" s="31"/>
      <c r="Z1939" s="31"/>
      <c r="AA1939" s="31"/>
      <c r="AB1939" s="31"/>
      <c r="AC1939" s="122"/>
      <c r="AD1939" s="122"/>
      <c r="AQ1939" s="8"/>
      <c r="AR1939" s="8"/>
      <c r="AY1939" s="8"/>
      <c r="BA1939"/>
      <c r="BB1939"/>
      <c r="BC1939"/>
      <c r="BD1939"/>
    </row>
    <row r="1940" spans="1:56" s="4" customFormat="1">
      <c r="A1940"/>
      <c r="B1940"/>
      <c r="D1940"/>
      <c r="E1940"/>
      <c r="F1940"/>
      <c r="G1940"/>
      <c r="H1940"/>
      <c r="I1940"/>
      <c r="J1940"/>
      <c r="K1940"/>
      <c r="L1940"/>
      <c r="M1940"/>
      <c r="N1940"/>
      <c r="O1940"/>
      <c r="R1940" s="122"/>
      <c r="S1940" s="122"/>
      <c r="T1940" s="31"/>
      <c r="U1940" s="31"/>
      <c r="V1940" s="31"/>
      <c r="W1940" s="31"/>
      <c r="X1940" s="31"/>
      <c r="Y1940" s="31"/>
      <c r="Z1940" s="31"/>
      <c r="AA1940" s="31"/>
      <c r="AB1940" s="31"/>
      <c r="AC1940" s="122"/>
      <c r="AD1940" s="122"/>
      <c r="AQ1940" s="8"/>
      <c r="AR1940" s="8"/>
      <c r="AY1940" s="8"/>
      <c r="BA1940"/>
      <c r="BB1940"/>
      <c r="BC1940"/>
      <c r="BD1940"/>
    </row>
    <row r="1941" spans="1:56" s="4" customFormat="1">
      <c r="A1941"/>
      <c r="B1941"/>
      <c r="D1941"/>
      <c r="E1941"/>
      <c r="F1941"/>
      <c r="G1941"/>
      <c r="H1941"/>
      <c r="I1941"/>
      <c r="J1941"/>
      <c r="K1941"/>
      <c r="L1941"/>
      <c r="M1941"/>
      <c r="N1941"/>
      <c r="O1941"/>
      <c r="R1941" s="122"/>
      <c r="S1941" s="122"/>
      <c r="T1941" s="31"/>
      <c r="U1941" s="31"/>
      <c r="V1941" s="31"/>
      <c r="W1941" s="31"/>
      <c r="X1941" s="31"/>
      <c r="Y1941" s="31"/>
      <c r="Z1941" s="31"/>
      <c r="AA1941" s="31"/>
      <c r="AB1941" s="31"/>
      <c r="AC1941" s="122"/>
      <c r="AD1941" s="122"/>
      <c r="AQ1941" s="8"/>
      <c r="AR1941" s="8"/>
      <c r="AY1941" s="8"/>
      <c r="BA1941"/>
      <c r="BB1941"/>
      <c r="BC1941"/>
      <c r="BD1941"/>
    </row>
    <row r="1942" spans="1:56" s="4" customFormat="1">
      <c r="A1942"/>
      <c r="B1942"/>
      <c r="D1942"/>
      <c r="E1942"/>
      <c r="F1942"/>
      <c r="G1942"/>
      <c r="H1942"/>
      <c r="I1942"/>
      <c r="J1942"/>
      <c r="K1942"/>
      <c r="L1942"/>
      <c r="M1942"/>
      <c r="N1942"/>
      <c r="O1942"/>
      <c r="R1942" s="122"/>
      <c r="S1942" s="122"/>
      <c r="T1942" s="31"/>
      <c r="U1942" s="31"/>
      <c r="V1942" s="31"/>
      <c r="W1942" s="31"/>
      <c r="X1942" s="31"/>
      <c r="Y1942" s="31"/>
      <c r="Z1942" s="31"/>
      <c r="AA1942" s="31"/>
      <c r="AB1942" s="31"/>
      <c r="AC1942" s="122"/>
      <c r="AD1942" s="122"/>
      <c r="AQ1942" s="8"/>
      <c r="AR1942" s="8"/>
      <c r="AY1942" s="8"/>
      <c r="BA1942"/>
      <c r="BB1942"/>
      <c r="BC1942"/>
      <c r="BD1942"/>
    </row>
    <row r="1943" spans="1:56" s="4" customFormat="1">
      <c r="A1943"/>
      <c r="B1943"/>
      <c r="D1943"/>
      <c r="E1943"/>
      <c r="F1943"/>
      <c r="G1943"/>
      <c r="H1943"/>
      <c r="I1943"/>
      <c r="J1943"/>
      <c r="K1943"/>
      <c r="L1943"/>
      <c r="M1943"/>
      <c r="N1943"/>
      <c r="O1943"/>
      <c r="R1943" s="122"/>
      <c r="S1943" s="122"/>
      <c r="T1943" s="31"/>
      <c r="U1943" s="31"/>
      <c r="V1943" s="31"/>
      <c r="W1943" s="31"/>
      <c r="X1943" s="31"/>
      <c r="Y1943" s="31"/>
      <c r="Z1943" s="31"/>
      <c r="AA1943" s="31"/>
      <c r="AB1943" s="31"/>
      <c r="AC1943" s="122"/>
      <c r="AD1943" s="122"/>
      <c r="AQ1943" s="8"/>
      <c r="AR1943" s="8"/>
      <c r="AY1943" s="8"/>
      <c r="BA1943"/>
      <c r="BB1943"/>
      <c r="BC1943"/>
      <c r="BD1943"/>
    </row>
    <row r="1944" spans="1:56" s="4" customFormat="1">
      <c r="A1944"/>
      <c r="B1944"/>
      <c r="D1944"/>
      <c r="E1944"/>
      <c r="F1944"/>
      <c r="G1944"/>
      <c r="H1944"/>
      <c r="I1944"/>
      <c r="J1944"/>
      <c r="K1944"/>
      <c r="L1944"/>
      <c r="M1944"/>
      <c r="N1944"/>
      <c r="O1944"/>
      <c r="R1944" s="122"/>
      <c r="S1944" s="122"/>
      <c r="T1944" s="31"/>
      <c r="U1944" s="31"/>
      <c r="V1944" s="31"/>
      <c r="W1944" s="31"/>
      <c r="X1944" s="31"/>
      <c r="Y1944" s="31"/>
      <c r="Z1944" s="31"/>
      <c r="AA1944" s="31"/>
      <c r="AB1944" s="31"/>
      <c r="AC1944" s="122"/>
      <c r="AD1944" s="122"/>
      <c r="AQ1944" s="8"/>
      <c r="AR1944" s="8"/>
      <c r="AY1944" s="8"/>
      <c r="BA1944"/>
      <c r="BB1944"/>
      <c r="BC1944"/>
      <c r="BD1944"/>
    </row>
    <row r="1945" spans="1:56" s="4" customFormat="1">
      <c r="A1945"/>
      <c r="B1945"/>
      <c r="D1945"/>
      <c r="E1945"/>
      <c r="F1945"/>
      <c r="G1945"/>
      <c r="H1945"/>
      <c r="I1945"/>
      <c r="J1945"/>
      <c r="K1945"/>
      <c r="L1945"/>
      <c r="M1945"/>
      <c r="N1945"/>
      <c r="O1945"/>
      <c r="R1945" s="122"/>
      <c r="S1945" s="122"/>
      <c r="T1945" s="31"/>
      <c r="U1945" s="31"/>
      <c r="V1945" s="31"/>
      <c r="W1945" s="31"/>
      <c r="X1945" s="31"/>
      <c r="Y1945" s="31"/>
      <c r="Z1945" s="31"/>
      <c r="AA1945" s="31"/>
      <c r="AB1945" s="31"/>
      <c r="AC1945" s="122"/>
      <c r="AD1945" s="122"/>
      <c r="AQ1945" s="8"/>
      <c r="AR1945" s="8"/>
      <c r="AY1945" s="8"/>
      <c r="BA1945"/>
      <c r="BB1945"/>
      <c r="BC1945"/>
      <c r="BD1945"/>
    </row>
    <row r="1946" spans="1:56" s="4" customFormat="1">
      <c r="A1946"/>
      <c r="B1946"/>
      <c r="D1946"/>
      <c r="E1946"/>
      <c r="F1946"/>
      <c r="G1946"/>
      <c r="H1946"/>
      <c r="I1946"/>
      <c r="J1946"/>
      <c r="K1946"/>
      <c r="L1946"/>
      <c r="M1946"/>
      <c r="N1946"/>
      <c r="O1946"/>
      <c r="R1946" s="122"/>
      <c r="S1946" s="122"/>
      <c r="T1946" s="31"/>
      <c r="U1946" s="31"/>
      <c r="V1946" s="31"/>
      <c r="W1946" s="31"/>
      <c r="X1946" s="31"/>
      <c r="Y1946" s="31"/>
      <c r="Z1946" s="31"/>
      <c r="AA1946" s="31"/>
      <c r="AB1946" s="31"/>
      <c r="AC1946" s="122"/>
      <c r="AD1946" s="122"/>
      <c r="AQ1946" s="8"/>
      <c r="AR1946" s="8"/>
      <c r="AY1946" s="8"/>
      <c r="BA1946"/>
      <c r="BB1946"/>
      <c r="BC1946"/>
      <c r="BD1946"/>
    </row>
    <row r="1947" spans="1:56" s="4" customFormat="1">
      <c r="A1947"/>
      <c r="B1947"/>
      <c r="D1947"/>
      <c r="E1947"/>
      <c r="F1947"/>
      <c r="G1947"/>
      <c r="H1947"/>
      <c r="I1947"/>
      <c r="J1947"/>
      <c r="K1947"/>
      <c r="L1947"/>
      <c r="M1947"/>
      <c r="N1947"/>
      <c r="O1947"/>
      <c r="R1947" s="122"/>
      <c r="S1947" s="122"/>
      <c r="T1947" s="31"/>
      <c r="U1947" s="31"/>
      <c r="V1947" s="31"/>
      <c r="W1947" s="31"/>
      <c r="X1947" s="31"/>
      <c r="Y1947" s="31"/>
      <c r="Z1947" s="31"/>
      <c r="AA1947" s="31"/>
      <c r="AB1947" s="31"/>
      <c r="AC1947" s="122"/>
      <c r="AD1947" s="122"/>
      <c r="AQ1947" s="8"/>
      <c r="AR1947" s="8"/>
      <c r="AY1947" s="8"/>
      <c r="BA1947"/>
      <c r="BB1947"/>
      <c r="BC1947"/>
      <c r="BD1947"/>
    </row>
    <row r="1948" spans="1:56" s="4" customFormat="1">
      <c r="A1948"/>
      <c r="B1948"/>
      <c r="D1948"/>
      <c r="E1948"/>
      <c r="F1948"/>
      <c r="G1948"/>
      <c r="H1948"/>
      <c r="I1948"/>
      <c r="J1948"/>
      <c r="K1948"/>
      <c r="L1948"/>
      <c r="M1948"/>
      <c r="N1948"/>
      <c r="O1948"/>
      <c r="R1948" s="122"/>
      <c r="S1948" s="122"/>
      <c r="T1948" s="31"/>
      <c r="U1948" s="31"/>
      <c r="V1948" s="31"/>
      <c r="W1948" s="31"/>
      <c r="X1948" s="31"/>
      <c r="Y1948" s="31"/>
      <c r="Z1948" s="31"/>
      <c r="AA1948" s="31"/>
      <c r="AB1948" s="31"/>
      <c r="AC1948" s="122"/>
      <c r="AD1948" s="122"/>
      <c r="AQ1948" s="8"/>
      <c r="AR1948" s="8"/>
      <c r="AY1948" s="8"/>
      <c r="BA1948"/>
      <c r="BB1948"/>
      <c r="BC1948"/>
      <c r="BD1948"/>
    </row>
    <row r="1949" spans="1:56" s="4" customFormat="1">
      <c r="A1949"/>
      <c r="B1949"/>
      <c r="D1949"/>
      <c r="E1949"/>
      <c r="F1949"/>
      <c r="G1949"/>
      <c r="H1949"/>
      <c r="I1949"/>
      <c r="J1949"/>
      <c r="K1949"/>
      <c r="L1949"/>
      <c r="M1949"/>
      <c r="N1949"/>
      <c r="O1949"/>
      <c r="R1949" s="122"/>
      <c r="S1949" s="122"/>
      <c r="T1949" s="31"/>
      <c r="U1949" s="31"/>
      <c r="V1949" s="31"/>
      <c r="W1949" s="31"/>
      <c r="X1949" s="31"/>
      <c r="Y1949" s="31"/>
      <c r="Z1949" s="31"/>
      <c r="AA1949" s="31"/>
      <c r="AB1949" s="31"/>
      <c r="AC1949" s="122"/>
      <c r="AD1949" s="122"/>
      <c r="AQ1949" s="8"/>
      <c r="AR1949" s="8"/>
      <c r="AY1949" s="8"/>
      <c r="BA1949"/>
      <c r="BB1949"/>
      <c r="BC1949"/>
      <c r="BD1949"/>
    </row>
    <row r="1950" spans="1:56" s="4" customFormat="1">
      <c r="A1950"/>
      <c r="B1950"/>
      <c r="D1950"/>
      <c r="E1950"/>
      <c r="F1950"/>
      <c r="G1950"/>
      <c r="H1950"/>
      <c r="I1950"/>
      <c r="J1950"/>
      <c r="K1950"/>
      <c r="L1950"/>
      <c r="M1950"/>
      <c r="N1950"/>
      <c r="O1950"/>
      <c r="R1950" s="122"/>
      <c r="S1950" s="122"/>
      <c r="T1950" s="31"/>
      <c r="U1950" s="31"/>
      <c r="V1950" s="31"/>
      <c r="W1950" s="31"/>
      <c r="X1950" s="31"/>
      <c r="Y1950" s="31"/>
      <c r="Z1950" s="31"/>
      <c r="AA1950" s="31"/>
      <c r="AB1950" s="31"/>
      <c r="AC1950" s="122"/>
      <c r="AD1950" s="122"/>
      <c r="AQ1950" s="8"/>
      <c r="AR1950" s="8"/>
      <c r="AY1950" s="8"/>
      <c r="BA1950"/>
      <c r="BB1950"/>
      <c r="BC1950"/>
      <c r="BD1950"/>
    </row>
    <row r="1951" spans="1:56" s="4" customFormat="1">
      <c r="A1951"/>
      <c r="B1951"/>
      <c r="D1951"/>
      <c r="E1951"/>
      <c r="F1951"/>
      <c r="G1951"/>
      <c r="H1951"/>
      <c r="I1951"/>
      <c r="J1951"/>
      <c r="K1951"/>
      <c r="L1951"/>
      <c r="M1951"/>
      <c r="N1951"/>
      <c r="O1951"/>
      <c r="R1951" s="122"/>
      <c r="S1951" s="122"/>
      <c r="T1951" s="31"/>
      <c r="U1951" s="31"/>
      <c r="V1951" s="31"/>
      <c r="W1951" s="31"/>
      <c r="X1951" s="31"/>
      <c r="Y1951" s="31"/>
      <c r="Z1951" s="31"/>
      <c r="AA1951" s="31"/>
      <c r="AB1951" s="31"/>
      <c r="AC1951" s="122"/>
      <c r="AD1951" s="122"/>
      <c r="AQ1951" s="8"/>
      <c r="AR1951" s="8"/>
      <c r="AY1951" s="8"/>
      <c r="BA1951"/>
      <c r="BB1951"/>
      <c r="BC1951"/>
      <c r="BD1951"/>
    </row>
    <row r="1952" spans="1:56" s="4" customFormat="1">
      <c r="A1952"/>
      <c r="B1952"/>
      <c r="D1952"/>
      <c r="E1952"/>
      <c r="F1952"/>
      <c r="G1952"/>
      <c r="H1952"/>
      <c r="I1952"/>
      <c r="J1952"/>
      <c r="K1952"/>
      <c r="L1952"/>
      <c r="M1952"/>
      <c r="N1952"/>
      <c r="O1952"/>
      <c r="R1952" s="122"/>
      <c r="S1952" s="122"/>
      <c r="T1952" s="31"/>
      <c r="U1952" s="31"/>
      <c r="V1952" s="31"/>
      <c r="W1952" s="31"/>
      <c r="X1952" s="31"/>
      <c r="Y1952" s="31"/>
      <c r="Z1952" s="31"/>
      <c r="AA1952" s="31"/>
      <c r="AB1952" s="31"/>
      <c r="AC1952" s="122"/>
      <c r="AD1952" s="122"/>
      <c r="AQ1952" s="8"/>
      <c r="AR1952" s="8"/>
      <c r="AY1952" s="8"/>
      <c r="BA1952"/>
      <c r="BB1952"/>
      <c r="BC1952"/>
      <c r="BD1952"/>
    </row>
    <row r="1953" spans="1:56" s="4" customFormat="1">
      <c r="A1953"/>
      <c r="B1953"/>
      <c r="D1953"/>
      <c r="E1953"/>
      <c r="F1953"/>
      <c r="G1953"/>
      <c r="H1953"/>
      <c r="I1953"/>
      <c r="J1953"/>
      <c r="K1953"/>
      <c r="L1953"/>
      <c r="M1953"/>
      <c r="N1953"/>
      <c r="O1953"/>
      <c r="R1953" s="122"/>
      <c r="S1953" s="122"/>
      <c r="T1953" s="31"/>
      <c r="U1953" s="31"/>
      <c r="V1953" s="31"/>
      <c r="W1953" s="31"/>
      <c r="X1953" s="31"/>
      <c r="Y1953" s="31"/>
      <c r="Z1953" s="31"/>
      <c r="AA1953" s="31"/>
      <c r="AB1953" s="31"/>
      <c r="AC1953" s="122"/>
      <c r="AD1953" s="122"/>
      <c r="AQ1953" s="8"/>
      <c r="AR1953" s="8"/>
      <c r="AY1953" s="8"/>
      <c r="BA1953"/>
      <c r="BB1953"/>
      <c r="BC1953"/>
      <c r="BD1953"/>
    </row>
    <row r="1954" spans="1:56" s="4" customFormat="1">
      <c r="A1954"/>
      <c r="B1954"/>
      <c r="D1954"/>
      <c r="E1954"/>
      <c r="F1954"/>
      <c r="G1954"/>
      <c r="H1954"/>
      <c r="I1954"/>
      <c r="J1954"/>
      <c r="K1954"/>
      <c r="L1954"/>
      <c r="M1954"/>
      <c r="N1954"/>
      <c r="O1954"/>
      <c r="R1954" s="122"/>
      <c r="S1954" s="122"/>
      <c r="T1954" s="31"/>
      <c r="U1954" s="31"/>
      <c r="V1954" s="31"/>
      <c r="W1954" s="31"/>
      <c r="X1954" s="31"/>
      <c r="Y1954" s="31"/>
      <c r="Z1954" s="31"/>
      <c r="AA1954" s="31"/>
      <c r="AB1954" s="31"/>
      <c r="AC1954" s="122"/>
      <c r="AD1954" s="122"/>
      <c r="AQ1954" s="8"/>
      <c r="AR1954" s="8"/>
      <c r="AY1954" s="8"/>
      <c r="BA1954"/>
      <c r="BB1954"/>
      <c r="BC1954"/>
      <c r="BD1954"/>
    </row>
    <row r="1955" spans="1:56" s="4" customFormat="1">
      <c r="A1955"/>
      <c r="B1955"/>
      <c r="D1955"/>
      <c r="E1955"/>
      <c r="F1955"/>
      <c r="G1955"/>
      <c r="H1955"/>
      <c r="I1955"/>
      <c r="J1955"/>
      <c r="K1955"/>
      <c r="L1955"/>
      <c r="M1955"/>
      <c r="N1955"/>
      <c r="O1955"/>
      <c r="R1955" s="122"/>
      <c r="S1955" s="122"/>
      <c r="T1955" s="31"/>
      <c r="U1955" s="31"/>
      <c r="V1955" s="31"/>
      <c r="W1955" s="31"/>
      <c r="X1955" s="31"/>
      <c r="Y1955" s="31"/>
      <c r="Z1955" s="31"/>
      <c r="AA1955" s="31"/>
      <c r="AB1955" s="31"/>
      <c r="AC1955" s="122"/>
      <c r="AD1955" s="122"/>
      <c r="AQ1955" s="8"/>
      <c r="AR1955" s="8"/>
      <c r="AY1955" s="8"/>
      <c r="BA1955"/>
      <c r="BB1955"/>
      <c r="BC1955"/>
      <c r="BD1955"/>
    </row>
    <row r="1956" spans="1:56" s="4" customFormat="1">
      <c r="A1956"/>
      <c r="B1956"/>
      <c r="D1956"/>
      <c r="E1956"/>
      <c r="F1956"/>
      <c r="G1956"/>
      <c r="H1956"/>
      <c r="I1956"/>
      <c r="J1956"/>
      <c r="K1956"/>
      <c r="L1956"/>
      <c r="M1956"/>
      <c r="N1956"/>
      <c r="O1956"/>
      <c r="R1956" s="122"/>
      <c r="S1956" s="122"/>
      <c r="T1956" s="31"/>
      <c r="U1956" s="31"/>
      <c r="V1956" s="31"/>
      <c r="W1956" s="31"/>
      <c r="X1956" s="31"/>
      <c r="Y1956" s="31"/>
      <c r="Z1956" s="31"/>
      <c r="AA1956" s="31"/>
      <c r="AB1956" s="31"/>
      <c r="AC1956" s="122"/>
      <c r="AD1956" s="122"/>
      <c r="AQ1956" s="8"/>
      <c r="AR1956" s="8"/>
      <c r="AY1956" s="8"/>
      <c r="BA1956"/>
      <c r="BB1956"/>
      <c r="BC1956"/>
      <c r="BD1956"/>
    </row>
    <row r="1957" spans="1:56" s="4" customFormat="1">
      <c r="A1957"/>
      <c r="B1957"/>
      <c r="D1957"/>
      <c r="E1957"/>
      <c r="F1957"/>
      <c r="G1957"/>
      <c r="H1957"/>
      <c r="I1957"/>
      <c r="J1957"/>
      <c r="K1957"/>
      <c r="L1957"/>
      <c r="M1957"/>
      <c r="N1957"/>
      <c r="O1957"/>
      <c r="R1957" s="122"/>
      <c r="S1957" s="122"/>
      <c r="T1957" s="31"/>
      <c r="U1957" s="31"/>
      <c r="V1957" s="31"/>
      <c r="W1957" s="31"/>
      <c r="X1957" s="31"/>
      <c r="Y1957" s="31"/>
      <c r="Z1957" s="31"/>
      <c r="AA1957" s="31"/>
      <c r="AB1957" s="31"/>
      <c r="AC1957" s="122"/>
      <c r="AD1957" s="122"/>
      <c r="AQ1957" s="8"/>
      <c r="AR1957" s="8"/>
      <c r="AY1957" s="8"/>
      <c r="BA1957"/>
      <c r="BB1957"/>
      <c r="BC1957"/>
      <c r="BD1957"/>
    </row>
    <row r="1958" spans="1:56" s="4" customFormat="1">
      <c r="A1958"/>
      <c r="B1958"/>
      <c r="D1958"/>
      <c r="E1958"/>
      <c r="F1958"/>
      <c r="G1958"/>
      <c r="H1958"/>
      <c r="I1958"/>
      <c r="J1958"/>
      <c r="K1958"/>
      <c r="L1958"/>
      <c r="M1958"/>
      <c r="N1958"/>
      <c r="O1958"/>
      <c r="R1958" s="122"/>
      <c r="S1958" s="122"/>
      <c r="T1958" s="31"/>
      <c r="U1958" s="31"/>
      <c r="V1958" s="31"/>
      <c r="W1958" s="31"/>
      <c r="X1958" s="31"/>
      <c r="Y1958" s="31"/>
      <c r="Z1958" s="31"/>
      <c r="AA1958" s="31"/>
      <c r="AB1958" s="31"/>
      <c r="AC1958" s="122"/>
      <c r="AD1958" s="122"/>
      <c r="AQ1958" s="8"/>
      <c r="AR1958" s="8"/>
      <c r="AY1958" s="8"/>
      <c r="BA1958"/>
      <c r="BB1958"/>
      <c r="BC1958"/>
      <c r="BD1958"/>
    </row>
    <row r="1959" spans="1:56" s="4" customFormat="1">
      <c r="A1959"/>
      <c r="B1959"/>
      <c r="D1959"/>
      <c r="E1959"/>
      <c r="F1959"/>
      <c r="G1959"/>
      <c r="H1959"/>
      <c r="I1959"/>
      <c r="J1959"/>
      <c r="K1959"/>
      <c r="L1959"/>
      <c r="M1959"/>
      <c r="N1959"/>
      <c r="O1959"/>
      <c r="R1959" s="122"/>
      <c r="S1959" s="122"/>
      <c r="T1959" s="31"/>
      <c r="U1959" s="31"/>
      <c r="V1959" s="31"/>
      <c r="W1959" s="31"/>
      <c r="X1959" s="31"/>
      <c r="Y1959" s="31"/>
      <c r="Z1959" s="31"/>
      <c r="AA1959" s="31"/>
      <c r="AB1959" s="31"/>
      <c r="AC1959" s="122"/>
      <c r="AD1959" s="122"/>
      <c r="AQ1959" s="8"/>
      <c r="AR1959" s="8"/>
      <c r="AY1959" s="8"/>
      <c r="BA1959"/>
      <c r="BB1959"/>
      <c r="BC1959"/>
      <c r="BD1959"/>
    </row>
    <row r="1960" spans="1:56" s="4" customFormat="1">
      <c r="A1960"/>
      <c r="B1960"/>
      <c r="D1960"/>
      <c r="E1960"/>
      <c r="F1960"/>
      <c r="G1960"/>
      <c r="H1960"/>
      <c r="I1960"/>
      <c r="J1960"/>
      <c r="K1960"/>
      <c r="L1960"/>
      <c r="M1960"/>
      <c r="N1960"/>
      <c r="O1960"/>
      <c r="R1960" s="122"/>
      <c r="S1960" s="122"/>
      <c r="T1960" s="31"/>
      <c r="U1960" s="31"/>
      <c r="V1960" s="31"/>
      <c r="W1960" s="31"/>
      <c r="X1960" s="31"/>
      <c r="Y1960" s="31"/>
      <c r="Z1960" s="31"/>
      <c r="AA1960" s="31"/>
      <c r="AB1960" s="31"/>
      <c r="AC1960" s="122"/>
      <c r="AD1960" s="122"/>
      <c r="AQ1960" s="8"/>
      <c r="AR1960" s="8"/>
      <c r="AY1960" s="8"/>
      <c r="BA1960"/>
      <c r="BB1960"/>
      <c r="BC1960"/>
      <c r="BD1960"/>
    </row>
    <row r="1961" spans="1:56" s="4" customFormat="1">
      <c r="A1961"/>
      <c r="B1961"/>
      <c r="D1961"/>
      <c r="E1961"/>
      <c r="F1961"/>
      <c r="G1961"/>
      <c r="H1961"/>
      <c r="I1961"/>
      <c r="J1961"/>
      <c r="K1961"/>
      <c r="L1961"/>
      <c r="M1961"/>
      <c r="N1961"/>
      <c r="O1961"/>
      <c r="R1961" s="122"/>
      <c r="S1961" s="122"/>
      <c r="T1961" s="31"/>
      <c r="U1961" s="31"/>
      <c r="V1961" s="31"/>
      <c r="W1961" s="31"/>
      <c r="X1961" s="31"/>
      <c r="Y1961" s="31"/>
      <c r="Z1961" s="31"/>
      <c r="AA1961" s="31"/>
      <c r="AB1961" s="31"/>
      <c r="AC1961" s="122"/>
      <c r="AD1961" s="122"/>
      <c r="AQ1961" s="8"/>
      <c r="AR1961" s="8"/>
      <c r="AY1961" s="8"/>
      <c r="BA1961"/>
      <c r="BB1961"/>
      <c r="BC1961"/>
      <c r="BD1961"/>
    </row>
    <row r="1962" spans="1:56" s="4" customFormat="1">
      <c r="A1962"/>
      <c r="B1962"/>
      <c r="D1962"/>
      <c r="E1962"/>
      <c r="F1962"/>
      <c r="G1962"/>
      <c r="H1962"/>
      <c r="I1962"/>
      <c r="J1962"/>
      <c r="K1962"/>
      <c r="L1962"/>
      <c r="M1962"/>
      <c r="N1962"/>
      <c r="O1962"/>
      <c r="R1962" s="122"/>
      <c r="S1962" s="122"/>
      <c r="T1962" s="31"/>
      <c r="U1962" s="31"/>
      <c r="V1962" s="31"/>
      <c r="W1962" s="31"/>
      <c r="X1962" s="31"/>
      <c r="Y1962" s="31"/>
      <c r="Z1962" s="31"/>
      <c r="AA1962" s="31"/>
      <c r="AB1962" s="31"/>
      <c r="AC1962" s="122"/>
      <c r="AD1962" s="122"/>
      <c r="AQ1962" s="8"/>
      <c r="AR1962" s="8"/>
      <c r="AY1962" s="8"/>
      <c r="BA1962"/>
      <c r="BB1962"/>
      <c r="BC1962"/>
      <c r="BD1962"/>
    </row>
    <row r="1963" spans="1:56" s="4" customFormat="1">
      <c r="A1963"/>
      <c r="B1963"/>
      <c r="D1963"/>
      <c r="E1963"/>
      <c r="F1963"/>
      <c r="G1963"/>
      <c r="H1963"/>
      <c r="I1963"/>
      <c r="J1963"/>
      <c r="K1963"/>
      <c r="L1963"/>
      <c r="M1963"/>
      <c r="N1963"/>
      <c r="O1963"/>
      <c r="R1963" s="122"/>
      <c r="S1963" s="122"/>
      <c r="T1963" s="31"/>
      <c r="U1963" s="31"/>
      <c r="V1963" s="31"/>
      <c r="W1963" s="31"/>
      <c r="X1963" s="31"/>
      <c r="Y1963" s="31"/>
      <c r="Z1963" s="31"/>
      <c r="AA1963" s="31"/>
      <c r="AB1963" s="31"/>
      <c r="AC1963" s="122"/>
      <c r="AD1963" s="122"/>
      <c r="AQ1963" s="8"/>
      <c r="AR1963" s="8"/>
      <c r="AY1963" s="8"/>
      <c r="BA1963"/>
      <c r="BB1963"/>
      <c r="BC1963"/>
      <c r="BD1963"/>
    </row>
    <row r="1964" spans="1:56" s="4" customFormat="1">
      <c r="A1964"/>
      <c r="B1964"/>
      <c r="D1964"/>
      <c r="E1964"/>
      <c r="F1964"/>
      <c r="G1964"/>
      <c r="H1964"/>
      <c r="I1964"/>
      <c r="J1964"/>
      <c r="K1964"/>
      <c r="L1964"/>
      <c r="M1964"/>
      <c r="N1964"/>
      <c r="O1964"/>
      <c r="R1964" s="122"/>
      <c r="S1964" s="122"/>
      <c r="T1964" s="31"/>
      <c r="U1964" s="31"/>
      <c r="V1964" s="31"/>
      <c r="W1964" s="31"/>
      <c r="X1964" s="31"/>
      <c r="Y1964" s="31"/>
      <c r="Z1964" s="31"/>
      <c r="AA1964" s="31"/>
      <c r="AB1964" s="31"/>
      <c r="AC1964" s="122"/>
      <c r="AD1964" s="122"/>
      <c r="AQ1964" s="8"/>
      <c r="AR1964" s="8"/>
      <c r="AY1964" s="8"/>
      <c r="BA1964"/>
      <c r="BB1964"/>
      <c r="BC1964"/>
      <c r="BD1964"/>
    </row>
    <row r="1965" spans="1:56" s="4" customFormat="1">
      <c r="A1965"/>
      <c r="B1965"/>
      <c r="D1965"/>
      <c r="E1965"/>
      <c r="F1965"/>
      <c r="G1965"/>
      <c r="H1965"/>
      <c r="I1965"/>
      <c r="J1965"/>
      <c r="K1965"/>
      <c r="L1965"/>
      <c r="M1965"/>
      <c r="N1965"/>
      <c r="O1965"/>
      <c r="R1965" s="122"/>
      <c r="S1965" s="122"/>
      <c r="T1965" s="31"/>
      <c r="U1965" s="31"/>
      <c r="V1965" s="31"/>
      <c r="W1965" s="31"/>
      <c r="X1965" s="31"/>
      <c r="Y1965" s="31"/>
      <c r="Z1965" s="31"/>
      <c r="AA1965" s="31"/>
      <c r="AB1965" s="31"/>
      <c r="AC1965" s="122"/>
      <c r="AD1965" s="122"/>
      <c r="AQ1965" s="8"/>
      <c r="AR1965" s="8"/>
      <c r="AY1965" s="8"/>
      <c r="BA1965"/>
      <c r="BB1965"/>
      <c r="BC1965"/>
      <c r="BD1965"/>
    </row>
    <row r="1966" spans="1:56" s="4" customFormat="1">
      <c r="A1966"/>
      <c r="B1966"/>
      <c r="D1966"/>
      <c r="E1966"/>
      <c r="F1966"/>
      <c r="G1966"/>
      <c r="H1966"/>
      <c r="I1966"/>
      <c r="J1966"/>
      <c r="K1966"/>
      <c r="L1966"/>
      <c r="M1966"/>
      <c r="N1966"/>
      <c r="O1966"/>
      <c r="R1966" s="122"/>
      <c r="S1966" s="122"/>
      <c r="T1966" s="31"/>
      <c r="U1966" s="31"/>
      <c r="V1966" s="31"/>
      <c r="W1966" s="31"/>
      <c r="X1966" s="31"/>
      <c r="Y1966" s="31"/>
      <c r="Z1966" s="31"/>
      <c r="AA1966" s="31"/>
      <c r="AB1966" s="31"/>
      <c r="AC1966" s="122"/>
      <c r="AD1966" s="122"/>
      <c r="AQ1966" s="8"/>
      <c r="AR1966" s="8"/>
      <c r="AY1966" s="8"/>
      <c r="BA1966"/>
      <c r="BB1966"/>
      <c r="BC1966"/>
      <c r="BD1966"/>
    </row>
    <row r="1967" spans="1:56" s="4" customFormat="1">
      <c r="A1967"/>
      <c r="B1967"/>
      <c r="D1967"/>
      <c r="E1967"/>
      <c r="F1967"/>
      <c r="G1967"/>
      <c r="H1967"/>
      <c r="I1967"/>
      <c r="J1967"/>
      <c r="K1967"/>
      <c r="L1967"/>
      <c r="M1967"/>
      <c r="N1967"/>
      <c r="O1967"/>
      <c r="R1967" s="122"/>
      <c r="S1967" s="122"/>
      <c r="T1967" s="31"/>
      <c r="U1967" s="31"/>
      <c r="V1967" s="31"/>
      <c r="W1967" s="31"/>
      <c r="X1967" s="31"/>
      <c r="Y1967" s="31"/>
      <c r="Z1967" s="31"/>
      <c r="AA1967" s="31"/>
      <c r="AB1967" s="31"/>
      <c r="AC1967" s="122"/>
      <c r="AD1967" s="122"/>
      <c r="AQ1967" s="8"/>
      <c r="AR1967" s="8"/>
      <c r="AY1967" s="8"/>
      <c r="BA1967"/>
      <c r="BB1967"/>
      <c r="BC1967"/>
      <c r="BD1967"/>
    </row>
    <row r="1968" spans="1:56" s="4" customFormat="1">
      <c r="A1968"/>
      <c r="B1968"/>
      <c r="D1968"/>
      <c r="E1968"/>
      <c r="F1968"/>
      <c r="G1968"/>
      <c r="H1968"/>
      <c r="I1968"/>
      <c r="J1968"/>
      <c r="K1968"/>
      <c r="L1968"/>
      <c r="M1968"/>
      <c r="N1968"/>
      <c r="O1968"/>
      <c r="R1968" s="122"/>
      <c r="S1968" s="122"/>
      <c r="T1968" s="31"/>
      <c r="U1968" s="31"/>
      <c r="V1968" s="31"/>
      <c r="W1968" s="31"/>
      <c r="X1968" s="31"/>
      <c r="Y1968" s="31"/>
      <c r="Z1968" s="31"/>
      <c r="AA1968" s="31"/>
      <c r="AB1968" s="31"/>
      <c r="AC1968" s="122"/>
      <c r="AD1968" s="122"/>
      <c r="AQ1968" s="8"/>
      <c r="AR1968" s="8"/>
      <c r="AY1968" s="8"/>
      <c r="BA1968"/>
      <c r="BB1968"/>
      <c r="BC1968"/>
      <c r="BD1968"/>
    </row>
    <row r="1969" spans="1:56" s="4" customFormat="1">
      <c r="A1969"/>
      <c r="B1969"/>
      <c r="D1969"/>
      <c r="E1969"/>
      <c r="F1969"/>
      <c r="G1969"/>
      <c r="H1969"/>
      <c r="I1969"/>
      <c r="J1969"/>
      <c r="K1969"/>
      <c r="L1969"/>
      <c r="M1969"/>
      <c r="N1969"/>
      <c r="O1969"/>
      <c r="R1969" s="122"/>
      <c r="S1969" s="122"/>
      <c r="T1969" s="31"/>
      <c r="U1969" s="31"/>
      <c r="V1969" s="31"/>
      <c r="W1969" s="31"/>
      <c r="X1969" s="31"/>
      <c r="Y1969" s="31"/>
      <c r="Z1969" s="31"/>
      <c r="AA1969" s="31"/>
      <c r="AB1969" s="31"/>
      <c r="AC1969" s="122"/>
      <c r="AD1969" s="122"/>
      <c r="AQ1969" s="8"/>
      <c r="AR1969" s="8"/>
      <c r="AY1969" s="8"/>
      <c r="BA1969"/>
      <c r="BB1969"/>
      <c r="BC1969"/>
      <c r="BD1969"/>
    </row>
    <row r="1970" spans="1:56" s="4" customFormat="1">
      <c r="A1970"/>
      <c r="B1970"/>
      <c r="D1970"/>
      <c r="E1970"/>
      <c r="F1970"/>
      <c r="G1970"/>
      <c r="H1970"/>
      <c r="I1970"/>
      <c r="J1970"/>
      <c r="K1970"/>
      <c r="L1970"/>
      <c r="M1970"/>
      <c r="N1970"/>
      <c r="O1970"/>
      <c r="R1970" s="122"/>
      <c r="S1970" s="122"/>
      <c r="T1970" s="31"/>
      <c r="U1970" s="31"/>
      <c r="V1970" s="31"/>
      <c r="W1970" s="31"/>
      <c r="X1970" s="31"/>
      <c r="Y1970" s="31"/>
      <c r="Z1970" s="31"/>
      <c r="AA1970" s="31"/>
      <c r="AB1970" s="31"/>
      <c r="AC1970" s="122"/>
      <c r="AD1970" s="122"/>
      <c r="AQ1970" s="8"/>
      <c r="AR1970" s="8"/>
      <c r="AY1970" s="8"/>
      <c r="BA1970"/>
      <c r="BB1970"/>
      <c r="BC1970"/>
      <c r="BD1970"/>
    </row>
    <row r="1971" spans="1:56" s="4" customFormat="1">
      <c r="A1971"/>
      <c r="B1971"/>
      <c r="D1971"/>
      <c r="E1971"/>
      <c r="F1971"/>
      <c r="G1971"/>
      <c r="H1971"/>
      <c r="I1971"/>
      <c r="J1971"/>
      <c r="K1971"/>
      <c r="L1971"/>
      <c r="M1971"/>
      <c r="N1971"/>
      <c r="O1971"/>
      <c r="R1971" s="122"/>
      <c r="S1971" s="122"/>
      <c r="T1971" s="31"/>
      <c r="U1971" s="31"/>
      <c r="V1971" s="31"/>
      <c r="W1971" s="31"/>
      <c r="X1971" s="31"/>
      <c r="Y1971" s="31"/>
      <c r="Z1971" s="31"/>
      <c r="AA1971" s="31"/>
      <c r="AB1971" s="31"/>
      <c r="AC1971" s="122"/>
      <c r="AD1971" s="122"/>
      <c r="AQ1971" s="8"/>
      <c r="AR1971" s="8"/>
      <c r="AY1971" s="8"/>
      <c r="BA1971"/>
      <c r="BB1971"/>
      <c r="BC1971"/>
      <c r="BD1971"/>
    </row>
    <row r="1972" spans="1:56" s="4" customFormat="1">
      <c r="A1972"/>
      <c r="B1972"/>
      <c r="D1972"/>
      <c r="E1972"/>
      <c r="F1972"/>
      <c r="G1972"/>
      <c r="H1972"/>
      <c r="I1972"/>
      <c r="J1972"/>
      <c r="K1972"/>
      <c r="L1972"/>
      <c r="M1972"/>
      <c r="N1972"/>
      <c r="O1972"/>
      <c r="R1972" s="122"/>
      <c r="S1972" s="122"/>
      <c r="T1972" s="31"/>
      <c r="U1972" s="31"/>
      <c r="V1972" s="31"/>
      <c r="W1972" s="31"/>
      <c r="X1972" s="31"/>
      <c r="Y1972" s="31"/>
      <c r="Z1972" s="31"/>
      <c r="AA1972" s="31"/>
      <c r="AB1972" s="31"/>
      <c r="AC1972" s="122"/>
      <c r="AD1972" s="122"/>
      <c r="AQ1972" s="8"/>
      <c r="AR1972" s="8"/>
      <c r="AY1972" s="8"/>
      <c r="BA1972"/>
      <c r="BB1972"/>
      <c r="BC1972"/>
      <c r="BD1972"/>
    </row>
    <row r="1973" spans="1:56" s="4" customFormat="1">
      <c r="A1973"/>
      <c r="B1973"/>
      <c r="D1973"/>
      <c r="E1973"/>
      <c r="F1973"/>
      <c r="G1973"/>
      <c r="H1973"/>
      <c r="I1973"/>
      <c r="J1973"/>
      <c r="K1973"/>
      <c r="L1973"/>
      <c r="M1973"/>
      <c r="N1973"/>
      <c r="O1973"/>
      <c r="R1973" s="122"/>
      <c r="S1973" s="122"/>
      <c r="T1973" s="31"/>
      <c r="U1973" s="31"/>
      <c r="V1973" s="31"/>
      <c r="W1973" s="31"/>
      <c r="X1973" s="31"/>
      <c r="Y1973" s="31"/>
      <c r="Z1973" s="31"/>
      <c r="AA1973" s="31"/>
      <c r="AB1973" s="31"/>
      <c r="AC1973" s="122"/>
      <c r="AD1973" s="122"/>
      <c r="AQ1973" s="8"/>
      <c r="AR1973" s="8"/>
      <c r="AY1973" s="8"/>
      <c r="BA1973"/>
      <c r="BB1973"/>
      <c r="BC1973"/>
      <c r="BD1973"/>
    </row>
    <row r="1974" spans="1:56" s="4" customFormat="1">
      <c r="A1974"/>
      <c r="B1974"/>
      <c r="D1974"/>
      <c r="E1974"/>
      <c r="F1974"/>
      <c r="G1974"/>
      <c r="H1974"/>
      <c r="I1974"/>
      <c r="J1974"/>
      <c r="K1974"/>
      <c r="L1974"/>
      <c r="M1974"/>
      <c r="N1974"/>
      <c r="O1974"/>
      <c r="R1974" s="122"/>
      <c r="S1974" s="122"/>
      <c r="T1974" s="31"/>
      <c r="U1974" s="31"/>
      <c r="V1974" s="31"/>
      <c r="W1974" s="31"/>
      <c r="X1974" s="31"/>
      <c r="Y1974" s="31"/>
      <c r="Z1974" s="31"/>
      <c r="AA1974" s="31"/>
      <c r="AB1974" s="31"/>
      <c r="AC1974" s="122"/>
      <c r="AD1974" s="122"/>
      <c r="AQ1974" s="8"/>
      <c r="AR1974" s="8"/>
      <c r="AY1974" s="8"/>
      <c r="BA1974"/>
      <c r="BB1974"/>
      <c r="BC1974"/>
      <c r="BD1974"/>
    </row>
    <row r="1975" spans="1:56" s="4" customFormat="1">
      <c r="A1975"/>
      <c r="B1975"/>
      <c r="D1975"/>
      <c r="E1975"/>
      <c r="F1975"/>
      <c r="G1975"/>
      <c r="H1975"/>
      <c r="I1975"/>
      <c r="J1975"/>
      <c r="K1975"/>
      <c r="L1975"/>
      <c r="M1975"/>
      <c r="N1975"/>
      <c r="O1975"/>
      <c r="R1975" s="122"/>
      <c r="S1975" s="122"/>
      <c r="T1975" s="31"/>
      <c r="U1975" s="31"/>
      <c r="V1975" s="31"/>
      <c r="W1975" s="31"/>
      <c r="X1975" s="31"/>
      <c r="Y1975" s="31"/>
      <c r="Z1975" s="31"/>
      <c r="AA1975" s="31"/>
      <c r="AB1975" s="31"/>
      <c r="AC1975" s="122"/>
      <c r="AD1975" s="122"/>
      <c r="AQ1975" s="8"/>
      <c r="AR1975" s="8"/>
      <c r="AY1975" s="8"/>
      <c r="BA1975"/>
      <c r="BB1975"/>
      <c r="BC1975"/>
      <c r="BD1975"/>
    </row>
    <row r="1976" spans="1:56" s="4" customFormat="1">
      <c r="A1976"/>
      <c r="B1976"/>
      <c r="D1976"/>
      <c r="E1976"/>
      <c r="F1976"/>
      <c r="G1976"/>
      <c r="H1976"/>
      <c r="I1976"/>
      <c r="J1976"/>
      <c r="K1976"/>
      <c r="L1976"/>
      <c r="M1976"/>
      <c r="N1976"/>
      <c r="O1976"/>
      <c r="R1976" s="122"/>
      <c r="S1976" s="122"/>
      <c r="T1976" s="31"/>
      <c r="U1976" s="31"/>
      <c r="V1976" s="31"/>
      <c r="W1976" s="31"/>
      <c r="X1976" s="31"/>
      <c r="Y1976" s="31"/>
      <c r="Z1976" s="31"/>
      <c r="AA1976" s="31"/>
      <c r="AB1976" s="31"/>
      <c r="AC1976" s="122"/>
      <c r="AD1976" s="122"/>
      <c r="AQ1976" s="8"/>
      <c r="AR1976" s="8"/>
      <c r="AY1976" s="8"/>
      <c r="BA1976"/>
      <c r="BB1976"/>
      <c r="BC1976"/>
      <c r="BD1976"/>
    </row>
    <row r="1977" spans="1:56" s="4" customFormat="1">
      <c r="A1977"/>
      <c r="B1977"/>
      <c r="D1977"/>
      <c r="E1977"/>
      <c r="F1977"/>
      <c r="G1977"/>
      <c r="H1977"/>
      <c r="I1977"/>
      <c r="J1977"/>
      <c r="K1977"/>
      <c r="L1977"/>
      <c r="M1977"/>
      <c r="N1977"/>
      <c r="O1977"/>
      <c r="R1977" s="122"/>
      <c r="S1977" s="122"/>
      <c r="T1977" s="31"/>
      <c r="U1977" s="31"/>
      <c r="V1977" s="31"/>
      <c r="W1977" s="31"/>
      <c r="X1977" s="31"/>
      <c r="Y1977" s="31"/>
      <c r="Z1977" s="31"/>
      <c r="AA1977" s="31"/>
      <c r="AB1977" s="31"/>
      <c r="AC1977" s="122"/>
      <c r="AD1977" s="122"/>
      <c r="AQ1977" s="8"/>
      <c r="AR1977" s="8"/>
      <c r="AY1977" s="8"/>
      <c r="BA1977"/>
      <c r="BB1977"/>
      <c r="BC1977"/>
      <c r="BD1977"/>
    </row>
    <row r="1978" spans="1:56" s="4" customFormat="1">
      <c r="A1978"/>
      <c r="B1978"/>
      <c r="D1978"/>
      <c r="E1978"/>
      <c r="F1978"/>
      <c r="G1978"/>
      <c r="H1978"/>
      <c r="I1978"/>
      <c r="J1978"/>
      <c r="K1978"/>
      <c r="L1978"/>
      <c r="M1978"/>
      <c r="N1978"/>
      <c r="O1978"/>
      <c r="R1978" s="122"/>
      <c r="S1978" s="122"/>
      <c r="T1978" s="31"/>
      <c r="U1978" s="31"/>
      <c r="V1978" s="31"/>
      <c r="W1978" s="31"/>
      <c r="X1978" s="31"/>
      <c r="Y1978" s="31"/>
      <c r="Z1978" s="31"/>
      <c r="AA1978" s="31"/>
      <c r="AB1978" s="31"/>
      <c r="AC1978" s="122"/>
      <c r="AD1978" s="122"/>
      <c r="AQ1978" s="8"/>
      <c r="AR1978" s="8"/>
      <c r="AY1978" s="8"/>
      <c r="BA1978"/>
      <c r="BB1978"/>
      <c r="BC1978"/>
      <c r="BD1978"/>
    </row>
    <row r="1979" spans="1:56" s="4" customFormat="1">
      <c r="A1979"/>
      <c r="B1979"/>
      <c r="D1979"/>
      <c r="E1979"/>
      <c r="F1979"/>
      <c r="G1979"/>
      <c r="H1979"/>
      <c r="I1979"/>
      <c r="J1979"/>
      <c r="K1979"/>
      <c r="L1979"/>
      <c r="M1979"/>
      <c r="N1979"/>
      <c r="O1979"/>
      <c r="R1979" s="122"/>
      <c r="S1979" s="122"/>
      <c r="T1979" s="31"/>
      <c r="U1979" s="31"/>
      <c r="V1979" s="31"/>
      <c r="W1979" s="31"/>
      <c r="X1979" s="31"/>
      <c r="Y1979" s="31"/>
      <c r="Z1979" s="31"/>
      <c r="AA1979" s="31"/>
      <c r="AB1979" s="31"/>
      <c r="AC1979" s="122"/>
      <c r="AD1979" s="122"/>
      <c r="AQ1979" s="8"/>
      <c r="AR1979" s="8"/>
      <c r="AY1979" s="8"/>
      <c r="BA1979"/>
      <c r="BB1979"/>
      <c r="BC1979"/>
      <c r="BD1979"/>
    </row>
    <row r="1980" spans="1:56" s="4" customFormat="1">
      <c r="A1980"/>
      <c r="B1980"/>
      <c r="D1980"/>
      <c r="E1980"/>
      <c r="F1980"/>
      <c r="G1980"/>
      <c r="H1980"/>
      <c r="I1980"/>
      <c r="J1980"/>
      <c r="K1980"/>
      <c r="L1980"/>
      <c r="M1980"/>
      <c r="N1980"/>
      <c r="O1980"/>
      <c r="R1980" s="122"/>
      <c r="S1980" s="122"/>
      <c r="T1980" s="31"/>
      <c r="U1980" s="31"/>
      <c r="V1980" s="31"/>
      <c r="W1980" s="31"/>
      <c r="X1980" s="31"/>
      <c r="Y1980" s="31"/>
      <c r="Z1980" s="31"/>
      <c r="AA1980" s="31"/>
      <c r="AB1980" s="31"/>
      <c r="AC1980" s="122"/>
      <c r="AD1980" s="122"/>
      <c r="AQ1980" s="8"/>
      <c r="AR1980" s="8"/>
      <c r="AY1980" s="8"/>
      <c r="BA1980"/>
      <c r="BB1980"/>
      <c r="BC1980"/>
      <c r="BD1980"/>
    </row>
    <row r="1981" spans="1:56" s="4" customFormat="1">
      <c r="A1981"/>
      <c r="B1981"/>
      <c r="D1981"/>
      <c r="E1981"/>
      <c r="F1981"/>
      <c r="G1981"/>
      <c r="H1981"/>
      <c r="I1981"/>
      <c r="J1981"/>
      <c r="K1981"/>
      <c r="L1981"/>
      <c r="M1981"/>
      <c r="N1981"/>
      <c r="O1981"/>
      <c r="R1981" s="122"/>
      <c r="S1981" s="122"/>
      <c r="T1981" s="31"/>
      <c r="U1981" s="31"/>
      <c r="V1981" s="31"/>
      <c r="W1981" s="31"/>
      <c r="X1981" s="31"/>
      <c r="Y1981" s="31"/>
      <c r="Z1981" s="31"/>
      <c r="AA1981" s="31"/>
      <c r="AB1981" s="31"/>
      <c r="AC1981" s="122"/>
      <c r="AD1981" s="122"/>
      <c r="AQ1981" s="8"/>
      <c r="AR1981" s="8"/>
      <c r="AY1981" s="8"/>
      <c r="BA1981"/>
      <c r="BB1981"/>
      <c r="BC1981"/>
      <c r="BD1981"/>
    </row>
    <row r="1982" spans="1:56" s="4" customFormat="1">
      <c r="A1982"/>
      <c r="B1982"/>
      <c r="D1982"/>
      <c r="E1982"/>
      <c r="F1982"/>
      <c r="G1982"/>
      <c r="H1982"/>
      <c r="I1982"/>
      <c r="J1982"/>
      <c r="K1982"/>
      <c r="L1982"/>
      <c r="M1982"/>
      <c r="N1982"/>
      <c r="O1982"/>
      <c r="R1982" s="122"/>
      <c r="S1982" s="122"/>
      <c r="T1982" s="31"/>
      <c r="U1982" s="31"/>
      <c r="V1982" s="31"/>
      <c r="W1982" s="31"/>
      <c r="X1982" s="31"/>
      <c r="Y1982" s="31"/>
      <c r="Z1982" s="31"/>
      <c r="AA1982" s="31"/>
      <c r="AB1982" s="31"/>
      <c r="AC1982" s="122"/>
      <c r="AD1982" s="122"/>
      <c r="AQ1982" s="8"/>
      <c r="AR1982" s="8"/>
      <c r="AY1982" s="8"/>
      <c r="BA1982"/>
      <c r="BB1982"/>
      <c r="BC1982"/>
      <c r="BD1982"/>
    </row>
    <row r="1983" spans="1:56" s="4" customFormat="1">
      <c r="A1983"/>
      <c r="B1983"/>
      <c r="D1983"/>
      <c r="E1983"/>
      <c r="F1983"/>
      <c r="G1983"/>
      <c r="H1983"/>
      <c r="I1983"/>
      <c r="J1983"/>
      <c r="K1983"/>
      <c r="L1983"/>
      <c r="M1983"/>
      <c r="N1983"/>
      <c r="O1983"/>
      <c r="R1983" s="122"/>
      <c r="S1983" s="122"/>
      <c r="T1983" s="31"/>
      <c r="U1983" s="31"/>
      <c r="V1983" s="31"/>
      <c r="W1983" s="31"/>
      <c r="X1983" s="31"/>
      <c r="Y1983" s="31"/>
      <c r="Z1983" s="31"/>
      <c r="AA1983" s="31"/>
      <c r="AB1983" s="31"/>
      <c r="AC1983" s="122"/>
      <c r="AD1983" s="122"/>
      <c r="AQ1983" s="8"/>
      <c r="AR1983" s="8"/>
      <c r="AY1983" s="8"/>
      <c r="BA1983"/>
      <c r="BB1983"/>
      <c r="BC1983"/>
      <c r="BD1983"/>
    </row>
    <row r="1984" spans="1:56" s="4" customFormat="1">
      <c r="A1984"/>
      <c r="B1984"/>
      <c r="D1984"/>
      <c r="E1984"/>
      <c r="F1984"/>
      <c r="G1984"/>
      <c r="H1984"/>
      <c r="I1984"/>
      <c r="J1984"/>
      <c r="K1984"/>
      <c r="L1984"/>
      <c r="M1984"/>
      <c r="N1984"/>
      <c r="O1984"/>
      <c r="R1984" s="122"/>
      <c r="S1984" s="122"/>
      <c r="T1984" s="31"/>
      <c r="U1984" s="31"/>
      <c r="V1984" s="31"/>
      <c r="W1984" s="31"/>
      <c r="X1984" s="31"/>
      <c r="Y1984" s="31"/>
      <c r="Z1984" s="31"/>
      <c r="AA1984" s="31"/>
      <c r="AB1984" s="31"/>
      <c r="AC1984" s="122"/>
      <c r="AD1984" s="122"/>
      <c r="AQ1984" s="8"/>
      <c r="AR1984" s="8"/>
      <c r="AY1984" s="8"/>
      <c r="BA1984"/>
      <c r="BB1984"/>
      <c r="BC1984"/>
      <c r="BD1984"/>
    </row>
    <row r="1985" spans="1:56" s="4" customFormat="1">
      <c r="A1985"/>
      <c r="B1985"/>
      <c r="D1985"/>
      <c r="E1985"/>
      <c r="F1985"/>
      <c r="G1985"/>
      <c r="H1985"/>
      <c r="I1985"/>
      <c r="J1985"/>
      <c r="K1985"/>
      <c r="L1985"/>
      <c r="M1985"/>
      <c r="N1985"/>
      <c r="O1985"/>
      <c r="R1985" s="122"/>
      <c r="S1985" s="122"/>
      <c r="T1985" s="31"/>
      <c r="U1985" s="31"/>
      <c r="V1985" s="31"/>
      <c r="W1985" s="31"/>
      <c r="X1985" s="31"/>
      <c r="Y1985" s="31"/>
      <c r="Z1985" s="31"/>
      <c r="AA1985" s="31"/>
      <c r="AB1985" s="31"/>
      <c r="AC1985" s="122"/>
      <c r="AD1985" s="122"/>
      <c r="AQ1985" s="8"/>
      <c r="AR1985" s="8"/>
      <c r="AY1985" s="8"/>
      <c r="BA1985"/>
      <c r="BB1985"/>
      <c r="BC1985"/>
      <c r="BD1985"/>
    </row>
    <row r="1986" spans="1:56" s="4" customFormat="1">
      <c r="A1986"/>
      <c r="B1986"/>
      <c r="D1986"/>
      <c r="E1986"/>
      <c r="F1986"/>
      <c r="G1986"/>
      <c r="H1986"/>
      <c r="I1986"/>
      <c r="J1986"/>
      <c r="K1986"/>
      <c r="L1986"/>
      <c r="M1986"/>
      <c r="N1986"/>
      <c r="O1986"/>
      <c r="R1986" s="122"/>
      <c r="S1986" s="122"/>
      <c r="T1986" s="31"/>
      <c r="U1986" s="31"/>
      <c r="V1986" s="31"/>
      <c r="W1986" s="31"/>
      <c r="X1986" s="31"/>
      <c r="Y1986" s="31"/>
      <c r="Z1986" s="31"/>
      <c r="AA1986" s="31"/>
      <c r="AB1986" s="31"/>
      <c r="AC1986" s="122"/>
      <c r="AD1986" s="122"/>
      <c r="AQ1986" s="8"/>
      <c r="AR1986" s="8"/>
      <c r="AY1986" s="8"/>
      <c r="BA1986"/>
      <c r="BB1986"/>
      <c r="BC1986"/>
      <c r="BD1986"/>
    </row>
    <row r="1987" spans="1:56" s="4" customFormat="1">
      <c r="A1987"/>
      <c r="B1987"/>
      <c r="D1987"/>
      <c r="E1987"/>
      <c r="F1987"/>
      <c r="G1987"/>
      <c r="H1987"/>
      <c r="I1987"/>
      <c r="J1987"/>
      <c r="K1987"/>
      <c r="L1987"/>
      <c r="M1987"/>
      <c r="N1987"/>
      <c r="O1987"/>
      <c r="R1987" s="122"/>
      <c r="S1987" s="122"/>
      <c r="T1987" s="31"/>
      <c r="U1987" s="31"/>
      <c r="V1987" s="31"/>
      <c r="W1987" s="31"/>
      <c r="X1987" s="31"/>
      <c r="Y1987" s="31"/>
      <c r="Z1987" s="31"/>
      <c r="AA1987" s="31"/>
      <c r="AB1987" s="31"/>
      <c r="AC1987" s="122"/>
      <c r="AD1987" s="122"/>
      <c r="AQ1987" s="8"/>
      <c r="AR1987" s="8"/>
      <c r="AY1987" s="8"/>
      <c r="BA1987"/>
      <c r="BB1987"/>
      <c r="BC1987"/>
      <c r="BD1987"/>
    </row>
    <row r="1988" spans="1:56" s="4" customFormat="1">
      <c r="A1988"/>
      <c r="B1988"/>
      <c r="D1988"/>
      <c r="E1988"/>
      <c r="F1988"/>
      <c r="G1988"/>
      <c r="H1988"/>
      <c r="I1988"/>
      <c r="J1988"/>
      <c r="K1988"/>
      <c r="L1988"/>
      <c r="M1988"/>
      <c r="N1988"/>
      <c r="O1988"/>
      <c r="R1988" s="122"/>
      <c r="S1988" s="122"/>
      <c r="T1988" s="31"/>
      <c r="U1988" s="31"/>
      <c r="V1988" s="31"/>
      <c r="W1988" s="31"/>
      <c r="X1988" s="31"/>
      <c r="Y1988" s="31"/>
      <c r="Z1988" s="31"/>
      <c r="AA1988" s="31"/>
      <c r="AB1988" s="31"/>
      <c r="AC1988" s="122"/>
      <c r="AD1988" s="122"/>
      <c r="AQ1988" s="8"/>
      <c r="AR1988" s="8"/>
      <c r="AY1988" s="8"/>
      <c r="BA1988"/>
      <c r="BB1988"/>
      <c r="BC1988"/>
      <c r="BD1988"/>
    </row>
    <row r="1989" spans="1:56" s="4" customFormat="1">
      <c r="A1989"/>
      <c r="B1989"/>
      <c r="D1989"/>
      <c r="E1989"/>
      <c r="F1989"/>
      <c r="G1989"/>
      <c r="H1989"/>
      <c r="I1989"/>
      <c r="J1989"/>
      <c r="K1989"/>
      <c r="L1989"/>
      <c r="M1989"/>
      <c r="N1989"/>
      <c r="O1989"/>
      <c r="R1989" s="122"/>
      <c r="S1989" s="122"/>
      <c r="T1989" s="31"/>
      <c r="U1989" s="31"/>
      <c r="V1989" s="31"/>
      <c r="W1989" s="31"/>
      <c r="X1989" s="31"/>
      <c r="Y1989" s="31"/>
      <c r="Z1989" s="31"/>
      <c r="AA1989" s="31"/>
      <c r="AB1989" s="31"/>
      <c r="AC1989" s="122"/>
      <c r="AD1989" s="122"/>
      <c r="AQ1989" s="8"/>
      <c r="AR1989" s="8"/>
      <c r="AY1989" s="8"/>
      <c r="BA1989"/>
      <c r="BB1989"/>
      <c r="BC1989"/>
      <c r="BD1989"/>
    </row>
    <row r="1990" spans="1:56" s="4" customFormat="1">
      <c r="A1990"/>
      <c r="B1990"/>
      <c r="D1990"/>
      <c r="E1990"/>
      <c r="F1990"/>
      <c r="G1990"/>
      <c r="H1990"/>
      <c r="I1990"/>
      <c r="J1990"/>
      <c r="K1990"/>
      <c r="L1990"/>
      <c r="M1990"/>
      <c r="N1990"/>
      <c r="O1990"/>
      <c r="R1990" s="122"/>
      <c r="S1990" s="122"/>
      <c r="T1990" s="31"/>
      <c r="U1990" s="31"/>
      <c r="V1990" s="31"/>
      <c r="W1990" s="31"/>
      <c r="X1990" s="31"/>
      <c r="Y1990" s="31"/>
      <c r="Z1990" s="31"/>
      <c r="AA1990" s="31"/>
      <c r="AB1990" s="31"/>
      <c r="AC1990" s="122"/>
      <c r="AD1990" s="122"/>
      <c r="AQ1990" s="8"/>
      <c r="AR1990" s="8"/>
      <c r="AY1990" s="8"/>
      <c r="BA1990"/>
      <c r="BB1990"/>
      <c r="BC1990"/>
      <c r="BD1990"/>
    </row>
    <row r="1991" spans="1:56" s="4" customFormat="1">
      <c r="A1991"/>
      <c r="B1991"/>
      <c r="D1991"/>
      <c r="E1991"/>
      <c r="F1991"/>
      <c r="G1991"/>
      <c r="H1991"/>
      <c r="I1991"/>
      <c r="J1991"/>
      <c r="K1991"/>
      <c r="L1991"/>
      <c r="M1991"/>
      <c r="N1991"/>
      <c r="O1991"/>
      <c r="R1991" s="122"/>
      <c r="S1991" s="122"/>
      <c r="T1991" s="31"/>
      <c r="U1991" s="31"/>
      <c r="V1991" s="31"/>
      <c r="W1991" s="31"/>
      <c r="X1991" s="31"/>
      <c r="Y1991" s="31"/>
      <c r="Z1991" s="31"/>
      <c r="AA1991" s="31"/>
      <c r="AB1991" s="31"/>
      <c r="AC1991" s="122"/>
      <c r="AD1991" s="122"/>
      <c r="AQ1991" s="8"/>
      <c r="AR1991" s="8"/>
      <c r="AY1991" s="8"/>
      <c r="BA1991"/>
      <c r="BB1991"/>
      <c r="BC1991"/>
      <c r="BD1991"/>
    </row>
    <row r="1992" spans="1:56" s="4" customFormat="1">
      <c r="A1992"/>
      <c r="B1992"/>
      <c r="D1992"/>
      <c r="E1992"/>
      <c r="F1992"/>
      <c r="G1992"/>
      <c r="H1992"/>
      <c r="I1992"/>
      <c r="J1992"/>
      <c r="K1992"/>
      <c r="L1992"/>
      <c r="M1992"/>
      <c r="N1992"/>
      <c r="O1992"/>
      <c r="R1992" s="122"/>
      <c r="S1992" s="122"/>
      <c r="T1992" s="31"/>
      <c r="U1992" s="31"/>
      <c r="V1992" s="31"/>
      <c r="W1992" s="31"/>
      <c r="X1992" s="31"/>
      <c r="Y1992" s="31"/>
      <c r="Z1992" s="31"/>
      <c r="AA1992" s="31"/>
      <c r="AB1992" s="31"/>
      <c r="AC1992" s="122"/>
      <c r="AD1992" s="122"/>
      <c r="AQ1992" s="8"/>
      <c r="AR1992" s="8"/>
      <c r="AY1992" s="8"/>
      <c r="BA1992"/>
      <c r="BB1992"/>
      <c r="BC1992"/>
      <c r="BD1992"/>
    </row>
    <row r="1993" spans="1:56" s="4" customFormat="1">
      <c r="A1993"/>
      <c r="B1993"/>
      <c r="D1993"/>
      <c r="E1993"/>
      <c r="F1993"/>
      <c r="G1993"/>
      <c r="H1993"/>
      <c r="I1993"/>
      <c r="J1993"/>
      <c r="K1993"/>
      <c r="L1993"/>
      <c r="M1993"/>
      <c r="N1993"/>
      <c r="O1993"/>
      <c r="R1993" s="122"/>
      <c r="S1993" s="122"/>
      <c r="T1993" s="31"/>
      <c r="U1993" s="31"/>
      <c r="V1993" s="31"/>
      <c r="W1993" s="31"/>
      <c r="X1993" s="31"/>
      <c r="Y1993" s="31"/>
      <c r="Z1993" s="31"/>
      <c r="AA1993" s="31"/>
      <c r="AB1993" s="31"/>
      <c r="AC1993" s="122"/>
      <c r="AD1993" s="122"/>
      <c r="AQ1993" s="8"/>
      <c r="AR1993" s="8"/>
      <c r="AY1993" s="8"/>
      <c r="BA1993"/>
      <c r="BB1993"/>
      <c r="BC1993"/>
      <c r="BD1993"/>
    </row>
    <row r="1994" spans="1:56" s="4" customFormat="1">
      <c r="A1994"/>
      <c r="B1994"/>
      <c r="D1994"/>
      <c r="E1994"/>
      <c r="F1994"/>
      <c r="G1994"/>
      <c r="H1994"/>
      <c r="I1994"/>
      <c r="J1994"/>
      <c r="K1994"/>
      <c r="L1994"/>
      <c r="M1994"/>
      <c r="N1994"/>
      <c r="O1994"/>
      <c r="R1994" s="122"/>
      <c r="S1994" s="122"/>
      <c r="T1994" s="31"/>
      <c r="U1994" s="31"/>
      <c r="V1994" s="31"/>
      <c r="W1994" s="31"/>
      <c r="X1994" s="31"/>
      <c r="Y1994" s="31"/>
      <c r="Z1994" s="31"/>
      <c r="AA1994" s="31"/>
      <c r="AB1994" s="31"/>
      <c r="AC1994" s="122"/>
      <c r="AD1994" s="122"/>
      <c r="AQ1994" s="8"/>
      <c r="AR1994" s="8"/>
      <c r="AY1994" s="8"/>
      <c r="BA1994"/>
      <c r="BB1994"/>
      <c r="BC1994"/>
      <c r="BD1994"/>
    </row>
    <row r="1995" spans="1:56" s="4" customFormat="1">
      <c r="A1995"/>
      <c r="B1995"/>
      <c r="D1995"/>
      <c r="E1995"/>
      <c r="F1995"/>
      <c r="G1995"/>
      <c r="H1995"/>
      <c r="I1995"/>
      <c r="J1995"/>
      <c r="K1995"/>
      <c r="L1995"/>
      <c r="M1995"/>
      <c r="N1995"/>
      <c r="O1995"/>
      <c r="R1995" s="122"/>
      <c r="S1995" s="122"/>
      <c r="T1995" s="31"/>
      <c r="U1995" s="31"/>
      <c r="V1995" s="31"/>
      <c r="W1995" s="31"/>
      <c r="X1995" s="31"/>
      <c r="Y1995" s="31"/>
      <c r="Z1995" s="31"/>
      <c r="AA1995" s="31"/>
      <c r="AB1995" s="31"/>
      <c r="AC1995" s="122"/>
      <c r="AD1995" s="122"/>
      <c r="AQ1995" s="8"/>
      <c r="AR1995" s="8"/>
      <c r="AY1995" s="8"/>
      <c r="BA1995"/>
      <c r="BB1995"/>
      <c r="BC1995"/>
      <c r="BD1995"/>
    </row>
    <row r="1996" spans="1:56" s="4" customFormat="1">
      <c r="A1996"/>
      <c r="B1996"/>
      <c r="D1996"/>
      <c r="E1996"/>
      <c r="F1996"/>
      <c r="G1996"/>
      <c r="H1996"/>
      <c r="I1996"/>
      <c r="J1996"/>
      <c r="K1996"/>
      <c r="L1996"/>
      <c r="M1996"/>
      <c r="N1996"/>
      <c r="O1996"/>
      <c r="R1996" s="122"/>
      <c r="S1996" s="122"/>
      <c r="T1996" s="31"/>
      <c r="U1996" s="31"/>
      <c r="V1996" s="31"/>
      <c r="W1996" s="31"/>
      <c r="X1996" s="31"/>
      <c r="Y1996" s="31"/>
      <c r="Z1996" s="31"/>
      <c r="AA1996" s="31"/>
      <c r="AB1996" s="31"/>
      <c r="AC1996" s="122"/>
      <c r="AD1996" s="122"/>
      <c r="AQ1996" s="8"/>
      <c r="AR1996" s="8"/>
      <c r="AY1996" s="8"/>
      <c r="BA1996"/>
      <c r="BB1996"/>
      <c r="BC1996"/>
      <c r="BD1996"/>
    </row>
    <row r="1997" spans="1:56" s="4" customFormat="1">
      <c r="A1997"/>
      <c r="B1997"/>
      <c r="D1997"/>
      <c r="E1997"/>
      <c r="F1997"/>
      <c r="G1997"/>
      <c r="H1997"/>
      <c r="I1997"/>
      <c r="J1997"/>
      <c r="K1997"/>
      <c r="L1997"/>
      <c r="M1997"/>
      <c r="N1997"/>
      <c r="O1997"/>
      <c r="R1997" s="122"/>
      <c r="S1997" s="122"/>
      <c r="T1997" s="31"/>
      <c r="U1997" s="31"/>
      <c r="V1997" s="31"/>
      <c r="W1997" s="31"/>
      <c r="X1997" s="31"/>
      <c r="Y1997" s="31"/>
      <c r="Z1997" s="31"/>
      <c r="AA1997" s="31"/>
      <c r="AB1997" s="31"/>
      <c r="AC1997" s="122"/>
      <c r="AD1997" s="122"/>
      <c r="AQ1997" s="8"/>
      <c r="AR1997" s="8"/>
      <c r="AY1997" s="8"/>
      <c r="BA1997"/>
      <c r="BB1997"/>
      <c r="BC1997"/>
      <c r="BD1997"/>
    </row>
    <row r="1998" spans="1:56" s="4" customFormat="1">
      <c r="A1998"/>
      <c r="B1998"/>
      <c r="D1998"/>
      <c r="E1998"/>
      <c r="F1998"/>
      <c r="G1998"/>
      <c r="H1998"/>
      <c r="I1998"/>
      <c r="J1998"/>
      <c r="K1998"/>
      <c r="L1998"/>
      <c r="M1998"/>
      <c r="N1998"/>
      <c r="O1998"/>
      <c r="R1998" s="122"/>
      <c r="S1998" s="122"/>
      <c r="T1998" s="31"/>
      <c r="U1998" s="31"/>
      <c r="V1998" s="31"/>
      <c r="W1998" s="31"/>
      <c r="X1998" s="31"/>
      <c r="Y1998" s="31"/>
      <c r="Z1998" s="31"/>
      <c r="AA1998" s="31"/>
      <c r="AB1998" s="31"/>
      <c r="AC1998" s="122"/>
      <c r="AD1998" s="122"/>
      <c r="AQ1998" s="8"/>
      <c r="AR1998" s="8"/>
      <c r="AY1998" s="8"/>
      <c r="BA1998"/>
      <c r="BB1998"/>
      <c r="BC1998"/>
      <c r="BD1998"/>
    </row>
    <row r="1999" spans="1:56" s="4" customFormat="1">
      <c r="A1999"/>
      <c r="B1999"/>
      <c r="D1999"/>
      <c r="E1999"/>
      <c r="F1999"/>
      <c r="G1999"/>
      <c r="H1999"/>
      <c r="I1999"/>
      <c r="J1999"/>
      <c r="K1999"/>
      <c r="L1999"/>
      <c r="M1999"/>
      <c r="N1999"/>
      <c r="O1999"/>
      <c r="R1999" s="122"/>
      <c r="S1999" s="122"/>
      <c r="T1999" s="31"/>
      <c r="U1999" s="31"/>
      <c r="V1999" s="31"/>
      <c r="W1999" s="31"/>
      <c r="X1999" s="31"/>
      <c r="Y1999" s="31"/>
      <c r="Z1999" s="31"/>
      <c r="AA1999" s="31"/>
      <c r="AB1999" s="31"/>
      <c r="AC1999" s="122"/>
      <c r="AD1999" s="122"/>
      <c r="AQ1999" s="8"/>
      <c r="AR1999" s="8"/>
      <c r="AY1999" s="8"/>
      <c r="BA1999"/>
      <c r="BB1999"/>
      <c r="BC1999"/>
      <c r="BD1999"/>
    </row>
    <row r="2000" spans="1:56" s="4" customFormat="1">
      <c r="A2000"/>
      <c r="B2000"/>
      <c r="D2000"/>
      <c r="E2000"/>
      <c r="F2000"/>
      <c r="G2000"/>
      <c r="H2000"/>
      <c r="I2000"/>
      <c r="J2000"/>
      <c r="K2000"/>
      <c r="L2000"/>
      <c r="M2000"/>
      <c r="N2000"/>
      <c r="O2000"/>
      <c r="R2000" s="122"/>
      <c r="S2000" s="122"/>
      <c r="T2000" s="31"/>
      <c r="U2000" s="31"/>
      <c r="V2000" s="31"/>
      <c r="W2000" s="31"/>
      <c r="X2000" s="31"/>
      <c r="Y2000" s="31"/>
      <c r="Z2000" s="31"/>
      <c r="AA2000" s="31"/>
      <c r="AB2000" s="31"/>
      <c r="AC2000" s="122"/>
      <c r="AD2000" s="122"/>
      <c r="AQ2000" s="8"/>
      <c r="AR2000" s="8"/>
      <c r="AY2000" s="8"/>
      <c r="BA2000"/>
      <c r="BB2000"/>
      <c r="BC2000"/>
      <c r="BD2000"/>
    </row>
    <row r="2001" spans="1:56" s="4" customFormat="1">
      <c r="A2001"/>
      <c r="B2001"/>
      <c r="D2001"/>
      <c r="E2001"/>
      <c r="F2001"/>
      <c r="G2001"/>
      <c r="H2001"/>
      <c r="I2001"/>
      <c r="J2001"/>
      <c r="K2001"/>
      <c r="L2001"/>
      <c r="M2001"/>
      <c r="N2001"/>
      <c r="O2001"/>
      <c r="R2001" s="122"/>
      <c r="S2001" s="122"/>
      <c r="T2001" s="31"/>
      <c r="U2001" s="31"/>
      <c r="V2001" s="31"/>
      <c r="W2001" s="31"/>
      <c r="X2001" s="31"/>
      <c r="Y2001" s="31"/>
      <c r="Z2001" s="31"/>
      <c r="AA2001" s="31"/>
      <c r="AB2001" s="31"/>
      <c r="AC2001" s="122"/>
      <c r="AD2001" s="122"/>
      <c r="AQ2001" s="8"/>
      <c r="AR2001" s="8"/>
      <c r="AY2001" s="8"/>
      <c r="BA2001"/>
      <c r="BB2001"/>
      <c r="BC2001"/>
      <c r="BD2001"/>
    </row>
    <row r="2002" spans="1:56" s="4" customFormat="1">
      <c r="A2002"/>
      <c r="B2002"/>
      <c r="D2002"/>
      <c r="E2002"/>
      <c r="F2002"/>
      <c r="G2002"/>
      <c r="H2002"/>
      <c r="I2002"/>
      <c r="J2002"/>
      <c r="K2002"/>
      <c r="L2002"/>
      <c r="M2002"/>
      <c r="N2002"/>
      <c r="O2002"/>
      <c r="R2002" s="122"/>
      <c r="S2002" s="122"/>
      <c r="T2002" s="31"/>
      <c r="U2002" s="31"/>
      <c r="V2002" s="31"/>
      <c r="W2002" s="31"/>
      <c r="X2002" s="31"/>
      <c r="Y2002" s="31"/>
      <c r="Z2002" s="31"/>
      <c r="AA2002" s="31"/>
      <c r="AB2002" s="31"/>
      <c r="AC2002" s="122"/>
      <c r="AD2002" s="122"/>
      <c r="AQ2002" s="8"/>
      <c r="AR2002" s="8"/>
      <c r="AY2002" s="8"/>
      <c r="BA2002"/>
      <c r="BB2002"/>
      <c r="BC2002"/>
      <c r="BD2002"/>
    </row>
    <row r="2003" spans="1:56" s="4" customFormat="1">
      <c r="A2003"/>
      <c r="B2003"/>
      <c r="D2003"/>
      <c r="E2003"/>
      <c r="F2003"/>
      <c r="G2003"/>
      <c r="H2003"/>
      <c r="I2003"/>
      <c r="J2003"/>
      <c r="K2003"/>
      <c r="L2003"/>
      <c r="M2003"/>
      <c r="N2003"/>
      <c r="O2003"/>
      <c r="R2003" s="122"/>
      <c r="S2003" s="122"/>
      <c r="T2003" s="31"/>
      <c r="U2003" s="31"/>
      <c r="V2003" s="31"/>
      <c r="W2003" s="31"/>
      <c r="X2003" s="31"/>
      <c r="Y2003" s="31"/>
      <c r="Z2003" s="31"/>
      <c r="AA2003" s="31"/>
      <c r="AB2003" s="31"/>
      <c r="AC2003" s="122"/>
      <c r="AD2003" s="122"/>
      <c r="AQ2003" s="8"/>
      <c r="AR2003" s="8"/>
      <c r="AY2003" s="8"/>
      <c r="BA2003"/>
      <c r="BB2003"/>
      <c r="BC2003"/>
      <c r="BD2003"/>
    </row>
    <row r="2004" spans="1:56" s="4" customFormat="1">
      <c r="A2004"/>
      <c r="B2004"/>
      <c r="D2004"/>
      <c r="E2004"/>
      <c r="F2004"/>
      <c r="G2004"/>
      <c r="H2004"/>
      <c r="I2004"/>
      <c r="J2004"/>
      <c r="K2004"/>
      <c r="L2004"/>
      <c r="M2004"/>
      <c r="N2004"/>
      <c r="O2004"/>
      <c r="R2004" s="122"/>
      <c r="S2004" s="122"/>
      <c r="T2004" s="31"/>
      <c r="U2004" s="31"/>
      <c r="V2004" s="31"/>
      <c r="W2004" s="31"/>
      <c r="X2004" s="31"/>
      <c r="Y2004" s="31"/>
      <c r="Z2004" s="31"/>
      <c r="AA2004" s="31"/>
      <c r="AB2004" s="31"/>
      <c r="AC2004" s="122"/>
      <c r="AD2004" s="122"/>
      <c r="AQ2004" s="8"/>
      <c r="AR2004" s="8"/>
      <c r="AY2004" s="8"/>
      <c r="BA2004"/>
      <c r="BB2004"/>
      <c r="BC2004"/>
      <c r="BD2004"/>
    </row>
    <row r="2005" spans="1:56" s="4" customFormat="1">
      <c r="A2005"/>
      <c r="B2005"/>
      <c r="D2005"/>
      <c r="E2005"/>
      <c r="F2005"/>
      <c r="G2005"/>
      <c r="H2005"/>
      <c r="I2005"/>
      <c r="J2005"/>
      <c r="K2005"/>
      <c r="L2005"/>
      <c r="M2005"/>
      <c r="N2005"/>
      <c r="O2005"/>
      <c r="R2005" s="122"/>
      <c r="S2005" s="122"/>
      <c r="T2005" s="31"/>
      <c r="U2005" s="31"/>
      <c r="V2005" s="31"/>
      <c r="W2005" s="31"/>
      <c r="X2005" s="31"/>
      <c r="Y2005" s="31"/>
      <c r="Z2005" s="31"/>
      <c r="AA2005" s="31"/>
      <c r="AB2005" s="31"/>
      <c r="AC2005" s="122"/>
      <c r="AD2005" s="122"/>
      <c r="AQ2005" s="8"/>
      <c r="AR2005" s="8"/>
      <c r="AY2005" s="8"/>
      <c r="BA2005"/>
      <c r="BB2005"/>
      <c r="BC2005"/>
      <c r="BD2005"/>
    </row>
    <row r="2006" spans="1:56" s="4" customFormat="1">
      <c r="A2006"/>
      <c r="B2006"/>
      <c r="D2006"/>
      <c r="E2006"/>
      <c r="F2006"/>
      <c r="G2006"/>
      <c r="H2006"/>
      <c r="I2006"/>
      <c r="J2006"/>
      <c r="K2006"/>
      <c r="L2006"/>
      <c r="M2006"/>
      <c r="N2006"/>
      <c r="O2006"/>
      <c r="R2006" s="122"/>
      <c r="S2006" s="122"/>
      <c r="T2006" s="31"/>
      <c r="U2006" s="31"/>
      <c r="V2006" s="31"/>
      <c r="W2006" s="31"/>
      <c r="X2006" s="31"/>
      <c r="Y2006" s="31"/>
      <c r="Z2006" s="31"/>
      <c r="AA2006" s="31"/>
      <c r="AB2006" s="31"/>
      <c r="AC2006" s="122"/>
      <c r="AD2006" s="122"/>
      <c r="AQ2006" s="8"/>
      <c r="AR2006" s="8"/>
      <c r="AY2006" s="8"/>
      <c r="BA2006"/>
      <c r="BB2006"/>
      <c r="BC2006"/>
      <c r="BD2006"/>
    </row>
    <row r="2007" spans="1:56" s="4" customFormat="1">
      <c r="A2007"/>
      <c r="B2007"/>
      <c r="D2007"/>
      <c r="E2007"/>
      <c r="F2007"/>
      <c r="G2007"/>
      <c r="H2007"/>
      <c r="I2007"/>
      <c r="J2007"/>
      <c r="K2007"/>
      <c r="L2007"/>
      <c r="M2007"/>
      <c r="N2007"/>
      <c r="O2007"/>
      <c r="R2007" s="122"/>
      <c r="S2007" s="122"/>
      <c r="T2007" s="31"/>
      <c r="U2007" s="31"/>
      <c r="V2007" s="31"/>
      <c r="W2007" s="31"/>
      <c r="X2007" s="31"/>
      <c r="Y2007" s="31"/>
      <c r="Z2007" s="31"/>
      <c r="AA2007" s="31"/>
      <c r="AB2007" s="31"/>
      <c r="AC2007" s="122"/>
      <c r="AD2007" s="122"/>
      <c r="AQ2007" s="8"/>
      <c r="AR2007" s="8"/>
      <c r="AY2007" s="8"/>
      <c r="BA2007"/>
      <c r="BB2007"/>
      <c r="BC2007"/>
      <c r="BD2007"/>
    </row>
    <row r="2008" spans="1:56" s="4" customFormat="1">
      <c r="A2008"/>
      <c r="B2008"/>
      <c r="D2008"/>
      <c r="E2008"/>
      <c r="F2008"/>
      <c r="G2008"/>
      <c r="H2008"/>
      <c r="I2008"/>
      <c r="J2008"/>
      <c r="K2008"/>
      <c r="L2008"/>
      <c r="M2008"/>
      <c r="N2008"/>
      <c r="O2008"/>
      <c r="R2008" s="122"/>
      <c r="S2008" s="122"/>
      <c r="T2008" s="31"/>
      <c r="U2008" s="31"/>
      <c r="V2008" s="31"/>
      <c r="W2008" s="31"/>
      <c r="X2008" s="31"/>
      <c r="Y2008" s="31"/>
      <c r="Z2008" s="31"/>
      <c r="AA2008" s="31"/>
      <c r="AB2008" s="31"/>
      <c r="AC2008" s="122"/>
      <c r="AD2008" s="122"/>
      <c r="AQ2008" s="8"/>
      <c r="AR2008" s="8"/>
      <c r="AY2008" s="8"/>
      <c r="BA2008"/>
      <c r="BB2008"/>
      <c r="BC2008"/>
      <c r="BD2008"/>
    </row>
    <row r="2009" spans="1:56" s="4" customFormat="1">
      <c r="A2009"/>
      <c r="B2009"/>
      <c r="D2009"/>
      <c r="E2009"/>
      <c r="F2009"/>
      <c r="G2009"/>
      <c r="H2009"/>
      <c r="I2009"/>
      <c r="J2009"/>
      <c r="K2009"/>
      <c r="L2009"/>
      <c r="M2009"/>
      <c r="N2009"/>
      <c r="O2009"/>
      <c r="R2009" s="122"/>
      <c r="S2009" s="122"/>
      <c r="T2009" s="31"/>
      <c r="U2009" s="31"/>
      <c r="V2009" s="31"/>
      <c r="W2009" s="31"/>
      <c r="X2009" s="31"/>
      <c r="Y2009" s="31"/>
      <c r="Z2009" s="31"/>
      <c r="AA2009" s="31"/>
      <c r="AB2009" s="31"/>
      <c r="AC2009" s="122"/>
      <c r="AD2009" s="122"/>
      <c r="AQ2009" s="8"/>
      <c r="AR2009" s="8"/>
      <c r="AY2009" s="8"/>
      <c r="BA2009"/>
      <c r="BB2009"/>
      <c r="BC2009"/>
      <c r="BD2009"/>
    </row>
    <row r="2010" spans="1:56" s="4" customFormat="1">
      <c r="A2010"/>
      <c r="B2010"/>
      <c r="D2010"/>
      <c r="E2010"/>
      <c r="F2010"/>
      <c r="G2010"/>
      <c r="H2010"/>
      <c r="I2010"/>
      <c r="J2010"/>
      <c r="K2010"/>
      <c r="L2010"/>
      <c r="M2010"/>
      <c r="N2010"/>
      <c r="O2010"/>
      <c r="R2010" s="122"/>
      <c r="S2010" s="122"/>
      <c r="T2010" s="31"/>
      <c r="U2010" s="31"/>
      <c r="V2010" s="31"/>
      <c r="W2010" s="31"/>
      <c r="X2010" s="31"/>
      <c r="Y2010" s="31"/>
      <c r="Z2010" s="31"/>
      <c r="AA2010" s="31"/>
      <c r="AB2010" s="31"/>
      <c r="AC2010" s="122"/>
      <c r="AD2010" s="122"/>
      <c r="AQ2010" s="8"/>
      <c r="AR2010" s="8"/>
      <c r="AY2010" s="8"/>
      <c r="BA2010"/>
      <c r="BB2010"/>
      <c r="BC2010"/>
      <c r="BD2010"/>
    </row>
    <row r="2011" spans="1:56" s="4" customFormat="1">
      <c r="A2011"/>
      <c r="B2011"/>
      <c r="D2011"/>
      <c r="E2011"/>
      <c r="F2011"/>
      <c r="G2011"/>
      <c r="H2011"/>
      <c r="I2011"/>
      <c r="J2011"/>
      <c r="K2011"/>
      <c r="L2011"/>
      <c r="M2011"/>
      <c r="N2011"/>
      <c r="O2011"/>
      <c r="R2011" s="122"/>
      <c r="S2011" s="122"/>
      <c r="T2011" s="31"/>
      <c r="U2011" s="31"/>
      <c r="V2011" s="31"/>
      <c r="W2011" s="31"/>
      <c r="X2011" s="31"/>
      <c r="Y2011" s="31"/>
      <c r="Z2011" s="31"/>
      <c r="AA2011" s="31"/>
      <c r="AB2011" s="31"/>
      <c r="AC2011" s="122"/>
      <c r="AD2011" s="122"/>
      <c r="AQ2011" s="8"/>
      <c r="AR2011" s="8"/>
      <c r="AY2011" s="8"/>
      <c r="BA2011"/>
      <c r="BB2011"/>
      <c r="BC2011"/>
      <c r="BD2011"/>
    </row>
    <row r="2012" spans="1:56" s="4" customFormat="1">
      <c r="A2012"/>
      <c r="B2012"/>
      <c r="D2012"/>
      <c r="E2012"/>
      <c r="F2012"/>
      <c r="G2012"/>
      <c r="H2012"/>
      <c r="I2012"/>
      <c r="J2012"/>
      <c r="K2012"/>
      <c r="L2012"/>
      <c r="M2012"/>
      <c r="N2012"/>
      <c r="O2012"/>
      <c r="R2012" s="122"/>
      <c r="S2012" s="122"/>
      <c r="T2012" s="31"/>
      <c r="U2012" s="31"/>
      <c r="V2012" s="31"/>
      <c r="W2012" s="31"/>
      <c r="X2012" s="31"/>
      <c r="Y2012" s="31"/>
      <c r="Z2012" s="31"/>
      <c r="AA2012" s="31"/>
      <c r="AB2012" s="31"/>
      <c r="AC2012" s="122"/>
      <c r="AD2012" s="122"/>
      <c r="AQ2012" s="8"/>
      <c r="AR2012" s="8"/>
      <c r="AY2012" s="8"/>
      <c r="BA2012"/>
      <c r="BB2012"/>
      <c r="BC2012"/>
      <c r="BD2012"/>
    </row>
    <row r="2013" spans="1:56" s="4" customFormat="1">
      <c r="A2013"/>
      <c r="B2013"/>
      <c r="D2013"/>
      <c r="E2013"/>
      <c r="F2013"/>
      <c r="G2013"/>
      <c r="H2013"/>
      <c r="I2013"/>
      <c r="J2013"/>
      <c r="K2013"/>
      <c r="L2013"/>
      <c r="M2013"/>
      <c r="N2013"/>
      <c r="O2013"/>
      <c r="R2013" s="122"/>
      <c r="S2013" s="122"/>
      <c r="T2013" s="31"/>
      <c r="U2013" s="31"/>
      <c r="V2013" s="31"/>
      <c r="W2013" s="31"/>
      <c r="X2013" s="31"/>
      <c r="Y2013" s="31"/>
      <c r="Z2013" s="31"/>
      <c r="AA2013" s="31"/>
      <c r="AB2013" s="31"/>
      <c r="AC2013" s="122"/>
      <c r="AD2013" s="122"/>
      <c r="AQ2013" s="8"/>
      <c r="AR2013" s="8"/>
      <c r="AY2013" s="8"/>
      <c r="BA2013"/>
      <c r="BB2013"/>
      <c r="BC2013"/>
      <c r="BD2013"/>
    </row>
    <row r="2014" spans="1:56" s="4" customFormat="1">
      <c r="A2014"/>
      <c r="B2014"/>
      <c r="D2014"/>
      <c r="E2014"/>
      <c r="F2014"/>
      <c r="G2014"/>
      <c r="H2014"/>
      <c r="I2014"/>
      <c r="J2014"/>
      <c r="K2014"/>
      <c r="L2014"/>
      <c r="M2014"/>
      <c r="N2014"/>
      <c r="O2014"/>
      <c r="R2014" s="122"/>
      <c r="S2014" s="122"/>
      <c r="T2014" s="31"/>
      <c r="U2014" s="31"/>
      <c r="V2014" s="31"/>
      <c r="W2014" s="31"/>
      <c r="X2014" s="31"/>
      <c r="Y2014" s="31"/>
      <c r="Z2014" s="31"/>
      <c r="AA2014" s="31"/>
      <c r="AB2014" s="31"/>
      <c r="AC2014" s="122"/>
      <c r="AD2014" s="122"/>
      <c r="AQ2014" s="8"/>
      <c r="AR2014" s="8"/>
      <c r="AY2014" s="8"/>
      <c r="BA2014"/>
      <c r="BB2014"/>
      <c r="BC2014"/>
      <c r="BD2014"/>
    </row>
    <row r="2015" spans="1:56" s="4" customFormat="1">
      <c r="A2015"/>
      <c r="B2015"/>
      <c r="D2015"/>
      <c r="E2015"/>
      <c r="F2015"/>
      <c r="G2015"/>
      <c r="H2015"/>
      <c r="I2015"/>
      <c r="J2015"/>
      <c r="K2015"/>
      <c r="L2015"/>
      <c r="M2015"/>
      <c r="N2015"/>
      <c r="O2015"/>
      <c r="R2015" s="122"/>
      <c r="S2015" s="122"/>
      <c r="T2015" s="31"/>
      <c r="U2015" s="31"/>
      <c r="V2015" s="31"/>
      <c r="W2015" s="31"/>
      <c r="X2015" s="31"/>
      <c r="Y2015" s="31"/>
      <c r="Z2015" s="31"/>
      <c r="AA2015" s="31"/>
      <c r="AB2015" s="31"/>
      <c r="AC2015" s="122"/>
      <c r="AD2015" s="122"/>
      <c r="AQ2015" s="8"/>
      <c r="AR2015" s="8"/>
      <c r="AY2015" s="8"/>
      <c r="BA2015"/>
      <c r="BB2015"/>
      <c r="BC2015"/>
      <c r="BD2015"/>
    </row>
    <row r="2016" spans="1:56" s="4" customFormat="1">
      <c r="A2016"/>
      <c r="B2016"/>
      <c r="D2016"/>
      <c r="E2016"/>
      <c r="F2016"/>
      <c r="G2016"/>
      <c r="H2016"/>
      <c r="I2016"/>
      <c r="J2016"/>
      <c r="K2016"/>
      <c r="L2016"/>
      <c r="M2016"/>
      <c r="N2016"/>
      <c r="O2016"/>
      <c r="R2016" s="122"/>
      <c r="S2016" s="122"/>
      <c r="T2016" s="31"/>
      <c r="U2016" s="31"/>
      <c r="V2016" s="31"/>
      <c r="W2016" s="31"/>
      <c r="X2016" s="31"/>
      <c r="Y2016" s="31"/>
      <c r="Z2016" s="31"/>
      <c r="AA2016" s="31"/>
      <c r="AB2016" s="31"/>
      <c r="AC2016" s="122"/>
      <c r="AD2016" s="122"/>
      <c r="AQ2016" s="8"/>
      <c r="AR2016" s="8"/>
      <c r="AY2016" s="8"/>
      <c r="BA2016"/>
      <c r="BB2016"/>
      <c r="BC2016"/>
      <c r="BD2016"/>
    </row>
    <row r="2017" spans="1:56" s="4" customFormat="1">
      <c r="A2017"/>
      <c r="B2017"/>
      <c r="D2017"/>
      <c r="E2017"/>
      <c r="F2017"/>
      <c r="G2017"/>
      <c r="H2017"/>
      <c r="I2017"/>
      <c r="J2017"/>
      <c r="K2017"/>
      <c r="L2017"/>
      <c r="M2017"/>
      <c r="N2017"/>
      <c r="O2017"/>
      <c r="R2017" s="122"/>
      <c r="S2017" s="122"/>
      <c r="T2017" s="31"/>
      <c r="U2017" s="31"/>
      <c r="V2017" s="31"/>
      <c r="W2017" s="31"/>
      <c r="X2017" s="31"/>
      <c r="Y2017" s="31"/>
      <c r="Z2017" s="31"/>
      <c r="AA2017" s="31"/>
      <c r="AB2017" s="31"/>
      <c r="AC2017" s="122"/>
      <c r="AD2017" s="122"/>
      <c r="AQ2017" s="8"/>
      <c r="AR2017" s="8"/>
      <c r="AY2017" s="8"/>
      <c r="BA2017"/>
      <c r="BB2017"/>
      <c r="BC2017"/>
      <c r="BD2017"/>
    </row>
    <row r="2018" spans="1:56" s="4" customFormat="1">
      <c r="A2018"/>
      <c r="B2018"/>
      <c r="D2018"/>
      <c r="E2018"/>
      <c r="F2018"/>
      <c r="G2018"/>
      <c r="H2018"/>
      <c r="I2018"/>
      <c r="J2018"/>
      <c r="K2018"/>
      <c r="L2018"/>
      <c r="M2018"/>
      <c r="N2018"/>
      <c r="O2018"/>
      <c r="R2018" s="122"/>
      <c r="S2018" s="122"/>
      <c r="T2018" s="31"/>
      <c r="U2018" s="31"/>
      <c r="V2018" s="31"/>
      <c r="W2018" s="31"/>
      <c r="X2018" s="31"/>
      <c r="Y2018" s="31"/>
      <c r="Z2018" s="31"/>
      <c r="AA2018" s="31"/>
      <c r="AB2018" s="31"/>
      <c r="AC2018" s="122"/>
      <c r="AD2018" s="122"/>
      <c r="AQ2018" s="8"/>
      <c r="AR2018" s="8"/>
      <c r="AY2018" s="8"/>
      <c r="BA2018"/>
      <c r="BB2018"/>
      <c r="BC2018"/>
      <c r="BD2018"/>
    </row>
    <row r="2019" spans="1:56" s="4" customFormat="1">
      <c r="A2019"/>
      <c r="B2019"/>
      <c r="D2019"/>
      <c r="E2019"/>
      <c r="F2019"/>
      <c r="G2019"/>
      <c r="H2019"/>
      <c r="I2019"/>
      <c r="J2019"/>
      <c r="K2019"/>
      <c r="L2019"/>
      <c r="M2019"/>
      <c r="N2019"/>
      <c r="O2019"/>
      <c r="R2019" s="122"/>
      <c r="S2019" s="122"/>
      <c r="T2019" s="31"/>
      <c r="U2019" s="31"/>
      <c r="V2019" s="31"/>
      <c r="W2019" s="31"/>
      <c r="X2019" s="31"/>
      <c r="Y2019" s="31"/>
      <c r="Z2019" s="31"/>
      <c r="AA2019" s="31"/>
      <c r="AB2019" s="31"/>
      <c r="AC2019" s="122"/>
      <c r="AD2019" s="122"/>
      <c r="AQ2019" s="8"/>
      <c r="AR2019" s="8"/>
      <c r="AY2019" s="8"/>
      <c r="BA2019"/>
      <c r="BB2019"/>
      <c r="BC2019"/>
      <c r="BD2019"/>
    </row>
    <row r="2020" spans="1:56" s="4" customFormat="1">
      <c r="A2020"/>
      <c r="B2020"/>
      <c r="D2020"/>
      <c r="E2020"/>
      <c r="F2020"/>
      <c r="G2020"/>
      <c r="H2020"/>
      <c r="I2020"/>
      <c r="J2020"/>
      <c r="K2020"/>
      <c r="L2020"/>
      <c r="M2020"/>
      <c r="N2020"/>
      <c r="O2020"/>
      <c r="R2020" s="122"/>
      <c r="S2020" s="122"/>
      <c r="T2020" s="31"/>
      <c r="U2020" s="31"/>
      <c r="V2020" s="31"/>
      <c r="W2020" s="31"/>
      <c r="X2020" s="31"/>
      <c r="Y2020" s="31"/>
      <c r="Z2020" s="31"/>
      <c r="AA2020" s="31"/>
      <c r="AB2020" s="31"/>
      <c r="AC2020" s="122"/>
      <c r="AD2020" s="122"/>
      <c r="AQ2020" s="8"/>
      <c r="AR2020" s="8"/>
      <c r="AY2020" s="8"/>
      <c r="BA2020"/>
      <c r="BB2020"/>
      <c r="BC2020"/>
      <c r="BD2020"/>
    </row>
    <row r="2021" spans="1:56" s="4" customFormat="1">
      <c r="A2021"/>
      <c r="B2021"/>
      <c r="D2021"/>
      <c r="E2021"/>
      <c r="F2021"/>
      <c r="G2021"/>
      <c r="H2021"/>
      <c r="I2021"/>
      <c r="J2021"/>
      <c r="K2021"/>
      <c r="L2021"/>
      <c r="M2021"/>
      <c r="N2021"/>
      <c r="O2021"/>
      <c r="R2021" s="122"/>
      <c r="S2021" s="122"/>
      <c r="T2021" s="31"/>
      <c r="U2021" s="31"/>
      <c r="V2021" s="31"/>
      <c r="W2021" s="31"/>
      <c r="X2021" s="31"/>
      <c r="Y2021" s="31"/>
      <c r="Z2021" s="31"/>
      <c r="AA2021" s="31"/>
      <c r="AB2021" s="31"/>
      <c r="AC2021" s="122"/>
      <c r="AD2021" s="122"/>
      <c r="AQ2021" s="8"/>
      <c r="AR2021" s="8"/>
      <c r="AY2021" s="8"/>
      <c r="BA2021"/>
      <c r="BB2021"/>
      <c r="BC2021"/>
      <c r="BD2021"/>
    </row>
    <row r="2022" spans="1:56" s="4" customFormat="1">
      <c r="A2022"/>
      <c r="B2022"/>
      <c r="D2022"/>
      <c r="E2022"/>
      <c r="F2022"/>
      <c r="G2022"/>
      <c r="H2022"/>
      <c r="I2022"/>
      <c r="J2022"/>
      <c r="K2022"/>
      <c r="L2022"/>
      <c r="M2022"/>
      <c r="N2022"/>
      <c r="O2022"/>
      <c r="R2022" s="122"/>
      <c r="S2022" s="122"/>
      <c r="T2022" s="31"/>
      <c r="U2022" s="31"/>
      <c r="V2022" s="31"/>
      <c r="W2022" s="31"/>
      <c r="X2022" s="31"/>
      <c r="Y2022" s="31"/>
      <c r="Z2022" s="31"/>
      <c r="AA2022" s="31"/>
      <c r="AB2022" s="31"/>
      <c r="AC2022" s="122"/>
      <c r="AD2022" s="122"/>
      <c r="AQ2022" s="8"/>
      <c r="AR2022" s="8"/>
      <c r="AY2022" s="8"/>
      <c r="BA2022"/>
      <c r="BB2022"/>
      <c r="BC2022"/>
      <c r="BD2022"/>
    </row>
    <row r="2023" spans="1:56" s="4" customFormat="1">
      <c r="A2023"/>
      <c r="B2023"/>
      <c r="D2023"/>
      <c r="E2023"/>
      <c r="F2023"/>
      <c r="G2023"/>
      <c r="H2023"/>
      <c r="I2023"/>
      <c r="J2023"/>
      <c r="K2023"/>
      <c r="L2023"/>
      <c r="M2023"/>
      <c r="N2023"/>
      <c r="O2023"/>
      <c r="R2023" s="122"/>
      <c r="S2023" s="122"/>
      <c r="T2023" s="31"/>
      <c r="U2023" s="31"/>
      <c r="V2023" s="31"/>
      <c r="W2023" s="31"/>
      <c r="X2023" s="31"/>
      <c r="Y2023" s="31"/>
      <c r="Z2023" s="31"/>
      <c r="AA2023" s="31"/>
      <c r="AB2023" s="31"/>
      <c r="AC2023" s="122"/>
      <c r="AD2023" s="122"/>
      <c r="AQ2023" s="8"/>
      <c r="AR2023" s="8"/>
      <c r="AY2023" s="8"/>
      <c r="BA2023"/>
      <c r="BB2023"/>
      <c r="BC2023"/>
      <c r="BD2023"/>
    </row>
    <row r="2024" spans="1:56" s="4" customFormat="1">
      <c r="A2024"/>
      <c r="B2024"/>
      <c r="D2024"/>
      <c r="E2024"/>
      <c r="F2024"/>
      <c r="G2024"/>
      <c r="H2024"/>
      <c r="I2024"/>
      <c r="J2024"/>
      <c r="K2024"/>
      <c r="L2024"/>
      <c r="M2024"/>
      <c r="N2024"/>
      <c r="O2024"/>
      <c r="R2024" s="122"/>
      <c r="S2024" s="122"/>
      <c r="T2024" s="31"/>
      <c r="U2024" s="31"/>
      <c r="V2024" s="31"/>
      <c r="W2024" s="31"/>
      <c r="X2024" s="31"/>
      <c r="Y2024" s="31"/>
      <c r="Z2024" s="31"/>
      <c r="AA2024" s="31"/>
      <c r="AB2024" s="31"/>
      <c r="AC2024" s="122"/>
      <c r="AD2024" s="122"/>
      <c r="AQ2024" s="8"/>
      <c r="AR2024" s="8"/>
      <c r="AY2024" s="8"/>
      <c r="BA2024"/>
      <c r="BB2024"/>
      <c r="BC2024"/>
      <c r="BD2024"/>
    </row>
    <row r="2025" spans="1:56" s="4" customFormat="1">
      <c r="A2025"/>
      <c r="B2025"/>
      <c r="D2025"/>
      <c r="E2025"/>
      <c r="F2025"/>
      <c r="G2025"/>
      <c r="H2025"/>
      <c r="I2025"/>
      <c r="J2025"/>
      <c r="K2025"/>
      <c r="L2025"/>
      <c r="M2025"/>
      <c r="N2025"/>
      <c r="O2025"/>
      <c r="R2025" s="122"/>
      <c r="S2025" s="122"/>
      <c r="T2025" s="31"/>
      <c r="U2025" s="31"/>
      <c r="V2025" s="31"/>
      <c r="W2025" s="31"/>
      <c r="X2025" s="31"/>
      <c r="Y2025" s="31"/>
      <c r="Z2025" s="31"/>
      <c r="AA2025" s="31"/>
      <c r="AB2025" s="31"/>
      <c r="AC2025" s="122"/>
      <c r="AD2025" s="122"/>
      <c r="AQ2025" s="8"/>
      <c r="AR2025" s="8"/>
      <c r="AY2025" s="8"/>
      <c r="BA2025"/>
      <c r="BB2025"/>
      <c r="BC2025"/>
      <c r="BD2025"/>
    </row>
    <row r="2026" spans="1:56" s="4" customFormat="1">
      <c r="A2026"/>
      <c r="B2026"/>
      <c r="D2026"/>
      <c r="E2026"/>
      <c r="F2026"/>
      <c r="G2026"/>
      <c r="H2026"/>
      <c r="I2026"/>
      <c r="J2026"/>
      <c r="K2026"/>
      <c r="L2026"/>
      <c r="M2026"/>
      <c r="N2026"/>
      <c r="O2026"/>
      <c r="R2026" s="122"/>
      <c r="S2026" s="122"/>
      <c r="T2026" s="31"/>
      <c r="U2026" s="31"/>
      <c r="V2026" s="31"/>
      <c r="W2026" s="31"/>
      <c r="X2026" s="31"/>
      <c r="Y2026" s="31"/>
      <c r="Z2026" s="31"/>
      <c r="AA2026" s="31"/>
      <c r="AB2026" s="31"/>
      <c r="AC2026" s="122"/>
      <c r="AD2026" s="122"/>
      <c r="AQ2026" s="8"/>
      <c r="AR2026" s="8"/>
      <c r="AY2026" s="8"/>
      <c r="BA2026"/>
      <c r="BB2026"/>
      <c r="BC2026"/>
      <c r="BD2026"/>
    </row>
    <row r="2027" spans="1:56" s="4" customFormat="1">
      <c r="A2027"/>
      <c r="B2027"/>
      <c r="D2027"/>
      <c r="E2027"/>
      <c r="F2027"/>
      <c r="G2027"/>
      <c r="H2027"/>
      <c r="I2027"/>
      <c r="J2027"/>
      <c r="K2027"/>
      <c r="L2027"/>
      <c r="M2027"/>
      <c r="N2027"/>
      <c r="O2027"/>
      <c r="R2027" s="122"/>
      <c r="S2027" s="122"/>
      <c r="T2027" s="31"/>
      <c r="U2027" s="31"/>
      <c r="V2027" s="31"/>
      <c r="W2027" s="31"/>
      <c r="X2027" s="31"/>
      <c r="Y2027" s="31"/>
      <c r="Z2027" s="31"/>
      <c r="AA2027" s="31"/>
      <c r="AB2027" s="31"/>
      <c r="AC2027" s="122"/>
      <c r="AD2027" s="122"/>
      <c r="AQ2027" s="8"/>
      <c r="AR2027" s="8"/>
      <c r="AY2027" s="8"/>
      <c r="BA2027"/>
      <c r="BB2027"/>
      <c r="BC2027"/>
      <c r="BD2027"/>
    </row>
    <row r="2028" spans="1:56" s="4" customFormat="1">
      <c r="A2028"/>
      <c r="B2028"/>
      <c r="D2028"/>
      <c r="E2028"/>
      <c r="F2028"/>
      <c r="G2028"/>
      <c r="H2028"/>
      <c r="I2028"/>
      <c r="J2028"/>
      <c r="K2028"/>
      <c r="L2028"/>
      <c r="M2028"/>
      <c r="N2028"/>
      <c r="O2028"/>
      <c r="R2028" s="122"/>
      <c r="S2028" s="122"/>
      <c r="T2028" s="31"/>
      <c r="U2028" s="31"/>
      <c r="V2028" s="31"/>
      <c r="W2028" s="31"/>
      <c r="X2028" s="31"/>
      <c r="Y2028" s="31"/>
      <c r="Z2028" s="31"/>
      <c r="AA2028" s="31"/>
      <c r="AB2028" s="31"/>
      <c r="AC2028" s="122"/>
      <c r="AD2028" s="122"/>
      <c r="AQ2028" s="8"/>
      <c r="AR2028" s="8"/>
      <c r="AY2028" s="8"/>
      <c r="BA2028"/>
      <c r="BB2028"/>
      <c r="BC2028"/>
      <c r="BD2028"/>
    </row>
    <row r="2029" spans="1:56" s="4" customFormat="1">
      <c r="A2029"/>
      <c r="B2029"/>
      <c r="D2029"/>
      <c r="E2029"/>
      <c r="F2029"/>
      <c r="G2029"/>
      <c r="H2029"/>
      <c r="I2029"/>
      <c r="J2029"/>
      <c r="K2029"/>
      <c r="L2029"/>
      <c r="M2029"/>
      <c r="N2029"/>
      <c r="O2029"/>
      <c r="R2029" s="122"/>
      <c r="S2029" s="122"/>
      <c r="T2029" s="31"/>
      <c r="U2029" s="31"/>
      <c r="V2029" s="31"/>
      <c r="W2029" s="31"/>
      <c r="X2029" s="31"/>
      <c r="Y2029" s="31"/>
      <c r="Z2029" s="31"/>
      <c r="AA2029" s="31"/>
      <c r="AB2029" s="31"/>
      <c r="AC2029" s="122"/>
      <c r="AD2029" s="122"/>
      <c r="AQ2029" s="8"/>
      <c r="AR2029" s="8"/>
      <c r="AY2029" s="8"/>
      <c r="BA2029"/>
      <c r="BB2029"/>
      <c r="BC2029"/>
      <c r="BD2029"/>
    </row>
    <row r="2030" spans="1:56" s="4" customFormat="1">
      <c r="A2030"/>
      <c r="B2030"/>
      <c r="D2030"/>
      <c r="E2030"/>
      <c r="F2030"/>
      <c r="G2030"/>
      <c r="H2030"/>
      <c r="I2030"/>
      <c r="J2030"/>
      <c r="K2030"/>
      <c r="L2030"/>
      <c r="M2030"/>
      <c r="N2030"/>
      <c r="O2030"/>
      <c r="R2030" s="122"/>
      <c r="S2030" s="122"/>
      <c r="T2030" s="31"/>
      <c r="U2030" s="31"/>
      <c r="V2030" s="31"/>
      <c r="W2030" s="31"/>
      <c r="X2030" s="31"/>
      <c r="Y2030" s="31"/>
      <c r="Z2030" s="31"/>
      <c r="AA2030" s="31"/>
      <c r="AB2030" s="31"/>
      <c r="AC2030" s="122"/>
      <c r="AD2030" s="122"/>
      <c r="AQ2030" s="8"/>
      <c r="AR2030" s="8"/>
      <c r="AY2030" s="8"/>
      <c r="BA2030"/>
      <c r="BB2030"/>
      <c r="BC2030"/>
      <c r="BD2030"/>
    </row>
    <row r="2031" spans="1:56" s="4" customFormat="1">
      <c r="A2031"/>
      <c r="B2031"/>
      <c r="D2031"/>
      <c r="E2031"/>
      <c r="F2031"/>
      <c r="G2031"/>
      <c r="H2031"/>
      <c r="I2031"/>
      <c r="J2031"/>
      <c r="K2031"/>
      <c r="L2031"/>
      <c r="M2031"/>
      <c r="N2031"/>
      <c r="O2031"/>
      <c r="R2031" s="122"/>
      <c r="S2031" s="122"/>
      <c r="T2031" s="31"/>
      <c r="U2031" s="31"/>
      <c r="V2031" s="31"/>
      <c r="W2031" s="31"/>
      <c r="X2031" s="31"/>
      <c r="Y2031" s="31"/>
      <c r="Z2031" s="31"/>
      <c r="AA2031" s="31"/>
      <c r="AB2031" s="31"/>
      <c r="AC2031" s="122"/>
      <c r="AD2031" s="122"/>
      <c r="AQ2031" s="8"/>
      <c r="AR2031" s="8"/>
      <c r="AY2031" s="8"/>
      <c r="BA2031"/>
      <c r="BB2031"/>
      <c r="BC2031"/>
      <c r="BD2031"/>
    </row>
    <row r="2032" spans="1:56" s="4" customFormat="1">
      <c r="A2032"/>
      <c r="B2032"/>
      <c r="D2032"/>
      <c r="E2032"/>
      <c r="F2032"/>
      <c r="G2032"/>
      <c r="H2032"/>
      <c r="I2032"/>
      <c r="J2032"/>
      <c r="K2032"/>
      <c r="L2032"/>
      <c r="M2032"/>
      <c r="N2032"/>
      <c r="O2032"/>
      <c r="R2032" s="122"/>
      <c r="S2032" s="122"/>
      <c r="T2032" s="31"/>
      <c r="U2032" s="31"/>
      <c r="V2032" s="31"/>
      <c r="W2032" s="31"/>
      <c r="X2032" s="31"/>
      <c r="Y2032" s="31"/>
      <c r="Z2032" s="31"/>
      <c r="AA2032" s="31"/>
      <c r="AB2032" s="31"/>
      <c r="AC2032" s="122"/>
      <c r="AD2032" s="122"/>
      <c r="AQ2032" s="8"/>
      <c r="AR2032" s="8"/>
      <c r="AY2032" s="8"/>
      <c r="BA2032"/>
      <c r="BB2032"/>
      <c r="BC2032"/>
      <c r="BD2032"/>
    </row>
    <row r="2033" spans="1:56" s="4" customFormat="1">
      <c r="A2033"/>
      <c r="B2033"/>
      <c r="D2033"/>
      <c r="E2033"/>
      <c r="F2033"/>
      <c r="G2033"/>
      <c r="H2033"/>
      <c r="I2033"/>
      <c r="J2033"/>
      <c r="K2033"/>
      <c r="L2033"/>
      <c r="M2033"/>
      <c r="N2033"/>
      <c r="O2033"/>
      <c r="R2033" s="122"/>
      <c r="S2033" s="122"/>
      <c r="T2033" s="31"/>
      <c r="U2033" s="31"/>
      <c r="V2033" s="31"/>
      <c r="W2033" s="31"/>
      <c r="X2033" s="31"/>
      <c r="Y2033" s="31"/>
      <c r="Z2033" s="31"/>
      <c r="AA2033" s="31"/>
      <c r="AB2033" s="31"/>
      <c r="AC2033" s="122"/>
      <c r="AD2033" s="122"/>
      <c r="AQ2033" s="8"/>
      <c r="AR2033" s="8"/>
      <c r="AY2033" s="8"/>
      <c r="BA2033"/>
      <c r="BB2033"/>
      <c r="BC2033"/>
      <c r="BD2033"/>
    </row>
    <row r="2034" spans="1:56" s="4" customFormat="1">
      <c r="A2034"/>
      <c r="B2034"/>
      <c r="D2034"/>
      <c r="E2034"/>
      <c r="F2034"/>
      <c r="G2034"/>
      <c r="H2034"/>
      <c r="I2034"/>
      <c r="J2034"/>
      <c r="K2034"/>
      <c r="L2034"/>
      <c r="M2034"/>
      <c r="N2034"/>
      <c r="O2034"/>
      <c r="R2034" s="122"/>
      <c r="S2034" s="122"/>
      <c r="T2034" s="31"/>
      <c r="U2034" s="31"/>
      <c r="V2034" s="31"/>
      <c r="W2034" s="31"/>
      <c r="X2034" s="31"/>
      <c r="Y2034" s="31"/>
      <c r="Z2034" s="31"/>
      <c r="AA2034" s="31"/>
      <c r="AB2034" s="31"/>
      <c r="AC2034" s="122"/>
      <c r="AD2034" s="122"/>
      <c r="AQ2034" s="8"/>
      <c r="AR2034" s="8"/>
      <c r="AY2034" s="8"/>
      <c r="BA2034"/>
      <c r="BB2034"/>
      <c r="BC2034"/>
      <c r="BD2034"/>
    </row>
    <row r="2035" spans="1:56" s="4" customFormat="1">
      <c r="A2035"/>
      <c r="B2035"/>
      <c r="D2035"/>
      <c r="E2035"/>
      <c r="F2035"/>
      <c r="G2035"/>
      <c r="H2035"/>
      <c r="I2035"/>
      <c r="J2035"/>
      <c r="K2035"/>
      <c r="L2035"/>
      <c r="M2035"/>
      <c r="N2035"/>
      <c r="O2035"/>
      <c r="R2035" s="122"/>
      <c r="S2035" s="122"/>
      <c r="T2035" s="31"/>
      <c r="U2035" s="31"/>
      <c r="V2035" s="31"/>
      <c r="W2035" s="31"/>
      <c r="X2035" s="31"/>
      <c r="Y2035" s="31"/>
      <c r="Z2035" s="31"/>
      <c r="AA2035" s="31"/>
      <c r="AB2035" s="31"/>
      <c r="AC2035" s="122"/>
      <c r="AD2035" s="122"/>
      <c r="AQ2035" s="8"/>
      <c r="AR2035" s="8"/>
      <c r="AY2035" s="8"/>
      <c r="BA2035"/>
      <c r="BB2035"/>
      <c r="BC2035"/>
      <c r="BD2035"/>
    </row>
    <row r="2036" spans="1:56" s="4" customFormat="1">
      <c r="A2036"/>
      <c r="B2036"/>
      <c r="D2036"/>
      <c r="E2036"/>
      <c r="F2036"/>
      <c r="G2036"/>
      <c r="H2036"/>
      <c r="I2036"/>
      <c r="J2036"/>
      <c r="K2036"/>
      <c r="L2036"/>
      <c r="M2036"/>
      <c r="N2036"/>
      <c r="O2036"/>
      <c r="R2036" s="122"/>
      <c r="S2036" s="122"/>
      <c r="T2036" s="31"/>
      <c r="U2036" s="31"/>
      <c r="V2036" s="31"/>
      <c r="W2036" s="31"/>
      <c r="X2036" s="31"/>
      <c r="Y2036" s="31"/>
      <c r="Z2036" s="31"/>
      <c r="AA2036" s="31"/>
      <c r="AB2036" s="31"/>
      <c r="AC2036" s="122"/>
      <c r="AD2036" s="122"/>
      <c r="AQ2036" s="8"/>
      <c r="AR2036" s="8"/>
      <c r="AY2036" s="8"/>
      <c r="BA2036"/>
      <c r="BB2036"/>
      <c r="BC2036"/>
      <c r="BD2036"/>
    </row>
    <row r="2037" spans="1:56" s="4" customFormat="1">
      <c r="A2037"/>
      <c r="B2037"/>
      <c r="D2037"/>
      <c r="E2037"/>
      <c r="F2037"/>
      <c r="G2037"/>
      <c r="H2037"/>
      <c r="I2037"/>
      <c r="J2037"/>
      <c r="K2037"/>
      <c r="L2037"/>
      <c r="M2037"/>
      <c r="N2037"/>
      <c r="O2037"/>
      <c r="R2037" s="122"/>
      <c r="S2037" s="122"/>
      <c r="T2037" s="31"/>
      <c r="U2037" s="31"/>
      <c r="V2037" s="31"/>
      <c r="W2037" s="31"/>
      <c r="X2037" s="31"/>
      <c r="Y2037" s="31"/>
      <c r="Z2037" s="31"/>
      <c r="AA2037" s="31"/>
      <c r="AB2037" s="31"/>
      <c r="AC2037" s="122"/>
      <c r="AD2037" s="122"/>
      <c r="AQ2037" s="8"/>
      <c r="AR2037" s="8"/>
      <c r="AY2037" s="8"/>
      <c r="BA2037"/>
      <c r="BB2037"/>
      <c r="BC2037"/>
      <c r="BD2037"/>
    </row>
    <row r="2038" spans="1:56" s="4" customFormat="1">
      <c r="A2038"/>
      <c r="B2038"/>
      <c r="D2038"/>
      <c r="E2038"/>
      <c r="F2038"/>
      <c r="G2038"/>
      <c r="H2038"/>
      <c r="I2038"/>
      <c r="J2038"/>
      <c r="K2038"/>
      <c r="L2038"/>
      <c r="M2038"/>
      <c r="N2038"/>
      <c r="O2038"/>
      <c r="R2038" s="122"/>
      <c r="S2038" s="122"/>
      <c r="T2038" s="31"/>
      <c r="U2038" s="31"/>
      <c r="V2038" s="31"/>
      <c r="W2038" s="31"/>
      <c r="X2038" s="31"/>
      <c r="Y2038" s="31"/>
      <c r="Z2038" s="31"/>
      <c r="AA2038" s="31"/>
      <c r="AB2038" s="31"/>
      <c r="AC2038" s="122"/>
      <c r="AD2038" s="122"/>
      <c r="AQ2038" s="8"/>
      <c r="AR2038" s="8"/>
      <c r="AY2038" s="8"/>
      <c r="BA2038"/>
      <c r="BB2038"/>
      <c r="BC2038"/>
      <c r="BD2038"/>
    </row>
    <row r="2039" spans="1:56" s="4" customFormat="1">
      <c r="A2039"/>
      <c r="B2039"/>
      <c r="D2039"/>
      <c r="E2039"/>
      <c r="F2039"/>
      <c r="G2039"/>
      <c r="H2039"/>
      <c r="I2039"/>
      <c r="J2039"/>
      <c r="K2039"/>
      <c r="L2039"/>
      <c r="M2039"/>
      <c r="N2039"/>
      <c r="O2039"/>
      <c r="R2039" s="122"/>
      <c r="S2039" s="122"/>
      <c r="T2039" s="31"/>
      <c r="U2039" s="31"/>
      <c r="V2039" s="31"/>
      <c r="W2039" s="31"/>
      <c r="X2039" s="31"/>
      <c r="Y2039" s="31"/>
      <c r="Z2039" s="31"/>
      <c r="AA2039" s="31"/>
      <c r="AB2039" s="31"/>
      <c r="AC2039" s="122"/>
      <c r="AD2039" s="122"/>
      <c r="AQ2039" s="8"/>
      <c r="AR2039" s="8"/>
      <c r="AY2039" s="8"/>
      <c r="BA2039"/>
      <c r="BB2039"/>
      <c r="BC2039"/>
      <c r="BD2039"/>
    </row>
    <row r="2040" spans="1:56" s="4" customFormat="1">
      <c r="A2040"/>
      <c r="B2040"/>
      <c r="D2040"/>
      <c r="E2040"/>
      <c r="F2040"/>
      <c r="G2040"/>
      <c r="H2040"/>
      <c r="I2040"/>
      <c r="J2040"/>
      <c r="K2040"/>
      <c r="L2040"/>
      <c r="M2040"/>
      <c r="N2040"/>
      <c r="O2040"/>
      <c r="R2040" s="122"/>
      <c r="S2040" s="122"/>
      <c r="T2040" s="31"/>
      <c r="U2040" s="31"/>
      <c r="V2040" s="31"/>
      <c r="W2040" s="31"/>
      <c r="X2040" s="31"/>
      <c r="Y2040" s="31"/>
      <c r="Z2040" s="31"/>
      <c r="AA2040" s="31"/>
      <c r="AB2040" s="31"/>
      <c r="AC2040" s="122"/>
      <c r="AD2040" s="122"/>
      <c r="AQ2040" s="8"/>
      <c r="AR2040" s="8"/>
      <c r="AY2040" s="8"/>
      <c r="BA2040"/>
      <c r="BB2040"/>
      <c r="BC2040"/>
      <c r="BD2040"/>
    </row>
    <row r="2041" spans="1:56" s="4" customFormat="1">
      <c r="A2041"/>
      <c r="B2041"/>
      <c r="D2041"/>
      <c r="E2041"/>
      <c r="F2041"/>
      <c r="G2041"/>
      <c r="H2041"/>
      <c r="I2041"/>
      <c r="J2041"/>
      <c r="K2041"/>
      <c r="L2041"/>
      <c r="M2041"/>
      <c r="N2041"/>
      <c r="O2041"/>
      <c r="R2041" s="122"/>
      <c r="S2041" s="122"/>
      <c r="T2041" s="31"/>
      <c r="U2041" s="31"/>
      <c r="V2041" s="31"/>
      <c r="W2041" s="31"/>
      <c r="X2041" s="31"/>
      <c r="Y2041" s="31"/>
      <c r="Z2041" s="31"/>
      <c r="AA2041" s="31"/>
      <c r="AB2041" s="31"/>
      <c r="AC2041" s="122"/>
      <c r="AD2041" s="122"/>
      <c r="AQ2041" s="8"/>
      <c r="AR2041" s="8"/>
      <c r="AY2041" s="8"/>
      <c r="BA2041"/>
      <c r="BB2041"/>
      <c r="BC2041"/>
      <c r="BD2041"/>
    </row>
    <row r="2042" spans="1:56" s="4" customFormat="1">
      <c r="A2042"/>
      <c r="B2042"/>
      <c r="D2042"/>
      <c r="E2042"/>
      <c r="F2042"/>
      <c r="G2042"/>
      <c r="H2042"/>
      <c r="I2042"/>
      <c r="J2042"/>
      <c r="K2042"/>
      <c r="L2042"/>
      <c r="M2042"/>
      <c r="N2042"/>
      <c r="O2042"/>
      <c r="R2042" s="122"/>
      <c r="S2042" s="122"/>
      <c r="T2042" s="31"/>
      <c r="U2042" s="31"/>
      <c r="V2042" s="31"/>
      <c r="W2042" s="31"/>
      <c r="X2042" s="31"/>
      <c r="Y2042" s="31"/>
      <c r="Z2042" s="31"/>
      <c r="AA2042" s="31"/>
      <c r="AB2042" s="31"/>
      <c r="AC2042" s="122"/>
      <c r="AD2042" s="122"/>
      <c r="AQ2042" s="8"/>
      <c r="AR2042" s="8"/>
      <c r="AY2042" s="8"/>
      <c r="BA2042"/>
      <c r="BB2042"/>
      <c r="BC2042"/>
      <c r="BD2042"/>
    </row>
    <row r="2043" spans="1:56" s="4" customFormat="1">
      <c r="A2043"/>
      <c r="B2043"/>
      <c r="D2043"/>
      <c r="E2043"/>
      <c r="F2043"/>
      <c r="G2043"/>
      <c r="H2043"/>
      <c r="I2043"/>
      <c r="J2043"/>
      <c r="K2043"/>
      <c r="L2043"/>
      <c r="M2043"/>
      <c r="N2043"/>
      <c r="O2043"/>
      <c r="R2043" s="122"/>
      <c r="S2043" s="122"/>
      <c r="T2043" s="31"/>
      <c r="U2043" s="31"/>
      <c r="V2043" s="31"/>
      <c r="W2043" s="31"/>
      <c r="X2043" s="31"/>
      <c r="Y2043" s="31"/>
      <c r="Z2043" s="31"/>
      <c r="AA2043" s="31"/>
      <c r="AB2043" s="31"/>
      <c r="AC2043" s="122"/>
      <c r="AD2043" s="122"/>
      <c r="AQ2043" s="8"/>
      <c r="AR2043" s="8"/>
      <c r="AY2043" s="8"/>
      <c r="BA2043"/>
      <c r="BB2043"/>
      <c r="BC2043"/>
      <c r="BD2043"/>
    </row>
    <row r="2044" spans="1:56" s="4" customFormat="1">
      <c r="A2044"/>
      <c r="B2044"/>
      <c r="D2044"/>
      <c r="E2044"/>
      <c r="F2044"/>
      <c r="G2044"/>
      <c r="H2044"/>
      <c r="I2044"/>
      <c r="J2044"/>
      <c r="K2044"/>
      <c r="L2044"/>
      <c r="M2044"/>
      <c r="N2044"/>
      <c r="O2044"/>
      <c r="R2044" s="122"/>
      <c r="S2044" s="122"/>
      <c r="T2044" s="31"/>
      <c r="U2044" s="31"/>
      <c r="V2044" s="31"/>
      <c r="W2044" s="31"/>
      <c r="X2044" s="31"/>
      <c r="Y2044" s="31"/>
      <c r="Z2044" s="31"/>
      <c r="AA2044" s="31"/>
      <c r="AB2044" s="31"/>
      <c r="AC2044" s="122"/>
      <c r="AD2044" s="122"/>
      <c r="AQ2044" s="8"/>
      <c r="AR2044" s="8"/>
      <c r="AY2044" s="8"/>
      <c r="BA2044"/>
      <c r="BB2044"/>
      <c r="BC2044"/>
      <c r="BD2044"/>
    </row>
    <row r="2045" spans="1:56" s="4" customFormat="1">
      <c r="A2045"/>
      <c r="B2045"/>
      <c r="D2045"/>
      <c r="E2045"/>
      <c r="F2045"/>
      <c r="G2045"/>
      <c r="H2045"/>
      <c r="I2045"/>
      <c r="J2045"/>
      <c r="K2045"/>
      <c r="L2045"/>
      <c r="M2045"/>
      <c r="N2045"/>
      <c r="O2045"/>
      <c r="R2045" s="122"/>
      <c r="S2045" s="122"/>
      <c r="T2045" s="31"/>
      <c r="U2045" s="31"/>
      <c r="V2045" s="31"/>
      <c r="W2045" s="31"/>
      <c r="X2045" s="31"/>
      <c r="Y2045" s="31"/>
      <c r="Z2045" s="31"/>
      <c r="AA2045" s="31"/>
      <c r="AB2045" s="31"/>
      <c r="AC2045" s="122"/>
      <c r="AD2045" s="122"/>
      <c r="AQ2045" s="8"/>
      <c r="AR2045" s="8"/>
      <c r="AY2045" s="8"/>
      <c r="BA2045"/>
      <c r="BB2045"/>
      <c r="BC2045"/>
      <c r="BD2045"/>
    </row>
    <row r="2046" spans="1:56" s="4" customFormat="1">
      <c r="A2046"/>
      <c r="B2046"/>
      <c r="D2046"/>
      <c r="E2046"/>
      <c r="F2046"/>
      <c r="G2046"/>
      <c r="H2046"/>
      <c r="I2046"/>
      <c r="J2046"/>
      <c r="K2046"/>
      <c r="L2046"/>
      <c r="M2046"/>
      <c r="N2046"/>
      <c r="O2046"/>
      <c r="R2046" s="122"/>
      <c r="S2046" s="122"/>
      <c r="T2046" s="31"/>
      <c r="U2046" s="31"/>
      <c r="V2046" s="31"/>
      <c r="W2046" s="31"/>
      <c r="X2046" s="31"/>
      <c r="Y2046" s="31"/>
      <c r="Z2046" s="31"/>
      <c r="AA2046" s="31"/>
      <c r="AB2046" s="31"/>
      <c r="AC2046" s="122"/>
      <c r="AD2046" s="122"/>
      <c r="AQ2046" s="8"/>
      <c r="AR2046" s="8"/>
      <c r="AY2046" s="8"/>
      <c r="BA2046"/>
      <c r="BB2046"/>
      <c r="BC2046"/>
      <c r="BD2046"/>
    </row>
    <row r="2047" spans="1:56" s="4" customFormat="1">
      <c r="A2047"/>
      <c r="B2047"/>
      <c r="D2047"/>
      <c r="E2047"/>
      <c r="F2047"/>
      <c r="G2047"/>
      <c r="H2047"/>
      <c r="I2047"/>
      <c r="J2047"/>
      <c r="K2047"/>
      <c r="L2047"/>
      <c r="M2047"/>
      <c r="N2047"/>
      <c r="O2047"/>
      <c r="R2047" s="122"/>
      <c r="S2047" s="122"/>
      <c r="T2047" s="31"/>
      <c r="U2047" s="31"/>
      <c r="V2047" s="31"/>
      <c r="W2047" s="31"/>
      <c r="X2047" s="31"/>
      <c r="Y2047" s="31"/>
      <c r="Z2047" s="31"/>
      <c r="AA2047" s="31"/>
      <c r="AB2047" s="31"/>
      <c r="AC2047" s="122"/>
      <c r="AD2047" s="122"/>
      <c r="AQ2047" s="8"/>
      <c r="AR2047" s="8"/>
      <c r="AY2047" s="8"/>
      <c r="BA2047"/>
      <c r="BB2047"/>
      <c r="BC2047"/>
      <c r="BD2047"/>
    </row>
    <row r="2048" spans="1:56" s="4" customFormat="1">
      <c r="A2048"/>
      <c r="B2048"/>
      <c r="D2048"/>
      <c r="E2048"/>
      <c r="F2048"/>
      <c r="G2048"/>
      <c r="H2048"/>
      <c r="I2048"/>
      <c r="J2048"/>
      <c r="K2048"/>
      <c r="L2048"/>
      <c r="M2048"/>
      <c r="N2048"/>
      <c r="O2048"/>
      <c r="R2048" s="122"/>
      <c r="S2048" s="122"/>
      <c r="T2048" s="31"/>
      <c r="U2048" s="31"/>
      <c r="V2048" s="31"/>
      <c r="W2048" s="31"/>
      <c r="X2048" s="31"/>
      <c r="Y2048" s="31"/>
      <c r="Z2048" s="31"/>
      <c r="AA2048" s="31"/>
      <c r="AB2048" s="31"/>
      <c r="AC2048" s="122"/>
      <c r="AD2048" s="122"/>
      <c r="AQ2048" s="8"/>
      <c r="AR2048" s="8"/>
      <c r="AY2048" s="8"/>
      <c r="BA2048"/>
      <c r="BB2048"/>
      <c r="BC2048"/>
      <c r="BD2048"/>
    </row>
    <row r="2049" spans="1:56" s="4" customFormat="1">
      <c r="A2049"/>
      <c r="B2049"/>
      <c r="D2049"/>
      <c r="E2049"/>
      <c r="F2049"/>
      <c r="G2049"/>
      <c r="H2049"/>
      <c r="I2049"/>
      <c r="J2049"/>
      <c r="K2049"/>
      <c r="L2049"/>
      <c r="M2049"/>
      <c r="N2049"/>
      <c r="O2049"/>
      <c r="R2049" s="122"/>
      <c r="S2049" s="122"/>
      <c r="T2049" s="31"/>
      <c r="U2049" s="31"/>
      <c r="V2049" s="31"/>
      <c r="W2049" s="31"/>
      <c r="X2049" s="31"/>
      <c r="Y2049" s="31"/>
      <c r="Z2049" s="31"/>
      <c r="AA2049" s="31"/>
      <c r="AB2049" s="31"/>
      <c r="AC2049" s="122"/>
      <c r="AD2049" s="122"/>
      <c r="AQ2049" s="8"/>
      <c r="AR2049" s="8"/>
      <c r="AY2049" s="8"/>
      <c r="BA2049"/>
      <c r="BB2049"/>
      <c r="BC2049"/>
      <c r="BD2049"/>
    </row>
    <row r="2050" spans="1:56" s="4" customFormat="1">
      <c r="A2050"/>
      <c r="B2050"/>
      <c r="D2050"/>
      <c r="E2050"/>
      <c r="F2050"/>
      <c r="G2050"/>
      <c r="H2050"/>
      <c r="I2050"/>
      <c r="J2050"/>
      <c r="K2050"/>
      <c r="L2050"/>
      <c r="M2050"/>
      <c r="N2050"/>
      <c r="O2050"/>
      <c r="R2050" s="122"/>
      <c r="S2050" s="122"/>
      <c r="T2050" s="31"/>
      <c r="U2050" s="31"/>
      <c r="V2050" s="31"/>
      <c r="W2050" s="31"/>
      <c r="X2050" s="31"/>
      <c r="Y2050" s="31"/>
      <c r="Z2050" s="31"/>
      <c r="AA2050" s="31"/>
      <c r="AB2050" s="31"/>
      <c r="AC2050" s="122"/>
      <c r="AD2050" s="122"/>
      <c r="AQ2050" s="8"/>
      <c r="AR2050" s="8"/>
      <c r="AY2050" s="8"/>
      <c r="BA2050"/>
      <c r="BB2050"/>
      <c r="BC2050"/>
      <c r="BD2050"/>
    </row>
    <row r="2051" spans="1:56" s="4" customFormat="1">
      <c r="A2051"/>
      <c r="B2051"/>
      <c r="D2051"/>
      <c r="E2051"/>
      <c r="F2051"/>
      <c r="G2051"/>
      <c r="H2051"/>
      <c r="I2051"/>
      <c r="J2051"/>
      <c r="K2051"/>
      <c r="L2051"/>
      <c r="M2051"/>
      <c r="N2051"/>
      <c r="O2051"/>
      <c r="R2051" s="122"/>
      <c r="S2051" s="122"/>
      <c r="T2051" s="31"/>
      <c r="U2051" s="31"/>
      <c r="V2051" s="31"/>
      <c r="W2051" s="31"/>
      <c r="X2051" s="31"/>
      <c r="Y2051" s="31"/>
      <c r="Z2051" s="31"/>
      <c r="AA2051" s="31"/>
      <c r="AB2051" s="31"/>
      <c r="AC2051" s="122"/>
      <c r="AD2051" s="122"/>
      <c r="AQ2051" s="8"/>
      <c r="AR2051" s="8"/>
      <c r="AY2051" s="8"/>
      <c r="BA2051"/>
      <c r="BB2051"/>
      <c r="BC2051"/>
      <c r="BD2051"/>
    </row>
    <row r="2052" spans="1:56" s="4" customFormat="1">
      <c r="A2052"/>
      <c r="B2052"/>
      <c r="D2052"/>
      <c r="E2052"/>
      <c r="F2052"/>
      <c r="G2052"/>
      <c r="H2052"/>
      <c r="I2052"/>
      <c r="J2052"/>
      <c r="K2052"/>
      <c r="L2052"/>
      <c r="M2052"/>
      <c r="N2052"/>
      <c r="O2052"/>
      <c r="R2052" s="122"/>
      <c r="S2052" s="122"/>
      <c r="T2052" s="31"/>
      <c r="U2052" s="31"/>
      <c r="V2052" s="31"/>
      <c r="W2052" s="31"/>
      <c r="X2052" s="31"/>
      <c r="Y2052" s="31"/>
      <c r="Z2052" s="31"/>
      <c r="AA2052" s="31"/>
      <c r="AB2052" s="31"/>
      <c r="AC2052" s="122"/>
      <c r="AD2052" s="122"/>
      <c r="AQ2052" s="8"/>
      <c r="AR2052" s="8"/>
      <c r="AY2052" s="8"/>
      <c r="BA2052"/>
      <c r="BB2052"/>
      <c r="BC2052"/>
      <c r="BD2052"/>
    </row>
    <row r="2053" spans="1:56" s="4" customFormat="1">
      <c r="A2053"/>
      <c r="B2053"/>
      <c r="D2053"/>
      <c r="E2053"/>
      <c r="F2053"/>
      <c r="G2053"/>
      <c r="H2053"/>
      <c r="I2053"/>
      <c r="J2053"/>
      <c r="K2053"/>
      <c r="L2053"/>
      <c r="M2053"/>
      <c r="N2053"/>
      <c r="O2053"/>
      <c r="R2053" s="122"/>
      <c r="S2053" s="122"/>
      <c r="T2053" s="31"/>
      <c r="U2053" s="31"/>
      <c r="V2053" s="31"/>
      <c r="W2053" s="31"/>
      <c r="X2053" s="31"/>
      <c r="Y2053" s="31"/>
      <c r="Z2053" s="31"/>
      <c r="AA2053" s="31"/>
      <c r="AB2053" s="31"/>
      <c r="AC2053" s="122"/>
      <c r="AD2053" s="122"/>
      <c r="AQ2053" s="8"/>
      <c r="AR2053" s="8"/>
      <c r="AY2053" s="8"/>
      <c r="BA2053"/>
      <c r="BB2053"/>
      <c r="BC2053"/>
      <c r="BD2053"/>
    </row>
    <row r="2054" spans="1:56" s="4" customFormat="1">
      <c r="A2054"/>
      <c r="B2054"/>
      <c r="D2054"/>
      <c r="E2054"/>
      <c r="F2054"/>
      <c r="G2054"/>
      <c r="H2054"/>
      <c r="I2054"/>
      <c r="J2054"/>
      <c r="K2054"/>
      <c r="L2054"/>
      <c r="M2054"/>
      <c r="N2054"/>
      <c r="O2054"/>
      <c r="R2054" s="122"/>
      <c r="S2054" s="122"/>
      <c r="T2054" s="31"/>
      <c r="U2054" s="31"/>
      <c r="V2054" s="31"/>
      <c r="W2054" s="31"/>
      <c r="X2054" s="31"/>
      <c r="Y2054" s="31"/>
      <c r="Z2054" s="31"/>
      <c r="AA2054" s="31"/>
      <c r="AB2054" s="31"/>
      <c r="AC2054" s="122"/>
      <c r="AD2054" s="122"/>
      <c r="AQ2054" s="8"/>
      <c r="AR2054" s="8"/>
      <c r="AY2054" s="8"/>
      <c r="BA2054"/>
      <c r="BB2054"/>
      <c r="BC2054"/>
      <c r="BD2054"/>
    </row>
    <row r="2055" spans="1:56" s="4" customFormat="1">
      <c r="A2055"/>
      <c r="B2055"/>
      <c r="D2055"/>
      <c r="E2055"/>
      <c r="F2055"/>
      <c r="G2055"/>
      <c r="H2055"/>
      <c r="I2055"/>
      <c r="J2055"/>
      <c r="K2055"/>
      <c r="L2055"/>
      <c r="M2055"/>
      <c r="N2055"/>
      <c r="O2055"/>
      <c r="R2055" s="122"/>
      <c r="S2055" s="122"/>
      <c r="T2055" s="31"/>
      <c r="U2055" s="31"/>
      <c r="V2055" s="31"/>
      <c r="W2055" s="31"/>
      <c r="X2055" s="31"/>
      <c r="Y2055" s="31"/>
      <c r="Z2055" s="31"/>
      <c r="AA2055" s="31"/>
      <c r="AB2055" s="31"/>
      <c r="AC2055" s="122"/>
      <c r="AD2055" s="122"/>
      <c r="AQ2055" s="8"/>
      <c r="AR2055" s="8"/>
      <c r="AY2055" s="8"/>
      <c r="BA2055"/>
      <c r="BB2055"/>
      <c r="BC2055"/>
      <c r="BD2055"/>
    </row>
    <row r="2056" spans="1:56" s="4" customFormat="1">
      <c r="A2056"/>
      <c r="B2056"/>
      <c r="D2056"/>
      <c r="E2056"/>
      <c r="F2056"/>
      <c r="G2056"/>
      <c r="H2056"/>
      <c r="I2056"/>
      <c r="J2056"/>
      <c r="K2056"/>
      <c r="L2056"/>
      <c r="M2056"/>
      <c r="N2056"/>
      <c r="O2056"/>
      <c r="R2056" s="122"/>
      <c r="S2056" s="122"/>
      <c r="T2056" s="31"/>
      <c r="U2056" s="31"/>
      <c r="V2056" s="31"/>
      <c r="W2056" s="31"/>
      <c r="X2056" s="31"/>
      <c r="Y2056" s="31"/>
      <c r="Z2056" s="31"/>
      <c r="AA2056" s="31"/>
      <c r="AB2056" s="31"/>
      <c r="AC2056" s="122"/>
      <c r="AD2056" s="122"/>
      <c r="AQ2056" s="8"/>
      <c r="AR2056" s="8"/>
      <c r="AY2056" s="8"/>
      <c r="BA2056"/>
      <c r="BB2056"/>
      <c r="BC2056"/>
      <c r="BD2056"/>
    </row>
    <row r="2057" spans="1:56" s="4" customFormat="1">
      <c r="A2057"/>
      <c r="B2057"/>
      <c r="D2057"/>
      <c r="E2057"/>
      <c r="F2057"/>
      <c r="G2057"/>
      <c r="H2057"/>
      <c r="I2057"/>
      <c r="J2057"/>
      <c r="K2057"/>
      <c r="L2057"/>
      <c r="M2057"/>
      <c r="N2057"/>
      <c r="O2057"/>
      <c r="R2057" s="122"/>
      <c r="S2057" s="122"/>
      <c r="T2057" s="31"/>
      <c r="U2057" s="31"/>
      <c r="V2057" s="31"/>
      <c r="W2057" s="31"/>
      <c r="X2057" s="31"/>
      <c r="Y2057" s="31"/>
      <c r="Z2057" s="31"/>
      <c r="AA2057" s="31"/>
      <c r="AB2057" s="31"/>
      <c r="AC2057" s="122"/>
      <c r="AD2057" s="122"/>
      <c r="AQ2057" s="8"/>
      <c r="AR2057" s="8"/>
      <c r="AY2057" s="8"/>
      <c r="BA2057"/>
      <c r="BB2057"/>
      <c r="BC2057"/>
      <c r="BD2057"/>
    </row>
    <row r="2058" spans="1:56" s="4" customFormat="1">
      <c r="A2058"/>
      <c r="B2058"/>
      <c r="D2058"/>
      <c r="E2058"/>
      <c r="F2058"/>
      <c r="G2058"/>
      <c r="H2058"/>
      <c r="I2058"/>
      <c r="J2058"/>
      <c r="K2058"/>
      <c r="L2058"/>
      <c r="M2058"/>
      <c r="N2058"/>
      <c r="O2058"/>
      <c r="R2058" s="122"/>
      <c r="S2058" s="122"/>
      <c r="T2058" s="31"/>
      <c r="U2058" s="31"/>
      <c r="V2058" s="31"/>
      <c r="W2058" s="31"/>
      <c r="X2058" s="31"/>
      <c r="Y2058" s="31"/>
      <c r="Z2058" s="31"/>
      <c r="AA2058" s="31"/>
      <c r="AB2058" s="31"/>
      <c r="AC2058" s="122"/>
      <c r="AD2058" s="122"/>
      <c r="AQ2058" s="8"/>
      <c r="AR2058" s="8"/>
      <c r="AY2058" s="8"/>
      <c r="BA2058"/>
      <c r="BB2058"/>
      <c r="BC2058"/>
      <c r="BD2058"/>
    </row>
    <row r="2059" spans="1:56" s="4" customFormat="1">
      <c r="A2059"/>
      <c r="B2059"/>
      <c r="D2059"/>
      <c r="E2059"/>
      <c r="F2059"/>
      <c r="G2059"/>
      <c r="H2059"/>
      <c r="I2059"/>
      <c r="J2059"/>
      <c r="K2059"/>
      <c r="L2059"/>
      <c r="M2059"/>
      <c r="N2059"/>
      <c r="O2059"/>
      <c r="R2059" s="122"/>
      <c r="S2059" s="122"/>
      <c r="T2059" s="31"/>
      <c r="U2059" s="31"/>
      <c r="V2059" s="31"/>
      <c r="W2059" s="31"/>
      <c r="X2059" s="31"/>
      <c r="Y2059" s="31"/>
      <c r="Z2059" s="31"/>
      <c r="AA2059" s="31"/>
      <c r="AB2059" s="31"/>
      <c r="AC2059" s="122"/>
      <c r="AD2059" s="122"/>
      <c r="AQ2059" s="8"/>
      <c r="AR2059" s="8"/>
      <c r="AY2059" s="8"/>
      <c r="BA2059"/>
      <c r="BB2059"/>
      <c r="BC2059"/>
      <c r="BD2059"/>
    </row>
    <row r="2060" spans="1:56" s="4" customFormat="1">
      <c r="A2060"/>
      <c r="B2060"/>
      <c r="D2060"/>
      <c r="E2060"/>
      <c r="F2060"/>
      <c r="G2060"/>
      <c r="H2060"/>
      <c r="I2060"/>
      <c r="J2060"/>
      <c r="K2060"/>
      <c r="L2060"/>
      <c r="M2060"/>
      <c r="N2060"/>
      <c r="O2060"/>
      <c r="R2060" s="122"/>
      <c r="S2060" s="122"/>
      <c r="T2060" s="31"/>
      <c r="U2060" s="31"/>
      <c r="V2060" s="31"/>
      <c r="W2060" s="31"/>
      <c r="X2060" s="31"/>
      <c r="Y2060" s="31"/>
      <c r="Z2060" s="31"/>
      <c r="AA2060" s="31"/>
      <c r="AB2060" s="31"/>
      <c r="AC2060" s="122"/>
      <c r="AD2060" s="122"/>
      <c r="AQ2060" s="8"/>
      <c r="AR2060" s="8"/>
      <c r="AY2060" s="8"/>
      <c r="BA2060"/>
      <c r="BB2060"/>
      <c r="BC2060"/>
      <c r="BD2060"/>
    </row>
    <row r="2061" spans="1:56" s="4" customFormat="1">
      <c r="A2061"/>
      <c r="B2061"/>
      <c r="D2061"/>
      <c r="E2061"/>
      <c r="F2061"/>
      <c r="G2061"/>
      <c r="H2061"/>
      <c r="I2061"/>
      <c r="J2061"/>
      <c r="K2061"/>
      <c r="L2061"/>
      <c r="M2061"/>
      <c r="N2061"/>
      <c r="O2061"/>
      <c r="R2061" s="122"/>
      <c r="S2061" s="122"/>
      <c r="T2061" s="31"/>
      <c r="U2061" s="31"/>
      <c r="V2061" s="31"/>
      <c r="W2061" s="31"/>
      <c r="X2061" s="31"/>
      <c r="Y2061" s="31"/>
      <c r="Z2061" s="31"/>
      <c r="AA2061" s="31"/>
      <c r="AB2061" s="31"/>
      <c r="AC2061" s="122"/>
      <c r="AD2061" s="122"/>
      <c r="AQ2061" s="8"/>
      <c r="AR2061" s="8"/>
      <c r="AY2061" s="8"/>
      <c r="BA2061"/>
      <c r="BB2061"/>
      <c r="BC2061"/>
      <c r="BD2061"/>
    </row>
    <row r="2062" spans="1:56" s="4" customFormat="1">
      <c r="A2062"/>
      <c r="B2062"/>
      <c r="D2062"/>
      <c r="E2062"/>
      <c r="F2062"/>
      <c r="G2062"/>
      <c r="H2062"/>
      <c r="I2062"/>
      <c r="J2062"/>
      <c r="K2062"/>
      <c r="L2062"/>
      <c r="M2062"/>
      <c r="N2062"/>
      <c r="O2062"/>
      <c r="R2062" s="122"/>
      <c r="S2062" s="122"/>
      <c r="T2062" s="31"/>
      <c r="U2062" s="31"/>
      <c r="V2062" s="31"/>
      <c r="W2062" s="31"/>
      <c r="X2062" s="31"/>
      <c r="Y2062" s="31"/>
      <c r="Z2062" s="31"/>
      <c r="AA2062" s="31"/>
      <c r="AB2062" s="31"/>
      <c r="AC2062" s="122"/>
      <c r="AD2062" s="122"/>
      <c r="AQ2062" s="8"/>
      <c r="AR2062" s="8"/>
      <c r="AY2062" s="8"/>
      <c r="BA2062"/>
      <c r="BB2062"/>
      <c r="BC2062"/>
      <c r="BD2062"/>
    </row>
    <row r="2063" spans="1:56" s="4" customFormat="1">
      <c r="A2063"/>
      <c r="B2063"/>
      <c r="D2063"/>
      <c r="E2063"/>
      <c r="F2063"/>
      <c r="G2063"/>
      <c r="H2063"/>
      <c r="I2063"/>
      <c r="J2063"/>
      <c r="K2063"/>
      <c r="L2063"/>
      <c r="M2063"/>
      <c r="N2063"/>
      <c r="O2063"/>
      <c r="R2063" s="122"/>
      <c r="S2063" s="122"/>
      <c r="T2063" s="31"/>
      <c r="U2063" s="31"/>
      <c r="V2063" s="31"/>
      <c r="W2063" s="31"/>
      <c r="X2063" s="31"/>
      <c r="Y2063" s="31"/>
      <c r="Z2063" s="31"/>
      <c r="AA2063" s="31"/>
      <c r="AB2063" s="31"/>
      <c r="AC2063" s="122"/>
      <c r="AD2063" s="122"/>
      <c r="AQ2063" s="8"/>
      <c r="AR2063" s="8"/>
      <c r="AY2063" s="8"/>
      <c r="BA2063"/>
      <c r="BB2063"/>
      <c r="BC2063"/>
      <c r="BD2063"/>
    </row>
    <row r="2064" spans="1:56" s="4" customFormat="1">
      <c r="A2064"/>
      <c r="B2064"/>
      <c r="D2064"/>
      <c r="E2064"/>
      <c r="F2064"/>
      <c r="G2064"/>
      <c r="H2064"/>
      <c r="I2064"/>
      <c r="J2064"/>
      <c r="K2064"/>
      <c r="L2064"/>
      <c r="M2064"/>
      <c r="N2064"/>
      <c r="O2064"/>
      <c r="R2064" s="122"/>
      <c r="S2064" s="122"/>
      <c r="T2064" s="31"/>
      <c r="U2064" s="31"/>
      <c r="V2064" s="31"/>
      <c r="W2064" s="31"/>
      <c r="X2064" s="31"/>
      <c r="Y2064" s="31"/>
      <c r="Z2064" s="31"/>
      <c r="AA2064" s="31"/>
      <c r="AB2064" s="31"/>
      <c r="AC2064" s="122"/>
      <c r="AD2064" s="122"/>
      <c r="AQ2064" s="8"/>
      <c r="AR2064" s="8"/>
      <c r="AY2064" s="8"/>
      <c r="BA2064"/>
      <c r="BB2064"/>
      <c r="BC2064"/>
      <c r="BD2064"/>
    </row>
    <row r="2065" spans="1:56" s="4" customFormat="1">
      <c r="A2065"/>
      <c r="B2065"/>
      <c r="D2065"/>
      <c r="E2065"/>
      <c r="F2065"/>
      <c r="G2065"/>
      <c r="H2065"/>
      <c r="I2065"/>
      <c r="J2065"/>
      <c r="K2065"/>
      <c r="L2065"/>
      <c r="M2065"/>
      <c r="N2065"/>
      <c r="O2065"/>
      <c r="R2065" s="122"/>
      <c r="S2065" s="122"/>
      <c r="T2065" s="31"/>
      <c r="U2065" s="31"/>
      <c r="V2065" s="31"/>
      <c r="W2065" s="31"/>
      <c r="X2065" s="31"/>
      <c r="Y2065" s="31"/>
      <c r="Z2065" s="31"/>
      <c r="AA2065" s="31"/>
      <c r="AB2065" s="31"/>
      <c r="AC2065" s="122"/>
      <c r="AD2065" s="122"/>
      <c r="AQ2065" s="8"/>
      <c r="AR2065" s="8"/>
      <c r="AY2065" s="8"/>
      <c r="BA2065"/>
      <c r="BB2065"/>
      <c r="BC2065"/>
      <c r="BD2065"/>
    </row>
    <row r="2066" spans="1:56" s="4" customFormat="1">
      <c r="A2066"/>
      <c r="B2066"/>
      <c r="D2066"/>
      <c r="E2066"/>
      <c r="F2066"/>
      <c r="G2066"/>
      <c r="H2066"/>
      <c r="I2066"/>
      <c r="J2066"/>
      <c r="K2066"/>
      <c r="L2066"/>
      <c r="M2066"/>
      <c r="N2066"/>
      <c r="O2066"/>
      <c r="R2066" s="122"/>
      <c r="S2066" s="122"/>
      <c r="T2066" s="31"/>
      <c r="U2066" s="31"/>
      <c r="V2066" s="31"/>
      <c r="W2066" s="31"/>
      <c r="X2066" s="31"/>
      <c r="Y2066" s="31"/>
      <c r="Z2066" s="31"/>
      <c r="AA2066" s="31"/>
      <c r="AB2066" s="31"/>
      <c r="AC2066" s="122"/>
      <c r="AD2066" s="122"/>
      <c r="AQ2066" s="8"/>
      <c r="AR2066" s="8"/>
      <c r="AY2066" s="8"/>
      <c r="BA2066"/>
      <c r="BB2066"/>
      <c r="BC2066"/>
      <c r="BD2066"/>
    </row>
    <row r="2067" spans="1:56" s="4" customFormat="1">
      <c r="A2067"/>
      <c r="B2067"/>
      <c r="D2067"/>
      <c r="E2067"/>
      <c r="F2067"/>
      <c r="G2067"/>
      <c r="H2067"/>
      <c r="I2067"/>
      <c r="J2067"/>
      <c r="K2067"/>
      <c r="L2067"/>
      <c r="M2067"/>
      <c r="N2067"/>
      <c r="O2067"/>
      <c r="R2067" s="122"/>
      <c r="S2067" s="122"/>
      <c r="T2067" s="31"/>
      <c r="U2067" s="31"/>
      <c r="V2067" s="31"/>
      <c r="W2067" s="31"/>
      <c r="X2067" s="31"/>
      <c r="Y2067" s="31"/>
      <c r="Z2067" s="31"/>
      <c r="AA2067" s="31"/>
      <c r="AB2067" s="31"/>
      <c r="AC2067" s="122"/>
      <c r="AD2067" s="122"/>
      <c r="AQ2067" s="8"/>
      <c r="AR2067" s="8"/>
      <c r="AY2067" s="8"/>
      <c r="BA2067"/>
      <c r="BB2067"/>
      <c r="BC2067"/>
      <c r="BD2067"/>
    </row>
    <row r="2068" spans="1:56" s="4" customFormat="1">
      <c r="A2068"/>
      <c r="B2068"/>
      <c r="D2068"/>
      <c r="E2068"/>
      <c r="F2068"/>
      <c r="G2068"/>
      <c r="H2068"/>
      <c r="I2068"/>
      <c r="J2068"/>
      <c r="K2068"/>
      <c r="L2068"/>
      <c r="M2068"/>
      <c r="N2068"/>
      <c r="O2068"/>
      <c r="R2068" s="122"/>
      <c r="S2068" s="122"/>
      <c r="T2068" s="31"/>
      <c r="U2068" s="31"/>
      <c r="V2068" s="31"/>
      <c r="W2068" s="31"/>
      <c r="X2068" s="31"/>
      <c r="Y2068" s="31"/>
      <c r="Z2068" s="31"/>
      <c r="AA2068" s="31"/>
      <c r="AB2068" s="31"/>
      <c r="AC2068" s="122"/>
      <c r="AD2068" s="122"/>
      <c r="AQ2068" s="8"/>
      <c r="AR2068" s="8"/>
      <c r="AY2068" s="8"/>
      <c r="BA2068"/>
      <c r="BB2068"/>
      <c r="BC2068"/>
      <c r="BD2068"/>
    </row>
    <row r="2069" spans="1:56" s="4" customFormat="1">
      <c r="A2069"/>
      <c r="B2069"/>
      <c r="D2069"/>
      <c r="E2069"/>
      <c r="F2069"/>
      <c r="G2069"/>
      <c r="H2069"/>
      <c r="I2069"/>
      <c r="J2069"/>
      <c r="K2069"/>
      <c r="L2069"/>
      <c r="M2069"/>
      <c r="N2069"/>
      <c r="O2069"/>
      <c r="R2069" s="122"/>
      <c r="S2069" s="122"/>
      <c r="T2069" s="31"/>
      <c r="U2069" s="31"/>
      <c r="V2069" s="31"/>
      <c r="W2069" s="31"/>
      <c r="X2069" s="31"/>
      <c r="Y2069" s="31"/>
      <c r="Z2069" s="31"/>
      <c r="AA2069" s="31"/>
      <c r="AB2069" s="31"/>
      <c r="AC2069" s="122"/>
      <c r="AD2069" s="122"/>
      <c r="AQ2069" s="8"/>
      <c r="AR2069" s="8"/>
      <c r="AY2069" s="8"/>
      <c r="BA2069"/>
      <c r="BB2069"/>
      <c r="BC2069"/>
      <c r="BD2069"/>
    </row>
    <row r="2070" spans="1:56" s="4" customFormat="1">
      <c r="A2070"/>
      <c r="B2070"/>
      <c r="D2070"/>
      <c r="E2070"/>
      <c r="F2070"/>
      <c r="G2070"/>
      <c r="H2070"/>
      <c r="I2070"/>
      <c r="J2070"/>
      <c r="K2070"/>
      <c r="L2070"/>
      <c r="M2070"/>
      <c r="N2070"/>
      <c r="O2070"/>
      <c r="R2070" s="122"/>
      <c r="S2070" s="122"/>
      <c r="T2070" s="31"/>
      <c r="U2070" s="31"/>
      <c r="V2070" s="31"/>
      <c r="W2070" s="31"/>
      <c r="X2070" s="31"/>
      <c r="Y2070" s="31"/>
      <c r="Z2070" s="31"/>
      <c r="AA2070" s="31"/>
      <c r="AB2070" s="31"/>
      <c r="AC2070" s="122"/>
      <c r="AD2070" s="122"/>
      <c r="AQ2070" s="8"/>
      <c r="AR2070" s="8"/>
      <c r="AY2070" s="8"/>
      <c r="BA2070"/>
      <c r="BB2070"/>
      <c r="BC2070"/>
      <c r="BD2070"/>
    </row>
    <row r="2071" spans="1:56" s="4" customFormat="1">
      <c r="A2071"/>
      <c r="B2071"/>
      <c r="D2071"/>
      <c r="E2071"/>
      <c r="F2071"/>
      <c r="G2071"/>
      <c r="H2071"/>
      <c r="I2071"/>
      <c r="J2071"/>
      <c r="K2071"/>
      <c r="L2071"/>
      <c r="M2071"/>
      <c r="N2071"/>
      <c r="O2071"/>
      <c r="R2071" s="122"/>
      <c r="S2071" s="122"/>
      <c r="T2071" s="31"/>
      <c r="U2071" s="31"/>
      <c r="V2071" s="31"/>
      <c r="W2071" s="31"/>
      <c r="X2071" s="31"/>
      <c r="Y2071" s="31"/>
      <c r="Z2071" s="31"/>
      <c r="AA2071" s="31"/>
      <c r="AB2071" s="31"/>
      <c r="AC2071" s="122"/>
      <c r="AD2071" s="122"/>
      <c r="AQ2071" s="8"/>
      <c r="AR2071" s="8"/>
      <c r="AY2071" s="8"/>
      <c r="BA2071"/>
      <c r="BB2071"/>
      <c r="BC2071"/>
      <c r="BD2071"/>
    </row>
    <row r="2072" spans="1:56" s="4" customFormat="1">
      <c r="A2072"/>
      <c r="B2072"/>
      <c r="D2072"/>
      <c r="E2072"/>
      <c r="F2072"/>
      <c r="G2072"/>
      <c r="H2072"/>
      <c r="I2072"/>
      <c r="J2072"/>
      <c r="K2072"/>
      <c r="L2072"/>
      <c r="M2072"/>
      <c r="N2072"/>
      <c r="O2072"/>
      <c r="R2072" s="122"/>
      <c r="S2072" s="122"/>
      <c r="T2072" s="31"/>
      <c r="U2072" s="31"/>
      <c r="V2072" s="31"/>
      <c r="W2072" s="31"/>
      <c r="X2072" s="31"/>
      <c r="Y2072" s="31"/>
      <c r="Z2072" s="31"/>
      <c r="AA2072" s="31"/>
      <c r="AB2072" s="31"/>
      <c r="AC2072" s="122"/>
      <c r="AD2072" s="122"/>
      <c r="AQ2072" s="8"/>
      <c r="AR2072" s="8"/>
      <c r="AY2072" s="8"/>
      <c r="BA2072"/>
      <c r="BB2072"/>
      <c r="BC2072"/>
      <c r="BD2072"/>
    </row>
    <row r="2073" spans="1:56" s="4" customFormat="1">
      <c r="A2073"/>
      <c r="B2073"/>
      <c r="D2073"/>
      <c r="E2073"/>
      <c r="F2073"/>
      <c r="G2073"/>
      <c r="H2073"/>
      <c r="I2073"/>
      <c r="J2073"/>
      <c r="K2073"/>
      <c r="L2073"/>
      <c r="M2073"/>
      <c r="N2073"/>
      <c r="O2073"/>
      <c r="R2073" s="122"/>
      <c r="S2073" s="122"/>
      <c r="T2073" s="31"/>
      <c r="U2073" s="31"/>
      <c r="V2073" s="31"/>
      <c r="W2073" s="31"/>
      <c r="X2073" s="31"/>
      <c r="Y2073" s="31"/>
      <c r="Z2073" s="31"/>
      <c r="AA2073" s="31"/>
      <c r="AB2073" s="31"/>
      <c r="AC2073" s="122"/>
      <c r="AD2073" s="122"/>
      <c r="AQ2073" s="8"/>
      <c r="AR2073" s="8"/>
      <c r="AY2073" s="8"/>
      <c r="BA2073"/>
      <c r="BB2073"/>
      <c r="BC2073"/>
      <c r="BD2073"/>
    </row>
    <row r="2074" spans="1:56" s="4" customFormat="1">
      <c r="A2074"/>
      <c r="B2074"/>
      <c r="D2074"/>
      <c r="E2074"/>
      <c r="F2074"/>
      <c r="G2074"/>
      <c r="H2074"/>
      <c r="I2074"/>
      <c r="J2074"/>
      <c r="K2074"/>
      <c r="L2074"/>
      <c r="M2074"/>
      <c r="N2074"/>
      <c r="O2074"/>
      <c r="R2074" s="122"/>
      <c r="S2074" s="122"/>
      <c r="T2074" s="31"/>
      <c r="U2074" s="31"/>
      <c r="V2074" s="31"/>
      <c r="W2074" s="31"/>
      <c r="X2074" s="31"/>
      <c r="Y2074" s="31"/>
      <c r="Z2074" s="31"/>
      <c r="AA2074" s="31"/>
      <c r="AB2074" s="31"/>
      <c r="AC2074" s="122"/>
      <c r="AD2074" s="122"/>
      <c r="AQ2074" s="8"/>
      <c r="AR2074" s="8"/>
      <c r="AY2074" s="8"/>
      <c r="BA2074"/>
      <c r="BB2074"/>
      <c r="BC2074"/>
      <c r="BD2074"/>
    </row>
    <row r="2075" spans="1:56" s="4" customFormat="1">
      <c r="A2075"/>
      <c r="B2075"/>
      <c r="D2075"/>
      <c r="E2075"/>
      <c r="F2075"/>
      <c r="G2075"/>
      <c r="H2075"/>
      <c r="I2075"/>
      <c r="J2075"/>
      <c r="K2075"/>
      <c r="L2075"/>
      <c r="M2075"/>
      <c r="N2075"/>
      <c r="O2075"/>
      <c r="R2075" s="122"/>
      <c r="S2075" s="122"/>
      <c r="T2075" s="31"/>
      <c r="U2075" s="31"/>
      <c r="V2075" s="31"/>
      <c r="W2075" s="31"/>
      <c r="X2075" s="31"/>
      <c r="Y2075" s="31"/>
      <c r="Z2075" s="31"/>
      <c r="AA2075" s="31"/>
      <c r="AB2075" s="31"/>
      <c r="AC2075" s="122"/>
      <c r="AD2075" s="122"/>
      <c r="AQ2075" s="8"/>
      <c r="AR2075" s="8"/>
      <c r="AY2075" s="8"/>
      <c r="BA2075"/>
      <c r="BB2075"/>
      <c r="BC2075"/>
      <c r="BD2075"/>
    </row>
    <row r="2076" spans="1:56" s="4" customFormat="1">
      <c r="A2076"/>
      <c r="B2076"/>
      <c r="D2076"/>
      <c r="E2076"/>
      <c r="F2076"/>
      <c r="G2076"/>
      <c r="H2076"/>
      <c r="I2076"/>
      <c r="J2076"/>
      <c r="K2076"/>
      <c r="L2076"/>
      <c r="M2076"/>
      <c r="N2076"/>
      <c r="O2076"/>
      <c r="R2076" s="122"/>
      <c r="S2076" s="122"/>
      <c r="T2076" s="31"/>
      <c r="U2076" s="31"/>
      <c r="V2076" s="31"/>
      <c r="W2076" s="31"/>
      <c r="X2076" s="31"/>
      <c r="Y2076" s="31"/>
      <c r="Z2076" s="31"/>
      <c r="AA2076" s="31"/>
      <c r="AB2076" s="31"/>
      <c r="AC2076" s="122"/>
      <c r="AD2076" s="122"/>
      <c r="AQ2076" s="8"/>
      <c r="AR2076" s="8"/>
      <c r="AY2076" s="8"/>
      <c r="BA2076"/>
      <c r="BB2076"/>
      <c r="BC2076"/>
      <c r="BD2076"/>
    </row>
    <row r="2077" spans="1:56" s="4" customFormat="1">
      <c r="A2077"/>
      <c r="B2077"/>
      <c r="D2077"/>
      <c r="E2077"/>
      <c r="F2077"/>
      <c r="G2077"/>
      <c r="H2077"/>
      <c r="I2077"/>
      <c r="J2077"/>
      <c r="K2077"/>
      <c r="L2077"/>
      <c r="M2077"/>
      <c r="N2077"/>
      <c r="O2077"/>
      <c r="R2077" s="122"/>
      <c r="S2077" s="122"/>
      <c r="T2077" s="31"/>
      <c r="U2077" s="31"/>
      <c r="V2077" s="31"/>
      <c r="W2077" s="31"/>
      <c r="X2077" s="31"/>
      <c r="Y2077" s="31"/>
      <c r="Z2077" s="31"/>
      <c r="AA2077" s="31"/>
      <c r="AB2077" s="31"/>
      <c r="AC2077" s="122"/>
      <c r="AD2077" s="122"/>
      <c r="AQ2077" s="8"/>
      <c r="AR2077" s="8"/>
      <c r="AY2077" s="8"/>
      <c r="BA2077"/>
      <c r="BB2077"/>
      <c r="BC2077"/>
      <c r="BD2077"/>
    </row>
    <row r="2078" spans="1:56" s="4" customFormat="1">
      <c r="A2078"/>
      <c r="B2078"/>
      <c r="D2078"/>
      <c r="E2078"/>
      <c r="F2078"/>
      <c r="G2078"/>
      <c r="H2078"/>
      <c r="I2078"/>
      <c r="J2078"/>
      <c r="K2078"/>
      <c r="L2078"/>
      <c r="M2078"/>
      <c r="N2078"/>
      <c r="O2078"/>
      <c r="R2078" s="122"/>
      <c r="S2078" s="122"/>
      <c r="T2078" s="31"/>
      <c r="U2078" s="31"/>
      <c r="V2078" s="31"/>
      <c r="W2078" s="31"/>
      <c r="X2078" s="31"/>
      <c r="Y2078" s="31"/>
      <c r="Z2078" s="31"/>
      <c r="AA2078" s="31"/>
      <c r="AB2078" s="31"/>
      <c r="AC2078" s="122"/>
      <c r="AD2078" s="122"/>
      <c r="AQ2078" s="8"/>
      <c r="AR2078" s="8"/>
      <c r="AY2078" s="8"/>
      <c r="BA2078"/>
      <c r="BB2078"/>
      <c r="BC2078"/>
      <c r="BD2078"/>
    </row>
    <row r="2079" spans="1:56" s="4" customFormat="1">
      <c r="A2079"/>
      <c r="B2079"/>
      <c r="D2079"/>
      <c r="E2079"/>
      <c r="F2079"/>
      <c r="G2079"/>
      <c r="H2079"/>
      <c r="I2079"/>
      <c r="J2079"/>
      <c r="K2079"/>
      <c r="L2079"/>
      <c r="M2079"/>
      <c r="N2079"/>
      <c r="O2079"/>
      <c r="R2079" s="122"/>
      <c r="S2079" s="122"/>
      <c r="T2079" s="31"/>
      <c r="U2079" s="31"/>
      <c r="V2079" s="31"/>
      <c r="W2079" s="31"/>
      <c r="X2079" s="31"/>
      <c r="Y2079" s="31"/>
      <c r="Z2079" s="31"/>
      <c r="AA2079" s="31"/>
      <c r="AB2079" s="31"/>
      <c r="AC2079" s="122"/>
      <c r="AD2079" s="122"/>
      <c r="AQ2079" s="8"/>
      <c r="AR2079" s="8"/>
      <c r="AY2079" s="8"/>
      <c r="BA2079"/>
      <c r="BB2079"/>
      <c r="BC2079"/>
      <c r="BD2079"/>
    </row>
    <row r="2080" spans="1:56" s="4" customFormat="1">
      <c r="A2080"/>
      <c r="B2080"/>
      <c r="D2080"/>
      <c r="E2080"/>
      <c r="F2080"/>
      <c r="G2080"/>
      <c r="H2080"/>
      <c r="I2080"/>
      <c r="J2080"/>
      <c r="K2080"/>
      <c r="L2080"/>
      <c r="M2080"/>
      <c r="N2080"/>
      <c r="O2080"/>
      <c r="R2080" s="122"/>
      <c r="S2080" s="122"/>
      <c r="T2080" s="31"/>
      <c r="U2080" s="31"/>
      <c r="V2080" s="31"/>
      <c r="W2080" s="31"/>
      <c r="X2080" s="31"/>
      <c r="Y2080" s="31"/>
      <c r="Z2080" s="31"/>
      <c r="AA2080" s="31"/>
      <c r="AB2080" s="31"/>
      <c r="AC2080" s="122"/>
      <c r="AD2080" s="122"/>
      <c r="AQ2080" s="8"/>
      <c r="AR2080" s="8"/>
      <c r="AY2080" s="8"/>
      <c r="BA2080"/>
      <c r="BB2080"/>
      <c r="BC2080"/>
      <c r="BD2080"/>
    </row>
    <row r="2081" spans="1:56" s="4" customFormat="1">
      <c r="A2081"/>
      <c r="B2081"/>
      <c r="D2081"/>
      <c r="E2081"/>
      <c r="F2081"/>
      <c r="G2081"/>
      <c r="H2081"/>
      <c r="I2081"/>
      <c r="J2081"/>
      <c r="K2081"/>
      <c r="L2081"/>
      <c r="M2081"/>
      <c r="N2081"/>
      <c r="O2081"/>
      <c r="R2081" s="122"/>
      <c r="S2081" s="122"/>
      <c r="T2081" s="31"/>
      <c r="U2081" s="31"/>
      <c r="V2081" s="31"/>
      <c r="W2081" s="31"/>
      <c r="X2081" s="31"/>
      <c r="Y2081" s="31"/>
      <c r="Z2081" s="31"/>
      <c r="AA2081" s="31"/>
      <c r="AB2081" s="31"/>
      <c r="AC2081" s="122"/>
      <c r="AD2081" s="122"/>
      <c r="AQ2081" s="8"/>
      <c r="AR2081" s="8"/>
      <c r="AY2081" s="8"/>
      <c r="BA2081"/>
      <c r="BB2081"/>
      <c r="BC2081"/>
      <c r="BD2081"/>
    </row>
    <row r="2082" spans="1:56" s="4" customFormat="1">
      <c r="A2082"/>
      <c r="B2082"/>
      <c r="D2082"/>
      <c r="E2082"/>
      <c r="F2082"/>
      <c r="G2082"/>
      <c r="H2082"/>
      <c r="I2082"/>
      <c r="J2082"/>
      <c r="K2082"/>
      <c r="L2082"/>
      <c r="M2082"/>
      <c r="N2082"/>
      <c r="O2082"/>
      <c r="R2082" s="122"/>
      <c r="S2082" s="122"/>
      <c r="T2082" s="31"/>
      <c r="U2082" s="31"/>
      <c r="V2082" s="31"/>
      <c r="W2082" s="31"/>
      <c r="X2082" s="31"/>
      <c r="Y2082" s="31"/>
      <c r="Z2082" s="31"/>
      <c r="AA2082" s="31"/>
      <c r="AB2082" s="31"/>
      <c r="AC2082" s="122"/>
      <c r="AD2082" s="122"/>
      <c r="AQ2082" s="8"/>
      <c r="AR2082" s="8"/>
      <c r="AY2082" s="8"/>
      <c r="BA2082"/>
      <c r="BB2082"/>
      <c r="BC2082"/>
      <c r="BD2082"/>
    </row>
    <row r="2083" spans="1:56" s="4" customFormat="1">
      <c r="A2083"/>
      <c r="B2083"/>
      <c r="D2083"/>
      <c r="E2083"/>
      <c r="F2083"/>
      <c r="G2083"/>
      <c r="H2083"/>
      <c r="I2083"/>
      <c r="J2083"/>
      <c r="K2083"/>
      <c r="L2083"/>
      <c r="M2083"/>
      <c r="N2083"/>
      <c r="O2083"/>
      <c r="R2083" s="122"/>
      <c r="S2083" s="122"/>
      <c r="T2083" s="31"/>
      <c r="U2083" s="31"/>
      <c r="V2083" s="31"/>
      <c r="W2083" s="31"/>
      <c r="X2083" s="31"/>
      <c r="Y2083" s="31"/>
      <c r="Z2083" s="31"/>
      <c r="AA2083" s="31"/>
      <c r="AB2083" s="31"/>
      <c r="AC2083" s="122"/>
      <c r="AD2083" s="122"/>
      <c r="AQ2083" s="8"/>
      <c r="AR2083" s="8"/>
      <c r="AY2083" s="8"/>
      <c r="BA2083"/>
      <c r="BB2083"/>
      <c r="BC2083"/>
      <c r="BD2083"/>
    </row>
    <row r="2084" spans="1:56" s="4" customFormat="1">
      <c r="A2084"/>
      <c r="B2084"/>
      <c r="D2084"/>
      <c r="E2084"/>
      <c r="F2084"/>
      <c r="G2084"/>
      <c r="H2084"/>
      <c r="I2084"/>
      <c r="J2084"/>
      <c r="K2084"/>
      <c r="L2084"/>
      <c r="M2084"/>
      <c r="N2084"/>
      <c r="O2084"/>
      <c r="R2084" s="122"/>
      <c r="S2084" s="122"/>
      <c r="T2084" s="31"/>
      <c r="U2084" s="31"/>
      <c r="V2084" s="31"/>
      <c r="W2084" s="31"/>
      <c r="X2084" s="31"/>
      <c r="Y2084" s="31"/>
      <c r="Z2084" s="31"/>
      <c r="AA2084" s="31"/>
      <c r="AB2084" s="31"/>
      <c r="AC2084" s="122"/>
      <c r="AD2084" s="122"/>
      <c r="AQ2084" s="8"/>
      <c r="AR2084" s="8"/>
      <c r="AY2084" s="8"/>
      <c r="BA2084"/>
      <c r="BB2084"/>
      <c r="BC2084"/>
      <c r="BD2084"/>
    </row>
    <row r="2085" spans="1:56" s="4" customFormat="1">
      <c r="A2085"/>
      <c r="B2085"/>
      <c r="D2085"/>
      <c r="E2085"/>
      <c r="F2085"/>
      <c r="G2085"/>
      <c r="H2085"/>
      <c r="I2085"/>
      <c r="J2085"/>
      <c r="K2085"/>
      <c r="L2085"/>
      <c r="M2085"/>
      <c r="N2085"/>
      <c r="O2085"/>
      <c r="R2085" s="122"/>
      <c r="S2085" s="122"/>
      <c r="T2085" s="31"/>
      <c r="U2085" s="31"/>
      <c r="V2085" s="31"/>
      <c r="W2085" s="31"/>
      <c r="X2085" s="31"/>
      <c r="Y2085" s="31"/>
      <c r="Z2085" s="31"/>
      <c r="AA2085" s="31"/>
      <c r="AB2085" s="31"/>
      <c r="AC2085" s="122"/>
      <c r="AD2085" s="122"/>
      <c r="AQ2085" s="8"/>
      <c r="AR2085" s="8"/>
      <c r="AY2085" s="8"/>
      <c r="BA2085"/>
      <c r="BB2085"/>
      <c r="BC2085"/>
      <c r="BD2085"/>
    </row>
    <row r="2086" spans="1:56" s="4" customFormat="1">
      <c r="A2086"/>
      <c r="B2086"/>
      <c r="D2086"/>
      <c r="E2086"/>
      <c r="F2086"/>
      <c r="G2086"/>
      <c r="H2086"/>
      <c r="I2086"/>
      <c r="J2086"/>
      <c r="K2086"/>
      <c r="L2086"/>
      <c r="M2086"/>
      <c r="N2086"/>
      <c r="O2086"/>
      <c r="R2086" s="122"/>
      <c r="S2086" s="122"/>
      <c r="T2086" s="31"/>
      <c r="U2086" s="31"/>
      <c r="V2086" s="31"/>
      <c r="W2086" s="31"/>
      <c r="X2086" s="31"/>
      <c r="Y2086" s="31"/>
      <c r="Z2086" s="31"/>
      <c r="AA2086" s="31"/>
      <c r="AB2086" s="31"/>
      <c r="AC2086" s="122"/>
      <c r="AD2086" s="122"/>
      <c r="AQ2086" s="8"/>
      <c r="AR2086" s="8"/>
      <c r="AY2086" s="8"/>
      <c r="BA2086"/>
      <c r="BB2086"/>
      <c r="BC2086"/>
      <c r="BD2086"/>
    </row>
    <row r="2087" spans="1:56" s="4" customFormat="1">
      <c r="A2087"/>
      <c r="B2087"/>
      <c r="D2087"/>
      <c r="E2087"/>
      <c r="F2087"/>
      <c r="G2087"/>
      <c r="H2087"/>
      <c r="I2087"/>
      <c r="J2087"/>
      <c r="K2087"/>
      <c r="L2087"/>
      <c r="M2087"/>
      <c r="N2087"/>
      <c r="O2087"/>
      <c r="R2087" s="122"/>
      <c r="S2087" s="122"/>
      <c r="T2087" s="31"/>
      <c r="U2087" s="31"/>
      <c r="V2087" s="31"/>
      <c r="W2087" s="31"/>
      <c r="X2087" s="31"/>
      <c r="Y2087" s="31"/>
      <c r="Z2087" s="31"/>
      <c r="AA2087" s="31"/>
      <c r="AB2087" s="31"/>
      <c r="AC2087" s="122"/>
      <c r="AD2087" s="122"/>
      <c r="AQ2087" s="8"/>
      <c r="AR2087" s="8"/>
      <c r="AY2087" s="8"/>
      <c r="BA2087"/>
      <c r="BB2087"/>
      <c r="BC2087"/>
      <c r="BD2087"/>
    </row>
    <row r="2088" spans="1:56" s="4" customFormat="1">
      <c r="A2088"/>
      <c r="B2088"/>
      <c r="D2088"/>
      <c r="E2088"/>
      <c r="F2088"/>
      <c r="G2088"/>
      <c r="H2088"/>
      <c r="I2088"/>
      <c r="J2088"/>
      <c r="K2088"/>
      <c r="L2088"/>
      <c r="M2088"/>
      <c r="N2088"/>
      <c r="O2088"/>
      <c r="R2088" s="122"/>
      <c r="S2088" s="122"/>
      <c r="T2088" s="31"/>
      <c r="U2088" s="31"/>
      <c r="V2088" s="31"/>
      <c r="W2088" s="31"/>
      <c r="X2088" s="31"/>
      <c r="Y2088" s="31"/>
      <c r="Z2088" s="31"/>
      <c r="AA2088" s="31"/>
      <c r="AB2088" s="31"/>
      <c r="AC2088" s="122"/>
      <c r="AD2088" s="122"/>
      <c r="AQ2088" s="8"/>
      <c r="AR2088" s="8"/>
      <c r="AY2088" s="8"/>
      <c r="BA2088"/>
      <c r="BB2088"/>
      <c r="BC2088"/>
      <c r="BD2088"/>
    </row>
    <row r="2089" spans="1:56" s="4" customFormat="1">
      <c r="A2089"/>
      <c r="B2089"/>
      <c r="D2089"/>
      <c r="E2089"/>
      <c r="F2089"/>
      <c r="G2089"/>
      <c r="H2089"/>
      <c r="I2089"/>
      <c r="J2089"/>
      <c r="K2089"/>
      <c r="L2089"/>
      <c r="M2089"/>
      <c r="N2089"/>
      <c r="O2089"/>
      <c r="R2089" s="122"/>
      <c r="S2089" s="122"/>
      <c r="T2089" s="31"/>
      <c r="U2089" s="31"/>
      <c r="V2089" s="31"/>
      <c r="W2089" s="31"/>
      <c r="X2089" s="31"/>
      <c r="Y2089" s="31"/>
      <c r="Z2089" s="31"/>
      <c r="AA2089" s="31"/>
      <c r="AB2089" s="31"/>
      <c r="AC2089" s="122"/>
      <c r="AD2089" s="122"/>
      <c r="AQ2089" s="8"/>
      <c r="AR2089" s="8"/>
      <c r="AY2089" s="8"/>
      <c r="BA2089"/>
      <c r="BB2089"/>
      <c r="BC2089"/>
      <c r="BD2089"/>
    </row>
    <row r="2090" spans="1:56" s="4" customFormat="1">
      <c r="A2090"/>
      <c r="B2090"/>
      <c r="D2090"/>
      <c r="E2090"/>
      <c r="F2090"/>
      <c r="G2090"/>
      <c r="H2090"/>
      <c r="I2090"/>
      <c r="J2090"/>
      <c r="K2090"/>
      <c r="L2090"/>
      <c r="M2090"/>
      <c r="N2090"/>
      <c r="O2090"/>
      <c r="R2090" s="122"/>
      <c r="S2090" s="122"/>
      <c r="T2090" s="31"/>
      <c r="U2090" s="31"/>
      <c r="V2090" s="31"/>
      <c r="W2090" s="31"/>
      <c r="X2090" s="31"/>
      <c r="Y2090" s="31"/>
      <c r="Z2090" s="31"/>
      <c r="AA2090" s="31"/>
      <c r="AB2090" s="31"/>
      <c r="AC2090" s="122"/>
      <c r="AD2090" s="122"/>
      <c r="AQ2090" s="8"/>
      <c r="AR2090" s="8"/>
      <c r="AY2090" s="8"/>
      <c r="BA2090"/>
      <c r="BB2090"/>
      <c r="BC2090"/>
      <c r="BD2090"/>
    </row>
    <row r="2091" spans="1:56" s="4" customFormat="1">
      <c r="A2091"/>
      <c r="B2091"/>
      <c r="D2091"/>
      <c r="E2091"/>
      <c r="F2091"/>
      <c r="G2091"/>
      <c r="H2091"/>
      <c r="I2091"/>
      <c r="J2091"/>
      <c r="K2091"/>
      <c r="L2091"/>
      <c r="M2091"/>
      <c r="N2091"/>
      <c r="O2091"/>
      <c r="R2091" s="122"/>
      <c r="S2091" s="122"/>
      <c r="T2091" s="31"/>
      <c r="U2091" s="31"/>
      <c r="V2091" s="31"/>
      <c r="W2091" s="31"/>
      <c r="X2091" s="31"/>
      <c r="Y2091" s="31"/>
      <c r="Z2091" s="31"/>
      <c r="AA2091" s="31"/>
      <c r="AB2091" s="31"/>
      <c r="AC2091" s="122"/>
      <c r="AD2091" s="122"/>
      <c r="AQ2091" s="8"/>
      <c r="AR2091" s="8"/>
      <c r="AY2091" s="8"/>
      <c r="BA2091"/>
      <c r="BB2091"/>
      <c r="BC2091"/>
      <c r="BD2091"/>
    </row>
    <row r="2092" spans="1:56" s="4" customFormat="1">
      <c r="A2092"/>
      <c r="B2092"/>
      <c r="D2092"/>
      <c r="E2092"/>
      <c r="F2092"/>
      <c r="G2092"/>
      <c r="H2092"/>
      <c r="I2092"/>
      <c r="J2092"/>
      <c r="K2092"/>
      <c r="L2092"/>
      <c r="M2092"/>
      <c r="N2092"/>
      <c r="O2092"/>
      <c r="R2092" s="122"/>
      <c r="S2092" s="122"/>
      <c r="T2092" s="31"/>
      <c r="U2092" s="31"/>
      <c r="V2092" s="31"/>
      <c r="W2092" s="31"/>
      <c r="X2092" s="31"/>
      <c r="Y2092" s="31"/>
      <c r="Z2092" s="31"/>
      <c r="AA2092" s="31"/>
      <c r="AB2092" s="31"/>
      <c r="AC2092" s="122"/>
      <c r="AD2092" s="122"/>
      <c r="AQ2092" s="8"/>
      <c r="AR2092" s="8"/>
      <c r="AY2092" s="8"/>
      <c r="BA2092"/>
      <c r="BB2092"/>
      <c r="BC2092"/>
      <c r="BD2092"/>
    </row>
    <row r="2093" spans="1:56" s="4" customFormat="1">
      <c r="A2093"/>
      <c r="B2093"/>
      <c r="D2093"/>
      <c r="E2093"/>
      <c r="F2093"/>
      <c r="G2093"/>
      <c r="H2093"/>
      <c r="I2093"/>
      <c r="J2093"/>
      <c r="K2093"/>
      <c r="L2093"/>
      <c r="M2093"/>
      <c r="N2093"/>
      <c r="O2093"/>
      <c r="R2093" s="122"/>
      <c r="S2093" s="122"/>
      <c r="T2093" s="31"/>
      <c r="U2093" s="31"/>
      <c r="V2093" s="31"/>
      <c r="W2093" s="31"/>
      <c r="X2093" s="31"/>
      <c r="Y2093" s="31"/>
      <c r="Z2093" s="31"/>
      <c r="AA2093" s="31"/>
      <c r="AB2093" s="31"/>
      <c r="AC2093" s="122"/>
      <c r="AD2093" s="122"/>
      <c r="AQ2093" s="8"/>
      <c r="AR2093" s="8"/>
      <c r="AY2093" s="8"/>
      <c r="BA2093"/>
      <c r="BB2093"/>
      <c r="BC2093"/>
      <c r="BD2093"/>
    </row>
    <row r="2094" spans="1:56" s="4" customFormat="1">
      <c r="A2094"/>
      <c r="B2094"/>
      <c r="D2094"/>
      <c r="E2094"/>
      <c r="F2094"/>
      <c r="G2094"/>
      <c r="H2094"/>
      <c r="I2094"/>
      <c r="J2094"/>
      <c r="K2094"/>
      <c r="L2094"/>
      <c r="M2094"/>
      <c r="N2094"/>
      <c r="O2094"/>
      <c r="R2094" s="122"/>
      <c r="S2094" s="122"/>
      <c r="T2094" s="31"/>
      <c r="U2094" s="31"/>
      <c r="V2094" s="31"/>
      <c r="W2094" s="31"/>
      <c r="X2094" s="31"/>
      <c r="Y2094" s="31"/>
      <c r="Z2094" s="31"/>
      <c r="AA2094" s="31"/>
      <c r="AB2094" s="31"/>
      <c r="AC2094" s="122"/>
      <c r="AD2094" s="122"/>
      <c r="AQ2094" s="8"/>
      <c r="AR2094" s="8"/>
      <c r="AY2094" s="8"/>
      <c r="BA2094"/>
      <c r="BB2094"/>
      <c r="BC2094"/>
      <c r="BD2094"/>
    </row>
    <row r="2095" spans="1:56" s="4" customFormat="1">
      <c r="A2095"/>
      <c r="B2095"/>
      <c r="D2095"/>
      <c r="E2095"/>
      <c r="F2095"/>
      <c r="G2095"/>
      <c r="H2095"/>
      <c r="I2095"/>
      <c r="J2095"/>
      <c r="K2095"/>
      <c r="L2095"/>
      <c r="M2095"/>
      <c r="N2095"/>
      <c r="O2095"/>
      <c r="R2095" s="122"/>
      <c r="S2095" s="122"/>
      <c r="T2095" s="31"/>
      <c r="U2095" s="31"/>
      <c r="V2095" s="31"/>
      <c r="W2095" s="31"/>
      <c r="X2095" s="31"/>
      <c r="Y2095" s="31"/>
      <c r="Z2095" s="31"/>
      <c r="AA2095" s="31"/>
      <c r="AB2095" s="31"/>
      <c r="AC2095" s="122"/>
      <c r="AD2095" s="122"/>
      <c r="AQ2095" s="8"/>
      <c r="AR2095" s="8"/>
      <c r="AY2095" s="8"/>
      <c r="BA2095"/>
      <c r="BB2095"/>
      <c r="BC2095"/>
      <c r="BD2095"/>
    </row>
    <row r="2096" spans="1:56" s="4" customFormat="1">
      <c r="A2096"/>
      <c r="B2096"/>
      <c r="D2096"/>
      <c r="E2096"/>
      <c r="F2096"/>
      <c r="G2096"/>
      <c r="H2096"/>
      <c r="I2096"/>
      <c r="J2096"/>
      <c r="K2096"/>
      <c r="L2096"/>
      <c r="M2096"/>
      <c r="N2096"/>
      <c r="O2096"/>
      <c r="R2096" s="122"/>
      <c r="S2096" s="122"/>
      <c r="T2096" s="31"/>
      <c r="U2096" s="31"/>
      <c r="V2096" s="31"/>
      <c r="W2096" s="31"/>
      <c r="X2096" s="31"/>
      <c r="Y2096" s="31"/>
      <c r="Z2096" s="31"/>
      <c r="AA2096" s="31"/>
      <c r="AB2096" s="31"/>
      <c r="AC2096" s="122"/>
      <c r="AD2096" s="122"/>
      <c r="AQ2096" s="8"/>
      <c r="AR2096" s="8"/>
      <c r="AY2096" s="8"/>
      <c r="BA2096"/>
      <c r="BB2096"/>
      <c r="BC2096"/>
      <c r="BD2096"/>
    </row>
    <row r="2097" spans="1:56" s="4" customFormat="1">
      <c r="A2097"/>
      <c r="B2097"/>
      <c r="D2097"/>
      <c r="E2097"/>
      <c r="F2097"/>
      <c r="G2097"/>
      <c r="H2097"/>
      <c r="I2097"/>
      <c r="J2097"/>
      <c r="K2097"/>
      <c r="L2097"/>
      <c r="M2097"/>
      <c r="N2097"/>
      <c r="O2097"/>
      <c r="R2097" s="122"/>
      <c r="S2097" s="122"/>
      <c r="T2097" s="31"/>
      <c r="U2097" s="31"/>
      <c r="V2097" s="31"/>
      <c r="W2097" s="31"/>
      <c r="X2097" s="31"/>
      <c r="Y2097" s="31"/>
      <c r="Z2097" s="31"/>
      <c r="AA2097" s="31"/>
      <c r="AB2097" s="31"/>
      <c r="AC2097" s="122"/>
      <c r="AD2097" s="122"/>
      <c r="AQ2097" s="8"/>
      <c r="AR2097" s="8"/>
      <c r="AY2097" s="8"/>
      <c r="BA2097"/>
      <c r="BB2097"/>
      <c r="BC2097"/>
      <c r="BD2097"/>
    </row>
    <row r="2098" spans="1:56" s="4" customFormat="1">
      <c r="A2098"/>
      <c r="B2098"/>
      <c r="D2098"/>
      <c r="E2098"/>
      <c r="F2098"/>
      <c r="G2098"/>
      <c r="H2098"/>
      <c r="I2098"/>
      <c r="J2098"/>
      <c r="K2098"/>
      <c r="L2098"/>
      <c r="M2098"/>
      <c r="N2098"/>
      <c r="O2098"/>
      <c r="R2098" s="122"/>
      <c r="S2098" s="122"/>
      <c r="T2098" s="31"/>
      <c r="U2098" s="31"/>
      <c r="V2098" s="31"/>
      <c r="W2098" s="31"/>
      <c r="X2098" s="31"/>
      <c r="Y2098" s="31"/>
      <c r="Z2098" s="31"/>
      <c r="AA2098" s="31"/>
      <c r="AB2098" s="31"/>
      <c r="AC2098" s="122"/>
      <c r="AD2098" s="122"/>
      <c r="AQ2098" s="8"/>
      <c r="AR2098" s="8"/>
      <c r="AY2098" s="8"/>
      <c r="BA2098"/>
      <c r="BB2098"/>
      <c r="BC2098"/>
      <c r="BD2098"/>
    </row>
    <row r="2099" spans="1:56" s="4" customFormat="1">
      <c r="A2099"/>
      <c r="B2099"/>
      <c r="D2099"/>
      <c r="E2099"/>
      <c r="F2099"/>
      <c r="G2099"/>
      <c r="H2099"/>
      <c r="I2099"/>
      <c r="J2099"/>
      <c r="K2099"/>
      <c r="L2099"/>
      <c r="M2099"/>
      <c r="N2099"/>
      <c r="O2099"/>
      <c r="R2099" s="122"/>
      <c r="S2099" s="122"/>
      <c r="T2099" s="31"/>
      <c r="U2099" s="31"/>
      <c r="V2099" s="31"/>
      <c r="W2099" s="31"/>
      <c r="X2099" s="31"/>
      <c r="Y2099" s="31"/>
      <c r="Z2099" s="31"/>
      <c r="AA2099" s="31"/>
      <c r="AB2099" s="31"/>
      <c r="AC2099" s="122"/>
      <c r="AD2099" s="122"/>
      <c r="AQ2099" s="8"/>
      <c r="AR2099" s="8"/>
      <c r="AY2099" s="8"/>
      <c r="BA2099"/>
      <c r="BB2099"/>
      <c r="BC2099"/>
      <c r="BD2099"/>
    </row>
    <row r="2100" spans="1:56" s="4" customFormat="1">
      <c r="A2100"/>
      <c r="B2100"/>
      <c r="D2100"/>
      <c r="E2100"/>
      <c r="F2100"/>
      <c r="G2100"/>
      <c r="H2100"/>
      <c r="I2100"/>
      <c r="J2100"/>
      <c r="K2100"/>
      <c r="L2100"/>
      <c r="M2100"/>
      <c r="N2100"/>
      <c r="O2100"/>
      <c r="R2100" s="122"/>
      <c r="S2100" s="122"/>
      <c r="T2100" s="31"/>
      <c r="U2100" s="31"/>
      <c r="V2100" s="31"/>
      <c r="W2100" s="31"/>
      <c r="X2100" s="31"/>
      <c r="Y2100" s="31"/>
      <c r="Z2100" s="31"/>
      <c r="AA2100" s="31"/>
      <c r="AB2100" s="31"/>
      <c r="AC2100" s="122"/>
      <c r="AD2100" s="122"/>
      <c r="AQ2100" s="8"/>
      <c r="AR2100" s="8"/>
      <c r="AY2100" s="8"/>
      <c r="BA2100"/>
      <c r="BB2100"/>
      <c r="BC2100"/>
      <c r="BD2100"/>
    </row>
    <row r="2101" spans="1:56" s="4" customFormat="1">
      <c r="A2101"/>
      <c r="B2101"/>
      <c r="D2101"/>
      <c r="E2101"/>
      <c r="F2101"/>
      <c r="G2101"/>
      <c r="H2101"/>
      <c r="I2101"/>
      <c r="J2101"/>
      <c r="K2101"/>
      <c r="L2101"/>
      <c r="M2101"/>
      <c r="N2101"/>
      <c r="O2101"/>
      <c r="R2101" s="122"/>
      <c r="S2101" s="122"/>
      <c r="T2101" s="31"/>
      <c r="U2101" s="31"/>
      <c r="V2101" s="31"/>
      <c r="W2101" s="31"/>
      <c r="X2101" s="31"/>
      <c r="Y2101" s="31"/>
      <c r="Z2101" s="31"/>
      <c r="AA2101" s="31"/>
      <c r="AB2101" s="31"/>
      <c r="AC2101" s="122"/>
      <c r="AD2101" s="122"/>
      <c r="AQ2101" s="8"/>
      <c r="AR2101" s="8"/>
      <c r="AY2101" s="8"/>
      <c r="BA2101"/>
      <c r="BB2101"/>
      <c r="BC2101"/>
      <c r="BD2101"/>
    </row>
    <row r="2102" spans="1:56" s="4" customFormat="1">
      <c r="A2102"/>
      <c r="B2102"/>
      <c r="D2102"/>
      <c r="E2102"/>
      <c r="F2102"/>
      <c r="G2102"/>
      <c r="H2102"/>
      <c r="I2102"/>
      <c r="J2102"/>
      <c r="K2102"/>
      <c r="L2102"/>
      <c r="M2102"/>
      <c r="N2102"/>
      <c r="O2102"/>
      <c r="R2102" s="122"/>
      <c r="S2102" s="122"/>
      <c r="T2102" s="31"/>
      <c r="U2102" s="31"/>
      <c r="V2102" s="31"/>
      <c r="W2102" s="31"/>
      <c r="X2102" s="31"/>
      <c r="Y2102" s="31"/>
      <c r="Z2102" s="31"/>
      <c r="AA2102" s="31"/>
      <c r="AB2102" s="31"/>
      <c r="AC2102" s="122"/>
      <c r="AD2102" s="122"/>
      <c r="AQ2102" s="8"/>
      <c r="AR2102" s="8"/>
      <c r="AY2102" s="8"/>
      <c r="BA2102"/>
      <c r="BB2102"/>
      <c r="BC2102"/>
      <c r="BD2102"/>
    </row>
    <row r="2103" spans="1:56" s="4" customFormat="1">
      <c r="A2103"/>
      <c r="B2103"/>
      <c r="D2103"/>
      <c r="E2103"/>
      <c r="F2103"/>
      <c r="G2103"/>
      <c r="H2103"/>
      <c r="I2103"/>
      <c r="J2103"/>
      <c r="K2103"/>
      <c r="L2103"/>
      <c r="M2103"/>
      <c r="N2103"/>
      <c r="O2103"/>
      <c r="R2103" s="122"/>
      <c r="S2103" s="122"/>
      <c r="T2103" s="31"/>
      <c r="U2103" s="31"/>
      <c r="V2103" s="31"/>
      <c r="W2103" s="31"/>
      <c r="X2103" s="31"/>
      <c r="Y2103" s="31"/>
      <c r="Z2103" s="31"/>
      <c r="AA2103" s="31"/>
      <c r="AB2103" s="31"/>
      <c r="AC2103" s="122"/>
      <c r="AD2103" s="122"/>
      <c r="AQ2103" s="8"/>
      <c r="AR2103" s="8"/>
      <c r="AY2103" s="8"/>
      <c r="BA2103"/>
      <c r="BB2103"/>
      <c r="BC2103"/>
      <c r="BD2103"/>
    </row>
    <row r="2104" spans="1:56" s="4" customFormat="1">
      <c r="A2104"/>
      <c r="B2104"/>
      <c r="D2104"/>
      <c r="E2104"/>
      <c r="F2104"/>
      <c r="G2104"/>
      <c r="H2104"/>
      <c r="I2104"/>
      <c r="J2104"/>
      <c r="K2104"/>
      <c r="L2104"/>
      <c r="M2104"/>
      <c r="N2104"/>
      <c r="O2104"/>
      <c r="R2104" s="122"/>
      <c r="S2104" s="122"/>
      <c r="T2104" s="31"/>
      <c r="U2104" s="31"/>
      <c r="V2104" s="31"/>
      <c r="W2104" s="31"/>
      <c r="X2104" s="31"/>
      <c r="Y2104" s="31"/>
      <c r="Z2104" s="31"/>
      <c r="AA2104" s="31"/>
      <c r="AB2104" s="31"/>
      <c r="AC2104" s="122"/>
      <c r="AD2104" s="122"/>
      <c r="AQ2104" s="8"/>
      <c r="AR2104" s="8"/>
      <c r="AY2104" s="8"/>
      <c r="BA2104"/>
      <c r="BB2104"/>
      <c r="BC2104"/>
      <c r="BD2104"/>
    </row>
    <row r="2105" spans="1:56" s="4" customFormat="1">
      <c r="A2105"/>
      <c r="B2105"/>
      <c r="D2105"/>
      <c r="E2105"/>
      <c r="F2105"/>
      <c r="G2105"/>
      <c r="H2105"/>
      <c r="I2105"/>
      <c r="J2105"/>
      <c r="K2105"/>
      <c r="L2105"/>
      <c r="M2105"/>
      <c r="N2105"/>
      <c r="O2105"/>
      <c r="R2105" s="122"/>
      <c r="S2105" s="122"/>
      <c r="T2105" s="31"/>
      <c r="U2105" s="31"/>
      <c r="V2105" s="31"/>
      <c r="W2105" s="31"/>
      <c r="X2105" s="31"/>
      <c r="Y2105" s="31"/>
      <c r="Z2105" s="31"/>
      <c r="AA2105" s="31"/>
      <c r="AB2105" s="31"/>
      <c r="AC2105" s="122"/>
      <c r="AD2105" s="122"/>
      <c r="AQ2105" s="8"/>
      <c r="AR2105" s="8"/>
      <c r="AY2105" s="8"/>
      <c r="BA2105"/>
      <c r="BB2105"/>
      <c r="BC2105"/>
      <c r="BD2105"/>
    </row>
    <row r="2106" spans="1:56" s="4" customFormat="1">
      <c r="A2106"/>
      <c r="B2106"/>
      <c r="D2106"/>
      <c r="E2106"/>
      <c r="F2106"/>
      <c r="G2106"/>
      <c r="H2106"/>
      <c r="I2106"/>
      <c r="J2106"/>
      <c r="K2106"/>
      <c r="L2106"/>
      <c r="M2106"/>
      <c r="N2106"/>
      <c r="O2106"/>
      <c r="R2106" s="122"/>
      <c r="S2106" s="122"/>
      <c r="T2106" s="31"/>
      <c r="U2106" s="31"/>
      <c r="V2106" s="31"/>
      <c r="W2106" s="31"/>
      <c r="X2106" s="31"/>
      <c r="Y2106" s="31"/>
      <c r="Z2106" s="31"/>
      <c r="AA2106" s="31"/>
      <c r="AB2106" s="31"/>
      <c r="AC2106" s="122"/>
      <c r="AD2106" s="122"/>
      <c r="AQ2106" s="8"/>
      <c r="AR2106" s="8"/>
      <c r="AY2106" s="8"/>
      <c r="BA2106"/>
      <c r="BB2106"/>
      <c r="BC2106"/>
      <c r="BD2106"/>
    </row>
    <row r="2107" spans="1:56" s="4" customFormat="1">
      <c r="A2107"/>
      <c r="B2107"/>
      <c r="D2107"/>
      <c r="E2107"/>
      <c r="F2107"/>
      <c r="G2107"/>
      <c r="H2107"/>
      <c r="I2107"/>
      <c r="J2107"/>
      <c r="K2107"/>
      <c r="L2107"/>
      <c r="M2107"/>
      <c r="N2107"/>
      <c r="O2107"/>
      <c r="R2107" s="122"/>
      <c r="S2107" s="122"/>
      <c r="T2107" s="31"/>
      <c r="U2107" s="31"/>
      <c r="V2107" s="31"/>
      <c r="W2107" s="31"/>
      <c r="X2107" s="31"/>
      <c r="Y2107" s="31"/>
      <c r="Z2107" s="31"/>
      <c r="AA2107" s="31"/>
      <c r="AB2107" s="31"/>
      <c r="AC2107" s="122"/>
      <c r="AD2107" s="122"/>
      <c r="AQ2107" s="8"/>
      <c r="AR2107" s="8"/>
      <c r="AY2107" s="8"/>
      <c r="BA2107"/>
      <c r="BB2107"/>
      <c r="BC2107"/>
      <c r="BD2107"/>
    </row>
    <row r="2108" spans="1:56" s="4" customFormat="1">
      <c r="A2108"/>
      <c r="B2108"/>
      <c r="D2108"/>
      <c r="E2108"/>
      <c r="F2108"/>
      <c r="G2108"/>
      <c r="H2108"/>
      <c r="I2108"/>
      <c r="J2108"/>
      <c r="K2108"/>
      <c r="L2108"/>
      <c r="M2108"/>
      <c r="N2108"/>
      <c r="O2108"/>
      <c r="R2108" s="122"/>
      <c r="S2108" s="122"/>
      <c r="T2108" s="31"/>
      <c r="U2108" s="31"/>
      <c r="V2108" s="31"/>
      <c r="W2108" s="31"/>
      <c r="X2108" s="31"/>
      <c r="Y2108" s="31"/>
      <c r="Z2108" s="31"/>
      <c r="AA2108" s="31"/>
      <c r="AB2108" s="31"/>
      <c r="AC2108" s="122"/>
      <c r="AD2108" s="122"/>
      <c r="AQ2108" s="8"/>
      <c r="AR2108" s="8"/>
      <c r="AY2108" s="8"/>
      <c r="BA2108"/>
      <c r="BB2108"/>
      <c r="BC2108"/>
      <c r="BD2108"/>
    </row>
    <row r="2109" spans="1:56" s="4" customFormat="1">
      <c r="A2109"/>
      <c r="B2109"/>
      <c r="D2109"/>
      <c r="E2109"/>
      <c r="F2109"/>
      <c r="G2109"/>
      <c r="H2109"/>
      <c r="I2109"/>
      <c r="J2109"/>
      <c r="K2109"/>
      <c r="L2109"/>
      <c r="M2109"/>
      <c r="N2109"/>
      <c r="O2109"/>
      <c r="R2109" s="122"/>
      <c r="S2109" s="122"/>
      <c r="T2109" s="31"/>
      <c r="U2109" s="31"/>
      <c r="V2109" s="31"/>
      <c r="W2109" s="31"/>
      <c r="X2109" s="31"/>
      <c r="Y2109" s="31"/>
      <c r="Z2109" s="31"/>
      <c r="AA2109" s="31"/>
      <c r="AB2109" s="31"/>
      <c r="AC2109" s="122"/>
      <c r="AD2109" s="122"/>
      <c r="AQ2109" s="8"/>
      <c r="AR2109" s="8"/>
      <c r="AY2109" s="8"/>
      <c r="BA2109"/>
      <c r="BB2109"/>
      <c r="BC2109"/>
      <c r="BD2109"/>
    </row>
    <row r="2110" spans="1:56" s="4" customFormat="1">
      <c r="A2110"/>
      <c r="B2110"/>
      <c r="D2110"/>
      <c r="E2110"/>
      <c r="F2110"/>
      <c r="G2110"/>
      <c r="H2110"/>
      <c r="I2110"/>
      <c r="J2110"/>
      <c r="K2110"/>
      <c r="L2110"/>
      <c r="M2110"/>
      <c r="N2110"/>
      <c r="O2110"/>
      <c r="R2110" s="122"/>
      <c r="S2110" s="122"/>
      <c r="T2110" s="31"/>
      <c r="U2110" s="31"/>
      <c r="V2110" s="31"/>
      <c r="W2110" s="31"/>
      <c r="X2110" s="31"/>
      <c r="Y2110" s="31"/>
      <c r="Z2110" s="31"/>
      <c r="AA2110" s="31"/>
      <c r="AB2110" s="31"/>
      <c r="AC2110" s="122"/>
      <c r="AD2110" s="122"/>
      <c r="AQ2110" s="8"/>
      <c r="AR2110" s="8"/>
      <c r="AY2110" s="8"/>
      <c r="BA2110"/>
      <c r="BB2110"/>
      <c r="BC2110"/>
      <c r="BD2110"/>
    </row>
    <row r="2111" spans="1:56" s="4" customFormat="1">
      <c r="A2111"/>
      <c r="B2111"/>
      <c r="D2111"/>
      <c r="E2111"/>
      <c r="F2111"/>
      <c r="G2111"/>
      <c r="H2111"/>
      <c r="I2111"/>
      <c r="J2111"/>
      <c r="K2111"/>
      <c r="L2111"/>
      <c r="M2111"/>
      <c r="N2111"/>
      <c r="O2111"/>
      <c r="R2111" s="122"/>
      <c r="S2111" s="122"/>
      <c r="T2111" s="31"/>
      <c r="U2111" s="31"/>
      <c r="V2111" s="31"/>
      <c r="W2111" s="31"/>
      <c r="X2111" s="31"/>
      <c r="Y2111" s="31"/>
      <c r="Z2111" s="31"/>
      <c r="AA2111" s="31"/>
      <c r="AB2111" s="31"/>
      <c r="AC2111" s="122"/>
      <c r="AD2111" s="122"/>
      <c r="AQ2111" s="8"/>
      <c r="AR2111" s="8"/>
      <c r="AY2111" s="8"/>
      <c r="BA2111"/>
      <c r="BB2111"/>
      <c r="BC2111"/>
      <c r="BD2111"/>
    </row>
    <row r="2112" spans="1:56" s="4" customFormat="1">
      <c r="A2112"/>
      <c r="B2112"/>
      <c r="D2112"/>
      <c r="E2112"/>
      <c r="F2112"/>
      <c r="G2112"/>
      <c r="H2112"/>
      <c r="I2112"/>
      <c r="J2112"/>
      <c r="K2112"/>
      <c r="L2112"/>
      <c r="M2112"/>
      <c r="N2112"/>
      <c r="O2112"/>
      <c r="R2112" s="122"/>
      <c r="S2112" s="122"/>
      <c r="T2112" s="31"/>
      <c r="U2112" s="31"/>
      <c r="V2112" s="31"/>
      <c r="W2112" s="31"/>
      <c r="X2112" s="31"/>
      <c r="Y2112" s="31"/>
      <c r="Z2112" s="31"/>
      <c r="AA2112" s="31"/>
      <c r="AB2112" s="31"/>
      <c r="AC2112" s="122"/>
      <c r="AD2112" s="122"/>
      <c r="AQ2112" s="8"/>
      <c r="AR2112" s="8"/>
      <c r="AY2112" s="8"/>
      <c r="BA2112"/>
      <c r="BB2112"/>
      <c r="BC2112"/>
      <c r="BD2112"/>
    </row>
    <row r="2113" spans="1:56" s="4" customFormat="1">
      <c r="A2113"/>
      <c r="B2113"/>
      <c r="D2113"/>
      <c r="E2113"/>
      <c r="F2113"/>
      <c r="G2113"/>
      <c r="H2113"/>
      <c r="I2113"/>
      <c r="J2113"/>
      <c r="K2113"/>
      <c r="L2113"/>
      <c r="M2113"/>
      <c r="N2113"/>
      <c r="O2113"/>
      <c r="R2113" s="122"/>
      <c r="S2113" s="122"/>
      <c r="T2113" s="31"/>
      <c r="U2113" s="31"/>
      <c r="V2113" s="31"/>
      <c r="W2113" s="31"/>
      <c r="X2113" s="31"/>
      <c r="Y2113" s="31"/>
      <c r="Z2113" s="31"/>
      <c r="AA2113" s="31"/>
      <c r="AB2113" s="31"/>
      <c r="AC2113" s="122"/>
      <c r="AD2113" s="122"/>
      <c r="AQ2113" s="8"/>
      <c r="AR2113" s="8"/>
      <c r="AY2113" s="8"/>
      <c r="BA2113"/>
      <c r="BB2113"/>
      <c r="BC2113"/>
      <c r="BD2113"/>
    </row>
    <row r="2114" spans="1:56" s="4" customFormat="1">
      <c r="A2114"/>
      <c r="B2114"/>
      <c r="D2114"/>
      <c r="E2114"/>
      <c r="F2114"/>
      <c r="G2114"/>
      <c r="H2114"/>
      <c r="I2114"/>
      <c r="J2114"/>
      <c r="K2114"/>
      <c r="L2114"/>
      <c r="M2114"/>
      <c r="N2114"/>
      <c r="O2114"/>
      <c r="R2114" s="122"/>
      <c r="S2114" s="122"/>
      <c r="T2114" s="31"/>
      <c r="U2114" s="31"/>
      <c r="V2114" s="31"/>
      <c r="W2114" s="31"/>
      <c r="X2114" s="31"/>
      <c r="Y2114" s="31"/>
      <c r="Z2114" s="31"/>
      <c r="AA2114" s="31"/>
      <c r="AB2114" s="31"/>
      <c r="AC2114" s="122"/>
      <c r="AD2114" s="122"/>
      <c r="AQ2114" s="8"/>
      <c r="AR2114" s="8"/>
      <c r="AY2114" s="8"/>
      <c r="BA2114"/>
      <c r="BB2114"/>
      <c r="BC2114"/>
      <c r="BD2114"/>
    </row>
    <row r="2115" spans="1:56" s="4" customFormat="1">
      <c r="A2115"/>
      <c r="B2115"/>
      <c r="D2115"/>
      <c r="E2115"/>
      <c r="F2115"/>
      <c r="G2115"/>
      <c r="H2115"/>
      <c r="I2115"/>
      <c r="J2115"/>
      <c r="K2115"/>
      <c r="L2115"/>
      <c r="M2115"/>
      <c r="N2115"/>
      <c r="O2115"/>
      <c r="R2115" s="122"/>
      <c r="S2115" s="122"/>
      <c r="T2115" s="31"/>
      <c r="U2115" s="31"/>
      <c r="V2115" s="31"/>
      <c r="W2115" s="31"/>
      <c r="X2115" s="31"/>
      <c r="Y2115" s="31"/>
      <c r="Z2115" s="31"/>
      <c r="AA2115" s="31"/>
      <c r="AB2115" s="31"/>
      <c r="AC2115" s="122"/>
      <c r="AD2115" s="122"/>
      <c r="AQ2115" s="8"/>
      <c r="AR2115" s="8"/>
      <c r="AY2115" s="8"/>
      <c r="BA2115"/>
      <c r="BB2115"/>
      <c r="BC2115"/>
      <c r="BD2115"/>
    </row>
    <row r="2116" spans="1:56" s="4" customFormat="1">
      <c r="A2116"/>
      <c r="B2116"/>
      <c r="D2116"/>
      <c r="E2116"/>
      <c r="F2116"/>
      <c r="G2116"/>
      <c r="H2116"/>
      <c r="I2116"/>
      <c r="J2116"/>
      <c r="K2116"/>
      <c r="L2116"/>
      <c r="M2116"/>
      <c r="N2116"/>
      <c r="O2116"/>
      <c r="R2116" s="122"/>
      <c r="S2116" s="122"/>
      <c r="T2116" s="31"/>
      <c r="U2116" s="31"/>
      <c r="V2116" s="31"/>
      <c r="W2116" s="31"/>
      <c r="X2116" s="31"/>
      <c r="Y2116" s="31"/>
      <c r="Z2116" s="31"/>
      <c r="AA2116" s="31"/>
      <c r="AB2116" s="31"/>
      <c r="AC2116" s="122"/>
      <c r="AD2116" s="122"/>
      <c r="AQ2116" s="8"/>
      <c r="AR2116" s="8"/>
      <c r="AY2116" s="8"/>
      <c r="BA2116"/>
      <c r="BB2116"/>
      <c r="BC2116"/>
      <c r="BD2116"/>
    </row>
    <row r="2117" spans="1:56" s="4" customFormat="1">
      <c r="A2117"/>
      <c r="B2117"/>
      <c r="D2117"/>
      <c r="E2117"/>
      <c r="F2117"/>
      <c r="G2117"/>
      <c r="H2117"/>
      <c r="I2117"/>
      <c r="J2117"/>
      <c r="K2117"/>
      <c r="L2117"/>
      <c r="M2117"/>
      <c r="N2117"/>
      <c r="O2117"/>
      <c r="R2117" s="122"/>
      <c r="S2117" s="122"/>
      <c r="T2117" s="31"/>
      <c r="U2117" s="31"/>
      <c r="V2117" s="31"/>
      <c r="W2117" s="31"/>
      <c r="X2117" s="31"/>
      <c r="Y2117" s="31"/>
      <c r="Z2117" s="31"/>
      <c r="AA2117" s="31"/>
      <c r="AB2117" s="31"/>
      <c r="AC2117" s="122"/>
      <c r="AD2117" s="122"/>
      <c r="AQ2117" s="8"/>
      <c r="AR2117" s="8"/>
      <c r="AY2117" s="8"/>
      <c r="BA2117"/>
      <c r="BB2117"/>
      <c r="BC2117"/>
      <c r="BD2117"/>
    </row>
    <row r="2118" spans="1:56" s="4" customFormat="1">
      <c r="A2118"/>
      <c r="B2118"/>
      <c r="D2118"/>
      <c r="E2118"/>
      <c r="F2118"/>
      <c r="G2118"/>
      <c r="H2118"/>
      <c r="I2118"/>
      <c r="J2118"/>
      <c r="K2118"/>
      <c r="L2118"/>
      <c r="M2118"/>
      <c r="N2118"/>
      <c r="O2118"/>
      <c r="R2118" s="122"/>
      <c r="S2118" s="122"/>
      <c r="T2118" s="31"/>
      <c r="U2118" s="31"/>
      <c r="V2118" s="31"/>
      <c r="W2118" s="31"/>
      <c r="X2118" s="31"/>
      <c r="Y2118" s="31"/>
      <c r="Z2118" s="31"/>
      <c r="AA2118" s="31"/>
      <c r="AB2118" s="31"/>
      <c r="AC2118" s="122"/>
      <c r="AD2118" s="122"/>
      <c r="AQ2118" s="8"/>
      <c r="AR2118" s="8"/>
      <c r="AY2118" s="8"/>
      <c r="BA2118"/>
      <c r="BB2118"/>
      <c r="BC2118"/>
      <c r="BD2118"/>
    </row>
    <row r="2119" spans="1:56" s="4" customFormat="1">
      <c r="A2119"/>
      <c r="B2119"/>
      <c r="D2119"/>
      <c r="E2119"/>
      <c r="F2119"/>
      <c r="G2119"/>
      <c r="H2119"/>
      <c r="I2119"/>
      <c r="J2119"/>
      <c r="K2119"/>
      <c r="L2119"/>
      <c r="M2119"/>
      <c r="N2119"/>
      <c r="O2119"/>
      <c r="R2119" s="122"/>
      <c r="S2119" s="122"/>
      <c r="T2119" s="31"/>
      <c r="U2119" s="31"/>
      <c r="V2119" s="31"/>
      <c r="W2119" s="31"/>
      <c r="X2119" s="31"/>
      <c r="Y2119" s="31"/>
      <c r="Z2119" s="31"/>
      <c r="AA2119" s="31"/>
      <c r="AB2119" s="31"/>
      <c r="AC2119" s="122"/>
      <c r="AD2119" s="122"/>
      <c r="AQ2119" s="8"/>
      <c r="AR2119" s="8"/>
      <c r="AY2119" s="8"/>
      <c r="BA2119"/>
      <c r="BB2119"/>
      <c r="BC2119"/>
      <c r="BD2119"/>
    </row>
    <row r="2120" spans="1:56" s="4" customFormat="1">
      <c r="A2120"/>
      <c r="B2120"/>
      <c r="D2120"/>
      <c r="E2120"/>
      <c r="F2120"/>
      <c r="G2120"/>
      <c r="H2120"/>
      <c r="I2120"/>
      <c r="J2120"/>
      <c r="K2120"/>
      <c r="L2120"/>
      <c r="M2120"/>
      <c r="N2120"/>
      <c r="O2120"/>
      <c r="R2120" s="122"/>
      <c r="S2120" s="122"/>
      <c r="T2120" s="31"/>
      <c r="U2120" s="31"/>
      <c r="V2120" s="31"/>
      <c r="W2120" s="31"/>
      <c r="X2120" s="31"/>
      <c r="Y2120" s="31"/>
      <c r="Z2120" s="31"/>
      <c r="AA2120" s="31"/>
      <c r="AB2120" s="31"/>
      <c r="AC2120" s="122"/>
      <c r="AD2120" s="122"/>
      <c r="AQ2120" s="8"/>
      <c r="AR2120" s="8"/>
      <c r="AY2120" s="8"/>
      <c r="BA2120"/>
      <c r="BB2120"/>
      <c r="BC2120"/>
      <c r="BD2120"/>
    </row>
    <row r="2121" spans="1:56" s="4" customFormat="1">
      <c r="A2121"/>
      <c r="B2121"/>
      <c r="D2121"/>
      <c r="E2121"/>
      <c r="F2121"/>
      <c r="G2121"/>
      <c r="H2121"/>
      <c r="I2121"/>
      <c r="J2121"/>
      <c r="K2121"/>
      <c r="L2121"/>
      <c r="M2121"/>
      <c r="N2121"/>
      <c r="O2121"/>
      <c r="R2121" s="122"/>
      <c r="S2121" s="122"/>
      <c r="T2121" s="31"/>
      <c r="U2121" s="31"/>
      <c r="V2121" s="31"/>
      <c r="W2121" s="31"/>
      <c r="X2121" s="31"/>
      <c r="Y2121" s="31"/>
      <c r="Z2121" s="31"/>
      <c r="AA2121" s="31"/>
      <c r="AB2121" s="31"/>
      <c r="AC2121" s="122"/>
      <c r="AD2121" s="122"/>
      <c r="AQ2121" s="8"/>
      <c r="AR2121" s="8"/>
      <c r="AY2121" s="8"/>
      <c r="BA2121"/>
      <c r="BB2121"/>
      <c r="BC2121"/>
      <c r="BD2121"/>
    </row>
    <row r="2122" spans="1:56" s="4" customFormat="1">
      <c r="A2122"/>
      <c r="B2122"/>
      <c r="D2122"/>
      <c r="E2122"/>
      <c r="F2122"/>
      <c r="G2122"/>
      <c r="H2122"/>
      <c r="I2122"/>
      <c r="J2122"/>
      <c r="K2122"/>
      <c r="L2122"/>
      <c r="M2122"/>
      <c r="N2122"/>
      <c r="O2122"/>
      <c r="R2122" s="122"/>
      <c r="S2122" s="122"/>
      <c r="T2122" s="31"/>
      <c r="U2122" s="31"/>
      <c r="V2122" s="31"/>
      <c r="W2122" s="31"/>
      <c r="X2122" s="31"/>
      <c r="Y2122" s="31"/>
      <c r="Z2122" s="31"/>
      <c r="AA2122" s="31"/>
      <c r="AB2122" s="31"/>
      <c r="AC2122" s="122"/>
      <c r="AD2122" s="122"/>
      <c r="AQ2122" s="8"/>
      <c r="AR2122" s="8"/>
      <c r="AY2122" s="8"/>
      <c r="BA2122"/>
      <c r="BB2122"/>
      <c r="BC2122"/>
      <c r="BD2122"/>
    </row>
    <row r="2123" spans="1:56" s="4" customFormat="1">
      <c r="A2123"/>
      <c r="B2123"/>
      <c r="D2123"/>
      <c r="E2123"/>
      <c r="F2123"/>
      <c r="G2123"/>
      <c r="H2123"/>
      <c r="I2123"/>
      <c r="J2123"/>
      <c r="K2123"/>
      <c r="L2123"/>
      <c r="M2123"/>
      <c r="N2123"/>
      <c r="O2123"/>
      <c r="R2123" s="122"/>
      <c r="S2123" s="122"/>
      <c r="T2123" s="31"/>
      <c r="U2123" s="31"/>
      <c r="V2123" s="31"/>
      <c r="W2123" s="31"/>
      <c r="X2123" s="31"/>
      <c r="Y2123" s="31"/>
      <c r="Z2123" s="31"/>
      <c r="AA2123" s="31"/>
      <c r="AB2123" s="31"/>
      <c r="AC2123" s="122"/>
      <c r="AD2123" s="122"/>
      <c r="AQ2123" s="8"/>
      <c r="AR2123" s="8"/>
      <c r="AY2123" s="8"/>
      <c r="BA2123"/>
      <c r="BB2123"/>
      <c r="BC2123"/>
      <c r="BD2123"/>
    </row>
    <row r="2124" spans="1:56" s="4" customFormat="1">
      <c r="A2124"/>
      <c r="B2124"/>
      <c r="D2124"/>
      <c r="E2124"/>
      <c r="F2124"/>
      <c r="G2124"/>
      <c r="H2124"/>
      <c r="I2124"/>
      <c r="J2124"/>
      <c r="K2124"/>
      <c r="L2124"/>
      <c r="M2124"/>
      <c r="N2124"/>
      <c r="O2124"/>
      <c r="R2124" s="122"/>
      <c r="S2124" s="122"/>
      <c r="T2124" s="31"/>
      <c r="U2124" s="31"/>
      <c r="V2124" s="31"/>
      <c r="W2124" s="31"/>
      <c r="X2124" s="31"/>
      <c r="Y2124" s="31"/>
      <c r="Z2124" s="31"/>
      <c r="AA2124" s="31"/>
      <c r="AB2124" s="31"/>
      <c r="AC2124" s="122"/>
      <c r="AD2124" s="122"/>
      <c r="AQ2124" s="8"/>
      <c r="AR2124" s="8"/>
      <c r="AY2124" s="8"/>
      <c r="BA2124"/>
      <c r="BB2124"/>
      <c r="BC2124"/>
      <c r="BD2124"/>
    </row>
    <row r="2125" spans="1:56" s="4" customFormat="1">
      <c r="A2125"/>
      <c r="B2125"/>
      <c r="D2125"/>
      <c r="E2125"/>
      <c r="F2125"/>
      <c r="G2125"/>
      <c r="H2125"/>
      <c r="I2125"/>
      <c r="J2125"/>
      <c r="K2125"/>
      <c r="L2125"/>
      <c r="M2125"/>
      <c r="N2125"/>
      <c r="O2125"/>
      <c r="R2125" s="122"/>
      <c r="S2125" s="122"/>
      <c r="T2125" s="31"/>
      <c r="U2125" s="31"/>
      <c r="V2125" s="31"/>
      <c r="W2125" s="31"/>
      <c r="X2125" s="31"/>
      <c r="Y2125" s="31"/>
      <c r="Z2125" s="31"/>
      <c r="AA2125" s="31"/>
      <c r="AB2125" s="31"/>
      <c r="AC2125" s="122"/>
      <c r="AD2125" s="122"/>
      <c r="AQ2125" s="8"/>
      <c r="AR2125" s="8"/>
      <c r="AY2125" s="8"/>
      <c r="BA2125"/>
      <c r="BB2125"/>
      <c r="BC2125"/>
      <c r="BD2125"/>
    </row>
    <row r="2126" spans="1:56" s="4" customFormat="1">
      <c r="A2126"/>
      <c r="B2126"/>
      <c r="D2126"/>
      <c r="E2126"/>
      <c r="F2126"/>
      <c r="G2126"/>
      <c r="H2126"/>
      <c r="I2126"/>
      <c r="J2126"/>
      <c r="K2126"/>
      <c r="L2126"/>
      <c r="M2126"/>
      <c r="N2126"/>
      <c r="O2126"/>
      <c r="R2126" s="122"/>
      <c r="S2126" s="122"/>
      <c r="T2126" s="31"/>
      <c r="U2126" s="31"/>
      <c r="V2126" s="31"/>
      <c r="W2126" s="31"/>
      <c r="X2126" s="31"/>
      <c r="Y2126" s="31"/>
      <c r="Z2126" s="31"/>
      <c r="AA2126" s="31"/>
      <c r="AB2126" s="31"/>
      <c r="AC2126" s="122"/>
      <c r="AD2126" s="122"/>
      <c r="AQ2126" s="8"/>
      <c r="AR2126" s="8"/>
      <c r="AY2126" s="8"/>
      <c r="BA2126"/>
      <c r="BB2126"/>
      <c r="BC2126"/>
      <c r="BD2126"/>
    </row>
    <row r="2127" spans="1:56" s="4" customFormat="1">
      <c r="A2127"/>
      <c r="B2127"/>
      <c r="D2127"/>
      <c r="E2127"/>
      <c r="F2127"/>
      <c r="G2127"/>
      <c r="H2127"/>
      <c r="I2127"/>
      <c r="J2127"/>
      <c r="K2127"/>
      <c r="L2127"/>
      <c r="M2127"/>
      <c r="N2127"/>
      <c r="O2127"/>
      <c r="R2127" s="122"/>
      <c r="S2127" s="122"/>
      <c r="T2127" s="31"/>
      <c r="U2127" s="31"/>
      <c r="V2127" s="31"/>
      <c r="W2127" s="31"/>
      <c r="X2127" s="31"/>
      <c r="Y2127" s="31"/>
      <c r="Z2127" s="31"/>
      <c r="AA2127" s="31"/>
      <c r="AB2127" s="31"/>
      <c r="AC2127" s="122"/>
      <c r="AD2127" s="122"/>
      <c r="AQ2127" s="8"/>
      <c r="AR2127" s="8"/>
      <c r="AY2127" s="8"/>
      <c r="BA2127"/>
      <c r="BB2127"/>
      <c r="BC2127"/>
      <c r="BD2127"/>
    </row>
    <row r="2128" spans="1:56" s="4" customFormat="1">
      <c r="A2128"/>
      <c r="B2128"/>
      <c r="D2128"/>
      <c r="E2128"/>
      <c r="F2128"/>
      <c r="G2128"/>
      <c r="H2128"/>
      <c r="I2128"/>
      <c r="J2128"/>
      <c r="K2128"/>
      <c r="L2128"/>
      <c r="M2128"/>
      <c r="N2128"/>
      <c r="O2128"/>
      <c r="R2128" s="122"/>
      <c r="S2128" s="122"/>
      <c r="T2128" s="31"/>
      <c r="U2128" s="31"/>
      <c r="V2128" s="31"/>
      <c r="W2128" s="31"/>
      <c r="X2128" s="31"/>
      <c r="Y2128" s="31"/>
      <c r="Z2128" s="31"/>
      <c r="AA2128" s="31"/>
      <c r="AB2128" s="31"/>
      <c r="AC2128" s="122"/>
      <c r="AD2128" s="122"/>
      <c r="AQ2128" s="8"/>
      <c r="AR2128" s="8"/>
      <c r="AY2128" s="8"/>
      <c r="BA2128"/>
      <c r="BB2128"/>
      <c r="BC2128"/>
      <c r="BD2128"/>
    </row>
    <row r="2129" spans="1:56" s="4" customFormat="1">
      <c r="A2129"/>
      <c r="B2129"/>
      <c r="D2129"/>
      <c r="E2129"/>
      <c r="F2129"/>
      <c r="G2129"/>
      <c r="H2129"/>
      <c r="I2129"/>
      <c r="J2129"/>
      <c r="K2129"/>
      <c r="L2129"/>
      <c r="M2129"/>
      <c r="N2129"/>
      <c r="O2129"/>
      <c r="R2129" s="122"/>
      <c r="S2129" s="122"/>
      <c r="T2129" s="31"/>
      <c r="U2129" s="31"/>
      <c r="V2129" s="31"/>
      <c r="W2129" s="31"/>
      <c r="X2129" s="31"/>
      <c r="Y2129" s="31"/>
      <c r="Z2129" s="31"/>
      <c r="AA2129" s="31"/>
      <c r="AB2129" s="31"/>
      <c r="AC2129" s="122"/>
      <c r="AD2129" s="122"/>
      <c r="AQ2129" s="8"/>
      <c r="AR2129" s="8"/>
      <c r="AY2129" s="8"/>
      <c r="BA2129"/>
      <c r="BB2129"/>
      <c r="BC2129"/>
      <c r="BD2129"/>
    </row>
    <row r="2130" spans="1:56" s="4" customFormat="1">
      <c r="A2130"/>
      <c r="B2130"/>
      <c r="D2130"/>
      <c r="E2130"/>
      <c r="F2130"/>
      <c r="G2130"/>
      <c r="H2130"/>
      <c r="I2130"/>
      <c r="J2130"/>
      <c r="K2130"/>
      <c r="L2130"/>
      <c r="M2130"/>
      <c r="N2130"/>
      <c r="O2130"/>
      <c r="R2130" s="122"/>
      <c r="S2130" s="122"/>
      <c r="T2130" s="31"/>
      <c r="U2130" s="31"/>
      <c r="V2130" s="31"/>
      <c r="W2130" s="31"/>
      <c r="X2130" s="31"/>
      <c r="Y2130" s="31"/>
      <c r="Z2130" s="31"/>
      <c r="AA2130" s="31"/>
      <c r="AB2130" s="31"/>
      <c r="AC2130" s="122"/>
      <c r="AD2130" s="122"/>
      <c r="AQ2130" s="8"/>
      <c r="AR2130" s="8"/>
      <c r="AY2130" s="8"/>
      <c r="BA2130"/>
      <c r="BB2130"/>
      <c r="BC2130"/>
      <c r="BD2130"/>
    </row>
    <row r="2131" spans="1:56" s="4" customFormat="1">
      <c r="A2131"/>
      <c r="B2131"/>
      <c r="D2131"/>
      <c r="E2131"/>
      <c r="F2131"/>
      <c r="G2131"/>
      <c r="H2131"/>
      <c r="I2131"/>
      <c r="J2131"/>
      <c r="K2131"/>
      <c r="L2131"/>
      <c r="M2131"/>
      <c r="N2131"/>
      <c r="O2131"/>
      <c r="R2131" s="122"/>
      <c r="S2131" s="122"/>
      <c r="T2131" s="31"/>
      <c r="U2131" s="31"/>
      <c r="V2131" s="31"/>
      <c r="W2131" s="31"/>
      <c r="X2131" s="31"/>
      <c r="Y2131" s="31"/>
      <c r="Z2131" s="31"/>
      <c r="AA2131" s="31"/>
      <c r="AB2131" s="31"/>
      <c r="AC2131" s="122"/>
      <c r="AD2131" s="122"/>
      <c r="AQ2131" s="8"/>
      <c r="AR2131" s="8"/>
      <c r="AY2131" s="8"/>
      <c r="BA2131"/>
      <c r="BB2131"/>
      <c r="BC2131"/>
      <c r="BD2131"/>
    </row>
    <row r="2132" spans="1:56" s="4" customFormat="1">
      <c r="A2132"/>
      <c r="B2132"/>
      <c r="D2132"/>
      <c r="E2132"/>
      <c r="F2132"/>
      <c r="G2132"/>
      <c r="H2132"/>
      <c r="I2132"/>
      <c r="J2132"/>
      <c r="K2132"/>
      <c r="L2132"/>
      <c r="M2132"/>
      <c r="N2132"/>
      <c r="O2132"/>
      <c r="R2132" s="122"/>
      <c r="S2132" s="122"/>
      <c r="T2132" s="31"/>
      <c r="U2132" s="31"/>
      <c r="V2132" s="31"/>
      <c r="W2132" s="31"/>
      <c r="X2132" s="31"/>
      <c r="Y2132" s="31"/>
      <c r="Z2132" s="31"/>
      <c r="AA2132" s="31"/>
      <c r="AB2132" s="31"/>
      <c r="AC2132" s="122"/>
      <c r="AD2132" s="122"/>
      <c r="AQ2132" s="8"/>
      <c r="AR2132" s="8"/>
      <c r="AY2132" s="8"/>
      <c r="BA2132"/>
      <c r="BB2132"/>
      <c r="BC2132"/>
      <c r="BD2132"/>
    </row>
    <row r="2133" spans="1:56" s="4" customFormat="1">
      <c r="A2133"/>
      <c r="B2133"/>
      <c r="D2133"/>
      <c r="E2133"/>
      <c r="F2133"/>
      <c r="G2133"/>
      <c r="H2133"/>
      <c r="I2133"/>
      <c r="J2133"/>
      <c r="K2133"/>
      <c r="L2133"/>
      <c r="M2133"/>
      <c r="N2133"/>
      <c r="O2133"/>
      <c r="R2133" s="122"/>
      <c r="S2133" s="122"/>
      <c r="T2133" s="31"/>
      <c r="U2133" s="31"/>
      <c r="V2133" s="31"/>
      <c r="W2133" s="31"/>
      <c r="X2133" s="31"/>
      <c r="Y2133" s="31"/>
      <c r="Z2133" s="31"/>
      <c r="AA2133" s="31"/>
      <c r="AB2133" s="31"/>
      <c r="AC2133" s="122"/>
      <c r="AD2133" s="122"/>
      <c r="AQ2133" s="8"/>
      <c r="AR2133" s="8"/>
      <c r="AY2133" s="8"/>
      <c r="BA2133"/>
      <c r="BB2133"/>
      <c r="BC2133"/>
      <c r="BD2133"/>
    </row>
    <row r="2134" spans="1:56" s="4" customFormat="1">
      <c r="A2134"/>
      <c r="B2134"/>
      <c r="D2134"/>
      <c r="E2134"/>
      <c r="F2134"/>
      <c r="G2134"/>
      <c r="H2134"/>
      <c r="I2134"/>
      <c r="J2134"/>
      <c r="K2134"/>
      <c r="L2134"/>
      <c r="M2134"/>
      <c r="N2134"/>
      <c r="O2134"/>
      <c r="R2134" s="122"/>
      <c r="S2134" s="122"/>
      <c r="T2134" s="31"/>
      <c r="U2134" s="31"/>
      <c r="V2134" s="31"/>
      <c r="W2134" s="31"/>
      <c r="X2134" s="31"/>
      <c r="Y2134" s="31"/>
      <c r="Z2134" s="31"/>
      <c r="AA2134" s="31"/>
      <c r="AB2134" s="31"/>
      <c r="AC2134" s="122"/>
      <c r="AD2134" s="122"/>
      <c r="AQ2134" s="8"/>
      <c r="AR2134" s="8"/>
      <c r="AY2134" s="8"/>
      <c r="BA2134"/>
      <c r="BB2134"/>
      <c r="BC2134"/>
      <c r="BD2134"/>
    </row>
    <row r="2135" spans="1:56" s="4" customFormat="1">
      <c r="A2135"/>
      <c r="B2135"/>
      <c r="D2135"/>
      <c r="E2135"/>
      <c r="F2135"/>
      <c r="G2135"/>
      <c r="H2135"/>
      <c r="I2135"/>
      <c r="J2135"/>
      <c r="K2135"/>
      <c r="L2135"/>
      <c r="M2135"/>
      <c r="N2135"/>
      <c r="O2135"/>
      <c r="R2135" s="122"/>
      <c r="S2135" s="122"/>
      <c r="T2135" s="31"/>
      <c r="U2135" s="31"/>
      <c r="V2135" s="31"/>
      <c r="W2135" s="31"/>
      <c r="X2135" s="31"/>
      <c r="Y2135" s="31"/>
      <c r="Z2135" s="31"/>
      <c r="AA2135" s="31"/>
      <c r="AB2135" s="31"/>
      <c r="AC2135" s="122"/>
      <c r="AD2135" s="122"/>
      <c r="AQ2135" s="8"/>
      <c r="AR2135" s="8"/>
      <c r="AY2135" s="8"/>
      <c r="BA2135"/>
      <c r="BB2135"/>
      <c r="BC2135"/>
      <c r="BD2135"/>
    </row>
    <row r="2136" spans="1:56" s="4" customFormat="1">
      <c r="A2136"/>
      <c r="B2136"/>
      <c r="D2136"/>
      <c r="E2136"/>
      <c r="F2136"/>
      <c r="G2136"/>
      <c r="H2136"/>
      <c r="I2136"/>
      <c r="J2136"/>
      <c r="K2136"/>
      <c r="L2136"/>
      <c r="M2136"/>
      <c r="N2136"/>
      <c r="O2136"/>
      <c r="R2136" s="122"/>
      <c r="S2136" s="122"/>
      <c r="T2136" s="31"/>
      <c r="U2136" s="31"/>
      <c r="V2136" s="31"/>
      <c r="W2136" s="31"/>
      <c r="X2136" s="31"/>
      <c r="Y2136" s="31"/>
      <c r="Z2136" s="31"/>
      <c r="AA2136" s="31"/>
      <c r="AB2136" s="31"/>
      <c r="AC2136" s="122"/>
      <c r="AD2136" s="122"/>
      <c r="AQ2136" s="8"/>
      <c r="AR2136" s="8"/>
      <c r="AY2136" s="8"/>
      <c r="BA2136"/>
      <c r="BB2136"/>
      <c r="BC2136"/>
      <c r="BD2136"/>
    </row>
    <row r="2137" spans="1:56" s="4" customFormat="1">
      <c r="A2137"/>
      <c r="B2137"/>
      <c r="D2137"/>
      <c r="E2137"/>
      <c r="F2137"/>
      <c r="G2137"/>
      <c r="H2137"/>
      <c r="I2137"/>
      <c r="J2137"/>
      <c r="K2137"/>
      <c r="L2137"/>
      <c r="M2137"/>
      <c r="N2137"/>
      <c r="O2137"/>
      <c r="R2137" s="122"/>
      <c r="S2137" s="122"/>
      <c r="T2137" s="31"/>
      <c r="U2137" s="31"/>
      <c r="V2137" s="31"/>
      <c r="W2137" s="31"/>
      <c r="X2137" s="31"/>
      <c r="Y2137" s="31"/>
      <c r="Z2137" s="31"/>
      <c r="AA2137" s="31"/>
      <c r="AB2137" s="31"/>
      <c r="AC2137" s="122"/>
      <c r="AD2137" s="122"/>
      <c r="AQ2137" s="8"/>
      <c r="AR2137" s="8"/>
      <c r="AY2137" s="8"/>
      <c r="BA2137"/>
      <c r="BB2137"/>
      <c r="BC2137"/>
      <c r="BD2137"/>
    </row>
    <row r="2138" spans="1:56" s="4" customFormat="1">
      <c r="A2138"/>
      <c r="B2138"/>
      <c r="D2138"/>
      <c r="E2138"/>
      <c r="F2138"/>
      <c r="G2138"/>
      <c r="H2138"/>
      <c r="I2138"/>
      <c r="J2138"/>
      <c r="K2138"/>
      <c r="L2138"/>
      <c r="M2138"/>
      <c r="N2138"/>
      <c r="O2138"/>
      <c r="R2138" s="122"/>
      <c r="S2138" s="122"/>
      <c r="T2138" s="31"/>
      <c r="U2138" s="31"/>
      <c r="V2138" s="31"/>
      <c r="W2138" s="31"/>
      <c r="X2138" s="31"/>
      <c r="Y2138" s="31"/>
      <c r="Z2138" s="31"/>
      <c r="AA2138" s="31"/>
      <c r="AB2138" s="31"/>
      <c r="AC2138" s="122"/>
      <c r="AD2138" s="122"/>
      <c r="AQ2138" s="8"/>
      <c r="AR2138" s="8"/>
      <c r="AY2138" s="8"/>
      <c r="BA2138"/>
      <c r="BB2138"/>
      <c r="BC2138"/>
      <c r="BD2138"/>
    </row>
    <row r="2139" spans="1:56" s="4" customFormat="1">
      <c r="A2139"/>
      <c r="B2139"/>
      <c r="D2139"/>
      <c r="E2139"/>
      <c r="F2139"/>
      <c r="G2139"/>
      <c r="H2139"/>
      <c r="I2139"/>
      <c r="J2139"/>
      <c r="K2139"/>
      <c r="L2139"/>
      <c r="M2139"/>
      <c r="N2139"/>
      <c r="O2139"/>
      <c r="R2139" s="122"/>
      <c r="S2139" s="122"/>
      <c r="T2139" s="31"/>
      <c r="U2139" s="31"/>
      <c r="V2139" s="31"/>
      <c r="W2139" s="31"/>
      <c r="X2139" s="31"/>
      <c r="Y2139" s="31"/>
      <c r="Z2139" s="31"/>
      <c r="AA2139" s="31"/>
      <c r="AB2139" s="31"/>
      <c r="AC2139" s="122"/>
      <c r="AD2139" s="122"/>
      <c r="AQ2139" s="8"/>
      <c r="AR2139" s="8"/>
      <c r="AY2139" s="8"/>
      <c r="BA2139"/>
      <c r="BB2139"/>
      <c r="BC2139"/>
      <c r="BD2139"/>
    </row>
    <row r="2140" spans="1:56" s="4" customFormat="1">
      <c r="A2140"/>
      <c r="B2140"/>
      <c r="D2140"/>
      <c r="E2140"/>
      <c r="F2140"/>
      <c r="G2140"/>
      <c r="H2140"/>
      <c r="I2140"/>
      <c r="J2140"/>
      <c r="K2140"/>
      <c r="L2140"/>
      <c r="M2140"/>
      <c r="N2140"/>
      <c r="O2140"/>
      <c r="R2140" s="122"/>
      <c r="S2140" s="122"/>
      <c r="T2140" s="31"/>
      <c r="U2140" s="31"/>
      <c r="V2140" s="31"/>
      <c r="W2140" s="31"/>
      <c r="X2140" s="31"/>
      <c r="Y2140" s="31"/>
      <c r="Z2140" s="31"/>
      <c r="AA2140" s="31"/>
      <c r="AB2140" s="31"/>
      <c r="AC2140" s="122"/>
      <c r="AD2140" s="122"/>
      <c r="AQ2140" s="8"/>
      <c r="AR2140" s="8"/>
      <c r="AY2140" s="8"/>
      <c r="BA2140"/>
      <c r="BB2140"/>
      <c r="BC2140"/>
      <c r="BD2140"/>
    </row>
    <row r="2141" spans="1:56" s="4" customFormat="1">
      <c r="A2141"/>
      <c r="B2141"/>
      <c r="D2141"/>
      <c r="E2141"/>
      <c r="F2141"/>
      <c r="G2141"/>
      <c r="H2141"/>
      <c r="I2141"/>
      <c r="J2141"/>
      <c r="K2141"/>
      <c r="L2141"/>
      <c r="M2141"/>
      <c r="N2141"/>
      <c r="O2141"/>
      <c r="R2141" s="122"/>
      <c r="S2141" s="122"/>
      <c r="T2141" s="31"/>
      <c r="U2141" s="31"/>
      <c r="V2141" s="31"/>
      <c r="W2141" s="31"/>
      <c r="X2141" s="31"/>
      <c r="Y2141" s="31"/>
      <c r="Z2141" s="31"/>
      <c r="AA2141" s="31"/>
      <c r="AB2141" s="31"/>
      <c r="AC2141" s="122"/>
      <c r="AD2141" s="122"/>
      <c r="AQ2141" s="8"/>
      <c r="AR2141" s="8"/>
      <c r="AY2141" s="8"/>
      <c r="BA2141"/>
      <c r="BB2141"/>
      <c r="BC2141"/>
      <c r="BD2141"/>
    </row>
    <row r="2142" spans="1:56" s="4" customFormat="1">
      <c r="A2142"/>
      <c r="B2142"/>
      <c r="D2142"/>
      <c r="E2142"/>
      <c r="F2142"/>
      <c r="G2142"/>
      <c r="H2142"/>
      <c r="I2142"/>
      <c r="J2142"/>
      <c r="K2142"/>
      <c r="L2142"/>
      <c r="M2142"/>
      <c r="N2142"/>
      <c r="O2142"/>
      <c r="R2142" s="122"/>
      <c r="S2142" s="122"/>
      <c r="T2142" s="31"/>
      <c r="U2142" s="31"/>
      <c r="V2142" s="31"/>
      <c r="W2142" s="31"/>
      <c r="X2142" s="31"/>
      <c r="Y2142" s="31"/>
      <c r="Z2142" s="31"/>
      <c r="AA2142" s="31"/>
      <c r="AB2142" s="31"/>
      <c r="AC2142" s="122"/>
      <c r="AD2142" s="122"/>
      <c r="AQ2142" s="8"/>
      <c r="AR2142" s="8"/>
      <c r="AY2142" s="8"/>
      <c r="BA2142"/>
      <c r="BB2142"/>
      <c r="BC2142"/>
      <c r="BD2142"/>
    </row>
    <row r="2143" spans="1:56" s="4" customFormat="1">
      <c r="A2143"/>
      <c r="B2143"/>
      <c r="D2143"/>
      <c r="E2143"/>
      <c r="F2143"/>
      <c r="G2143"/>
      <c r="H2143"/>
      <c r="I2143"/>
      <c r="J2143"/>
      <c r="K2143"/>
      <c r="L2143"/>
      <c r="M2143"/>
      <c r="N2143"/>
      <c r="O2143"/>
      <c r="R2143" s="122"/>
      <c r="S2143" s="122"/>
      <c r="T2143" s="31"/>
      <c r="U2143" s="31"/>
      <c r="V2143" s="31"/>
      <c r="W2143" s="31"/>
      <c r="X2143" s="31"/>
      <c r="Y2143" s="31"/>
      <c r="Z2143" s="31"/>
      <c r="AA2143" s="31"/>
      <c r="AB2143" s="31"/>
      <c r="AC2143" s="122"/>
      <c r="AD2143" s="122"/>
      <c r="AQ2143" s="8"/>
      <c r="AR2143" s="8"/>
      <c r="AY2143" s="8"/>
      <c r="BA2143"/>
      <c r="BB2143"/>
      <c r="BC2143"/>
      <c r="BD2143"/>
    </row>
    <row r="2144" spans="1:56" s="4" customFormat="1">
      <c r="A2144"/>
      <c r="B2144"/>
      <c r="D2144"/>
      <c r="E2144"/>
      <c r="F2144"/>
      <c r="G2144"/>
      <c r="H2144"/>
      <c r="I2144"/>
      <c r="J2144"/>
      <c r="K2144"/>
      <c r="L2144"/>
      <c r="M2144"/>
      <c r="N2144"/>
      <c r="O2144"/>
      <c r="R2144" s="122"/>
      <c r="S2144" s="122"/>
      <c r="T2144" s="31"/>
      <c r="U2144" s="31"/>
      <c r="V2144" s="31"/>
      <c r="W2144" s="31"/>
      <c r="X2144" s="31"/>
      <c r="Y2144" s="31"/>
      <c r="Z2144" s="31"/>
      <c r="AA2144" s="31"/>
      <c r="AB2144" s="31"/>
      <c r="AC2144" s="122"/>
      <c r="AD2144" s="122"/>
      <c r="AQ2144" s="8"/>
      <c r="AR2144" s="8"/>
      <c r="AY2144" s="8"/>
      <c r="BA2144"/>
      <c r="BB2144"/>
      <c r="BC2144"/>
      <c r="BD2144"/>
    </row>
    <row r="2145" spans="1:56" s="4" customFormat="1">
      <c r="A2145"/>
      <c r="B2145"/>
      <c r="D2145"/>
      <c r="E2145"/>
      <c r="F2145"/>
      <c r="G2145"/>
      <c r="H2145"/>
      <c r="I2145"/>
      <c r="J2145"/>
      <c r="K2145"/>
      <c r="L2145"/>
      <c r="M2145"/>
      <c r="N2145"/>
      <c r="O2145"/>
      <c r="R2145" s="122"/>
      <c r="S2145" s="122"/>
      <c r="T2145" s="31"/>
      <c r="U2145" s="31"/>
      <c r="V2145" s="31"/>
      <c r="W2145" s="31"/>
      <c r="X2145" s="31"/>
      <c r="Y2145" s="31"/>
      <c r="Z2145" s="31"/>
      <c r="AA2145" s="31"/>
      <c r="AB2145" s="31"/>
      <c r="AC2145" s="122"/>
      <c r="AD2145" s="122"/>
      <c r="AQ2145" s="8"/>
      <c r="AR2145" s="8"/>
      <c r="AY2145" s="8"/>
      <c r="BA2145"/>
      <c r="BB2145"/>
      <c r="BC2145"/>
      <c r="BD2145"/>
    </row>
    <row r="2146" spans="1:56" s="4" customFormat="1">
      <c r="A2146"/>
      <c r="B2146"/>
      <c r="D2146"/>
      <c r="E2146"/>
      <c r="F2146"/>
      <c r="G2146"/>
      <c r="H2146"/>
      <c r="I2146"/>
      <c r="J2146"/>
      <c r="K2146"/>
      <c r="L2146"/>
      <c r="M2146"/>
      <c r="N2146"/>
      <c r="O2146"/>
      <c r="R2146" s="122"/>
      <c r="S2146" s="122"/>
      <c r="T2146" s="31"/>
      <c r="U2146" s="31"/>
      <c r="V2146" s="31"/>
      <c r="W2146" s="31"/>
      <c r="X2146" s="31"/>
      <c r="Y2146" s="31"/>
      <c r="Z2146" s="31"/>
      <c r="AA2146" s="31"/>
      <c r="AB2146" s="31"/>
      <c r="AC2146" s="122"/>
      <c r="AD2146" s="122"/>
      <c r="AQ2146" s="8"/>
      <c r="AR2146" s="8"/>
      <c r="AY2146" s="8"/>
      <c r="BA2146"/>
      <c r="BB2146"/>
      <c r="BC2146"/>
      <c r="BD2146"/>
    </row>
    <row r="2147" spans="1:56" s="4" customFormat="1">
      <c r="A2147"/>
      <c r="B2147"/>
      <c r="D2147"/>
      <c r="E2147"/>
      <c r="F2147"/>
      <c r="G2147"/>
      <c r="H2147"/>
      <c r="I2147"/>
      <c r="J2147"/>
      <c r="K2147"/>
      <c r="L2147"/>
      <c r="M2147"/>
      <c r="N2147"/>
      <c r="O2147"/>
      <c r="R2147" s="122"/>
      <c r="S2147" s="122"/>
      <c r="T2147" s="31"/>
      <c r="U2147" s="31"/>
      <c r="V2147" s="31"/>
      <c r="W2147" s="31"/>
      <c r="X2147" s="31"/>
      <c r="Y2147" s="31"/>
      <c r="Z2147" s="31"/>
      <c r="AA2147" s="31"/>
      <c r="AB2147" s="31"/>
      <c r="AC2147" s="122"/>
      <c r="AD2147" s="122"/>
      <c r="AQ2147" s="8"/>
      <c r="AR2147" s="8"/>
      <c r="AY2147" s="8"/>
      <c r="BA2147"/>
      <c r="BB2147"/>
      <c r="BC2147"/>
      <c r="BD2147"/>
    </row>
    <row r="2148" spans="1:56" s="4" customFormat="1">
      <c r="A2148"/>
      <c r="B2148"/>
      <c r="D2148"/>
      <c r="E2148"/>
      <c r="F2148"/>
      <c r="G2148"/>
      <c r="H2148"/>
      <c r="I2148"/>
      <c r="J2148"/>
      <c r="K2148"/>
      <c r="L2148"/>
      <c r="M2148"/>
      <c r="N2148"/>
      <c r="O2148"/>
      <c r="R2148" s="122"/>
      <c r="S2148" s="122"/>
      <c r="T2148" s="31"/>
      <c r="U2148" s="31"/>
      <c r="V2148" s="31"/>
      <c r="W2148" s="31"/>
      <c r="X2148" s="31"/>
      <c r="Y2148" s="31"/>
      <c r="Z2148" s="31"/>
      <c r="AA2148" s="31"/>
      <c r="AB2148" s="31"/>
      <c r="AC2148" s="122"/>
      <c r="AD2148" s="122"/>
      <c r="AQ2148" s="8"/>
      <c r="AR2148" s="8"/>
      <c r="AY2148" s="8"/>
      <c r="BA2148"/>
      <c r="BB2148"/>
      <c r="BC2148"/>
      <c r="BD2148"/>
    </row>
    <row r="2149" spans="1:56" s="4" customFormat="1">
      <c r="A2149"/>
      <c r="B2149"/>
      <c r="D2149"/>
      <c r="E2149"/>
      <c r="F2149"/>
      <c r="G2149"/>
      <c r="H2149"/>
      <c r="I2149"/>
      <c r="J2149"/>
      <c r="K2149"/>
      <c r="L2149"/>
      <c r="M2149"/>
      <c r="N2149"/>
      <c r="O2149"/>
      <c r="R2149" s="122"/>
      <c r="S2149" s="122"/>
      <c r="T2149" s="31"/>
      <c r="U2149" s="31"/>
      <c r="V2149" s="31"/>
      <c r="W2149" s="31"/>
      <c r="X2149" s="31"/>
      <c r="Y2149" s="31"/>
      <c r="Z2149" s="31"/>
      <c r="AA2149" s="31"/>
      <c r="AB2149" s="31"/>
      <c r="AC2149" s="122"/>
      <c r="AD2149" s="122"/>
      <c r="AQ2149" s="8"/>
      <c r="AR2149" s="8"/>
      <c r="AY2149" s="8"/>
      <c r="BA2149"/>
      <c r="BB2149"/>
      <c r="BC2149"/>
      <c r="BD2149"/>
    </row>
    <row r="2150" spans="1:56" s="4" customFormat="1">
      <c r="A2150"/>
      <c r="B2150"/>
      <c r="D2150"/>
      <c r="E2150"/>
      <c r="F2150"/>
      <c r="G2150"/>
      <c r="H2150"/>
      <c r="I2150"/>
      <c r="J2150"/>
      <c r="K2150"/>
      <c r="L2150"/>
      <c r="M2150"/>
      <c r="N2150"/>
      <c r="O2150"/>
      <c r="R2150" s="122"/>
      <c r="S2150" s="122"/>
      <c r="T2150" s="31"/>
      <c r="U2150" s="31"/>
      <c r="V2150" s="31"/>
      <c r="W2150" s="31"/>
      <c r="X2150" s="31"/>
      <c r="Y2150" s="31"/>
      <c r="Z2150" s="31"/>
      <c r="AA2150" s="31"/>
      <c r="AB2150" s="31"/>
      <c r="AC2150" s="122"/>
      <c r="AD2150" s="122"/>
      <c r="AQ2150" s="8"/>
      <c r="AR2150" s="8"/>
      <c r="AY2150" s="8"/>
      <c r="BA2150"/>
      <c r="BB2150"/>
      <c r="BC2150"/>
      <c r="BD2150"/>
    </row>
    <row r="2151" spans="1:56" s="4" customFormat="1">
      <c r="A2151"/>
      <c r="B2151"/>
      <c r="D2151"/>
      <c r="E2151"/>
      <c r="F2151"/>
      <c r="G2151"/>
      <c r="H2151"/>
      <c r="I2151"/>
      <c r="J2151"/>
      <c r="K2151"/>
      <c r="L2151"/>
      <c r="M2151"/>
      <c r="N2151"/>
      <c r="O2151"/>
      <c r="R2151" s="122"/>
      <c r="S2151" s="122"/>
      <c r="T2151" s="31"/>
      <c r="U2151" s="31"/>
      <c r="V2151" s="31"/>
      <c r="W2151" s="31"/>
      <c r="X2151" s="31"/>
      <c r="Y2151" s="31"/>
      <c r="Z2151" s="31"/>
      <c r="AA2151" s="31"/>
      <c r="AB2151" s="31"/>
      <c r="AC2151" s="122"/>
      <c r="AD2151" s="122"/>
      <c r="AQ2151" s="8"/>
      <c r="AR2151" s="8"/>
      <c r="AY2151" s="8"/>
      <c r="BA2151"/>
      <c r="BB2151"/>
      <c r="BC2151"/>
      <c r="BD2151"/>
    </row>
    <row r="2152" spans="1:56" s="4" customFormat="1">
      <c r="A2152"/>
      <c r="B2152"/>
      <c r="D2152"/>
      <c r="E2152"/>
      <c r="F2152"/>
      <c r="G2152"/>
      <c r="H2152"/>
      <c r="I2152"/>
      <c r="J2152"/>
      <c r="K2152"/>
      <c r="L2152"/>
      <c r="M2152"/>
      <c r="N2152"/>
      <c r="O2152"/>
      <c r="R2152" s="122"/>
      <c r="S2152" s="122"/>
      <c r="T2152" s="31"/>
      <c r="U2152" s="31"/>
      <c r="V2152" s="31"/>
      <c r="W2152" s="31"/>
      <c r="X2152" s="31"/>
      <c r="Y2152" s="31"/>
      <c r="Z2152" s="31"/>
      <c r="AA2152" s="31"/>
      <c r="AB2152" s="31"/>
      <c r="AC2152" s="122"/>
      <c r="AD2152" s="122"/>
      <c r="AQ2152" s="8"/>
      <c r="AR2152" s="8"/>
      <c r="AY2152" s="8"/>
      <c r="BA2152"/>
      <c r="BB2152"/>
      <c r="BC2152"/>
      <c r="BD2152"/>
    </row>
    <row r="2153" spans="1:56" s="4" customFormat="1">
      <c r="A2153"/>
      <c r="B2153"/>
      <c r="D2153"/>
      <c r="E2153"/>
      <c r="F2153"/>
      <c r="G2153"/>
      <c r="H2153"/>
      <c r="I2153"/>
      <c r="J2153"/>
      <c r="K2153"/>
      <c r="L2153"/>
      <c r="M2153"/>
      <c r="N2153"/>
      <c r="O2153"/>
      <c r="R2153" s="122"/>
      <c r="S2153" s="122"/>
      <c r="T2153" s="31"/>
      <c r="U2153" s="31"/>
      <c r="V2153" s="31"/>
      <c r="W2153" s="31"/>
      <c r="X2153" s="31"/>
      <c r="Y2153" s="31"/>
      <c r="Z2153" s="31"/>
      <c r="AA2153" s="31"/>
      <c r="AB2153" s="31"/>
      <c r="AC2153" s="122"/>
      <c r="AD2153" s="122"/>
      <c r="AQ2153" s="8"/>
      <c r="AR2153" s="8"/>
      <c r="AY2153" s="8"/>
      <c r="BA2153"/>
      <c r="BB2153"/>
      <c r="BC2153"/>
      <c r="BD2153"/>
    </row>
    <row r="2154" spans="1:56" s="4" customFormat="1">
      <c r="A2154"/>
      <c r="B2154"/>
      <c r="D2154"/>
      <c r="E2154"/>
      <c r="F2154"/>
      <c r="G2154"/>
      <c r="H2154"/>
      <c r="I2154"/>
      <c r="J2154"/>
      <c r="K2154"/>
      <c r="L2154"/>
      <c r="M2154"/>
      <c r="N2154"/>
      <c r="O2154"/>
      <c r="R2154" s="122"/>
      <c r="S2154" s="122"/>
      <c r="T2154" s="31"/>
      <c r="U2154" s="31"/>
      <c r="V2154" s="31"/>
      <c r="W2154" s="31"/>
      <c r="X2154" s="31"/>
      <c r="Y2154" s="31"/>
      <c r="Z2154" s="31"/>
      <c r="AA2154" s="31"/>
      <c r="AB2154" s="31"/>
      <c r="AC2154" s="122"/>
      <c r="AD2154" s="122"/>
      <c r="AQ2154" s="8"/>
      <c r="AR2154" s="8"/>
      <c r="AY2154" s="8"/>
      <c r="BA2154"/>
      <c r="BB2154"/>
      <c r="BC2154"/>
      <c r="BD2154"/>
    </row>
    <row r="2155" spans="1:56" s="4" customFormat="1">
      <c r="A2155"/>
      <c r="B2155"/>
      <c r="D2155"/>
      <c r="E2155"/>
      <c r="F2155"/>
      <c r="G2155"/>
      <c r="H2155"/>
      <c r="I2155"/>
      <c r="J2155"/>
      <c r="K2155"/>
      <c r="L2155"/>
      <c r="M2155"/>
      <c r="N2155"/>
      <c r="O2155"/>
      <c r="R2155" s="122"/>
      <c r="S2155" s="122"/>
      <c r="T2155" s="31"/>
      <c r="U2155" s="31"/>
      <c r="V2155" s="31"/>
      <c r="W2155" s="31"/>
      <c r="X2155" s="31"/>
      <c r="Y2155" s="31"/>
      <c r="Z2155" s="31"/>
      <c r="AA2155" s="31"/>
      <c r="AB2155" s="31"/>
      <c r="AC2155" s="122"/>
      <c r="AD2155" s="122"/>
      <c r="AQ2155" s="8"/>
      <c r="AR2155" s="8"/>
      <c r="AY2155" s="8"/>
      <c r="BA2155"/>
      <c r="BB2155"/>
      <c r="BC2155"/>
      <c r="BD2155"/>
    </row>
    <row r="2156" spans="1:56" s="4" customFormat="1">
      <c r="A2156"/>
      <c r="B2156"/>
      <c r="D2156"/>
      <c r="E2156"/>
      <c r="F2156"/>
      <c r="G2156"/>
      <c r="H2156"/>
      <c r="I2156"/>
      <c r="J2156"/>
      <c r="K2156"/>
      <c r="L2156"/>
      <c r="M2156"/>
      <c r="N2156"/>
      <c r="O2156"/>
      <c r="R2156" s="122"/>
      <c r="S2156" s="122"/>
      <c r="T2156" s="31"/>
      <c r="U2156" s="31"/>
      <c r="V2156" s="31"/>
      <c r="W2156" s="31"/>
      <c r="X2156" s="31"/>
      <c r="Y2156" s="31"/>
      <c r="Z2156" s="31"/>
      <c r="AA2156" s="31"/>
      <c r="AB2156" s="31"/>
      <c r="AC2156" s="122"/>
      <c r="AD2156" s="122"/>
      <c r="AQ2156" s="8"/>
      <c r="AR2156" s="8"/>
      <c r="AY2156" s="8"/>
      <c r="BA2156"/>
      <c r="BB2156"/>
      <c r="BC2156"/>
      <c r="BD2156"/>
    </row>
    <row r="2157" spans="1:56" s="4" customFormat="1">
      <c r="A2157"/>
      <c r="B2157"/>
      <c r="D2157"/>
      <c r="E2157"/>
      <c r="F2157"/>
      <c r="G2157"/>
      <c r="H2157"/>
      <c r="I2157"/>
      <c r="J2157"/>
      <c r="K2157"/>
      <c r="L2157"/>
      <c r="M2157"/>
      <c r="N2157"/>
      <c r="O2157"/>
      <c r="R2157" s="122"/>
      <c r="S2157" s="122"/>
      <c r="T2157" s="31"/>
      <c r="U2157" s="31"/>
      <c r="V2157" s="31"/>
      <c r="W2157" s="31"/>
      <c r="X2157" s="31"/>
      <c r="Y2157" s="31"/>
      <c r="Z2157" s="31"/>
      <c r="AA2157" s="31"/>
      <c r="AB2157" s="31"/>
      <c r="AC2157" s="122"/>
      <c r="AD2157" s="122"/>
      <c r="AQ2157" s="8"/>
      <c r="AR2157" s="8"/>
      <c r="AY2157" s="8"/>
      <c r="BA2157"/>
      <c r="BB2157"/>
      <c r="BC2157"/>
      <c r="BD2157"/>
    </row>
    <row r="2158" spans="1:56" s="4" customFormat="1">
      <c r="A2158"/>
      <c r="B2158"/>
      <c r="D2158"/>
      <c r="E2158"/>
      <c r="F2158"/>
      <c r="G2158"/>
      <c r="H2158"/>
      <c r="I2158"/>
      <c r="J2158"/>
      <c r="K2158"/>
      <c r="L2158"/>
      <c r="M2158"/>
      <c r="N2158"/>
      <c r="O2158"/>
      <c r="R2158" s="122"/>
      <c r="S2158" s="122"/>
      <c r="T2158" s="31"/>
      <c r="U2158" s="31"/>
      <c r="V2158" s="31"/>
      <c r="W2158" s="31"/>
      <c r="X2158" s="31"/>
      <c r="Y2158" s="31"/>
      <c r="Z2158" s="31"/>
      <c r="AA2158" s="31"/>
      <c r="AB2158" s="31"/>
      <c r="AC2158" s="122"/>
      <c r="AD2158" s="122"/>
      <c r="AQ2158" s="8"/>
      <c r="AR2158" s="8"/>
      <c r="AY2158" s="8"/>
      <c r="BA2158"/>
      <c r="BB2158"/>
      <c r="BC2158"/>
      <c r="BD2158"/>
    </row>
    <row r="2159" spans="1:56" s="4" customFormat="1">
      <c r="A2159"/>
      <c r="B2159"/>
      <c r="D2159"/>
      <c r="E2159"/>
      <c r="F2159"/>
      <c r="G2159"/>
      <c r="H2159"/>
      <c r="I2159"/>
      <c r="J2159"/>
      <c r="K2159"/>
      <c r="L2159"/>
      <c r="M2159"/>
      <c r="N2159"/>
      <c r="O2159"/>
      <c r="R2159" s="122"/>
      <c r="S2159" s="122"/>
      <c r="T2159" s="31"/>
      <c r="U2159" s="31"/>
      <c r="V2159" s="31"/>
      <c r="W2159" s="31"/>
      <c r="X2159" s="31"/>
      <c r="Y2159" s="31"/>
      <c r="Z2159" s="31"/>
      <c r="AA2159" s="31"/>
      <c r="AB2159" s="31"/>
      <c r="AC2159" s="122"/>
      <c r="AD2159" s="122"/>
      <c r="AQ2159" s="8"/>
      <c r="AR2159" s="8"/>
      <c r="AY2159" s="8"/>
      <c r="BA2159"/>
      <c r="BB2159"/>
      <c r="BC2159"/>
      <c r="BD2159"/>
    </row>
    <row r="2160" spans="1:56" s="4" customFormat="1">
      <c r="A2160"/>
      <c r="B2160"/>
      <c r="D2160"/>
      <c r="E2160"/>
      <c r="F2160"/>
      <c r="G2160"/>
      <c r="H2160"/>
      <c r="I2160"/>
      <c r="J2160"/>
      <c r="K2160"/>
      <c r="L2160"/>
      <c r="M2160"/>
      <c r="N2160"/>
      <c r="O2160"/>
      <c r="R2160" s="122"/>
      <c r="S2160" s="122"/>
      <c r="T2160" s="31"/>
      <c r="U2160" s="31"/>
      <c r="V2160" s="31"/>
      <c r="W2160" s="31"/>
      <c r="X2160" s="31"/>
      <c r="Y2160" s="31"/>
      <c r="Z2160" s="31"/>
      <c r="AA2160" s="31"/>
      <c r="AB2160" s="31"/>
      <c r="AC2160" s="122"/>
      <c r="AD2160" s="122"/>
      <c r="AQ2160" s="8"/>
      <c r="AR2160" s="8"/>
      <c r="AY2160" s="8"/>
      <c r="BA2160"/>
      <c r="BB2160"/>
      <c r="BC2160"/>
      <c r="BD2160"/>
    </row>
    <row r="2161" spans="1:56" s="4" customFormat="1">
      <c r="A2161"/>
      <c r="B2161"/>
      <c r="D2161"/>
      <c r="E2161"/>
      <c r="F2161"/>
      <c r="G2161"/>
      <c r="H2161"/>
      <c r="I2161"/>
      <c r="J2161"/>
      <c r="K2161"/>
      <c r="L2161"/>
      <c r="M2161"/>
      <c r="N2161"/>
      <c r="O2161"/>
      <c r="R2161" s="122"/>
      <c r="S2161" s="122"/>
      <c r="T2161" s="31"/>
      <c r="U2161" s="31"/>
      <c r="V2161" s="31"/>
      <c r="W2161" s="31"/>
      <c r="X2161" s="31"/>
      <c r="Y2161" s="31"/>
      <c r="Z2161" s="31"/>
      <c r="AA2161" s="31"/>
      <c r="AB2161" s="31"/>
      <c r="AC2161" s="122"/>
      <c r="AD2161" s="122"/>
      <c r="AQ2161" s="8"/>
      <c r="AR2161" s="8"/>
      <c r="AY2161" s="8"/>
      <c r="BA2161"/>
      <c r="BB2161"/>
      <c r="BC2161"/>
      <c r="BD2161"/>
    </row>
    <row r="2162" spans="1:56" s="4" customFormat="1">
      <c r="A2162"/>
      <c r="B2162"/>
      <c r="D2162"/>
      <c r="E2162"/>
      <c r="F2162"/>
      <c r="G2162"/>
      <c r="H2162"/>
      <c r="I2162"/>
      <c r="J2162"/>
      <c r="K2162"/>
      <c r="L2162"/>
      <c r="M2162"/>
      <c r="N2162"/>
      <c r="O2162"/>
      <c r="R2162" s="122"/>
      <c r="S2162" s="122"/>
      <c r="T2162" s="31"/>
      <c r="U2162" s="31"/>
      <c r="V2162" s="31"/>
      <c r="W2162" s="31"/>
      <c r="X2162" s="31"/>
      <c r="Y2162" s="31"/>
      <c r="Z2162" s="31"/>
      <c r="AA2162" s="31"/>
      <c r="AB2162" s="31"/>
      <c r="AC2162" s="122"/>
      <c r="AD2162" s="122"/>
      <c r="AQ2162" s="8"/>
      <c r="AR2162" s="8"/>
      <c r="AY2162" s="8"/>
      <c r="BA2162"/>
      <c r="BB2162"/>
      <c r="BC2162"/>
      <c r="BD2162"/>
    </row>
    <row r="2163" spans="1:56" s="4" customFormat="1">
      <c r="A2163"/>
      <c r="B2163"/>
      <c r="D2163"/>
      <c r="E2163"/>
      <c r="F2163"/>
      <c r="G2163"/>
      <c r="H2163"/>
      <c r="I2163"/>
      <c r="J2163"/>
      <c r="K2163"/>
      <c r="L2163"/>
      <c r="M2163"/>
      <c r="N2163"/>
      <c r="O2163"/>
      <c r="R2163" s="122"/>
      <c r="S2163" s="122"/>
      <c r="T2163" s="31"/>
      <c r="U2163" s="31"/>
      <c r="V2163" s="31"/>
      <c r="W2163" s="31"/>
      <c r="X2163" s="31"/>
      <c r="Y2163" s="31"/>
      <c r="Z2163" s="31"/>
      <c r="AA2163" s="31"/>
      <c r="AB2163" s="31"/>
      <c r="AC2163" s="122"/>
      <c r="AD2163" s="122"/>
      <c r="AQ2163" s="8"/>
      <c r="AR2163" s="8"/>
      <c r="AY2163" s="8"/>
      <c r="BA2163"/>
      <c r="BB2163"/>
      <c r="BC2163"/>
      <c r="BD2163"/>
    </row>
    <row r="2164" spans="1:56" s="4" customFormat="1">
      <c r="A2164"/>
      <c r="B2164"/>
      <c r="D2164"/>
      <c r="E2164"/>
      <c r="F2164"/>
      <c r="G2164"/>
      <c r="H2164"/>
      <c r="I2164"/>
      <c r="J2164"/>
      <c r="K2164"/>
      <c r="L2164"/>
      <c r="M2164"/>
      <c r="N2164"/>
      <c r="O2164"/>
      <c r="R2164" s="122"/>
      <c r="S2164" s="122"/>
      <c r="T2164" s="31"/>
      <c r="U2164" s="31"/>
      <c r="V2164" s="31"/>
      <c r="W2164" s="31"/>
      <c r="X2164" s="31"/>
      <c r="Y2164" s="31"/>
      <c r="Z2164" s="31"/>
      <c r="AA2164" s="31"/>
      <c r="AB2164" s="31"/>
      <c r="AC2164" s="122"/>
      <c r="AD2164" s="122"/>
      <c r="AQ2164" s="8"/>
      <c r="AR2164" s="8"/>
      <c r="AY2164" s="8"/>
      <c r="BA2164"/>
      <c r="BB2164"/>
      <c r="BC2164"/>
      <c r="BD2164"/>
    </row>
    <row r="2165" spans="1:56" s="4" customFormat="1">
      <c r="A2165"/>
      <c r="B2165"/>
      <c r="D2165"/>
      <c r="E2165"/>
      <c r="F2165"/>
      <c r="G2165"/>
      <c r="H2165"/>
      <c r="I2165"/>
      <c r="J2165"/>
      <c r="K2165"/>
      <c r="L2165"/>
      <c r="M2165"/>
      <c r="N2165"/>
      <c r="O2165"/>
      <c r="R2165" s="122"/>
      <c r="S2165" s="122"/>
      <c r="T2165" s="31"/>
      <c r="U2165" s="31"/>
      <c r="V2165" s="31"/>
      <c r="W2165" s="31"/>
      <c r="X2165" s="31"/>
      <c r="Y2165" s="31"/>
      <c r="Z2165" s="31"/>
      <c r="AA2165" s="31"/>
      <c r="AB2165" s="31"/>
      <c r="AC2165" s="122"/>
      <c r="AD2165" s="122"/>
      <c r="AQ2165" s="8"/>
      <c r="AR2165" s="8"/>
      <c r="AY2165" s="8"/>
      <c r="BA2165"/>
      <c r="BB2165"/>
      <c r="BC2165"/>
      <c r="BD2165"/>
    </row>
    <row r="2166" spans="1:56" s="4" customFormat="1">
      <c r="A2166"/>
      <c r="B2166"/>
      <c r="D2166"/>
      <c r="E2166"/>
      <c r="F2166"/>
      <c r="G2166"/>
      <c r="H2166"/>
      <c r="I2166"/>
      <c r="J2166"/>
      <c r="K2166"/>
      <c r="L2166"/>
      <c r="M2166"/>
      <c r="N2166"/>
      <c r="O2166"/>
      <c r="R2166" s="122"/>
      <c r="S2166" s="122"/>
      <c r="T2166" s="31"/>
      <c r="U2166" s="31"/>
      <c r="V2166" s="31"/>
      <c r="W2166" s="31"/>
      <c r="X2166" s="31"/>
      <c r="Y2166" s="31"/>
      <c r="Z2166" s="31"/>
      <c r="AA2166" s="31"/>
      <c r="AB2166" s="31"/>
      <c r="AC2166" s="122"/>
      <c r="AD2166" s="122"/>
      <c r="AQ2166" s="8"/>
      <c r="AR2166" s="8"/>
      <c r="AY2166" s="8"/>
      <c r="BA2166"/>
      <c r="BB2166"/>
      <c r="BC2166"/>
      <c r="BD2166"/>
    </row>
    <row r="2167" spans="1:56" s="4" customFormat="1">
      <c r="A2167"/>
      <c r="B2167"/>
      <c r="D2167"/>
      <c r="E2167"/>
      <c r="F2167"/>
      <c r="G2167"/>
      <c r="H2167"/>
      <c r="I2167"/>
      <c r="J2167"/>
      <c r="K2167"/>
      <c r="L2167"/>
      <c r="M2167"/>
      <c r="N2167"/>
      <c r="O2167"/>
      <c r="R2167" s="122"/>
      <c r="S2167" s="122"/>
      <c r="T2167" s="31"/>
      <c r="U2167" s="31"/>
      <c r="V2167" s="31"/>
      <c r="W2167" s="31"/>
      <c r="X2167" s="31"/>
      <c r="Y2167" s="31"/>
      <c r="Z2167" s="31"/>
      <c r="AA2167" s="31"/>
      <c r="AB2167" s="31"/>
      <c r="AC2167" s="122"/>
      <c r="AD2167" s="122"/>
      <c r="AQ2167" s="8"/>
      <c r="AR2167" s="8"/>
      <c r="AY2167" s="8"/>
      <c r="BA2167"/>
      <c r="BB2167"/>
      <c r="BC2167"/>
      <c r="BD2167"/>
    </row>
    <row r="2168" spans="1:56" s="4" customFormat="1">
      <c r="A2168"/>
      <c r="B2168"/>
      <c r="D2168"/>
      <c r="E2168"/>
      <c r="F2168"/>
      <c r="G2168"/>
      <c r="H2168"/>
      <c r="I2168"/>
      <c r="J2168"/>
      <c r="K2168"/>
      <c r="L2168"/>
      <c r="M2168"/>
      <c r="N2168"/>
      <c r="O2168"/>
      <c r="R2168" s="122"/>
      <c r="S2168" s="122"/>
      <c r="T2168" s="31"/>
      <c r="U2168" s="31"/>
      <c r="V2168" s="31"/>
      <c r="W2168" s="31"/>
      <c r="X2168" s="31"/>
      <c r="Y2168" s="31"/>
      <c r="Z2168" s="31"/>
      <c r="AA2168" s="31"/>
      <c r="AB2168" s="31"/>
      <c r="AC2168" s="122"/>
      <c r="AD2168" s="122"/>
      <c r="AQ2168" s="8"/>
      <c r="AR2168" s="8"/>
      <c r="AY2168" s="8"/>
      <c r="BA2168"/>
      <c r="BB2168"/>
      <c r="BC2168"/>
      <c r="BD2168"/>
    </row>
    <row r="2169" spans="1:56" s="4" customFormat="1">
      <c r="A2169"/>
      <c r="B2169"/>
      <c r="D2169"/>
      <c r="E2169"/>
      <c r="F2169"/>
      <c r="G2169"/>
      <c r="H2169"/>
      <c r="I2169"/>
      <c r="J2169"/>
      <c r="K2169"/>
      <c r="L2169"/>
      <c r="M2169"/>
      <c r="N2169"/>
      <c r="O2169"/>
      <c r="R2169" s="122"/>
      <c r="S2169" s="122"/>
      <c r="T2169" s="31"/>
      <c r="U2169" s="31"/>
      <c r="V2169" s="31"/>
      <c r="W2169" s="31"/>
      <c r="X2169" s="31"/>
      <c r="Y2169" s="31"/>
      <c r="Z2169" s="31"/>
      <c r="AA2169" s="31"/>
      <c r="AB2169" s="31"/>
      <c r="AC2169" s="122"/>
      <c r="AD2169" s="122"/>
      <c r="AQ2169" s="8"/>
      <c r="AR2169" s="8"/>
      <c r="AY2169" s="8"/>
      <c r="BA2169"/>
      <c r="BB2169"/>
      <c r="BC2169"/>
      <c r="BD2169"/>
    </row>
    <row r="2170" spans="1:56" s="4" customFormat="1">
      <c r="A2170"/>
      <c r="B2170"/>
      <c r="D2170"/>
      <c r="E2170"/>
      <c r="F2170"/>
      <c r="G2170"/>
      <c r="H2170"/>
      <c r="I2170"/>
      <c r="J2170"/>
      <c r="K2170"/>
      <c r="L2170"/>
      <c r="M2170"/>
      <c r="N2170"/>
      <c r="O2170"/>
      <c r="R2170" s="122"/>
      <c r="S2170" s="122"/>
      <c r="T2170" s="31"/>
      <c r="U2170" s="31"/>
      <c r="V2170" s="31"/>
      <c r="W2170" s="31"/>
      <c r="X2170" s="31"/>
      <c r="Y2170" s="31"/>
      <c r="Z2170" s="31"/>
      <c r="AA2170" s="31"/>
      <c r="AB2170" s="31"/>
      <c r="AC2170" s="122"/>
      <c r="AD2170" s="122"/>
      <c r="AQ2170" s="8"/>
      <c r="AR2170" s="8"/>
      <c r="AY2170" s="8"/>
      <c r="BA2170"/>
      <c r="BB2170"/>
      <c r="BC2170"/>
      <c r="BD2170"/>
    </row>
    <row r="2171" spans="1:56" s="4" customFormat="1">
      <c r="A2171"/>
      <c r="B2171"/>
      <c r="D2171"/>
      <c r="E2171"/>
      <c r="F2171"/>
      <c r="G2171"/>
      <c r="H2171"/>
      <c r="I2171"/>
      <c r="J2171"/>
      <c r="K2171"/>
      <c r="L2171"/>
      <c r="M2171"/>
      <c r="N2171"/>
      <c r="O2171"/>
      <c r="R2171" s="122"/>
      <c r="S2171" s="122"/>
      <c r="T2171" s="31"/>
      <c r="U2171" s="31"/>
      <c r="V2171" s="31"/>
      <c r="W2171" s="31"/>
      <c r="X2171" s="31"/>
      <c r="Y2171" s="31"/>
      <c r="Z2171" s="31"/>
      <c r="AA2171" s="31"/>
      <c r="AB2171" s="31"/>
      <c r="AC2171" s="122"/>
      <c r="AD2171" s="122"/>
      <c r="AQ2171" s="8"/>
      <c r="AR2171" s="8"/>
      <c r="AY2171" s="8"/>
      <c r="BA2171"/>
      <c r="BB2171"/>
      <c r="BC2171"/>
      <c r="BD2171"/>
    </row>
  </sheetData>
  <mergeCells count="1946">
    <mergeCell ref="A1:D3"/>
    <mergeCell ref="E1:AZ1"/>
    <mergeCell ref="E2:AZ2"/>
    <mergeCell ref="E3:AD3"/>
    <mergeCell ref="AE3:AZ3"/>
    <mergeCell ref="A4:D4"/>
    <mergeCell ref="E4:AZ4"/>
    <mergeCell ref="G8:S8"/>
    <mergeCell ref="T8:AG8"/>
    <mergeCell ref="AH8:AT8"/>
    <mergeCell ref="AU8:AZ8"/>
    <mergeCell ref="A10:A153"/>
    <mergeCell ref="B10:B153"/>
    <mergeCell ref="C10:C15"/>
    <mergeCell ref="S10:S15"/>
    <mergeCell ref="AG10:AG153"/>
    <mergeCell ref="AH10:AH15"/>
    <mergeCell ref="A5:D5"/>
    <mergeCell ref="E5:AZ5"/>
    <mergeCell ref="A6:D6"/>
    <mergeCell ref="E6:AZ6"/>
    <mergeCell ref="A7:AZ7"/>
    <mergeCell ref="A8:A9"/>
    <mergeCell ref="B8:B9"/>
    <mergeCell ref="C8:C9"/>
    <mergeCell ref="D8:D9"/>
    <mergeCell ref="E8:E9"/>
    <mergeCell ref="AU10:AU15"/>
    <mergeCell ref="AV10:AV15"/>
    <mergeCell ref="AW10:AW15"/>
    <mergeCell ref="AX10:AX15"/>
    <mergeCell ref="AY10:AY15"/>
    <mergeCell ref="AZ10:AZ27"/>
    <mergeCell ref="AY16:AY21"/>
    <mergeCell ref="AY22:AY27"/>
    <mergeCell ref="AO10:AO15"/>
    <mergeCell ref="AP10:AP15"/>
    <mergeCell ref="AQ10:AQ15"/>
    <mergeCell ref="AR10:AR15"/>
    <mergeCell ref="AS10:AS15"/>
    <mergeCell ref="AT10:AT15"/>
    <mergeCell ref="AI10:AI15"/>
    <mergeCell ref="AJ10:AJ15"/>
    <mergeCell ref="AK10:AK15"/>
    <mergeCell ref="AL10:AL15"/>
    <mergeCell ref="AM10:AM15"/>
    <mergeCell ref="AN10:AN15"/>
    <mergeCell ref="AS16:AS21"/>
    <mergeCell ref="AT16:AT21"/>
    <mergeCell ref="AU16:AU21"/>
    <mergeCell ref="AV16:AV21"/>
    <mergeCell ref="AW16:AW21"/>
    <mergeCell ref="AX16:AX21"/>
    <mergeCell ref="AM16:AM21"/>
    <mergeCell ref="AN16:AN21"/>
    <mergeCell ref="AO16:AO21"/>
    <mergeCell ref="AP16:AP21"/>
    <mergeCell ref="AQ16:AQ21"/>
    <mergeCell ref="AR16:AR21"/>
    <mergeCell ref="C16:C21"/>
    <mergeCell ref="AH16:AH21"/>
    <mergeCell ref="AI16:AI21"/>
    <mergeCell ref="AJ16:AJ21"/>
    <mergeCell ref="AK16:AK21"/>
    <mergeCell ref="AL16:AL21"/>
    <mergeCell ref="AS22:AS27"/>
    <mergeCell ref="AT22:AT27"/>
    <mergeCell ref="AU22:AU27"/>
    <mergeCell ref="AV22:AV27"/>
    <mergeCell ref="AW22:AW27"/>
    <mergeCell ref="AX22:AX27"/>
    <mergeCell ref="AM22:AM27"/>
    <mergeCell ref="AN22:AN27"/>
    <mergeCell ref="AO22:AO27"/>
    <mergeCell ref="AP22:AP27"/>
    <mergeCell ref="AQ22:AQ27"/>
    <mergeCell ref="AR22:AR27"/>
    <mergeCell ref="C22:C27"/>
    <mergeCell ref="AH22:AH27"/>
    <mergeCell ref="AI22:AI27"/>
    <mergeCell ref="AJ22:AJ27"/>
    <mergeCell ref="AK22:AK27"/>
    <mergeCell ref="AL22:AL27"/>
    <mergeCell ref="AY28:AY33"/>
    <mergeCell ref="C34:C39"/>
    <mergeCell ref="AH34:AH39"/>
    <mergeCell ref="AI34:AI39"/>
    <mergeCell ref="AJ34:AJ39"/>
    <mergeCell ref="AK34:AK39"/>
    <mergeCell ref="AL34:AL39"/>
    <mergeCell ref="AM34:AM39"/>
    <mergeCell ref="AN34:AN39"/>
    <mergeCell ref="AO34:AO39"/>
    <mergeCell ref="AS28:AS33"/>
    <mergeCell ref="AT28:AT33"/>
    <mergeCell ref="AU28:AU33"/>
    <mergeCell ref="AV28:AV33"/>
    <mergeCell ref="AW28:AW33"/>
    <mergeCell ref="AX28:AX33"/>
    <mergeCell ref="AM28:AM33"/>
    <mergeCell ref="AN28:AN33"/>
    <mergeCell ref="AO28:AO33"/>
    <mergeCell ref="AP28:AP33"/>
    <mergeCell ref="AQ28:AQ33"/>
    <mergeCell ref="AR28:AR33"/>
    <mergeCell ref="C28:C33"/>
    <mergeCell ref="AH28:AH33"/>
    <mergeCell ref="AI28:AI33"/>
    <mergeCell ref="AJ28:AJ33"/>
    <mergeCell ref="AK28:AK33"/>
    <mergeCell ref="AL28:AL33"/>
    <mergeCell ref="AM40:AM45"/>
    <mergeCell ref="AN40:AN45"/>
    <mergeCell ref="AO40:AO45"/>
    <mergeCell ref="AP40:AP45"/>
    <mergeCell ref="AQ40:AQ45"/>
    <mergeCell ref="AR40:AR45"/>
    <mergeCell ref="AV34:AV39"/>
    <mergeCell ref="AW34:AW39"/>
    <mergeCell ref="AX34:AX39"/>
    <mergeCell ref="AY34:AY39"/>
    <mergeCell ref="C40:C45"/>
    <mergeCell ref="AH40:AH45"/>
    <mergeCell ref="AI40:AI45"/>
    <mergeCell ref="AJ40:AJ45"/>
    <mergeCell ref="AK40:AK45"/>
    <mergeCell ref="AL40:AL45"/>
    <mergeCell ref="AP34:AP39"/>
    <mergeCell ref="AQ34:AQ39"/>
    <mergeCell ref="AR34:AR39"/>
    <mergeCell ref="AS34:AS39"/>
    <mergeCell ref="AT34:AT39"/>
    <mergeCell ref="AU34:AU39"/>
    <mergeCell ref="AV46:AV51"/>
    <mergeCell ref="AW46:AW51"/>
    <mergeCell ref="AX46:AX51"/>
    <mergeCell ref="AY46:AY51"/>
    <mergeCell ref="C52:C57"/>
    <mergeCell ref="AH52:AH57"/>
    <mergeCell ref="AI52:AI57"/>
    <mergeCell ref="AJ52:AJ57"/>
    <mergeCell ref="AK52:AK57"/>
    <mergeCell ref="AL52:AL57"/>
    <mergeCell ref="AP46:AP51"/>
    <mergeCell ref="AQ46:AQ51"/>
    <mergeCell ref="AR46:AR51"/>
    <mergeCell ref="AS46:AS51"/>
    <mergeCell ref="AT46:AT51"/>
    <mergeCell ref="AU46:AU51"/>
    <mergeCell ref="AY40:AY45"/>
    <mergeCell ref="C46:C51"/>
    <mergeCell ref="AH46:AH51"/>
    <mergeCell ref="AI46:AI51"/>
    <mergeCell ref="AJ46:AJ51"/>
    <mergeCell ref="AK46:AK51"/>
    <mergeCell ref="AL46:AL51"/>
    <mergeCell ref="AM46:AM51"/>
    <mergeCell ref="AN46:AN51"/>
    <mergeCell ref="AO46:AO51"/>
    <mergeCell ref="AS40:AS45"/>
    <mergeCell ref="AT40:AT45"/>
    <mergeCell ref="AU40:AU45"/>
    <mergeCell ref="AV40:AV45"/>
    <mergeCell ref="AW40:AW45"/>
    <mergeCell ref="AX40:AX45"/>
    <mergeCell ref="AY52:AY57"/>
    <mergeCell ref="C58:C63"/>
    <mergeCell ref="AH58:AH63"/>
    <mergeCell ref="AI58:AI63"/>
    <mergeCell ref="AJ58:AJ63"/>
    <mergeCell ref="AK58:AK63"/>
    <mergeCell ref="AL58:AL63"/>
    <mergeCell ref="AM58:AM63"/>
    <mergeCell ref="AN58:AN63"/>
    <mergeCell ref="AO58:AO63"/>
    <mergeCell ref="AS52:AS57"/>
    <mergeCell ref="AT52:AT57"/>
    <mergeCell ref="AU52:AU57"/>
    <mergeCell ref="AV52:AV57"/>
    <mergeCell ref="AW52:AW57"/>
    <mergeCell ref="AX52:AX57"/>
    <mergeCell ref="AM52:AM57"/>
    <mergeCell ref="AN52:AN57"/>
    <mergeCell ref="AO52:AO57"/>
    <mergeCell ref="AP52:AP57"/>
    <mergeCell ref="AQ52:AQ57"/>
    <mergeCell ref="AR52:AR57"/>
    <mergeCell ref="AM64:AM69"/>
    <mergeCell ref="AN64:AN69"/>
    <mergeCell ref="AO64:AO69"/>
    <mergeCell ref="AP64:AP69"/>
    <mergeCell ref="AQ64:AQ69"/>
    <mergeCell ref="AR64:AR69"/>
    <mergeCell ref="AV58:AV63"/>
    <mergeCell ref="AW58:AW63"/>
    <mergeCell ref="AX58:AX63"/>
    <mergeCell ref="AY58:AY63"/>
    <mergeCell ref="C64:C69"/>
    <mergeCell ref="AH64:AH69"/>
    <mergeCell ref="AI64:AI69"/>
    <mergeCell ref="AJ64:AJ69"/>
    <mergeCell ref="AK64:AK69"/>
    <mergeCell ref="AL64:AL69"/>
    <mergeCell ref="AP58:AP63"/>
    <mergeCell ref="AQ58:AQ63"/>
    <mergeCell ref="AR58:AR63"/>
    <mergeCell ref="AS58:AS63"/>
    <mergeCell ref="AT58:AT63"/>
    <mergeCell ref="AU58:AU63"/>
    <mergeCell ref="AV70:AV75"/>
    <mergeCell ref="AW70:AW75"/>
    <mergeCell ref="AX70:AX75"/>
    <mergeCell ref="AY70:AY75"/>
    <mergeCell ref="C76:C81"/>
    <mergeCell ref="AH76:AH81"/>
    <mergeCell ref="AI76:AI81"/>
    <mergeCell ref="AJ76:AJ81"/>
    <mergeCell ref="AK76:AK81"/>
    <mergeCell ref="AL76:AL81"/>
    <mergeCell ref="AP70:AP75"/>
    <mergeCell ref="AQ70:AQ75"/>
    <mergeCell ref="AR70:AR75"/>
    <mergeCell ref="AS70:AS75"/>
    <mergeCell ref="AT70:AT75"/>
    <mergeCell ref="AU70:AU75"/>
    <mergeCell ref="AY64:AY69"/>
    <mergeCell ref="C70:C75"/>
    <mergeCell ref="AH70:AH75"/>
    <mergeCell ref="AI70:AI75"/>
    <mergeCell ref="AJ70:AJ75"/>
    <mergeCell ref="AK70:AK75"/>
    <mergeCell ref="AL70:AL75"/>
    <mergeCell ref="AM70:AM75"/>
    <mergeCell ref="AN70:AN75"/>
    <mergeCell ref="AO70:AO75"/>
    <mergeCell ref="AS64:AS69"/>
    <mergeCell ref="AT64:AT69"/>
    <mergeCell ref="AU64:AU69"/>
    <mergeCell ref="AV64:AV69"/>
    <mergeCell ref="AW64:AW69"/>
    <mergeCell ref="AX64:AX69"/>
    <mergeCell ref="AY76:AY81"/>
    <mergeCell ref="C82:C87"/>
    <mergeCell ref="AH82:AH87"/>
    <mergeCell ref="AI82:AI87"/>
    <mergeCell ref="AJ82:AJ87"/>
    <mergeCell ref="AK82:AK87"/>
    <mergeCell ref="AL82:AL87"/>
    <mergeCell ref="AM82:AM87"/>
    <mergeCell ref="AN82:AN87"/>
    <mergeCell ref="AO82:AO87"/>
    <mergeCell ref="AS76:AS81"/>
    <mergeCell ref="AT76:AT81"/>
    <mergeCell ref="AU76:AU81"/>
    <mergeCell ref="AV76:AV81"/>
    <mergeCell ref="AW76:AW81"/>
    <mergeCell ref="AX76:AX81"/>
    <mergeCell ref="AM76:AM81"/>
    <mergeCell ref="AN76:AN81"/>
    <mergeCell ref="AO76:AO81"/>
    <mergeCell ref="AP76:AP81"/>
    <mergeCell ref="AQ76:AQ81"/>
    <mergeCell ref="AR76:AR81"/>
    <mergeCell ref="AM88:AM93"/>
    <mergeCell ref="AN88:AN93"/>
    <mergeCell ref="AO88:AO93"/>
    <mergeCell ref="AP88:AP93"/>
    <mergeCell ref="AQ88:AQ93"/>
    <mergeCell ref="AR88:AR93"/>
    <mergeCell ref="AV82:AV87"/>
    <mergeCell ref="AW82:AW87"/>
    <mergeCell ref="AX82:AX87"/>
    <mergeCell ref="AY82:AY87"/>
    <mergeCell ref="C88:C93"/>
    <mergeCell ref="AH88:AH93"/>
    <mergeCell ref="AI88:AI93"/>
    <mergeCell ref="AJ88:AJ93"/>
    <mergeCell ref="AK88:AK93"/>
    <mergeCell ref="AL88:AL93"/>
    <mergeCell ref="AP82:AP87"/>
    <mergeCell ref="AQ82:AQ87"/>
    <mergeCell ref="AR82:AR87"/>
    <mergeCell ref="AS82:AS87"/>
    <mergeCell ref="AT82:AT87"/>
    <mergeCell ref="AU82:AU87"/>
    <mergeCell ref="AV94:AV99"/>
    <mergeCell ref="AW94:AW99"/>
    <mergeCell ref="AX94:AX99"/>
    <mergeCell ref="AY94:AY99"/>
    <mergeCell ref="C100:C105"/>
    <mergeCell ref="AH100:AH105"/>
    <mergeCell ref="AI100:AI105"/>
    <mergeCell ref="AJ100:AJ105"/>
    <mergeCell ref="AK100:AK105"/>
    <mergeCell ref="AL100:AL105"/>
    <mergeCell ref="AP94:AP99"/>
    <mergeCell ref="AQ94:AQ99"/>
    <mergeCell ref="AR94:AR99"/>
    <mergeCell ref="AS94:AS99"/>
    <mergeCell ref="AT94:AT99"/>
    <mergeCell ref="AU94:AU99"/>
    <mergeCell ref="AY88:AY93"/>
    <mergeCell ref="C94:C99"/>
    <mergeCell ref="AH94:AH99"/>
    <mergeCell ref="AI94:AI99"/>
    <mergeCell ref="AJ94:AJ99"/>
    <mergeCell ref="AK94:AK99"/>
    <mergeCell ref="AL94:AL99"/>
    <mergeCell ref="AM94:AM99"/>
    <mergeCell ref="AN94:AN99"/>
    <mergeCell ref="AO94:AO99"/>
    <mergeCell ref="AS88:AS93"/>
    <mergeCell ref="AT88:AT93"/>
    <mergeCell ref="AU88:AU93"/>
    <mergeCell ref="AV88:AV93"/>
    <mergeCell ref="AW88:AW93"/>
    <mergeCell ref="AX88:AX93"/>
    <mergeCell ref="AY100:AY105"/>
    <mergeCell ref="C106:C111"/>
    <mergeCell ref="AH106:AH111"/>
    <mergeCell ref="AI106:AI111"/>
    <mergeCell ref="AJ106:AJ111"/>
    <mergeCell ref="AK106:AK111"/>
    <mergeCell ref="AL106:AL111"/>
    <mergeCell ref="AM106:AM111"/>
    <mergeCell ref="AN106:AN111"/>
    <mergeCell ref="AO106:AO111"/>
    <mergeCell ref="AS100:AS105"/>
    <mergeCell ref="AT100:AT105"/>
    <mergeCell ref="AU100:AU105"/>
    <mergeCell ref="AV100:AV105"/>
    <mergeCell ref="AW100:AW105"/>
    <mergeCell ref="AX100:AX105"/>
    <mergeCell ref="AM100:AM105"/>
    <mergeCell ref="AN100:AN105"/>
    <mergeCell ref="AO100:AO105"/>
    <mergeCell ref="AP100:AP105"/>
    <mergeCell ref="AQ100:AQ105"/>
    <mergeCell ref="AR100:AR105"/>
    <mergeCell ref="AM112:AM117"/>
    <mergeCell ref="AN112:AN117"/>
    <mergeCell ref="AO112:AO117"/>
    <mergeCell ref="AP112:AP117"/>
    <mergeCell ref="AQ112:AQ117"/>
    <mergeCell ref="AR112:AR117"/>
    <mergeCell ref="AV106:AV111"/>
    <mergeCell ref="AW106:AW111"/>
    <mergeCell ref="AX106:AX111"/>
    <mergeCell ref="AY106:AY111"/>
    <mergeCell ref="C112:C117"/>
    <mergeCell ref="AH112:AH117"/>
    <mergeCell ref="AI112:AI117"/>
    <mergeCell ref="AJ112:AJ117"/>
    <mergeCell ref="AK112:AK117"/>
    <mergeCell ref="AL112:AL117"/>
    <mergeCell ref="AP106:AP111"/>
    <mergeCell ref="AQ106:AQ111"/>
    <mergeCell ref="AR106:AR111"/>
    <mergeCell ref="AS106:AS111"/>
    <mergeCell ref="AT106:AT111"/>
    <mergeCell ref="AU106:AU111"/>
    <mergeCell ref="AV118:AV123"/>
    <mergeCell ref="AW118:AW123"/>
    <mergeCell ref="AX118:AX123"/>
    <mergeCell ref="AY118:AY123"/>
    <mergeCell ref="C124:C129"/>
    <mergeCell ref="AH124:AH129"/>
    <mergeCell ref="AI124:AI129"/>
    <mergeCell ref="AJ124:AJ129"/>
    <mergeCell ref="AK124:AK129"/>
    <mergeCell ref="AL124:AL129"/>
    <mergeCell ref="AP118:AP123"/>
    <mergeCell ref="AQ118:AQ123"/>
    <mergeCell ref="AR118:AR123"/>
    <mergeCell ref="AS118:AS123"/>
    <mergeCell ref="AT118:AT123"/>
    <mergeCell ref="AU118:AU123"/>
    <mergeCell ref="AY112:AY117"/>
    <mergeCell ref="C118:C123"/>
    <mergeCell ref="AH118:AH123"/>
    <mergeCell ref="AI118:AI123"/>
    <mergeCell ref="AJ118:AJ123"/>
    <mergeCell ref="AK118:AK123"/>
    <mergeCell ref="AL118:AL123"/>
    <mergeCell ref="AM118:AM123"/>
    <mergeCell ref="AN118:AN123"/>
    <mergeCell ref="AO118:AO123"/>
    <mergeCell ref="AS112:AS117"/>
    <mergeCell ref="AT112:AT117"/>
    <mergeCell ref="AU112:AU117"/>
    <mergeCell ref="AV112:AV117"/>
    <mergeCell ref="AW112:AW117"/>
    <mergeCell ref="AX112:AX117"/>
    <mergeCell ref="AY124:AY129"/>
    <mergeCell ref="C130:C135"/>
    <mergeCell ref="AH130:AH135"/>
    <mergeCell ref="AI130:AI135"/>
    <mergeCell ref="AJ130:AJ135"/>
    <mergeCell ref="AK130:AK135"/>
    <mergeCell ref="AL130:AL135"/>
    <mergeCell ref="AM130:AM135"/>
    <mergeCell ref="AN130:AN135"/>
    <mergeCell ref="AO130:AO135"/>
    <mergeCell ref="AS124:AS129"/>
    <mergeCell ref="AT124:AT129"/>
    <mergeCell ref="AU124:AU129"/>
    <mergeCell ref="AV124:AV129"/>
    <mergeCell ref="AW124:AW129"/>
    <mergeCell ref="AX124:AX129"/>
    <mergeCell ref="AM124:AM129"/>
    <mergeCell ref="AN124:AN129"/>
    <mergeCell ref="AO124:AO129"/>
    <mergeCell ref="AP124:AP129"/>
    <mergeCell ref="AQ124:AQ129"/>
    <mergeCell ref="AR124:AR129"/>
    <mergeCell ref="AM136:AM141"/>
    <mergeCell ref="AN136:AN141"/>
    <mergeCell ref="AO136:AO141"/>
    <mergeCell ref="AP136:AP141"/>
    <mergeCell ref="AQ136:AQ141"/>
    <mergeCell ref="AR136:AR141"/>
    <mergeCell ref="AV130:AV135"/>
    <mergeCell ref="AW130:AW135"/>
    <mergeCell ref="AX130:AX135"/>
    <mergeCell ref="AY130:AY135"/>
    <mergeCell ref="C136:C141"/>
    <mergeCell ref="AH136:AH141"/>
    <mergeCell ref="AI136:AI141"/>
    <mergeCell ref="AJ136:AJ141"/>
    <mergeCell ref="AK136:AK141"/>
    <mergeCell ref="AL136:AL141"/>
    <mergeCell ref="AP130:AP135"/>
    <mergeCell ref="AQ130:AQ135"/>
    <mergeCell ref="AR130:AR135"/>
    <mergeCell ref="AS130:AS135"/>
    <mergeCell ref="AT130:AT135"/>
    <mergeCell ref="AU130:AU135"/>
    <mergeCell ref="AV142:AV147"/>
    <mergeCell ref="AW142:AW147"/>
    <mergeCell ref="AX142:AX147"/>
    <mergeCell ref="AY142:AY147"/>
    <mergeCell ref="C148:C153"/>
    <mergeCell ref="AH148:AH153"/>
    <mergeCell ref="AI148:AI153"/>
    <mergeCell ref="AJ148:AJ153"/>
    <mergeCell ref="AK148:AK153"/>
    <mergeCell ref="AL148:AL153"/>
    <mergeCell ref="AP142:AP147"/>
    <mergeCell ref="AQ142:AQ147"/>
    <mergeCell ref="AR142:AR147"/>
    <mergeCell ref="AS142:AS147"/>
    <mergeCell ref="AT142:AT147"/>
    <mergeCell ref="AU142:AU147"/>
    <mergeCell ref="AY136:AY141"/>
    <mergeCell ref="C142:C147"/>
    <mergeCell ref="AH142:AH147"/>
    <mergeCell ref="AI142:AI147"/>
    <mergeCell ref="AJ142:AJ147"/>
    <mergeCell ref="AK142:AK147"/>
    <mergeCell ref="AL142:AL147"/>
    <mergeCell ref="AM142:AM147"/>
    <mergeCell ref="AN142:AN147"/>
    <mergeCell ref="AO142:AO147"/>
    <mergeCell ref="AS136:AS141"/>
    <mergeCell ref="AT136:AT141"/>
    <mergeCell ref="AU136:AU141"/>
    <mergeCell ref="AV136:AV141"/>
    <mergeCell ref="AW136:AW141"/>
    <mergeCell ref="AX136:AX141"/>
    <mergeCell ref="AL154:AL159"/>
    <mergeCell ref="AM154:AM159"/>
    <mergeCell ref="AN154:AN159"/>
    <mergeCell ref="AO154:AO159"/>
    <mergeCell ref="AP154:AP159"/>
    <mergeCell ref="AQ154:AQ159"/>
    <mergeCell ref="AY148:AY153"/>
    <mergeCell ref="A154:A309"/>
    <mergeCell ref="B154:B309"/>
    <mergeCell ref="C154:C159"/>
    <mergeCell ref="S154:S309"/>
    <mergeCell ref="AG154:AG309"/>
    <mergeCell ref="AH154:AH159"/>
    <mergeCell ref="AI154:AI159"/>
    <mergeCell ref="AJ154:AJ159"/>
    <mergeCell ref="AK154:AK159"/>
    <mergeCell ref="AS148:AS153"/>
    <mergeCell ref="AT148:AT153"/>
    <mergeCell ref="AU148:AU153"/>
    <mergeCell ref="AV148:AV153"/>
    <mergeCell ref="AW148:AW153"/>
    <mergeCell ref="AX148:AX153"/>
    <mergeCell ref="AM148:AM153"/>
    <mergeCell ref="AN148:AN153"/>
    <mergeCell ref="AO148:AO153"/>
    <mergeCell ref="AP148:AP153"/>
    <mergeCell ref="AQ148:AQ153"/>
    <mergeCell ref="AR148:AR153"/>
    <mergeCell ref="AU160:AU165"/>
    <mergeCell ref="AV160:AV165"/>
    <mergeCell ref="AW160:AW165"/>
    <mergeCell ref="AX160:AX165"/>
    <mergeCell ref="AY160:AY165"/>
    <mergeCell ref="C166:C171"/>
    <mergeCell ref="AH166:AH171"/>
    <mergeCell ref="AI166:AI171"/>
    <mergeCell ref="AJ166:AJ171"/>
    <mergeCell ref="AK166:AK171"/>
    <mergeCell ref="AO160:AO165"/>
    <mergeCell ref="AP160:AP165"/>
    <mergeCell ref="AQ160:AQ165"/>
    <mergeCell ref="AR160:AR165"/>
    <mergeCell ref="AS160:AS165"/>
    <mergeCell ref="AT160:AT165"/>
    <mergeCell ref="AX154:AX159"/>
    <mergeCell ref="AY154:AY159"/>
    <mergeCell ref="C160:C165"/>
    <mergeCell ref="AH160:AH165"/>
    <mergeCell ref="AI160:AI165"/>
    <mergeCell ref="AJ160:AJ165"/>
    <mergeCell ref="AK160:AK165"/>
    <mergeCell ref="AL160:AL165"/>
    <mergeCell ref="AM160:AM165"/>
    <mergeCell ref="AN160:AN165"/>
    <mergeCell ref="AR154:AR159"/>
    <mergeCell ref="AS154:AS159"/>
    <mergeCell ref="AT154:AT159"/>
    <mergeCell ref="AU154:AU159"/>
    <mergeCell ref="AV154:AV159"/>
    <mergeCell ref="AW154:AW159"/>
    <mergeCell ref="AX166:AX171"/>
    <mergeCell ref="AY166:AY171"/>
    <mergeCell ref="C172:C177"/>
    <mergeCell ref="AH172:AH177"/>
    <mergeCell ref="AI172:AI177"/>
    <mergeCell ref="AJ172:AJ177"/>
    <mergeCell ref="AK172:AK177"/>
    <mergeCell ref="AL172:AL177"/>
    <mergeCell ref="AM172:AM177"/>
    <mergeCell ref="AN172:AN177"/>
    <mergeCell ref="AR166:AR171"/>
    <mergeCell ref="AS166:AS171"/>
    <mergeCell ref="AT166:AT171"/>
    <mergeCell ref="AU166:AU171"/>
    <mergeCell ref="AV166:AV171"/>
    <mergeCell ref="AW166:AW171"/>
    <mergeCell ref="AL166:AL171"/>
    <mergeCell ref="AM166:AM171"/>
    <mergeCell ref="AN166:AN171"/>
    <mergeCell ref="AO166:AO171"/>
    <mergeCell ref="AP166:AP171"/>
    <mergeCell ref="AQ166:AQ171"/>
    <mergeCell ref="AL178:AL183"/>
    <mergeCell ref="AM178:AM183"/>
    <mergeCell ref="AN178:AN183"/>
    <mergeCell ref="AO178:AO183"/>
    <mergeCell ref="AP178:AP183"/>
    <mergeCell ref="AQ178:AQ183"/>
    <mergeCell ref="AU172:AU177"/>
    <mergeCell ref="AV172:AV177"/>
    <mergeCell ref="AW172:AW177"/>
    <mergeCell ref="AX172:AX177"/>
    <mergeCell ref="AY172:AY177"/>
    <mergeCell ref="C178:C183"/>
    <mergeCell ref="AH178:AH183"/>
    <mergeCell ref="AI178:AI183"/>
    <mergeCell ref="AJ178:AJ183"/>
    <mergeCell ref="AK178:AK183"/>
    <mergeCell ref="AO172:AO177"/>
    <mergeCell ref="AP172:AP177"/>
    <mergeCell ref="AQ172:AQ177"/>
    <mergeCell ref="AR172:AR177"/>
    <mergeCell ref="AS172:AS177"/>
    <mergeCell ref="AT172:AT177"/>
    <mergeCell ref="AU184:AU189"/>
    <mergeCell ref="AV184:AV189"/>
    <mergeCell ref="AW184:AW189"/>
    <mergeCell ref="AX184:AX189"/>
    <mergeCell ref="AY184:AY189"/>
    <mergeCell ref="C190:C195"/>
    <mergeCell ref="AH190:AH195"/>
    <mergeCell ref="AI190:AI195"/>
    <mergeCell ref="AJ190:AJ195"/>
    <mergeCell ref="AK190:AK195"/>
    <mergeCell ref="AO184:AO189"/>
    <mergeCell ref="AP184:AP189"/>
    <mergeCell ref="AQ184:AQ189"/>
    <mergeCell ref="AR184:AR189"/>
    <mergeCell ref="AS184:AS189"/>
    <mergeCell ref="AT184:AT189"/>
    <mergeCell ref="AX178:AX183"/>
    <mergeCell ref="AY178:AY183"/>
    <mergeCell ref="C184:C189"/>
    <mergeCell ref="AH184:AH189"/>
    <mergeCell ref="AI184:AI189"/>
    <mergeCell ref="AJ184:AJ189"/>
    <mergeCell ref="AK184:AK189"/>
    <mergeCell ref="AL184:AL189"/>
    <mergeCell ref="AM184:AM189"/>
    <mergeCell ref="AN184:AN189"/>
    <mergeCell ref="AR178:AR183"/>
    <mergeCell ref="AS178:AS183"/>
    <mergeCell ref="AT178:AT183"/>
    <mergeCell ref="AU178:AU183"/>
    <mergeCell ref="AV178:AV183"/>
    <mergeCell ref="AW178:AW183"/>
    <mergeCell ref="AX190:AX195"/>
    <mergeCell ref="AY190:AY195"/>
    <mergeCell ref="C196:C201"/>
    <mergeCell ref="AH196:AH201"/>
    <mergeCell ref="AI196:AI201"/>
    <mergeCell ref="AJ196:AJ201"/>
    <mergeCell ref="AK196:AK201"/>
    <mergeCell ref="AL196:AL201"/>
    <mergeCell ref="AM196:AM201"/>
    <mergeCell ref="AN196:AN201"/>
    <mergeCell ref="AR190:AR195"/>
    <mergeCell ref="AS190:AS195"/>
    <mergeCell ref="AT190:AT195"/>
    <mergeCell ref="AU190:AU195"/>
    <mergeCell ref="AV190:AV195"/>
    <mergeCell ref="AW190:AW195"/>
    <mergeCell ref="AL190:AL195"/>
    <mergeCell ref="AM190:AM195"/>
    <mergeCell ref="AN190:AN195"/>
    <mergeCell ref="AO190:AO195"/>
    <mergeCell ref="AP190:AP195"/>
    <mergeCell ref="AQ190:AQ195"/>
    <mergeCell ref="AL202:AL207"/>
    <mergeCell ref="AM202:AM207"/>
    <mergeCell ref="AN202:AN207"/>
    <mergeCell ref="AO202:AO207"/>
    <mergeCell ref="AP202:AP207"/>
    <mergeCell ref="AQ202:AQ207"/>
    <mergeCell ref="AU196:AU201"/>
    <mergeCell ref="AV196:AV201"/>
    <mergeCell ref="AW196:AW201"/>
    <mergeCell ref="AX196:AX201"/>
    <mergeCell ref="AY196:AY201"/>
    <mergeCell ref="C202:C207"/>
    <mergeCell ref="AH202:AH207"/>
    <mergeCell ref="AI202:AI207"/>
    <mergeCell ref="AJ202:AJ207"/>
    <mergeCell ref="AK202:AK207"/>
    <mergeCell ref="AO196:AO201"/>
    <mergeCell ref="AP196:AP201"/>
    <mergeCell ref="AQ196:AQ201"/>
    <mergeCell ref="AR196:AR201"/>
    <mergeCell ref="AS196:AS201"/>
    <mergeCell ref="AT196:AT201"/>
    <mergeCell ref="AU208:AU213"/>
    <mergeCell ref="AV208:AV213"/>
    <mergeCell ref="AW208:AW213"/>
    <mergeCell ref="AX208:AX213"/>
    <mergeCell ref="AY208:AY213"/>
    <mergeCell ref="C214:C219"/>
    <mergeCell ref="AH214:AH219"/>
    <mergeCell ref="AI214:AI219"/>
    <mergeCell ref="AJ214:AJ219"/>
    <mergeCell ref="AK214:AK219"/>
    <mergeCell ref="AO208:AO213"/>
    <mergeCell ref="AP208:AP213"/>
    <mergeCell ref="AQ208:AQ213"/>
    <mergeCell ref="AR208:AR213"/>
    <mergeCell ref="AS208:AS213"/>
    <mergeCell ref="AT208:AT213"/>
    <mergeCell ref="AX202:AX207"/>
    <mergeCell ref="AY202:AY207"/>
    <mergeCell ref="C208:C213"/>
    <mergeCell ref="AH208:AH213"/>
    <mergeCell ref="AI208:AI213"/>
    <mergeCell ref="AJ208:AJ213"/>
    <mergeCell ref="AK208:AK213"/>
    <mergeCell ref="AL208:AL213"/>
    <mergeCell ref="AM208:AM213"/>
    <mergeCell ref="AN208:AN213"/>
    <mergeCell ref="AR202:AR207"/>
    <mergeCell ref="AS202:AS207"/>
    <mergeCell ref="AT202:AT207"/>
    <mergeCell ref="AU202:AU207"/>
    <mergeCell ref="AV202:AV207"/>
    <mergeCell ref="AW202:AW207"/>
    <mergeCell ref="AX214:AX219"/>
    <mergeCell ref="AY214:AY219"/>
    <mergeCell ref="C220:C225"/>
    <mergeCell ref="AH220:AH225"/>
    <mergeCell ref="AI220:AI225"/>
    <mergeCell ref="AJ220:AJ225"/>
    <mergeCell ref="AK220:AK225"/>
    <mergeCell ref="AL220:AL225"/>
    <mergeCell ref="AM220:AM225"/>
    <mergeCell ref="AN220:AN225"/>
    <mergeCell ref="AR214:AR219"/>
    <mergeCell ref="AS214:AS219"/>
    <mergeCell ref="AT214:AT219"/>
    <mergeCell ref="AU214:AU219"/>
    <mergeCell ref="AV214:AV219"/>
    <mergeCell ref="AW214:AW219"/>
    <mergeCell ref="AL214:AL219"/>
    <mergeCell ref="AM214:AM219"/>
    <mergeCell ref="AN214:AN219"/>
    <mergeCell ref="AO214:AO219"/>
    <mergeCell ref="AP214:AP219"/>
    <mergeCell ref="AQ214:AQ219"/>
    <mergeCell ref="AL226:AL231"/>
    <mergeCell ref="AM226:AM231"/>
    <mergeCell ref="AN226:AN231"/>
    <mergeCell ref="AO226:AO231"/>
    <mergeCell ref="AP226:AP231"/>
    <mergeCell ref="AQ226:AQ231"/>
    <mergeCell ref="AU220:AU225"/>
    <mergeCell ref="AV220:AV225"/>
    <mergeCell ref="AW220:AW225"/>
    <mergeCell ref="AX220:AX225"/>
    <mergeCell ref="AY220:AY225"/>
    <mergeCell ref="C226:C231"/>
    <mergeCell ref="AH226:AH231"/>
    <mergeCell ref="AI226:AI231"/>
    <mergeCell ref="AJ226:AJ231"/>
    <mergeCell ref="AK226:AK231"/>
    <mergeCell ref="AO220:AO225"/>
    <mergeCell ref="AP220:AP225"/>
    <mergeCell ref="AQ220:AQ225"/>
    <mergeCell ref="AR220:AR225"/>
    <mergeCell ref="AS220:AS225"/>
    <mergeCell ref="AT220:AT225"/>
    <mergeCell ref="AU232:AU237"/>
    <mergeCell ref="AV232:AV237"/>
    <mergeCell ref="AW232:AW237"/>
    <mergeCell ref="AX232:AX237"/>
    <mergeCell ref="AY232:AY237"/>
    <mergeCell ref="C238:C243"/>
    <mergeCell ref="AH238:AH243"/>
    <mergeCell ref="AI238:AI243"/>
    <mergeCell ref="AJ238:AJ243"/>
    <mergeCell ref="AK238:AK243"/>
    <mergeCell ref="AO232:AO237"/>
    <mergeCell ref="AP232:AP237"/>
    <mergeCell ref="AQ232:AQ237"/>
    <mergeCell ref="AR232:AR237"/>
    <mergeCell ref="AS232:AS237"/>
    <mergeCell ref="AT232:AT237"/>
    <mergeCell ref="AX226:AX231"/>
    <mergeCell ref="AY226:AY231"/>
    <mergeCell ref="C232:C237"/>
    <mergeCell ref="AH232:AH237"/>
    <mergeCell ref="AI232:AI237"/>
    <mergeCell ref="AJ232:AJ237"/>
    <mergeCell ref="AK232:AK237"/>
    <mergeCell ref="AL232:AL237"/>
    <mergeCell ref="AM232:AM237"/>
    <mergeCell ref="AN232:AN237"/>
    <mergeCell ref="AR226:AR231"/>
    <mergeCell ref="AS226:AS231"/>
    <mergeCell ref="AT226:AT231"/>
    <mergeCell ref="AU226:AU231"/>
    <mergeCell ref="AV226:AV231"/>
    <mergeCell ref="AW226:AW231"/>
    <mergeCell ref="AX238:AX243"/>
    <mergeCell ref="AY238:AY243"/>
    <mergeCell ref="C244:C249"/>
    <mergeCell ref="AH244:AH249"/>
    <mergeCell ref="AI244:AI249"/>
    <mergeCell ref="AJ244:AJ249"/>
    <mergeCell ref="AK244:AK249"/>
    <mergeCell ref="AL244:AL249"/>
    <mergeCell ref="AM244:AM249"/>
    <mergeCell ref="AN244:AN249"/>
    <mergeCell ref="AR238:AR243"/>
    <mergeCell ref="AS238:AS243"/>
    <mergeCell ref="AT238:AT243"/>
    <mergeCell ref="AU238:AU243"/>
    <mergeCell ref="AV238:AV243"/>
    <mergeCell ref="AW238:AW243"/>
    <mergeCell ref="AL238:AL243"/>
    <mergeCell ref="AM238:AM243"/>
    <mergeCell ref="AN238:AN243"/>
    <mergeCell ref="AO238:AO243"/>
    <mergeCell ref="AP238:AP243"/>
    <mergeCell ref="AQ238:AQ243"/>
    <mergeCell ref="AL250:AL255"/>
    <mergeCell ref="AM250:AM255"/>
    <mergeCell ref="AN250:AN255"/>
    <mergeCell ref="AO250:AO255"/>
    <mergeCell ref="AP250:AP255"/>
    <mergeCell ref="AQ250:AQ255"/>
    <mergeCell ref="AU244:AU249"/>
    <mergeCell ref="AV244:AV249"/>
    <mergeCell ref="AW244:AW249"/>
    <mergeCell ref="AX244:AX249"/>
    <mergeCell ref="AY244:AY249"/>
    <mergeCell ref="C250:C255"/>
    <mergeCell ref="AH250:AH255"/>
    <mergeCell ref="AI250:AI255"/>
    <mergeCell ref="AJ250:AJ255"/>
    <mergeCell ref="AK250:AK255"/>
    <mergeCell ref="AO244:AO249"/>
    <mergeCell ref="AP244:AP249"/>
    <mergeCell ref="AQ244:AQ249"/>
    <mergeCell ref="AR244:AR249"/>
    <mergeCell ref="AS244:AS249"/>
    <mergeCell ref="AT244:AT249"/>
    <mergeCell ref="AU256:AU261"/>
    <mergeCell ref="AV256:AV261"/>
    <mergeCell ref="AW256:AW261"/>
    <mergeCell ref="AX256:AX261"/>
    <mergeCell ref="AY256:AY261"/>
    <mergeCell ref="C262:C267"/>
    <mergeCell ref="AH262:AH267"/>
    <mergeCell ref="AI262:AI267"/>
    <mergeCell ref="AJ262:AJ267"/>
    <mergeCell ref="AK262:AK267"/>
    <mergeCell ref="AO256:AO261"/>
    <mergeCell ref="AP256:AP261"/>
    <mergeCell ref="AQ256:AQ261"/>
    <mergeCell ref="AR256:AR261"/>
    <mergeCell ref="AS256:AS261"/>
    <mergeCell ref="AT256:AT261"/>
    <mergeCell ref="AX250:AX255"/>
    <mergeCell ref="AY250:AY255"/>
    <mergeCell ref="C256:C261"/>
    <mergeCell ref="AH256:AH261"/>
    <mergeCell ref="AI256:AI261"/>
    <mergeCell ref="AJ256:AJ261"/>
    <mergeCell ref="AK256:AK261"/>
    <mergeCell ref="AL256:AL261"/>
    <mergeCell ref="AM256:AM261"/>
    <mergeCell ref="AN256:AN261"/>
    <mergeCell ref="AR250:AR255"/>
    <mergeCell ref="AS250:AS255"/>
    <mergeCell ref="AT250:AT255"/>
    <mergeCell ref="AU250:AU255"/>
    <mergeCell ref="AV250:AV255"/>
    <mergeCell ref="AW250:AW255"/>
    <mergeCell ref="AX262:AX267"/>
    <mergeCell ref="AY262:AY267"/>
    <mergeCell ref="C268:C273"/>
    <mergeCell ref="AH268:AH273"/>
    <mergeCell ref="AI268:AI273"/>
    <mergeCell ref="AJ268:AJ273"/>
    <mergeCell ref="AK268:AK273"/>
    <mergeCell ref="AL268:AL273"/>
    <mergeCell ref="AM268:AM273"/>
    <mergeCell ref="AN268:AN273"/>
    <mergeCell ref="AR262:AR267"/>
    <mergeCell ref="AS262:AS267"/>
    <mergeCell ref="AT262:AT267"/>
    <mergeCell ref="AU262:AU267"/>
    <mergeCell ref="AV262:AV267"/>
    <mergeCell ref="AW262:AW267"/>
    <mergeCell ref="AL262:AL267"/>
    <mergeCell ref="AM262:AM267"/>
    <mergeCell ref="AN262:AN267"/>
    <mergeCell ref="AO262:AO267"/>
    <mergeCell ref="AP262:AP267"/>
    <mergeCell ref="AQ262:AQ267"/>
    <mergeCell ref="AL274:AL279"/>
    <mergeCell ref="AM274:AM279"/>
    <mergeCell ref="AN274:AN279"/>
    <mergeCell ref="AO274:AO279"/>
    <mergeCell ref="AP274:AP279"/>
    <mergeCell ref="AQ274:AQ279"/>
    <mergeCell ref="AU268:AU273"/>
    <mergeCell ref="AV268:AV273"/>
    <mergeCell ref="AW268:AW273"/>
    <mergeCell ref="AX268:AX273"/>
    <mergeCell ref="AY268:AY273"/>
    <mergeCell ref="C274:C279"/>
    <mergeCell ref="AH274:AH279"/>
    <mergeCell ref="AI274:AI279"/>
    <mergeCell ref="AJ274:AJ279"/>
    <mergeCell ref="AK274:AK279"/>
    <mergeCell ref="AO268:AO273"/>
    <mergeCell ref="AP268:AP273"/>
    <mergeCell ref="AQ268:AQ273"/>
    <mergeCell ref="AR268:AR273"/>
    <mergeCell ref="AS268:AS273"/>
    <mergeCell ref="AT268:AT273"/>
    <mergeCell ref="AU280:AU285"/>
    <mergeCell ref="AV280:AV285"/>
    <mergeCell ref="AW280:AW285"/>
    <mergeCell ref="AX280:AX285"/>
    <mergeCell ref="AY280:AY285"/>
    <mergeCell ref="C286:C291"/>
    <mergeCell ref="AH286:AH291"/>
    <mergeCell ref="AI286:AI291"/>
    <mergeCell ref="AJ286:AJ291"/>
    <mergeCell ref="AK286:AK291"/>
    <mergeCell ref="AO280:AO285"/>
    <mergeCell ref="AP280:AP285"/>
    <mergeCell ref="AQ280:AQ285"/>
    <mergeCell ref="AR280:AR285"/>
    <mergeCell ref="AS280:AS285"/>
    <mergeCell ref="AT280:AT285"/>
    <mergeCell ref="AX274:AX279"/>
    <mergeCell ref="AY274:AY279"/>
    <mergeCell ref="C280:C285"/>
    <mergeCell ref="AH280:AH285"/>
    <mergeCell ref="AI280:AI285"/>
    <mergeCell ref="AJ280:AJ285"/>
    <mergeCell ref="AK280:AK285"/>
    <mergeCell ref="AL280:AL285"/>
    <mergeCell ref="AM280:AM285"/>
    <mergeCell ref="AN280:AN285"/>
    <mergeCell ref="AR274:AR279"/>
    <mergeCell ref="AS274:AS279"/>
    <mergeCell ref="AT274:AT279"/>
    <mergeCell ref="AU274:AU279"/>
    <mergeCell ref="AV274:AV279"/>
    <mergeCell ref="AW274:AW279"/>
    <mergeCell ref="AX286:AX291"/>
    <mergeCell ref="AY286:AY291"/>
    <mergeCell ref="C292:C297"/>
    <mergeCell ref="AH292:AH297"/>
    <mergeCell ref="AI292:AI297"/>
    <mergeCell ref="AJ292:AJ297"/>
    <mergeCell ref="AK292:AK297"/>
    <mergeCell ref="AL292:AL297"/>
    <mergeCell ref="AM292:AM297"/>
    <mergeCell ref="AN292:AN297"/>
    <mergeCell ref="AR286:AR291"/>
    <mergeCell ref="AS286:AS291"/>
    <mergeCell ref="AT286:AT291"/>
    <mergeCell ref="AU286:AU291"/>
    <mergeCell ref="AV286:AV291"/>
    <mergeCell ref="AW286:AW291"/>
    <mergeCell ref="AL286:AL291"/>
    <mergeCell ref="AM286:AM291"/>
    <mergeCell ref="AN286:AN291"/>
    <mergeCell ref="AO286:AO291"/>
    <mergeCell ref="AP286:AP291"/>
    <mergeCell ref="AQ286:AQ291"/>
    <mergeCell ref="AL298:AL303"/>
    <mergeCell ref="AM298:AM303"/>
    <mergeCell ref="AN298:AN303"/>
    <mergeCell ref="AO298:AO303"/>
    <mergeCell ref="AP298:AP303"/>
    <mergeCell ref="AQ298:AQ303"/>
    <mergeCell ref="AU292:AU297"/>
    <mergeCell ref="AV292:AV297"/>
    <mergeCell ref="AW292:AW297"/>
    <mergeCell ref="AX292:AX297"/>
    <mergeCell ref="AY292:AY297"/>
    <mergeCell ref="C298:C303"/>
    <mergeCell ref="AH298:AH303"/>
    <mergeCell ref="AI298:AI303"/>
    <mergeCell ref="AJ298:AJ303"/>
    <mergeCell ref="AK298:AK303"/>
    <mergeCell ref="AO292:AO297"/>
    <mergeCell ref="AP292:AP297"/>
    <mergeCell ref="AQ292:AQ297"/>
    <mergeCell ref="AR292:AR297"/>
    <mergeCell ref="AS292:AS297"/>
    <mergeCell ref="AT292:AT297"/>
    <mergeCell ref="AU304:AU309"/>
    <mergeCell ref="AV304:AV309"/>
    <mergeCell ref="AW304:AW309"/>
    <mergeCell ref="AX304:AX309"/>
    <mergeCell ref="AY304:AY309"/>
    <mergeCell ref="A310:A387"/>
    <mergeCell ref="B310:B387"/>
    <mergeCell ref="C310:C315"/>
    <mergeCell ref="S310:S315"/>
    <mergeCell ref="AG310:AG363"/>
    <mergeCell ref="AO304:AO309"/>
    <mergeCell ref="AP304:AP309"/>
    <mergeCell ref="AQ304:AQ309"/>
    <mergeCell ref="AR304:AR309"/>
    <mergeCell ref="AS304:AS309"/>
    <mergeCell ref="AT304:AT309"/>
    <mergeCell ref="AX298:AX303"/>
    <mergeCell ref="AY298:AY303"/>
    <mergeCell ref="C304:C309"/>
    <mergeCell ref="AH304:AH309"/>
    <mergeCell ref="AI304:AI309"/>
    <mergeCell ref="AJ304:AJ309"/>
    <mergeCell ref="AK304:AK309"/>
    <mergeCell ref="AL304:AL309"/>
    <mergeCell ref="AM304:AM309"/>
    <mergeCell ref="AN304:AN309"/>
    <mergeCell ref="AR298:AR303"/>
    <mergeCell ref="AS298:AS303"/>
    <mergeCell ref="AT298:AT303"/>
    <mergeCell ref="AU298:AU303"/>
    <mergeCell ref="AV298:AV303"/>
    <mergeCell ref="AW298:AW303"/>
    <mergeCell ref="AZ310:AZ327"/>
    <mergeCell ref="C316:C321"/>
    <mergeCell ref="AH316:AH321"/>
    <mergeCell ref="AI316:AI321"/>
    <mergeCell ref="AJ316:AJ321"/>
    <mergeCell ref="AK316:AK321"/>
    <mergeCell ref="AL316:AL321"/>
    <mergeCell ref="AM316:AM321"/>
    <mergeCell ref="AN316:AN321"/>
    <mergeCell ref="AO316:AO321"/>
    <mergeCell ref="AT310:AT315"/>
    <mergeCell ref="AU310:AU315"/>
    <mergeCell ref="AV310:AV315"/>
    <mergeCell ref="AW310:AW315"/>
    <mergeCell ref="AX310:AX315"/>
    <mergeCell ref="AY310:AY315"/>
    <mergeCell ref="AN310:AN315"/>
    <mergeCell ref="AO310:AO315"/>
    <mergeCell ref="AP310:AP315"/>
    <mergeCell ref="AQ310:AQ315"/>
    <mergeCell ref="AR310:AR315"/>
    <mergeCell ref="AS310:AS315"/>
    <mergeCell ref="AH310:AH315"/>
    <mergeCell ref="AI310:AI315"/>
    <mergeCell ref="AJ310:AJ315"/>
    <mergeCell ref="AK310:AK315"/>
    <mergeCell ref="AL310:AL315"/>
    <mergeCell ref="AM310:AM315"/>
    <mergeCell ref="AM322:AM327"/>
    <mergeCell ref="AN322:AN327"/>
    <mergeCell ref="AO322:AO327"/>
    <mergeCell ref="AP322:AP327"/>
    <mergeCell ref="AQ322:AQ327"/>
    <mergeCell ref="AR322:AR327"/>
    <mergeCell ref="AV316:AV321"/>
    <mergeCell ref="AW316:AW321"/>
    <mergeCell ref="AX316:AX321"/>
    <mergeCell ref="AY316:AY321"/>
    <mergeCell ref="C322:C327"/>
    <mergeCell ref="AH322:AH327"/>
    <mergeCell ref="AI322:AI327"/>
    <mergeCell ref="AJ322:AJ327"/>
    <mergeCell ref="AK322:AK327"/>
    <mergeCell ref="AL322:AL327"/>
    <mergeCell ref="AP316:AP321"/>
    <mergeCell ref="AQ316:AQ321"/>
    <mergeCell ref="AR316:AR321"/>
    <mergeCell ref="AS316:AS321"/>
    <mergeCell ref="AT316:AT321"/>
    <mergeCell ref="AU316:AU321"/>
    <mergeCell ref="AV328:AV333"/>
    <mergeCell ref="AW328:AW333"/>
    <mergeCell ref="AX328:AX333"/>
    <mergeCell ref="AY328:AY333"/>
    <mergeCell ref="C334:C339"/>
    <mergeCell ref="AH334:AH339"/>
    <mergeCell ref="AI334:AI339"/>
    <mergeCell ref="AJ334:AJ339"/>
    <mergeCell ref="AK334:AK339"/>
    <mergeCell ref="AL334:AL339"/>
    <mergeCell ref="AP328:AP333"/>
    <mergeCell ref="AQ328:AQ333"/>
    <mergeCell ref="AR328:AR333"/>
    <mergeCell ref="AS328:AS333"/>
    <mergeCell ref="AT328:AT333"/>
    <mergeCell ref="AU328:AU333"/>
    <mergeCell ref="AY322:AY327"/>
    <mergeCell ref="C328:C333"/>
    <mergeCell ref="AH328:AH333"/>
    <mergeCell ref="AI328:AI333"/>
    <mergeCell ref="AJ328:AJ333"/>
    <mergeCell ref="AK328:AK333"/>
    <mergeCell ref="AL328:AL333"/>
    <mergeCell ref="AM328:AM333"/>
    <mergeCell ref="AN328:AN333"/>
    <mergeCell ref="AO328:AO333"/>
    <mergeCell ref="AS322:AS327"/>
    <mergeCell ref="AT322:AT327"/>
    <mergeCell ref="AU322:AU327"/>
    <mergeCell ref="AV322:AV327"/>
    <mergeCell ref="AW322:AW327"/>
    <mergeCell ref="AX322:AX327"/>
    <mergeCell ref="AY334:AY339"/>
    <mergeCell ref="C340:C345"/>
    <mergeCell ref="AH340:AH345"/>
    <mergeCell ref="AI340:AI345"/>
    <mergeCell ref="AJ340:AJ345"/>
    <mergeCell ref="AK340:AK345"/>
    <mergeCell ref="AL340:AL345"/>
    <mergeCell ref="AM340:AM345"/>
    <mergeCell ref="AN340:AN345"/>
    <mergeCell ref="AO340:AO345"/>
    <mergeCell ref="AS334:AS339"/>
    <mergeCell ref="AT334:AT339"/>
    <mergeCell ref="AU334:AU339"/>
    <mergeCell ref="AV334:AV339"/>
    <mergeCell ref="AW334:AW339"/>
    <mergeCell ref="AX334:AX339"/>
    <mergeCell ref="AM334:AM339"/>
    <mergeCell ref="AN334:AN339"/>
    <mergeCell ref="AO334:AO339"/>
    <mergeCell ref="AP334:AP339"/>
    <mergeCell ref="AQ334:AQ339"/>
    <mergeCell ref="AR334:AR339"/>
    <mergeCell ref="AM346:AM351"/>
    <mergeCell ref="AN346:AN351"/>
    <mergeCell ref="AO346:AO351"/>
    <mergeCell ref="AP346:AP351"/>
    <mergeCell ref="AQ346:AQ351"/>
    <mergeCell ref="AR346:AR351"/>
    <mergeCell ref="AV340:AV345"/>
    <mergeCell ref="AW340:AW345"/>
    <mergeCell ref="AX340:AX345"/>
    <mergeCell ref="AY340:AY345"/>
    <mergeCell ref="C346:C351"/>
    <mergeCell ref="AH346:AH351"/>
    <mergeCell ref="AI346:AI351"/>
    <mergeCell ref="AJ346:AJ351"/>
    <mergeCell ref="AK346:AK351"/>
    <mergeCell ref="AL346:AL351"/>
    <mergeCell ref="AP340:AP345"/>
    <mergeCell ref="AQ340:AQ345"/>
    <mergeCell ref="AR340:AR345"/>
    <mergeCell ref="AS340:AS345"/>
    <mergeCell ref="AT340:AT345"/>
    <mergeCell ref="AU340:AU345"/>
    <mergeCell ref="AV352:AV357"/>
    <mergeCell ref="AW352:AW357"/>
    <mergeCell ref="AX352:AX357"/>
    <mergeCell ref="AY352:AY357"/>
    <mergeCell ref="C358:C363"/>
    <mergeCell ref="AH358:AH363"/>
    <mergeCell ref="AI358:AI363"/>
    <mergeCell ref="AJ358:AJ363"/>
    <mergeCell ref="AK358:AK363"/>
    <mergeCell ref="AL358:AL363"/>
    <mergeCell ref="AP352:AP357"/>
    <mergeCell ref="AQ352:AQ357"/>
    <mergeCell ref="AR352:AR357"/>
    <mergeCell ref="AS352:AS357"/>
    <mergeCell ref="AT352:AT357"/>
    <mergeCell ref="AU352:AU357"/>
    <mergeCell ref="AY346:AY351"/>
    <mergeCell ref="C352:C357"/>
    <mergeCell ref="AH352:AH357"/>
    <mergeCell ref="AI352:AI357"/>
    <mergeCell ref="AJ352:AJ357"/>
    <mergeCell ref="AK352:AK357"/>
    <mergeCell ref="AL352:AL357"/>
    <mergeCell ref="AM352:AM357"/>
    <mergeCell ref="AN352:AN357"/>
    <mergeCell ref="AO352:AO357"/>
    <mergeCell ref="AS346:AS351"/>
    <mergeCell ref="AT346:AT351"/>
    <mergeCell ref="AU346:AU351"/>
    <mergeCell ref="AV346:AV351"/>
    <mergeCell ref="AW346:AW351"/>
    <mergeCell ref="AX346:AX351"/>
    <mergeCell ref="AY358:AY363"/>
    <mergeCell ref="C364:C369"/>
    <mergeCell ref="AH364:AH369"/>
    <mergeCell ref="AI364:AI369"/>
    <mergeCell ref="AJ364:AJ369"/>
    <mergeCell ref="AK364:AK369"/>
    <mergeCell ref="AL364:AL369"/>
    <mergeCell ref="AM364:AM369"/>
    <mergeCell ref="AN364:AN369"/>
    <mergeCell ref="AO364:AO369"/>
    <mergeCell ref="AS358:AS363"/>
    <mergeCell ref="AT358:AT363"/>
    <mergeCell ref="AU358:AU363"/>
    <mergeCell ref="AV358:AV363"/>
    <mergeCell ref="AW358:AW363"/>
    <mergeCell ref="AX358:AX363"/>
    <mergeCell ref="AM358:AM363"/>
    <mergeCell ref="AN358:AN363"/>
    <mergeCell ref="AO358:AO363"/>
    <mergeCell ref="AP358:AP363"/>
    <mergeCell ref="AQ358:AQ363"/>
    <mergeCell ref="AR358:AR363"/>
    <mergeCell ref="AM370:AM375"/>
    <mergeCell ref="AN370:AN375"/>
    <mergeCell ref="AO370:AO375"/>
    <mergeCell ref="AP370:AP375"/>
    <mergeCell ref="AQ370:AQ375"/>
    <mergeCell ref="AR370:AR375"/>
    <mergeCell ref="AV364:AV369"/>
    <mergeCell ref="AW364:AW369"/>
    <mergeCell ref="AX364:AX369"/>
    <mergeCell ref="AY364:AY369"/>
    <mergeCell ref="C370:C375"/>
    <mergeCell ref="AH370:AH375"/>
    <mergeCell ref="AI370:AI375"/>
    <mergeCell ref="AJ370:AJ375"/>
    <mergeCell ref="AK370:AK375"/>
    <mergeCell ref="AL370:AL375"/>
    <mergeCell ref="AP364:AP369"/>
    <mergeCell ref="AQ364:AQ369"/>
    <mergeCell ref="AR364:AR369"/>
    <mergeCell ref="AS364:AS369"/>
    <mergeCell ref="AT364:AT369"/>
    <mergeCell ref="AU364:AU369"/>
    <mergeCell ref="AV376:AV381"/>
    <mergeCell ref="AW376:AW381"/>
    <mergeCell ref="AX376:AX381"/>
    <mergeCell ref="AY376:AY381"/>
    <mergeCell ref="C382:C387"/>
    <mergeCell ref="AH382:AH387"/>
    <mergeCell ref="AI382:AI387"/>
    <mergeCell ref="AJ382:AJ387"/>
    <mergeCell ref="AK382:AK387"/>
    <mergeCell ref="AL382:AL387"/>
    <mergeCell ref="AP376:AP381"/>
    <mergeCell ref="AQ376:AQ381"/>
    <mergeCell ref="AR376:AR381"/>
    <mergeCell ref="AS376:AS381"/>
    <mergeCell ref="AT376:AT381"/>
    <mergeCell ref="AU376:AU381"/>
    <mergeCell ref="AY370:AY375"/>
    <mergeCell ref="C376:C381"/>
    <mergeCell ref="AH376:AH381"/>
    <mergeCell ref="AI376:AI381"/>
    <mergeCell ref="AJ376:AJ381"/>
    <mergeCell ref="AK376:AK381"/>
    <mergeCell ref="AL376:AL381"/>
    <mergeCell ref="AM376:AM381"/>
    <mergeCell ref="AN376:AN381"/>
    <mergeCell ref="AO376:AO381"/>
    <mergeCell ref="AS370:AS375"/>
    <mergeCell ref="AT370:AT375"/>
    <mergeCell ref="AU370:AU375"/>
    <mergeCell ref="AV370:AV375"/>
    <mergeCell ref="AW370:AW375"/>
    <mergeCell ref="AX370:AX375"/>
    <mergeCell ref="AM388:AM393"/>
    <mergeCell ref="AN388:AN393"/>
    <mergeCell ref="AO388:AO393"/>
    <mergeCell ref="AP388:AP393"/>
    <mergeCell ref="AQ388:AQ393"/>
    <mergeCell ref="AR388:AR393"/>
    <mergeCell ref="AY382:AY387"/>
    <mergeCell ref="A388:A399"/>
    <mergeCell ref="B388:B399"/>
    <mergeCell ref="C388:C393"/>
    <mergeCell ref="AG388:AG393"/>
    <mergeCell ref="AH388:AH393"/>
    <mergeCell ref="AI388:AI393"/>
    <mergeCell ref="AJ388:AJ393"/>
    <mergeCell ref="AK388:AK393"/>
    <mergeCell ref="AL388:AL393"/>
    <mergeCell ref="AS382:AS387"/>
    <mergeCell ref="AT382:AT387"/>
    <mergeCell ref="AU382:AU387"/>
    <mergeCell ref="AV382:AV387"/>
    <mergeCell ref="AW382:AW387"/>
    <mergeCell ref="AX382:AX387"/>
    <mergeCell ref="AM382:AM387"/>
    <mergeCell ref="AN382:AN387"/>
    <mergeCell ref="AO382:AO387"/>
    <mergeCell ref="AP382:AP387"/>
    <mergeCell ref="AQ382:AQ387"/>
    <mergeCell ref="AR382:AR387"/>
    <mergeCell ref="AV394:AV399"/>
    <mergeCell ref="AW394:AW399"/>
    <mergeCell ref="AX394:AX399"/>
    <mergeCell ref="AY394:AY399"/>
    <mergeCell ref="A400:A495"/>
    <mergeCell ref="B400:B495"/>
    <mergeCell ref="C400:C405"/>
    <mergeCell ref="AH400:AH405"/>
    <mergeCell ref="AI400:AI405"/>
    <mergeCell ref="AJ400:AJ405"/>
    <mergeCell ref="AP394:AP399"/>
    <mergeCell ref="AQ394:AQ399"/>
    <mergeCell ref="AR394:AR399"/>
    <mergeCell ref="AS394:AS399"/>
    <mergeCell ref="AT394:AT399"/>
    <mergeCell ref="AU394:AU399"/>
    <mergeCell ref="AY388:AY393"/>
    <mergeCell ref="C394:C399"/>
    <mergeCell ref="AH394:AH399"/>
    <mergeCell ref="AI394:AI399"/>
    <mergeCell ref="AJ394:AJ399"/>
    <mergeCell ref="AK394:AK399"/>
    <mergeCell ref="AL394:AL399"/>
    <mergeCell ref="AM394:AM399"/>
    <mergeCell ref="AN394:AN399"/>
    <mergeCell ref="AO394:AO399"/>
    <mergeCell ref="AS388:AS393"/>
    <mergeCell ref="AT388:AT393"/>
    <mergeCell ref="AU388:AU393"/>
    <mergeCell ref="AV388:AV393"/>
    <mergeCell ref="AW388:AW393"/>
    <mergeCell ref="AX388:AX393"/>
    <mergeCell ref="AW400:AW405"/>
    <mergeCell ref="AX400:AX405"/>
    <mergeCell ref="AY400:AY405"/>
    <mergeCell ref="AZ400:AZ405"/>
    <mergeCell ref="C406:C411"/>
    <mergeCell ref="AH406:AH411"/>
    <mergeCell ref="AI406:AI411"/>
    <mergeCell ref="AJ406:AJ411"/>
    <mergeCell ref="AK406:AK411"/>
    <mergeCell ref="AL406:AL411"/>
    <mergeCell ref="AQ400:AQ405"/>
    <mergeCell ref="AR400:AR405"/>
    <mergeCell ref="AS400:AS405"/>
    <mergeCell ref="AT400:AT405"/>
    <mergeCell ref="AU400:AU405"/>
    <mergeCell ref="AV400:AV405"/>
    <mergeCell ref="AK400:AK405"/>
    <mergeCell ref="AL400:AL405"/>
    <mergeCell ref="AM400:AM405"/>
    <mergeCell ref="AN400:AN405"/>
    <mergeCell ref="AO400:AO405"/>
    <mergeCell ref="AP400:AP405"/>
    <mergeCell ref="AY406:AY411"/>
    <mergeCell ref="AZ406:AZ411"/>
    <mergeCell ref="C412:C417"/>
    <mergeCell ref="AH412:AH417"/>
    <mergeCell ref="AI412:AI417"/>
    <mergeCell ref="AJ412:AJ417"/>
    <mergeCell ref="AK412:AK417"/>
    <mergeCell ref="AL412:AL417"/>
    <mergeCell ref="AM412:AM417"/>
    <mergeCell ref="AN412:AN417"/>
    <mergeCell ref="AS406:AS411"/>
    <mergeCell ref="AT406:AT411"/>
    <mergeCell ref="AU406:AU411"/>
    <mergeCell ref="AV406:AV411"/>
    <mergeCell ref="AW406:AW411"/>
    <mergeCell ref="AX406:AX411"/>
    <mergeCell ref="AM406:AM411"/>
    <mergeCell ref="AN406:AN411"/>
    <mergeCell ref="AO406:AO411"/>
    <mergeCell ref="AP406:AP411"/>
    <mergeCell ref="AQ406:AQ411"/>
    <mergeCell ref="AR406:AR411"/>
    <mergeCell ref="AQ418:AQ423"/>
    <mergeCell ref="AR418:AR423"/>
    <mergeCell ref="C418:C423"/>
    <mergeCell ref="AH418:AH423"/>
    <mergeCell ref="AI418:AI423"/>
    <mergeCell ref="AJ418:AJ423"/>
    <mergeCell ref="AK418:AK423"/>
    <mergeCell ref="AL418:AL423"/>
    <mergeCell ref="AU412:AU417"/>
    <mergeCell ref="AV412:AV417"/>
    <mergeCell ref="AW412:AW417"/>
    <mergeCell ref="AX412:AX417"/>
    <mergeCell ref="AY412:AY417"/>
    <mergeCell ref="AZ412:AZ417"/>
    <mergeCell ref="AO412:AO417"/>
    <mergeCell ref="AP412:AP417"/>
    <mergeCell ref="AQ412:AQ417"/>
    <mergeCell ref="AR412:AR417"/>
    <mergeCell ref="AS412:AS417"/>
    <mergeCell ref="AT412:AT417"/>
    <mergeCell ref="AU424:AU429"/>
    <mergeCell ref="AV424:AV429"/>
    <mergeCell ref="AW424:AW429"/>
    <mergeCell ref="AX424:AX429"/>
    <mergeCell ref="AY424:AY429"/>
    <mergeCell ref="AZ424:AZ429"/>
    <mergeCell ref="AO424:AO429"/>
    <mergeCell ref="AP424:AP429"/>
    <mergeCell ref="AQ424:AQ429"/>
    <mergeCell ref="AR424:AR429"/>
    <mergeCell ref="AS424:AS429"/>
    <mergeCell ref="AT424:AT429"/>
    <mergeCell ref="AY418:AY423"/>
    <mergeCell ref="AZ418:AZ423"/>
    <mergeCell ref="C424:C429"/>
    <mergeCell ref="AH424:AH429"/>
    <mergeCell ref="AI424:AI429"/>
    <mergeCell ref="AJ424:AJ429"/>
    <mergeCell ref="AK424:AK429"/>
    <mergeCell ref="AL424:AL429"/>
    <mergeCell ref="AM424:AM429"/>
    <mergeCell ref="AN424:AN429"/>
    <mergeCell ref="AS418:AS423"/>
    <mergeCell ref="AT418:AT423"/>
    <mergeCell ref="AU418:AU423"/>
    <mergeCell ref="AV418:AV423"/>
    <mergeCell ref="AW418:AW423"/>
    <mergeCell ref="AX418:AX423"/>
    <mergeCell ref="AM418:AM423"/>
    <mergeCell ref="AN418:AN423"/>
    <mergeCell ref="AO418:AO423"/>
    <mergeCell ref="AP418:AP423"/>
    <mergeCell ref="AY430:AY435"/>
    <mergeCell ref="AZ430:AZ435"/>
    <mergeCell ref="C436:C441"/>
    <mergeCell ref="AH436:AH441"/>
    <mergeCell ref="AI436:AI441"/>
    <mergeCell ref="AJ436:AJ441"/>
    <mergeCell ref="AK436:AK441"/>
    <mergeCell ref="AL436:AL441"/>
    <mergeCell ref="AM436:AM441"/>
    <mergeCell ref="AN436:AN441"/>
    <mergeCell ref="AS430:AS435"/>
    <mergeCell ref="AT430:AT435"/>
    <mergeCell ref="AU430:AU435"/>
    <mergeCell ref="AV430:AV435"/>
    <mergeCell ref="AW430:AW435"/>
    <mergeCell ref="AX430:AX435"/>
    <mergeCell ref="AM430:AM435"/>
    <mergeCell ref="AN430:AN435"/>
    <mergeCell ref="AO430:AO435"/>
    <mergeCell ref="AP430:AP435"/>
    <mergeCell ref="AQ430:AQ435"/>
    <mergeCell ref="AR430:AR435"/>
    <mergeCell ref="C430:C435"/>
    <mergeCell ref="AH430:AH435"/>
    <mergeCell ref="AI430:AI435"/>
    <mergeCell ref="AJ430:AJ435"/>
    <mergeCell ref="AK430:AK435"/>
    <mergeCell ref="AL430:AL435"/>
    <mergeCell ref="AQ442:AQ447"/>
    <mergeCell ref="AR442:AR447"/>
    <mergeCell ref="C442:C447"/>
    <mergeCell ref="AH442:AH447"/>
    <mergeCell ref="AI442:AI447"/>
    <mergeCell ref="AJ442:AJ447"/>
    <mergeCell ref="AK442:AK447"/>
    <mergeCell ref="AL442:AL447"/>
    <mergeCell ref="AU436:AU441"/>
    <mergeCell ref="AV436:AV441"/>
    <mergeCell ref="AW436:AW441"/>
    <mergeCell ref="AX436:AX441"/>
    <mergeCell ref="AY436:AY441"/>
    <mergeCell ref="AZ436:AZ441"/>
    <mergeCell ref="AO436:AO441"/>
    <mergeCell ref="AP436:AP441"/>
    <mergeCell ref="AQ436:AQ441"/>
    <mergeCell ref="AR436:AR441"/>
    <mergeCell ref="AS436:AS441"/>
    <mergeCell ref="AT436:AT441"/>
    <mergeCell ref="AU448:AU453"/>
    <mergeCell ref="AV448:AV453"/>
    <mergeCell ref="AW448:AW453"/>
    <mergeCell ref="AX448:AX453"/>
    <mergeCell ref="AY448:AY453"/>
    <mergeCell ref="AZ448:AZ453"/>
    <mergeCell ref="AO448:AO453"/>
    <mergeCell ref="AP448:AP453"/>
    <mergeCell ref="AQ448:AQ453"/>
    <mergeCell ref="AR448:AR453"/>
    <mergeCell ref="AS448:AS453"/>
    <mergeCell ref="AT448:AT453"/>
    <mergeCell ref="AY442:AY447"/>
    <mergeCell ref="AZ442:AZ447"/>
    <mergeCell ref="C448:C453"/>
    <mergeCell ref="AH448:AH453"/>
    <mergeCell ref="AI448:AI453"/>
    <mergeCell ref="AJ448:AJ453"/>
    <mergeCell ref="AK448:AK453"/>
    <mergeCell ref="AL448:AL453"/>
    <mergeCell ref="AM448:AM453"/>
    <mergeCell ref="AN448:AN453"/>
    <mergeCell ref="AS442:AS447"/>
    <mergeCell ref="AT442:AT447"/>
    <mergeCell ref="AU442:AU447"/>
    <mergeCell ref="AV442:AV447"/>
    <mergeCell ref="AW442:AW447"/>
    <mergeCell ref="AX442:AX447"/>
    <mergeCell ref="AM442:AM447"/>
    <mergeCell ref="AN442:AN447"/>
    <mergeCell ref="AO442:AO447"/>
    <mergeCell ref="AP442:AP447"/>
    <mergeCell ref="AY454:AY459"/>
    <mergeCell ref="AZ454:AZ459"/>
    <mergeCell ref="C460:C465"/>
    <mergeCell ref="AH460:AH465"/>
    <mergeCell ref="AI460:AI465"/>
    <mergeCell ref="AJ460:AJ465"/>
    <mergeCell ref="AK460:AK465"/>
    <mergeCell ref="AL460:AL465"/>
    <mergeCell ref="AM460:AM465"/>
    <mergeCell ref="AN460:AN465"/>
    <mergeCell ref="AS454:AS459"/>
    <mergeCell ref="AT454:AT459"/>
    <mergeCell ref="AU454:AU459"/>
    <mergeCell ref="AV454:AV459"/>
    <mergeCell ref="AW454:AW459"/>
    <mergeCell ref="AX454:AX459"/>
    <mergeCell ref="AM454:AM459"/>
    <mergeCell ref="AN454:AN459"/>
    <mergeCell ref="AO454:AO459"/>
    <mergeCell ref="AP454:AP459"/>
    <mergeCell ref="AQ454:AQ459"/>
    <mergeCell ref="AR454:AR459"/>
    <mergeCell ref="C454:C459"/>
    <mergeCell ref="AH454:AH459"/>
    <mergeCell ref="AI454:AI459"/>
    <mergeCell ref="AJ454:AJ459"/>
    <mergeCell ref="AK454:AK459"/>
    <mergeCell ref="AL454:AL459"/>
    <mergeCell ref="AQ466:AQ471"/>
    <mergeCell ref="AR466:AR471"/>
    <mergeCell ref="C466:C471"/>
    <mergeCell ref="AH466:AH471"/>
    <mergeCell ref="AI466:AI471"/>
    <mergeCell ref="AJ466:AJ471"/>
    <mergeCell ref="AK466:AK471"/>
    <mergeCell ref="AL466:AL471"/>
    <mergeCell ref="AU460:AU465"/>
    <mergeCell ref="AV460:AV465"/>
    <mergeCell ref="AW460:AW465"/>
    <mergeCell ref="AX460:AX465"/>
    <mergeCell ref="AY460:AY465"/>
    <mergeCell ref="AZ460:AZ465"/>
    <mergeCell ref="AO460:AO465"/>
    <mergeCell ref="AP460:AP465"/>
    <mergeCell ref="AQ460:AQ465"/>
    <mergeCell ref="AR460:AR465"/>
    <mergeCell ref="AS460:AS465"/>
    <mergeCell ref="AT460:AT465"/>
    <mergeCell ref="AU472:AU477"/>
    <mergeCell ref="AV472:AV477"/>
    <mergeCell ref="AW472:AW477"/>
    <mergeCell ref="AX472:AX477"/>
    <mergeCell ref="AY472:AY477"/>
    <mergeCell ref="AZ472:AZ477"/>
    <mergeCell ref="AO472:AO477"/>
    <mergeCell ref="AP472:AP477"/>
    <mergeCell ref="AQ472:AQ477"/>
    <mergeCell ref="AR472:AR477"/>
    <mergeCell ref="AS472:AS477"/>
    <mergeCell ref="AT472:AT477"/>
    <mergeCell ref="AY466:AY471"/>
    <mergeCell ref="AZ466:AZ471"/>
    <mergeCell ref="C472:C477"/>
    <mergeCell ref="AH472:AH477"/>
    <mergeCell ref="AI472:AI477"/>
    <mergeCell ref="AJ472:AJ477"/>
    <mergeCell ref="AK472:AK477"/>
    <mergeCell ref="AL472:AL477"/>
    <mergeCell ref="AM472:AM477"/>
    <mergeCell ref="AN472:AN477"/>
    <mergeCell ref="AS466:AS471"/>
    <mergeCell ref="AT466:AT471"/>
    <mergeCell ref="AU466:AU471"/>
    <mergeCell ref="AV466:AV471"/>
    <mergeCell ref="AW466:AW471"/>
    <mergeCell ref="AX466:AX471"/>
    <mergeCell ref="AM466:AM471"/>
    <mergeCell ref="AN466:AN471"/>
    <mergeCell ref="AO466:AO471"/>
    <mergeCell ref="AP466:AP471"/>
    <mergeCell ref="AY478:AY483"/>
    <mergeCell ref="AZ478:AZ483"/>
    <mergeCell ref="C484:C489"/>
    <mergeCell ref="AH484:AH489"/>
    <mergeCell ref="AI484:AI489"/>
    <mergeCell ref="AJ484:AJ489"/>
    <mergeCell ref="AK484:AK489"/>
    <mergeCell ref="AL484:AL489"/>
    <mergeCell ref="AM484:AM489"/>
    <mergeCell ref="AN484:AN489"/>
    <mergeCell ref="AS478:AS483"/>
    <mergeCell ref="AT478:AT483"/>
    <mergeCell ref="AU478:AU483"/>
    <mergeCell ref="AV478:AV483"/>
    <mergeCell ref="AW478:AW483"/>
    <mergeCell ref="AX478:AX483"/>
    <mergeCell ref="AM478:AM483"/>
    <mergeCell ref="AN478:AN483"/>
    <mergeCell ref="AO478:AO483"/>
    <mergeCell ref="AP478:AP483"/>
    <mergeCell ref="AQ478:AQ483"/>
    <mergeCell ref="AR478:AR483"/>
    <mergeCell ref="C478:C483"/>
    <mergeCell ref="AH478:AH483"/>
    <mergeCell ref="AI478:AI483"/>
    <mergeCell ref="AJ478:AJ483"/>
    <mergeCell ref="AK478:AK483"/>
    <mergeCell ref="AL478:AL483"/>
    <mergeCell ref="AT490:AT495"/>
    <mergeCell ref="AU490:AU495"/>
    <mergeCell ref="AV490:AV495"/>
    <mergeCell ref="AW490:AW495"/>
    <mergeCell ref="AX490:AX495"/>
    <mergeCell ref="AY490:AY495"/>
    <mergeCell ref="AM490:AM495"/>
    <mergeCell ref="AN490:AN495"/>
    <mergeCell ref="AO490:AO495"/>
    <mergeCell ref="AP490:AQ495"/>
    <mergeCell ref="AR490:AR495"/>
    <mergeCell ref="AS490:AS495"/>
    <mergeCell ref="AV484:AV489"/>
    <mergeCell ref="AW484:AW489"/>
    <mergeCell ref="AX484:AX489"/>
    <mergeCell ref="AY484:AY489"/>
    <mergeCell ref="C490:C495"/>
    <mergeCell ref="AH490:AH495"/>
    <mergeCell ref="AI490:AI495"/>
    <mergeCell ref="AJ490:AJ495"/>
    <mergeCell ref="AK490:AK495"/>
    <mergeCell ref="AL490:AL495"/>
    <mergeCell ref="AO484:AO489"/>
    <mergeCell ref="AP484:AQ489"/>
    <mergeCell ref="AR484:AR489"/>
    <mergeCell ref="AS484:AS489"/>
    <mergeCell ref="AT484:AT489"/>
    <mergeCell ref="AU484:AU489"/>
    <mergeCell ref="AW496:AW501"/>
    <mergeCell ref="AX496:AX501"/>
    <mergeCell ref="AY496:AY501"/>
    <mergeCell ref="AZ496:AZ501"/>
    <mergeCell ref="S497:S502"/>
    <mergeCell ref="C502:C507"/>
    <mergeCell ref="AH502:AH507"/>
    <mergeCell ref="AI502:AI507"/>
    <mergeCell ref="AJ502:AJ507"/>
    <mergeCell ref="AK502:AK507"/>
    <mergeCell ref="AQ496:AQ501"/>
    <mergeCell ref="AR496:AR501"/>
    <mergeCell ref="AS496:AS501"/>
    <mergeCell ref="AT496:AT501"/>
    <mergeCell ref="AU496:AU501"/>
    <mergeCell ref="AV496:AV501"/>
    <mergeCell ref="AK496:AK501"/>
    <mergeCell ref="AL496:AL501"/>
    <mergeCell ref="AM496:AM501"/>
    <mergeCell ref="AN496:AN501"/>
    <mergeCell ref="AO496:AO501"/>
    <mergeCell ref="AP496:AP501"/>
    <mergeCell ref="C496:C501"/>
    <mergeCell ref="AH496:AH501"/>
    <mergeCell ref="AI496:AI501"/>
    <mergeCell ref="AJ496:AJ501"/>
    <mergeCell ref="AN508:AN513"/>
    <mergeCell ref="AO508:AO513"/>
    <mergeCell ref="AP508:AP513"/>
    <mergeCell ref="AQ508:AQ513"/>
    <mergeCell ref="AR508:AR513"/>
    <mergeCell ref="AS508:AS513"/>
    <mergeCell ref="AX502:AX507"/>
    <mergeCell ref="AY502:AY507"/>
    <mergeCell ref="AZ502:AZ507"/>
    <mergeCell ref="C508:C513"/>
    <mergeCell ref="AH508:AH513"/>
    <mergeCell ref="AI508:AI513"/>
    <mergeCell ref="AJ508:AJ513"/>
    <mergeCell ref="AK508:AK513"/>
    <mergeCell ref="AL508:AL513"/>
    <mergeCell ref="AM508:AM513"/>
    <mergeCell ref="AR502:AR507"/>
    <mergeCell ref="AS502:AS507"/>
    <mergeCell ref="AT502:AT507"/>
    <mergeCell ref="AU502:AU507"/>
    <mergeCell ref="AV502:AV507"/>
    <mergeCell ref="AW502:AW507"/>
    <mergeCell ref="AL502:AL507"/>
    <mergeCell ref="AM502:AM507"/>
    <mergeCell ref="AN502:AN507"/>
    <mergeCell ref="AO502:AO507"/>
    <mergeCell ref="AP502:AP507"/>
    <mergeCell ref="AQ502:AQ507"/>
    <mergeCell ref="AV514:AV519"/>
    <mergeCell ref="AW514:AW519"/>
    <mergeCell ref="AX514:AX519"/>
    <mergeCell ref="AY514:AY519"/>
    <mergeCell ref="AZ514:AZ519"/>
    <mergeCell ref="C520:C525"/>
    <mergeCell ref="AH520:AH525"/>
    <mergeCell ref="AI520:AI525"/>
    <mergeCell ref="AJ520:AJ525"/>
    <mergeCell ref="AK520:AK525"/>
    <mergeCell ref="AP514:AP519"/>
    <mergeCell ref="AQ514:AQ519"/>
    <mergeCell ref="AR514:AR519"/>
    <mergeCell ref="AS514:AS519"/>
    <mergeCell ref="AT514:AT519"/>
    <mergeCell ref="AU514:AU519"/>
    <mergeCell ref="AZ508:AZ513"/>
    <mergeCell ref="C514:C519"/>
    <mergeCell ref="AH514:AH519"/>
    <mergeCell ref="AI514:AI519"/>
    <mergeCell ref="AJ514:AJ519"/>
    <mergeCell ref="AK514:AK519"/>
    <mergeCell ref="AL514:AL519"/>
    <mergeCell ref="AM514:AM519"/>
    <mergeCell ref="AN514:AN519"/>
    <mergeCell ref="AO514:AO519"/>
    <mergeCell ref="AT508:AT513"/>
    <mergeCell ref="AU508:AU513"/>
    <mergeCell ref="AV508:AV513"/>
    <mergeCell ref="AW508:AW513"/>
    <mergeCell ref="AX508:AX513"/>
    <mergeCell ref="AY508:AY513"/>
    <mergeCell ref="AN526:AN531"/>
    <mergeCell ref="AO526:AO531"/>
    <mergeCell ref="AP526:AP531"/>
    <mergeCell ref="AQ526:AQ531"/>
    <mergeCell ref="AR526:AR531"/>
    <mergeCell ref="AS526:AS531"/>
    <mergeCell ref="AX520:AX525"/>
    <mergeCell ref="AY520:AY525"/>
    <mergeCell ref="AZ520:AZ525"/>
    <mergeCell ref="C526:C531"/>
    <mergeCell ref="AH526:AH531"/>
    <mergeCell ref="AI526:AI531"/>
    <mergeCell ref="AJ526:AJ531"/>
    <mergeCell ref="AK526:AK531"/>
    <mergeCell ref="AL526:AL531"/>
    <mergeCell ref="AM526:AM531"/>
    <mergeCell ref="AR520:AR525"/>
    <mergeCell ref="AS520:AS525"/>
    <mergeCell ref="AT520:AT525"/>
    <mergeCell ref="AU520:AU525"/>
    <mergeCell ref="AV520:AV525"/>
    <mergeCell ref="AW520:AW525"/>
    <mergeCell ref="AL520:AL525"/>
    <mergeCell ref="AM520:AM525"/>
    <mergeCell ref="AN520:AN525"/>
    <mergeCell ref="AO520:AO525"/>
    <mergeCell ref="AP520:AP525"/>
    <mergeCell ref="AQ520:AQ525"/>
    <mergeCell ref="AV532:AV537"/>
    <mergeCell ref="AW532:AW537"/>
    <mergeCell ref="AX532:AX537"/>
    <mergeCell ref="AY532:AY537"/>
    <mergeCell ref="AZ532:AZ537"/>
    <mergeCell ref="C538:C543"/>
    <mergeCell ref="AH538:AH543"/>
    <mergeCell ref="AI538:AI543"/>
    <mergeCell ref="AJ538:AJ543"/>
    <mergeCell ref="AK538:AK543"/>
    <mergeCell ref="AP532:AP537"/>
    <mergeCell ref="AQ532:AQ537"/>
    <mergeCell ref="AR532:AR537"/>
    <mergeCell ref="AS532:AS537"/>
    <mergeCell ref="AT532:AT537"/>
    <mergeCell ref="AU532:AU537"/>
    <mergeCell ref="AZ526:AZ531"/>
    <mergeCell ref="C532:C537"/>
    <mergeCell ref="AH532:AH537"/>
    <mergeCell ref="AI532:AI537"/>
    <mergeCell ref="AJ532:AJ537"/>
    <mergeCell ref="AK532:AK537"/>
    <mergeCell ref="AL532:AL537"/>
    <mergeCell ref="AM532:AM537"/>
    <mergeCell ref="AN532:AN537"/>
    <mergeCell ref="AO532:AO537"/>
    <mergeCell ref="AT526:AT531"/>
    <mergeCell ref="AU526:AU531"/>
    <mergeCell ref="AV526:AV531"/>
    <mergeCell ref="AW526:AW531"/>
    <mergeCell ref="AX526:AX531"/>
    <mergeCell ref="AY526:AY531"/>
    <mergeCell ref="AX538:AX543"/>
    <mergeCell ref="AY538:AY543"/>
    <mergeCell ref="AZ538:AZ543"/>
    <mergeCell ref="C544:C549"/>
    <mergeCell ref="AH544:AH549"/>
    <mergeCell ref="AI544:AI549"/>
    <mergeCell ref="AJ544:AJ549"/>
    <mergeCell ref="AK544:AK549"/>
    <mergeCell ref="AL544:AL549"/>
    <mergeCell ref="AM544:AM549"/>
    <mergeCell ref="AR538:AR543"/>
    <mergeCell ref="AS538:AS543"/>
    <mergeCell ref="AT538:AT543"/>
    <mergeCell ref="AU538:AU543"/>
    <mergeCell ref="AV538:AV543"/>
    <mergeCell ref="AW538:AW543"/>
    <mergeCell ref="AL538:AL543"/>
    <mergeCell ref="AM538:AM543"/>
    <mergeCell ref="AN538:AN543"/>
    <mergeCell ref="AO538:AO543"/>
    <mergeCell ref="AP538:AP543"/>
    <mergeCell ref="AQ538:AQ543"/>
    <mergeCell ref="AZ544:AZ549"/>
    <mergeCell ref="A550:A561"/>
    <mergeCell ref="B550:B561"/>
    <mergeCell ref="C550:C555"/>
    <mergeCell ref="S550:S561"/>
    <mergeCell ref="AG550:AG561"/>
    <mergeCell ref="AH550:AH555"/>
    <mergeCell ref="AI550:AI555"/>
    <mergeCell ref="AJ550:AJ555"/>
    <mergeCell ref="AK550:AK555"/>
    <mergeCell ref="AT544:AT549"/>
    <mergeCell ref="AU544:AU549"/>
    <mergeCell ref="AV544:AV549"/>
    <mergeCell ref="AW544:AW549"/>
    <mergeCell ref="AX544:AX549"/>
    <mergeCell ref="AY544:AY549"/>
    <mergeCell ref="AN544:AN549"/>
    <mergeCell ref="AO544:AO549"/>
    <mergeCell ref="AP544:AP549"/>
    <mergeCell ref="AQ544:AQ549"/>
    <mergeCell ref="AR544:AR549"/>
    <mergeCell ref="AS544:AS549"/>
    <mergeCell ref="A496:A549"/>
    <mergeCell ref="B496:B549"/>
    <mergeCell ref="AX550:AX555"/>
    <mergeCell ref="AY550:AY555"/>
    <mergeCell ref="AZ550:AZ555"/>
    <mergeCell ref="C556:C561"/>
    <mergeCell ref="AH556:AH561"/>
    <mergeCell ref="AI556:AI561"/>
    <mergeCell ref="AJ556:AJ561"/>
    <mergeCell ref="AK556:AK561"/>
    <mergeCell ref="AL556:AL561"/>
    <mergeCell ref="AM556:AM561"/>
    <mergeCell ref="AR550:AR555"/>
    <mergeCell ref="AS550:AS555"/>
    <mergeCell ref="AT550:AT555"/>
    <mergeCell ref="AU550:AU555"/>
    <mergeCell ref="AV550:AV555"/>
    <mergeCell ref="AW550:AW555"/>
    <mergeCell ref="AL550:AL555"/>
    <mergeCell ref="AM550:AM555"/>
    <mergeCell ref="AN550:AN555"/>
    <mergeCell ref="AO550:AO555"/>
    <mergeCell ref="AP550:AP555"/>
    <mergeCell ref="AQ550:AQ555"/>
    <mergeCell ref="AZ556:AZ561"/>
    <mergeCell ref="A562:A573"/>
    <mergeCell ref="B562:B573"/>
    <mergeCell ref="C562:C567"/>
    <mergeCell ref="S562:S573"/>
    <mergeCell ref="AH562:AH567"/>
    <mergeCell ref="AI562:AI567"/>
    <mergeCell ref="AJ562:AJ567"/>
    <mergeCell ref="AK562:AK567"/>
    <mergeCell ref="AL562:AL567"/>
    <mergeCell ref="AT556:AT561"/>
    <mergeCell ref="AU556:AU561"/>
    <mergeCell ref="AV556:AV561"/>
    <mergeCell ref="AW556:AW561"/>
    <mergeCell ref="AX556:AX561"/>
    <mergeCell ref="AY556:AY561"/>
    <mergeCell ref="AN556:AN561"/>
    <mergeCell ref="AO556:AO561"/>
    <mergeCell ref="AP556:AP561"/>
    <mergeCell ref="AQ556:AQ561"/>
    <mergeCell ref="AR556:AR561"/>
    <mergeCell ref="AS556:AS561"/>
    <mergeCell ref="AY562:AY567"/>
    <mergeCell ref="C568:C573"/>
    <mergeCell ref="AH568:AH573"/>
    <mergeCell ref="AI568:AI573"/>
    <mergeCell ref="AJ568:AJ573"/>
    <mergeCell ref="AK568:AK573"/>
    <mergeCell ref="AL568:AL573"/>
    <mergeCell ref="AM568:AM573"/>
    <mergeCell ref="AN568:AN573"/>
    <mergeCell ref="AO568:AO573"/>
    <mergeCell ref="AS562:AS567"/>
    <mergeCell ref="AT562:AT567"/>
    <mergeCell ref="AU562:AU567"/>
    <mergeCell ref="AV562:AV567"/>
    <mergeCell ref="AW562:AW567"/>
    <mergeCell ref="AX562:AX567"/>
    <mergeCell ref="AM562:AM567"/>
    <mergeCell ref="AN562:AN567"/>
    <mergeCell ref="AO562:AO567"/>
    <mergeCell ref="AP562:AP567"/>
    <mergeCell ref="AQ562:AQ567"/>
    <mergeCell ref="AR562:AR567"/>
    <mergeCell ref="AO574:AO579"/>
    <mergeCell ref="AP574:AP579"/>
    <mergeCell ref="AV568:AV573"/>
    <mergeCell ref="AW568:AW573"/>
    <mergeCell ref="AX568:AX573"/>
    <mergeCell ref="AY568:AY573"/>
    <mergeCell ref="A574:A585"/>
    <mergeCell ref="B574:B585"/>
    <mergeCell ref="C574:C579"/>
    <mergeCell ref="AH574:AH579"/>
    <mergeCell ref="AI574:AI579"/>
    <mergeCell ref="AJ574:AJ579"/>
    <mergeCell ref="AP568:AP573"/>
    <mergeCell ref="AQ568:AQ573"/>
    <mergeCell ref="AR568:AR573"/>
    <mergeCell ref="AS568:AS573"/>
    <mergeCell ref="AT568:AT573"/>
    <mergeCell ref="AU568:AU573"/>
    <mergeCell ref="AT580:AT585"/>
    <mergeCell ref="AU580:AU585"/>
    <mergeCell ref="AV580:AV585"/>
    <mergeCell ref="AW580:AW585"/>
    <mergeCell ref="AX580:AX585"/>
    <mergeCell ref="AY580:AY585"/>
    <mergeCell ref="AN580:AN585"/>
    <mergeCell ref="AO580:AO585"/>
    <mergeCell ref="AP580:AP585"/>
    <mergeCell ref="AQ580:AQ585"/>
    <mergeCell ref="AR580:AR585"/>
    <mergeCell ref="AS580:AS585"/>
    <mergeCell ref="AW574:AW579"/>
    <mergeCell ref="AX574:AX579"/>
    <mergeCell ref="AY574:AY579"/>
    <mergeCell ref="C580:C585"/>
    <mergeCell ref="AH580:AH585"/>
    <mergeCell ref="AI580:AI585"/>
    <mergeCell ref="AJ580:AJ585"/>
    <mergeCell ref="AK580:AK585"/>
    <mergeCell ref="AL580:AL585"/>
    <mergeCell ref="AM580:AM585"/>
    <mergeCell ref="AQ574:AQ579"/>
    <mergeCell ref="AR574:AR579"/>
    <mergeCell ref="AS574:AS579"/>
    <mergeCell ref="AT574:AT579"/>
    <mergeCell ref="AU574:AU579"/>
    <mergeCell ref="AV574:AV579"/>
    <mergeCell ref="AK574:AK579"/>
    <mergeCell ref="AL574:AL579"/>
    <mergeCell ref="AM574:AM579"/>
    <mergeCell ref="AN574:AN579"/>
    <mergeCell ref="AW586:AW591"/>
    <mergeCell ref="AX586:AX591"/>
    <mergeCell ref="AY586:AY591"/>
    <mergeCell ref="C592:C597"/>
    <mergeCell ref="AH592:AH597"/>
    <mergeCell ref="AI592:AI597"/>
    <mergeCell ref="AJ592:AJ597"/>
    <mergeCell ref="AK592:AK597"/>
    <mergeCell ref="AL592:AL597"/>
    <mergeCell ref="AM592:AM597"/>
    <mergeCell ref="AQ586:AQ591"/>
    <mergeCell ref="AR586:AR591"/>
    <mergeCell ref="AS586:AS591"/>
    <mergeCell ref="AT586:AT591"/>
    <mergeCell ref="AU586:AU591"/>
    <mergeCell ref="AV586:AV591"/>
    <mergeCell ref="AK586:AK591"/>
    <mergeCell ref="AL586:AL591"/>
    <mergeCell ref="AM586:AM591"/>
    <mergeCell ref="AN586:AN591"/>
    <mergeCell ref="AO586:AO591"/>
    <mergeCell ref="AP586:AP591"/>
    <mergeCell ref="C586:C591"/>
    <mergeCell ref="AH586:AH591"/>
    <mergeCell ref="AI586:AI591"/>
    <mergeCell ref="AJ586:AJ591"/>
    <mergeCell ref="A598:C600"/>
    <mergeCell ref="B603:D603"/>
    <mergeCell ref="E603:R603"/>
    <mergeCell ref="B604:D604"/>
    <mergeCell ref="E604:R604"/>
    <mergeCell ref="B605:D605"/>
    <mergeCell ref="E605:R605"/>
    <mergeCell ref="AT592:AT597"/>
    <mergeCell ref="AU592:AU597"/>
    <mergeCell ref="AV592:AV597"/>
    <mergeCell ref="AW592:AW597"/>
    <mergeCell ref="AX592:AX597"/>
    <mergeCell ref="AY592:AY597"/>
    <mergeCell ref="AN592:AN597"/>
    <mergeCell ref="AO592:AO597"/>
    <mergeCell ref="AP592:AP597"/>
    <mergeCell ref="AQ592:AQ597"/>
    <mergeCell ref="AR592:AR597"/>
    <mergeCell ref="AS592:AS597"/>
    <mergeCell ref="A586:A597"/>
    <mergeCell ref="B586:B597"/>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W306"/>
  <sheetViews>
    <sheetView zoomScale="60" zoomScaleNormal="60" workbookViewId="0">
      <selection activeCell="A5" sqref="A5:B5"/>
    </sheetView>
  </sheetViews>
  <sheetFormatPr baseColWidth="10" defaultRowHeight="15"/>
  <cols>
    <col min="1" max="1" width="16.42578125" customWidth="1"/>
    <col min="2" max="2" width="21.7109375" style="124" customWidth="1"/>
    <col min="3" max="3" width="25.140625" style="124" customWidth="1"/>
    <col min="4" max="4" width="27.42578125" style="124" customWidth="1"/>
    <col min="5" max="5" width="29.5703125" customWidth="1"/>
    <col min="6" max="6" width="25" bestFit="1" customWidth="1"/>
    <col min="7" max="7" width="21.28515625" customWidth="1"/>
    <col min="8" max="8" width="38.5703125" customWidth="1"/>
    <col min="9" max="9" width="18.42578125" customWidth="1"/>
    <col min="10" max="10" width="15.140625" style="125" customWidth="1"/>
    <col min="12" max="12" width="14.5703125" customWidth="1"/>
    <col min="13" max="13" width="14.140625" customWidth="1"/>
    <col min="14" max="14" width="64.5703125" style="124" customWidth="1"/>
  </cols>
  <sheetData>
    <row r="1" spans="1:49" ht="29.25" customHeight="1">
      <c r="A1" s="824"/>
      <c r="B1" s="844"/>
      <c r="C1" s="848" t="s">
        <v>61</v>
      </c>
      <c r="D1" s="849"/>
      <c r="E1" s="849"/>
      <c r="F1" s="849"/>
      <c r="G1" s="849"/>
      <c r="H1" s="849"/>
      <c r="I1" s="849"/>
      <c r="J1" s="849"/>
      <c r="K1" s="849"/>
      <c r="L1" s="849"/>
      <c r="M1" s="849"/>
      <c r="N1" s="850"/>
    </row>
    <row r="2" spans="1:49" ht="33.75" customHeight="1" thickBot="1">
      <c r="A2" s="826"/>
      <c r="B2" s="845"/>
      <c r="C2" s="851" t="s">
        <v>288</v>
      </c>
      <c r="D2" s="852"/>
      <c r="E2" s="852"/>
      <c r="F2" s="852"/>
      <c r="G2" s="852"/>
      <c r="H2" s="853"/>
      <c r="I2" s="853"/>
      <c r="J2" s="853"/>
      <c r="K2" s="853"/>
      <c r="L2" s="853"/>
      <c r="M2" s="853"/>
      <c r="N2" s="854"/>
    </row>
    <row r="3" spans="1:49" ht="27" thickBot="1">
      <c r="A3" s="846"/>
      <c r="B3" s="847"/>
      <c r="C3" s="855" t="s">
        <v>62</v>
      </c>
      <c r="D3" s="856"/>
      <c r="E3" s="856"/>
      <c r="F3" s="856"/>
      <c r="G3" s="856"/>
      <c r="H3" s="857" t="s">
        <v>289</v>
      </c>
      <c r="I3" s="858"/>
      <c r="J3" s="858"/>
      <c r="K3" s="858"/>
      <c r="L3" s="858"/>
      <c r="M3" s="858"/>
      <c r="N3" s="859"/>
    </row>
    <row r="4" spans="1:49" ht="26.25" customHeight="1" thickBot="1">
      <c r="A4" s="842" t="s">
        <v>0</v>
      </c>
      <c r="B4" s="843"/>
      <c r="C4" s="839" t="s">
        <v>280</v>
      </c>
      <c r="D4" s="839"/>
      <c r="E4" s="840"/>
      <c r="F4" s="840"/>
      <c r="G4" s="840"/>
      <c r="H4" s="840"/>
      <c r="I4" s="840"/>
      <c r="J4" s="840"/>
      <c r="K4" s="840"/>
      <c r="L4" s="840"/>
      <c r="M4" s="840"/>
      <c r="N4" s="840"/>
      <c r="O4" s="840"/>
      <c r="P4" s="840"/>
      <c r="Q4" s="840"/>
      <c r="R4" s="840"/>
      <c r="S4" s="840"/>
      <c r="T4" s="840"/>
      <c r="U4" s="840"/>
      <c r="V4" s="840"/>
      <c r="W4" s="840"/>
      <c r="X4" s="840"/>
      <c r="Y4" s="840"/>
      <c r="Z4" s="840"/>
      <c r="AA4" s="840"/>
      <c r="AB4" s="840"/>
      <c r="AC4" s="840"/>
      <c r="AD4" s="840"/>
      <c r="AE4" s="840"/>
      <c r="AF4" s="840"/>
      <c r="AG4" s="840"/>
      <c r="AH4" s="840"/>
      <c r="AI4" s="840"/>
      <c r="AJ4" s="840"/>
      <c r="AK4" s="840"/>
      <c r="AL4" s="840"/>
      <c r="AM4" s="840"/>
      <c r="AN4" s="840"/>
      <c r="AO4" s="840"/>
      <c r="AP4" s="840"/>
      <c r="AQ4" s="840"/>
      <c r="AR4" s="840"/>
      <c r="AS4" s="840"/>
      <c r="AT4" s="840"/>
      <c r="AU4" s="840"/>
      <c r="AV4" s="840"/>
      <c r="AW4" s="841"/>
    </row>
    <row r="5" spans="1:49" ht="29.25" customHeight="1" thickBot="1">
      <c r="A5" s="860" t="s">
        <v>2</v>
      </c>
      <c r="B5" s="861"/>
      <c r="C5" s="804" t="s">
        <v>276</v>
      </c>
      <c r="D5" s="804"/>
      <c r="E5" s="805"/>
      <c r="F5" s="805"/>
      <c r="G5" s="805"/>
      <c r="H5" s="805"/>
      <c r="I5" s="805"/>
      <c r="J5" s="805"/>
      <c r="K5" s="805"/>
      <c r="L5" s="805"/>
      <c r="M5" s="805"/>
      <c r="N5" s="805"/>
      <c r="O5" s="805"/>
      <c r="P5" s="805"/>
      <c r="Q5" s="805"/>
      <c r="R5" s="805"/>
      <c r="S5" s="805"/>
      <c r="T5" s="805"/>
      <c r="U5" s="805"/>
      <c r="V5" s="805"/>
      <c r="W5" s="805"/>
      <c r="X5" s="805"/>
      <c r="Y5" s="805"/>
      <c r="Z5" s="805"/>
      <c r="AA5" s="805"/>
      <c r="AB5" s="805"/>
      <c r="AC5" s="805"/>
      <c r="AD5" s="805"/>
      <c r="AE5" s="805"/>
      <c r="AF5" s="805"/>
      <c r="AG5" s="805"/>
      <c r="AH5" s="805"/>
      <c r="AI5" s="805"/>
      <c r="AJ5" s="805"/>
      <c r="AK5" s="805"/>
      <c r="AL5" s="805"/>
      <c r="AM5" s="805"/>
      <c r="AN5" s="805"/>
      <c r="AO5" s="805"/>
      <c r="AP5" s="805"/>
      <c r="AQ5" s="805"/>
      <c r="AR5" s="805"/>
      <c r="AS5" s="805"/>
      <c r="AT5" s="805"/>
      <c r="AU5" s="805"/>
      <c r="AV5" s="805"/>
      <c r="AW5" s="806"/>
    </row>
    <row r="6" spans="1:49" ht="15.75" thickBot="1"/>
    <row r="7" spans="1:49" ht="28.5" customHeight="1">
      <c r="A7" s="862" t="s">
        <v>290</v>
      </c>
      <c r="B7" s="863"/>
      <c r="C7" s="863"/>
      <c r="D7" s="863"/>
      <c r="E7" s="863"/>
      <c r="F7" s="863"/>
      <c r="G7" s="863"/>
      <c r="H7" s="864"/>
    </row>
    <row r="8" spans="1:49" ht="33.75" customHeight="1">
      <c r="A8" s="126" t="s">
        <v>102</v>
      </c>
      <c r="B8" s="127" t="s">
        <v>291</v>
      </c>
      <c r="C8" s="127" t="s">
        <v>292</v>
      </c>
      <c r="D8" s="127" t="s">
        <v>293</v>
      </c>
      <c r="E8" s="127" t="s">
        <v>294</v>
      </c>
      <c r="F8" s="127" t="s">
        <v>295</v>
      </c>
      <c r="G8" s="127" t="s">
        <v>296</v>
      </c>
      <c r="H8" s="128" t="s">
        <v>297</v>
      </c>
    </row>
    <row r="9" spans="1:49" ht="16.5" hidden="1" customHeight="1">
      <c r="A9" s="129" t="s">
        <v>298</v>
      </c>
      <c r="B9" s="130"/>
      <c r="C9" s="130"/>
      <c r="D9" s="130"/>
      <c r="E9" s="131"/>
      <c r="F9" s="131"/>
      <c r="G9" s="131"/>
      <c r="H9" s="132" t="e">
        <f t="shared" ref="H9:H14" si="0">G9/E9</f>
        <v>#DIV/0!</v>
      </c>
    </row>
    <row r="10" spans="1:49" ht="16.5" hidden="1" customHeight="1">
      <c r="A10" s="129" t="s">
        <v>299</v>
      </c>
      <c r="B10" s="130"/>
      <c r="C10" s="130"/>
      <c r="D10" s="130"/>
      <c r="E10" s="131"/>
      <c r="F10" s="131"/>
      <c r="G10" s="131"/>
      <c r="H10" s="132" t="e">
        <f t="shared" si="0"/>
        <v>#DIV/0!</v>
      </c>
    </row>
    <row r="11" spans="1:49" ht="16.5" hidden="1" customHeight="1">
      <c r="A11" s="129" t="s">
        <v>300</v>
      </c>
      <c r="B11" s="130"/>
      <c r="C11" s="130"/>
      <c r="D11" s="130"/>
      <c r="E11" s="131"/>
      <c r="F11" s="131"/>
      <c r="G11" s="131"/>
      <c r="H11" s="132" t="e">
        <f t="shared" si="0"/>
        <v>#DIV/0!</v>
      </c>
    </row>
    <row r="12" spans="1:49" ht="16.5" customHeight="1">
      <c r="A12" s="129" t="s">
        <v>301</v>
      </c>
      <c r="B12" s="130" t="s">
        <v>302</v>
      </c>
      <c r="C12" s="133">
        <v>2520913490</v>
      </c>
      <c r="D12" s="133">
        <v>2520913490</v>
      </c>
      <c r="E12" s="134">
        <v>1755277922</v>
      </c>
      <c r="F12" s="134">
        <v>368710252</v>
      </c>
      <c r="G12" s="134">
        <v>368710252</v>
      </c>
      <c r="H12" s="135">
        <f t="shared" si="0"/>
        <v>0.21005804686467194</v>
      </c>
    </row>
    <row r="13" spans="1:49" ht="16.5" customHeight="1">
      <c r="A13" s="129" t="s">
        <v>303</v>
      </c>
      <c r="B13" s="130" t="s">
        <v>302</v>
      </c>
      <c r="C13" s="133">
        <v>2520913490</v>
      </c>
      <c r="D13" s="133">
        <v>2520913490</v>
      </c>
      <c r="E13" s="134">
        <v>1926726271</v>
      </c>
      <c r="F13" s="134">
        <v>774456097</v>
      </c>
      <c r="G13" s="134">
        <v>774456097</v>
      </c>
      <c r="H13" s="135">
        <f t="shared" si="0"/>
        <v>0.40195439728864318</v>
      </c>
    </row>
    <row r="14" spans="1:49" ht="16.5" customHeight="1" thickBot="1">
      <c r="A14" s="136" t="s">
        <v>304</v>
      </c>
      <c r="B14" s="130" t="s">
        <v>302</v>
      </c>
      <c r="C14" s="133">
        <v>2520913490</v>
      </c>
      <c r="D14" s="133">
        <v>2520913490</v>
      </c>
      <c r="E14" s="134">
        <v>2444467440</v>
      </c>
      <c r="F14" s="134">
        <v>1650914867</v>
      </c>
      <c r="G14" s="134">
        <v>1650914867</v>
      </c>
      <c r="H14" s="135">
        <f t="shared" si="0"/>
        <v>0.67536791040260291</v>
      </c>
    </row>
    <row r="15" spans="1:49" ht="16.5" customHeight="1"/>
    <row r="16" spans="1:49" ht="26.25" hidden="1" customHeight="1">
      <c r="A16" s="862" t="s">
        <v>305</v>
      </c>
      <c r="B16" s="863"/>
      <c r="C16" s="863"/>
      <c r="D16" s="863"/>
      <c r="E16" s="863"/>
      <c r="F16" s="863"/>
      <c r="G16" s="863"/>
      <c r="H16" s="864"/>
    </row>
    <row r="17" spans="1:8" ht="25.5" hidden="1" customHeight="1">
      <c r="A17" s="126" t="s">
        <v>103</v>
      </c>
      <c r="B17" s="127" t="s">
        <v>291</v>
      </c>
      <c r="C17" s="127" t="s">
        <v>292</v>
      </c>
      <c r="D17" s="127" t="s">
        <v>293</v>
      </c>
      <c r="E17" s="127" t="s">
        <v>294</v>
      </c>
      <c r="F17" s="127" t="s">
        <v>295</v>
      </c>
      <c r="G17" s="127" t="s">
        <v>296</v>
      </c>
      <c r="H17" s="128" t="s">
        <v>297</v>
      </c>
    </row>
    <row r="18" spans="1:8" ht="16.5" hidden="1" customHeight="1">
      <c r="A18" s="139" t="s">
        <v>306</v>
      </c>
      <c r="B18" s="130"/>
      <c r="C18" s="130"/>
      <c r="D18" s="130"/>
      <c r="E18" s="131"/>
      <c r="F18" s="131"/>
      <c r="G18" s="131"/>
      <c r="H18" s="132" t="e">
        <f>G18/E18</f>
        <v>#DIV/0!</v>
      </c>
    </row>
    <row r="19" spans="1:8" ht="16.5" hidden="1" customHeight="1">
      <c r="A19" s="139" t="s">
        <v>307</v>
      </c>
      <c r="B19" s="130"/>
      <c r="C19" s="130"/>
      <c r="D19" s="130"/>
      <c r="E19" s="131"/>
      <c r="F19" s="131"/>
      <c r="G19" s="131"/>
      <c r="H19" s="132" t="e">
        <f t="shared" ref="H19:H29" si="1">G19/E19</f>
        <v>#DIV/0!</v>
      </c>
    </row>
    <row r="20" spans="1:8" ht="16.5" hidden="1" customHeight="1">
      <c r="A20" s="139" t="s">
        <v>308</v>
      </c>
      <c r="B20" s="130"/>
      <c r="C20" s="130"/>
      <c r="D20" s="130"/>
      <c r="E20" s="131"/>
      <c r="F20" s="131"/>
      <c r="G20" s="131"/>
      <c r="H20" s="132" t="e">
        <f t="shared" si="1"/>
        <v>#DIV/0!</v>
      </c>
    </row>
    <row r="21" spans="1:8" ht="16.5" hidden="1" customHeight="1">
      <c r="A21" s="139" t="s">
        <v>309</v>
      </c>
      <c r="B21" s="130"/>
      <c r="C21" s="130"/>
      <c r="D21" s="130"/>
      <c r="E21" s="131"/>
      <c r="F21" s="131"/>
      <c r="G21" s="131"/>
      <c r="H21" s="132" t="e">
        <f t="shared" si="1"/>
        <v>#DIV/0!</v>
      </c>
    </row>
    <row r="22" spans="1:8" ht="16.5" hidden="1" customHeight="1">
      <c r="A22" s="139" t="s">
        <v>310</v>
      </c>
      <c r="B22" s="130"/>
      <c r="C22" s="130"/>
      <c r="D22" s="130"/>
      <c r="E22" s="131"/>
      <c r="F22" s="131"/>
      <c r="G22" s="131"/>
      <c r="H22" s="132" t="e">
        <f t="shared" si="1"/>
        <v>#DIV/0!</v>
      </c>
    </row>
    <row r="23" spans="1:8" ht="16.5" hidden="1" customHeight="1">
      <c r="A23" s="139" t="s">
        <v>311</v>
      </c>
      <c r="B23" s="130"/>
      <c r="C23" s="130"/>
      <c r="D23" s="130"/>
      <c r="E23" s="131"/>
      <c r="F23" s="131"/>
      <c r="G23" s="131"/>
      <c r="H23" s="132" t="e">
        <f t="shared" si="1"/>
        <v>#DIV/0!</v>
      </c>
    </row>
    <row r="24" spans="1:8" ht="16.5" hidden="1" customHeight="1">
      <c r="A24" s="139" t="s">
        <v>298</v>
      </c>
      <c r="B24" s="130"/>
      <c r="C24" s="130"/>
      <c r="D24" s="130"/>
      <c r="E24" s="131"/>
      <c r="F24" s="131"/>
      <c r="G24" s="131"/>
      <c r="H24" s="132" t="e">
        <f t="shared" si="1"/>
        <v>#DIV/0!</v>
      </c>
    </row>
    <row r="25" spans="1:8" ht="16.5" hidden="1" customHeight="1">
      <c r="A25" s="139" t="s">
        <v>299</v>
      </c>
      <c r="B25" s="130"/>
      <c r="C25" s="130"/>
      <c r="D25" s="130"/>
      <c r="E25" s="131"/>
      <c r="F25" s="131"/>
      <c r="G25" s="131"/>
      <c r="H25" s="132" t="e">
        <f t="shared" si="1"/>
        <v>#DIV/0!</v>
      </c>
    </row>
    <row r="26" spans="1:8" ht="16.5" hidden="1" customHeight="1">
      <c r="A26" s="139" t="s">
        <v>300</v>
      </c>
      <c r="B26" s="130"/>
      <c r="C26" s="130"/>
      <c r="D26" s="130"/>
      <c r="E26" s="131"/>
      <c r="F26" s="131"/>
      <c r="G26" s="131"/>
      <c r="H26" s="132" t="e">
        <f t="shared" si="1"/>
        <v>#DIV/0!</v>
      </c>
    </row>
    <row r="27" spans="1:8" ht="16.5" hidden="1" customHeight="1">
      <c r="A27" s="139" t="s">
        <v>301</v>
      </c>
      <c r="B27" s="130"/>
      <c r="C27" s="130"/>
      <c r="D27" s="130"/>
      <c r="E27" s="131"/>
      <c r="F27" s="131"/>
      <c r="G27" s="131"/>
      <c r="H27" s="132" t="e">
        <f t="shared" si="1"/>
        <v>#DIV/0!</v>
      </c>
    </row>
    <row r="28" spans="1:8" ht="16.5" hidden="1" customHeight="1">
      <c r="A28" s="139" t="s">
        <v>303</v>
      </c>
      <c r="B28" s="130"/>
      <c r="C28" s="130"/>
      <c r="D28" s="130"/>
      <c r="E28" s="131"/>
      <c r="F28" s="131"/>
      <c r="G28" s="131"/>
      <c r="H28" s="132" t="e">
        <f t="shared" si="1"/>
        <v>#DIV/0!</v>
      </c>
    </row>
    <row r="29" spans="1:8" ht="16.5" hidden="1" customHeight="1" thickBot="1">
      <c r="A29" s="140" t="s">
        <v>304</v>
      </c>
      <c r="B29" s="137"/>
      <c r="C29" s="137"/>
      <c r="D29" s="137"/>
      <c r="E29" s="138"/>
      <c r="F29" s="138"/>
      <c r="G29" s="138"/>
      <c r="H29" s="132" t="e">
        <f t="shared" si="1"/>
        <v>#DIV/0!</v>
      </c>
    </row>
    <row r="30" spans="1:8" ht="16.5" hidden="1" customHeight="1" thickBot="1"/>
    <row r="31" spans="1:8" ht="24.75" hidden="1" customHeight="1">
      <c r="A31" s="862" t="s">
        <v>312</v>
      </c>
      <c r="B31" s="863"/>
      <c r="C31" s="863"/>
      <c r="D31" s="863"/>
      <c r="E31" s="863"/>
      <c r="F31" s="863"/>
      <c r="G31" s="863"/>
      <c r="H31" s="864"/>
    </row>
    <row r="32" spans="1:8" ht="25.5" hidden="1" customHeight="1">
      <c r="A32" s="126" t="s">
        <v>123</v>
      </c>
      <c r="B32" s="127" t="s">
        <v>291</v>
      </c>
      <c r="C32" s="127" t="s">
        <v>292</v>
      </c>
      <c r="D32" s="127" t="s">
        <v>293</v>
      </c>
      <c r="E32" s="127" t="s">
        <v>294</v>
      </c>
      <c r="F32" s="127" t="s">
        <v>295</v>
      </c>
      <c r="G32" s="127" t="s">
        <v>296</v>
      </c>
      <c r="H32" s="128" t="s">
        <v>297</v>
      </c>
    </row>
    <row r="33" spans="1:8" ht="16.5" hidden="1" customHeight="1">
      <c r="A33" s="139" t="s">
        <v>306</v>
      </c>
      <c r="B33" s="130"/>
      <c r="C33" s="130"/>
      <c r="D33" s="130"/>
      <c r="E33" s="131"/>
      <c r="F33" s="131"/>
      <c r="G33" s="131"/>
      <c r="H33" s="132" t="e">
        <f>G33/E33</f>
        <v>#DIV/0!</v>
      </c>
    </row>
    <row r="34" spans="1:8" ht="16.5" hidden="1" customHeight="1">
      <c r="A34" s="139" t="s">
        <v>307</v>
      </c>
      <c r="B34" s="130"/>
      <c r="C34" s="130"/>
      <c r="D34" s="130"/>
      <c r="E34" s="131"/>
      <c r="F34" s="131"/>
      <c r="G34" s="131"/>
      <c r="H34" s="132" t="e">
        <f t="shared" ref="H34:H44" si="2">G34/E34</f>
        <v>#DIV/0!</v>
      </c>
    </row>
    <row r="35" spans="1:8" ht="16.5" hidden="1" customHeight="1">
      <c r="A35" s="139" t="s">
        <v>308</v>
      </c>
      <c r="B35" s="130"/>
      <c r="C35" s="130"/>
      <c r="D35" s="130"/>
      <c r="E35" s="131"/>
      <c r="F35" s="131"/>
      <c r="G35" s="131"/>
      <c r="H35" s="132" t="e">
        <f t="shared" si="2"/>
        <v>#DIV/0!</v>
      </c>
    </row>
    <row r="36" spans="1:8" ht="16.5" hidden="1" customHeight="1">
      <c r="A36" s="139" t="s">
        <v>309</v>
      </c>
      <c r="B36" s="130"/>
      <c r="C36" s="130"/>
      <c r="D36" s="130"/>
      <c r="E36" s="131"/>
      <c r="F36" s="131"/>
      <c r="G36" s="131"/>
      <c r="H36" s="132" t="e">
        <f t="shared" si="2"/>
        <v>#DIV/0!</v>
      </c>
    </row>
    <row r="37" spans="1:8" ht="16.5" hidden="1" customHeight="1">
      <c r="A37" s="139" t="s">
        <v>310</v>
      </c>
      <c r="B37" s="130"/>
      <c r="C37" s="130"/>
      <c r="D37" s="130"/>
      <c r="E37" s="131"/>
      <c r="F37" s="131"/>
      <c r="G37" s="131"/>
      <c r="H37" s="132" t="e">
        <f t="shared" si="2"/>
        <v>#DIV/0!</v>
      </c>
    </row>
    <row r="38" spans="1:8" ht="16.5" hidden="1" customHeight="1">
      <c r="A38" s="139" t="s">
        <v>311</v>
      </c>
      <c r="B38" s="130"/>
      <c r="C38" s="130"/>
      <c r="D38" s="130"/>
      <c r="E38" s="131"/>
      <c r="F38" s="131"/>
      <c r="G38" s="131"/>
      <c r="H38" s="132" t="e">
        <f t="shared" si="2"/>
        <v>#DIV/0!</v>
      </c>
    </row>
    <row r="39" spans="1:8" ht="16.5" hidden="1" customHeight="1">
      <c r="A39" s="139" t="s">
        <v>298</v>
      </c>
      <c r="B39" s="130"/>
      <c r="C39" s="130"/>
      <c r="D39" s="130"/>
      <c r="E39" s="131"/>
      <c r="F39" s="131"/>
      <c r="G39" s="131"/>
      <c r="H39" s="132" t="e">
        <f t="shared" si="2"/>
        <v>#DIV/0!</v>
      </c>
    </row>
    <row r="40" spans="1:8" ht="16.5" hidden="1" customHeight="1">
      <c r="A40" s="139" t="s">
        <v>299</v>
      </c>
      <c r="B40" s="130"/>
      <c r="C40" s="130"/>
      <c r="D40" s="130"/>
      <c r="E40" s="131"/>
      <c r="F40" s="131"/>
      <c r="G40" s="131"/>
      <c r="H40" s="132" t="e">
        <f t="shared" si="2"/>
        <v>#DIV/0!</v>
      </c>
    </row>
    <row r="41" spans="1:8" ht="16.5" hidden="1" customHeight="1">
      <c r="A41" s="139" t="s">
        <v>300</v>
      </c>
      <c r="B41" s="130"/>
      <c r="C41" s="130"/>
      <c r="D41" s="130"/>
      <c r="E41" s="131"/>
      <c r="F41" s="131"/>
      <c r="G41" s="131"/>
      <c r="H41" s="132" t="e">
        <f t="shared" si="2"/>
        <v>#DIV/0!</v>
      </c>
    </row>
    <row r="42" spans="1:8" ht="16.5" hidden="1" customHeight="1">
      <c r="A42" s="139" t="s">
        <v>301</v>
      </c>
      <c r="B42" s="130"/>
      <c r="C42" s="130"/>
      <c r="D42" s="130"/>
      <c r="E42" s="131"/>
      <c r="F42" s="131"/>
      <c r="G42" s="131"/>
      <c r="H42" s="132" t="e">
        <f t="shared" si="2"/>
        <v>#DIV/0!</v>
      </c>
    </row>
    <row r="43" spans="1:8" ht="16.5" hidden="1" customHeight="1">
      <c r="A43" s="139" t="s">
        <v>303</v>
      </c>
      <c r="B43" s="130"/>
      <c r="C43" s="130"/>
      <c r="D43" s="130"/>
      <c r="E43" s="131"/>
      <c r="F43" s="131"/>
      <c r="G43" s="131"/>
      <c r="H43" s="132" t="e">
        <f t="shared" si="2"/>
        <v>#DIV/0!</v>
      </c>
    </row>
    <row r="44" spans="1:8" ht="16.5" hidden="1" customHeight="1" thickBot="1">
      <c r="A44" s="140" t="s">
        <v>304</v>
      </c>
      <c r="B44" s="137"/>
      <c r="C44" s="137"/>
      <c r="D44" s="137"/>
      <c r="E44" s="138"/>
      <c r="F44" s="138"/>
      <c r="G44" s="138"/>
      <c r="H44" s="132" t="e">
        <f t="shared" si="2"/>
        <v>#DIV/0!</v>
      </c>
    </row>
    <row r="45" spans="1:8" ht="16.5" hidden="1" customHeight="1" thickBot="1"/>
    <row r="46" spans="1:8" ht="27.75" hidden="1" customHeight="1">
      <c r="A46" s="862" t="s">
        <v>313</v>
      </c>
      <c r="B46" s="863"/>
      <c r="C46" s="863"/>
      <c r="D46" s="863"/>
      <c r="E46" s="863"/>
      <c r="F46" s="863"/>
      <c r="G46" s="863"/>
      <c r="H46" s="864"/>
    </row>
    <row r="47" spans="1:8" ht="25.5" hidden="1" customHeight="1">
      <c r="A47" s="126" t="s">
        <v>124</v>
      </c>
      <c r="B47" s="127" t="s">
        <v>291</v>
      </c>
      <c r="C47" s="127" t="s">
        <v>292</v>
      </c>
      <c r="D47" s="127" t="s">
        <v>293</v>
      </c>
      <c r="E47" s="127" t="s">
        <v>294</v>
      </c>
      <c r="F47" s="127" t="s">
        <v>295</v>
      </c>
      <c r="G47" s="127" t="s">
        <v>296</v>
      </c>
      <c r="H47" s="128" t="s">
        <v>297</v>
      </c>
    </row>
    <row r="48" spans="1:8" ht="16.5" hidden="1" customHeight="1">
      <c r="A48" s="139" t="s">
        <v>306</v>
      </c>
      <c r="B48" s="130"/>
      <c r="C48" s="130"/>
      <c r="D48" s="130"/>
      <c r="E48" s="131"/>
      <c r="F48" s="131"/>
      <c r="G48" s="131"/>
      <c r="H48" s="132" t="e">
        <f>G48/E48</f>
        <v>#DIV/0!</v>
      </c>
    </row>
    <row r="49" spans="1:8" ht="16.5" hidden="1" customHeight="1">
      <c r="A49" s="139" t="s">
        <v>307</v>
      </c>
      <c r="B49" s="130"/>
      <c r="C49" s="130"/>
      <c r="D49" s="130"/>
      <c r="E49" s="131"/>
      <c r="F49" s="131"/>
      <c r="G49" s="131"/>
      <c r="H49" s="132" t="e">
        <f t="shared" ref="H49:H59" si="3">G49/E49</f>
        <v>#DIV/0!</v>
      </c>
    </row>
    <row r="50" spans="1:8" ht="16.5" hidden="1" customHeight="1">
      <c r="A50" s="139" t="s">
        <v>308</v>
      </c>
      <c r="B50" s="130"/>
      <c r="C50" s="130"/>
      <c r="D50" s="130"/>
      <c r="E50" s="131"/>
      <c r="F50" s="131"/>
      <c r="G50" s="131"/>
      <c r="H50" s="132" t="e">
        <f t="shared" si="3"/>
        <v>#DIV/0!</v>
      </c>
    </row>
    <row r="51" spans="1:8" ht="16.5" hidden="1" customHeight="1">
      <c r="A51" s="139" t="s">
        <v>309</v>
      </c>
      <c r="B51" s="130"/>
      <c r="C51" s="130"/>
      <c r="D51" s="130"/>
      <c r="E51" s="131"/>
      <c r="F51" s="131"/>
      <c r="G51" s="131"/>
      <c r="H51" s="132" t="e">
        <f t="shared" si="3"/>
        <v>#DIV/0!</v>
      </c>
    </row>
    <row r="52" spans="1:8" ht="16.5" hidden="1" customHeight="1">
      <c r="A52" s="139" t="s">
        <v>310</v>
      </c>
      <c r="B52" s="130"/>
      <c r="C52" s="130"/>
      <c r="D52" s="130"/>
      <c r="E52" s="131"/>
      <c r="F52" s="131"/>
      <c r="G52" s="131"/>
      <c r="H52" s="132" t="e">
        <f t="shared" si="3"/>
        <v>#DIV/0!</v>
      </c>
    </row>
    <row r="53" spans="1:8" ht="16.5" hidden="1" customHeight="1">
      <c r="A53" s="139" t="s">
        <v>311</v>
      </c>
      <c r="B53" s="130"/>
      <c r="C53" s="130"/>
      <c r="D53" s="130"/>
      <c r="E53" s="131"/>
      <c r="F53" s="131"/>
      <c r="G53" s="131"/>
      <c r="H53" s="132" t="e">
        <f t="shared" si="3"/>
        <v>#DIV/0!</v>
      </c>
    </row>
    <row r="54" spans="1:8" ht="16.5" hidden="1" customHeight="1">
      <c r="A54" s="139" t="s">
        <v>298</v>
      </c>
      <c r="B54" s="130"/>
      <c r="C54" s="130"/>
      <c r="D54" s="130"/>
      <c r="E54" s="131"/>
      <c r="F54" s="131"/>
      <c r="G54" s="131"/>
      <c r="H54" s="132" t="e">
        <f t="shared" si="3"/>
        <v>#DIV/0!</v>
      </c>
    </row>
    <row r="55" spans="1:8" ht="16.5" hidden="1" customHeight="1">
      <c r="A55" s="139" t="s">
        <v>299</v>
      </c>
      <c r="B55" s="130"/>
      <c r="C55" s="130"/>
      <c r="D55" s="130"/>
      <c r="E55" s="131"/>
      <c r="F55" s="131"/>
      <c r="G55" s="131"/>
      <c r="H55" s="132" t="e">
        <f t="shared" si="3"/>
        <v>#DIV/0!</v>
      </c>
    </row>
    <row r="56" spans="1:8" ht="16.5" hidden="1" customHeight="1">
      <c r="A56" s="139" t="s">
        <v>300</v>
      </c>
      <c r="B56" s="130"/>
      <c r="C56" s="130"/>
      <c r="D56" s="130"/>
      <c r="E56" s="131"/>
      <c r="F56" s="131"/>
      <c r="G56" s="131"/>
      <c r="H56" s="132" t="e">
        <f t="shared" si="3"/>
        <v>#DIV/0!</v>
      </c>
    </row>
    <row r="57" spans="1:8" ht="16.5" hidden="1" customHeight="1">
      <c r="A57" s="139" t="s">
        <v>301</v>
      </c>
      <c r="B57" s="130"/>
      <c r="C57" s="130"/>
      <c r="D57" s="130"/>
      <c r="E57" s="131"/>
      <c r="F57" s="131"/>
      <c r="G57" s="131"/>
      <c r="H57" s="132" t="e">
        <f t="shared" si="3"/>
        <v>#DIV/0!</v>
      </c>
    </row>
    <row r="58" spans="1:8" ht="16.5" hidden="1" customHeight="1">
      <c r="A58" s="139" t="s">
        <v>303</v>
      </c>
      <c r="B58" s="130"/>
      <c r="C58" s="130"/>
      <c r="D58" s="130"/>
      <c r="E58" s="131"/>
      <c r="F58" s="131"/>
      <c r="G58" s="131"/>
      <c r="H58" s="132" t="e">
        <f t="shared" si="3"/>
        <v>#DIV/0!</v>
      </c>
    </row>
    <row r="59" spans="1:8" ht="16.5" hidden="1" customHeight="1" thickBot="1">
      <c r="A59" s="140" t="s">
        <v>304</v>
      </c>
      <c r="B59" s="137"/>
      <c r="C59" s="137"/>
      <c r="D59" s="137"/>
      <c r="E59" s="138"/>
      <c r="F59" s="138"/>
      <c r="G59" s="138"/>
      <c r="H59" s="132" t="e">
        <f t="shared" si="3"/>
        <v>#DIV/0!</v>
      </c>
    </row>
    <row r="60" spans="1:8" ht="16.5" hidden="1" customHeight="1" thickBot="1"/>
    <row r="61" spans="1:8" ht="23.25" hidden="1" customHeight="1">
      <c r="A61" s="862" t="s">
        <v>314</v>
      </c>
      <c r="B61" s="863"/>
      <c r="C61" s="863"/>
      <c r="D61" s="863"/>
      <c r="E61" s="863"/>
      <c r="F61" s="863"/>
      <c r="G61" s="863"/>
      <c r="H61" s="864"/>
    </row>
    <row r="62" spans="1:8" ht="25.5" hidden="1" customHeight="1">
      <c r="A62" s="126" t="s">
        <v>127</v>
      </c>
      <c r="B62" s="127" t="s">
        <v>291</v>
      </c>
      <c r="C62" s="127" t="s">
        <v>292</v>
      </c>
      <c r="D62" s="127" t="s">
        <v>293</v>
      </c>
      <c r="E62" s="127" t="s">
        <v>294</v>
      </c>
      <c r="F62" s="127" t="s">
        <v>295</v>
      </c>
      <c r="G62" s="127" t="s">
        <v>296</v>
      </c>
      <c r="H62" s="128" t="s">
        <v>297</v>
      </c>
    </row>
    <row r="63" spans="1:8" ht="16.5" hidden="1" customHeight="1">
      <c r="A63" s="139" t="s">
        <v>306</v>
      </c>
      <c r="B63" s="130"/>
      <c r="C63" s="130"/>
      <c r="D63" s="130"/>
      <c r="E63" s="131"/>
      <c r="F63" s="131"/>
      <c r="G63" s="131"/>
      <c r="H63" s="132" t="e">
        <f>G63/E63</f>
        <v>#DIV/0!</v>
      </c>
    </row>
    <row r="64" spans="1:8" ht="16.5" hidden="1" customHeight="1">
      <c r="A64" s="139" t="s">
        <v>307</v>
      </c>
      <c r="B64" s="130"/>
      <c r="C64" s="130"/>
      <c r="D64" s="130"/>
      <c r="E64" s="131"/>
      <c r="F64" s="131"/>
      <c r="G64" s="131"/>
      <c r="H64" s="132" t="e">
        <f t="shared" ref="H64:H74" si="4">G64/E64</f>
        <v>#DIV/0!</v>
      </c>
    </row>
    <row r="65" spans="1:14" ht="16.5" hidden="1" customHeight="1">
      <c r="A65" s="139" t="s">
        <v>308</v>
      </c>
      <c r="B65" s="130"/>
      <c r="C65" s="130"/>
      <c r="D65" s="130"/>
      <c r="E65" s="131"/>
      <c r="F65" s="131"/>
      <c r="G65" s="131"/>
      <c r="H65" s="132" t="e">
        <f t="shared" si="4"/>
        <v>#DIV/0!</v>
      </c>
    </row>
    <row r="66" spans="1:14" ht="16.5" hidden="1" customHeight="1">
      <c r="A66" s="139" t="s">
        <v>309</v>
      </c>
      <c r="B66" s="130"/>
      <c r="C66" s="130"/>
      <c r="D66" s="130"/>
      <c r="E66" s="131"/>
      <c r="F66" s="131"/>
      <c r="G66" s="131"/>
      <c r="H66" s="132" t="e">
        <f t="shared" si="4"/>
        <v>#DIV/0!</v>
      </c>
    </row>
    <row r="67" spans="1:14" ht="16.5" hidden="1" customHeight="1">
      <c r="A67" s="139" t="s">
        <v>310</v>
      </c>
      <c r="B67" s="130"/>
      <c r="C67" s="130"/>
      <c r="D67" s="130"/>
      <c r="E67" s="131"/>
      <c r="F67" s="131"/>
      <c r="G67" s="131"/>
      <c r="H67" s="132" t="e">
        <f t="shared" si="4"/>
        <v>#DIV/0!</v>
      </c>
    </row>
    <row r="68" spans="1:14" ht="16.5" hidden="1" customHeight="1">
      <c r="A68" s="139" t="s">
        <v>311</v>
      </c>
      <c r="B68" s="130"/>
      <c r="C68" s="130"/>
      <c r="D68" s="130"/>
      <c r="E68" s="131"/>
      <c r="F68" s="131"/>
      <c r="G68" s="131"/>
      <c r="H68" s="132" t="e">
        <f t="shared" si="4"/>
        <v>#DIV/0!</v>
      </c>
    </row>
    <row r="69" spans="1:14" ht="16.5" hidden="1" customHeight="1">
      <c r="A69" s="139" t="s">
        <v>298</v>
      </c>
      <c r="B69" s="130"/>
      <c r="C69" s="130"/>
      <c r="D69" s="130"/>
      <c r="E69" s="131"/>
      <c r="F69" s="131"/>
      <c r="G69" s="131"/>
      <c r="H69" s="132" t="e">
        <f t="shared" si="4"/>
        <v>#DIV/0!</v>
      </c>
    </row>
    <row r="70" spans="1:14" ht="16.5" hidden="1" customHeight="1">
      <c r="A70" s="139" t="s">
        <v>299</v>
      </c>
      <c r="B70" s="130"/>
      <c r="C70" s="130"/>
      <c r="D70" s="130"/>
      <c r="E70" s="131"/>
      <c r="F70" s="131"/>
      <c r="G70" s="131"/>
      <c r="H70" s="132" t="e">
        <f t="shared" si="4"/>
        <v>#DIV/0!</v>
      </c>
    </row>
    <row r="71" spans="1:14" ht="16.5" hidden="1" customHeight="1">
      <c r="A71" s="139" t="s">
        <v>300</v>
      </c>
      <c r="B71" s="130"/>
      <c r="C71" s="130"/>
      <c r="D71" s="130"/>
      <c r="E71" s="131"/>
      <c r="F71" s="131"/>
      <c r="G71" s="131"/>
      <c r="H71" s="132" t="e">
        <f t="shared" si="4"/>
        <v>#DIV/0!</v>
      </c>
    </row>
    <row r="72" spans="1:14" ht="16.5" hidden="1" customHeight="1">
      <c r="A72" s="139" t="s">
        <v>301</v>
      </c>
      <c r="B72" s="130"/>
      <c r="C72" s="130"/>
      <c r="D72" s="130"/>
      <c r="E72" s="131"/>
      <c r="F72" s="131"/>
      <c r="G72" s="131"/>
      <c r="H72" s="132" t="e">
        <f t="shared" si="4"/>
        <v>#DIV/0!</v>
      </c>
    </row>
    <row r="73" spans="1:14" ht="16.5" hidden="1" customHeight="1">
      <c r="A73" s="139" t="s">
        <v>303</v>
      </c>
      <c r="B73" s="130"/>
      <c r="C73" s="130"/>
      <c r="D73" s="130"/>
      <c r="E73" s="131"/>
      <c r="F73" s="131"/>
      <c r="G73" s="131"/>
      <c r="H73" s="132" t="e">
        <f t="shared" si="4"/>
        <v>#DIV/0!</v>
      </c>
    </row>
    <row r="74" spans="1:14" ht="16.5" hidden="1" customHeight="1" thickBot="1">
      <c r="A74" s="140" t="s">
        <v>304</v>
      </c>
      <c r="B74" s="137"/>
      <c r="C74" s="137"/>
      <c r="D74" s="137"/>
      <c r="E74" s="138"/>
      <c r="F74" s="138"/>
      <c r="G74" s="138"/>
      <c r="H74" s="132" t="e">
        <f t="shared" si="4"/>
        <v>#DIV/0!</v>
      </c>
    </row>
    <row r="75" spans="1:14" ht="16.5" customHeight="1" thickBot="1"/>
    <row r="76" spans="1:14" ht="23.25" customHeight="1">
      <c r="A76" s="865" t="s">
        <v>315</v>
      </c>
      <c r="B76" s="866"/>
      <c r="C76" s="866"/>
      <c r="D76" s="866"/>
      <c r="E76" s="866"/>
      <c r="F76" s="866"/>
      <c r="G76" s="866"/>
      <c r="H76" s="866"/>
      <c r="I76" s="866"/>
      <c r="J76" s="866"/>
      <c r="K76" s="866"/>
      <c r="L76" s="866"/>
      <c r="M76" s="866"/>
      <c r="N76" s="867"/>
    </row>
    <row r="77" spans="1:14" ht="44.25" customHeight="1" thickBot="1">
      <c r="A77" s="126" t="s">
        <v>102</v>
      </c>
      <c r="B77" s="127" t="s">
        <v>316</v>
      </c>
      <c r="C77" s="127" t="s">
        <v>317</v>
      </c>
      <c r="D77" s="127" t="s">
        <v>318</v>
      </c>
      <c r="E77" s="127" t="s">
        <v>319</v>
      </c>
      <c r="F77" s="127" t="s">
        <v>320</v>
      </c>
      <c r="G77" s="127" t="s">
        <v>321</v>
      </c>
      <c r="H77" s="127" t="s">
        <v>322</v>
      </c>
      <c r="I77" s="127" t="s">
        <v>323</v>
      </c>
      <c r="J77" s="141" t="s">
        <v>324</v>
      </c>
      <c r="K77" s="127" t="s">
        <v>325</v>
      </c>
      <c r="L77" s="127" t="s">
        <v>326</v>
      </c>
      <c r="M77" s="127" t="s">
        <v>327</v>
      </c>
      <c r="N77" s="128" t="s">
        <v>328</v>
      </c>
    </row>
    <row r="78" spans="1:14" hidden="1">
      <c r="A78" s="129" t="s">
        <v>298</v>
      </c>
      <c r="B78" s="130"/>
      <c r="C78" s="130"/>
      <c r="D78" s="130"/>
      <c r="E78" s="131"/>
      <c r="F78" s="131"/>
      <c r="G78" s="131"/>
      <c r="H78" s="131"/>
      <c r="I78" s="131"/>
      <c r="J78" s="142" t="e">
        <f>I78/H78</f>
        <v>#DIV/0!</v>
      </c>
      <c r="K78" s="131"/>
      <c r="L78" s="131"/>
      <c r="M78" s="131" t="e">
        <f>L78/K78</f>
        <v>#DIV/0!</v>
      </c>
      <c r="N78" s="143"/>
    </row>
    <row r="79" spans="1:14" hidden="1">
      <c r="A79" s="129" t="s">
        <v>299</v>
      </c>
      <c r="B79" s="130"/>
      <c r="C79" s="130"/>
      <c r="D79" s="130"/>
      <c r="E79" s="131"/>
      <c r="F79" s="131"/>
      <c r="G79" s="131"/>
      <c r="H79" s="131"/>
      <c r="I79" s="131"/>
      <c r="J79" s="142" t="e">
        <f t="shared" ref="J79:J84" si="5">I79/H79</f>
        <v>#DIV/0!</v>
      </c>
      <c r="K79" s="131"/>
      <c r="L79" s="131"/>
      <c r="M79" s="131" t="e">
        <f t="shared" ref="M79:M84" si="6">L79/K79</f>
        <v>#DIV/0!</v>
      </c>
      <c r="N79" s="143"/>
    </row>
    <row r="80" spans="1:14" ht="15.75" hidden="1" thickBot="1">
      <c r="A80" s="176" t="s">
        <v>300</v>
      </c>
      <c r="B80" s="177"/>
      <c r="C80" s="177"/>
      <c r="D80" s="177"/>
      <c r="E80" s="178"/>
      <c r="F80" s="178"/>
      <c r="G80" s="178"/>
      <c r="H80" s="178"/>
      <c r="I80" s="178"/>
      <c r="J80" s="179" t="e">
        <f t="shared" si="5"/>
        <v>#DIV/0!</v>
      </c>
      <c r="K80" s="178"/>
      <c r="L80" s="178"/>
      <c r="M80" s="178" t="e">
        <f t="shared" si="6"/>
        <v>#DIV/0!</v>
      </c>
      <c r="N80" s="180"/>
    </row>
    <row r="81" spans="1:14" s="148" customFormat="1" ht="143.25" hidden="1" customHeight="1">
      <c r="A81" s="868" t="s">
        <v>301</v>
      </c>
      <c r="B81" s="181" t="s">
        <v>329</v>
      </c>
      <c r="C81" s="182" t="s">
        <v>330</v>
      </c>
      <c r="D81" s="182" t="s">
        <v>331</v>
      </c>
      <c r="E81" s="183" t="s">
        <v>182</v>
      </c>
      <c r="F81" s="183">
        <v>25</v>
      </c>
      <c r="G81" s="183">
        <v>1000</v>
      </c>
      <c r="H81" s="183">
        <v>86</v>
      </c>
      <c r="I81" s="183">
        <v>50</v>
      </c>
      <c r="J81" s="184">
        <f>I81/H81</f>
        <v>0.58139534883720934</v>
      </c>
      <c r="K81" s="183">
        <v>0</v>
      </c>
      <c r="L81" s="183">
        <v>0</v>
      </c>
      <c r="M81" s="183" t="e">
        <f>L81/K81</f>
        <v>#DIV/0!</v>
      </c>
      <c r="N81" s="185" t="s">
        <v>332</v>
      </c>
    </row>
    <row r="82" spans="1:14" s="148" customFormat="1" ht="143.25" hidden="1" customHeight="1">
      <c r="A82" s="869"/>
      <c r="B82" s="149" t="s">
        <v>333</v>
      </c>
      <c r="C82" s="144" t="s">
        <v>334</v>
      </c>
      <c r="D82" s="144" t="s">
        <v>335</v>
      </c>
      <c r="E82" s="145" t="s">
        <v>182</v>
      </c>
      <c r="F82" s="145">
        <v>25</v>
      </c>
      <c r="G82" s="145">
        <v>100</v>
      </c>
      <c r="H82" s="145">
        <v>10</v>
      </c>
      <c r="I82" s="145">
        <v>8</v>
      </c>
      <c r="J82" s="146">
        <f t="shared" si="5"/>
        <v>0.8</v>
      </c>
      <c r="K82" s="145">
        <v>0</v>
      </c>
      <c r="L82" s="145">
        <v>0</v>
      </c>
      <c r="M82" s="145" t="e">
        <f t="shared" si="6"/>
        <v>#DIV/0!</v>
      </c>
      <c r="N82" s="147" t="s">
        <v>336</v>
      </c>
    </row>
    <row r="83" spans="1:14" s="148" customFormat="1" ht="143.25" hidden="1" customHeight="1">
      <c r="A83" s="869"/>
      <c r="B83" s="149" t="s">
        <v>337</v>
      </c>
      <c r="C83" s="144" t="s">
        <v>338</v>
      </c>
      <c r="D83" s="144" t="s">
        <v>339</v>
      </c>
      <c r="E83" s="145" t="s">
        <v>182</v>
      </c>
      <c r="F83" s="145">
        <v>25</v>
      </c>
      <c r="G83" s="145">
        <v>9</v>
      </c>
      <c r="H83" s="145">
        <v>0.5</v>
      </c>
      <c r="I83" s="145">
        <v>0.17</v>
      </c>
      <c r="J83" s="146">
        <f t="shared" si="5"/>
        <v>0.34</v>
      </c>
      <c r="K83" s="145">
        <v>0</v>
      </c>
      <c r="L83" s="145">
        <v>0</v>
      </c>
      <c r="M83" s="145" t="e">
        <f t="shared" si="6"/>
        <v>#DIV/0!</v>
      </c>
      <c r="N83" s="147" t="s">
        <v>340</v>
      </c>
    </row>
    <row r="84" spans="1:14" s="148" customFormat="1" ht="143.25" hidden="1" customHeight="1" thickBot="1">
      <c r="A84" s="870"/>
      <c r="B84" s="186" t="s">
        <v>341</v>
      </c>
      <c r="C84" s="187" t="s">
        <v>342</v>
      </c>
      <c r="D84" s="187" t="s">
        <v>343</v>
      </c>
      <c r="E84" s="188" t="s">
        <v>182</v>
      </c>
      <c r="F84" s="188">
        <v>25</v>
      </c>
      <c r="G84" s="188">
        <v>1</v>
      </c>
      <c r="H84" s="188">
        <v>0.5</v>
      </c>
      <c r="I84" s="188">
        <v>0.33</v>
      </c>
      <c r="J84" s="189">
        <f t="shared" si="5"/>
        <v>0.66</v>
      </c>
      <c r="K84" s="188">
        <v>0</v>
      </c>
      <c r="L84" s="188">
        <v>0</v>
      </c>
      <c r="M84" s="188" t="e">
        <f t="shared" si="6"/>
        <v>#DIV/0!</v>
      </c>
      <c r="N84" s="190" t="s">
        <v>344</v>
      </c>
    </row>
    <row r="85" spans="1:14" ht="90" hidden="1" customHeight="1">
      <c r="A85" s="868" t="s">
        <v>303</v>
      </c>
      <c r="B85" s="181" t="s">
        <v>329</v>
      </c>
      <c r="C85" s="182" t="s">
        <v>330</v>
      </c>
      <c r="D85" s="182" t="s">
        <v>331</v>
      </c>
      <c r="E85" s="183" t="s">
        <v>182</v>
      </c>
      <c r="F85" s="183">
        <v>25</v>
      </c>
      <c r="G85" s="183">
        <v>1000</v>
      </c>
      <c r="H85" s="183">
        <v>86</v>
      </c>
      <c r="I85" s="195">
        <v>67</v>
      </c>
      <c r="J85" s="196">
        <f t="shared" ref="J85:J92" si="7">I85/H85</f>
        <v>0.77906976744186052</v>
      </c>
      <c r="K85" s="195">
        <v>0</v>
      </c>
      <c r="L85" s="195">
        <v>0</v>
      </c>
      <c r="M85" s="195" t="e">
        <f t="shared" ref="M85:M92" si="8">L85/K85</f>
        <v>#DIV/0!</v>
      </c>
      <c r="N85" s="197" t="s">
        <v>428</v>
      </c>
    </row>
    <row r="86" spans="1:14" ht="165" hidden="1">
      <c r="A86" s="869"/>
      <c r="B86" s="149" t="s">
        <v>333</v>
      </c>
      <c r="C86" s="144" t="s">
        <v>334</v>
      </c>
      <c r="D86" s="144" t="s">
        <v>335</v>
      </c>
      <c r="E86" s="145" t="s">
        <v>182</v>
      </c>
      <c r="F86" s="145">
        <v>25</v>
      </c>
      <c r="G86" s="145">
        <v>100</v>
      </c>
      <c r="H86" s="145">
        <v>10</v>
      </c>
      <c r="I86" s="198">
        <v>9</v>
      </c>
      <c r="J86" s="199">
        <f t="shared" si="7"/>
        <v>0.9</v>
      </c>
      <c r="K86" s="198">
        <v>0</v>
      </c>
      <c r="L86" s="198">
        <v>0</v>
      </c>
      <c r="M86" s="198" t="e">
        <f t="shared" si="8"/>
        <v>#DIV/0!</v>
      </c>
      <c r="N86" s="200" t="s">
        <v>429</v>
      </c>
    </row>
    <row r="87" spans="1:14" ht="135" hidden="1">
      <c r="A87" s="869"/>
      <c r="B87" s="149" t="s">
        <v>337</v>
      </c>
      <c r="C87" s="144" t="s">
        <v>338</v>
      </c>
      <c r="D87" s="144" t="s">
        <v>339</v>
      </c>
      <c r="E87" s="145" t="s">
        <v>182</v>
      </c>
      <c r="F87" s="145">
        <v>25</v>
      </c>
      <c r="G87" s="145">
        <v>9</v>
      </c>
      <c r="H87" s="145">
        <v>0.5</v>
      </c>
      <c r="I87" s="198">
        <v>0.34</v>
      </c>
      <c r="J87" s="199">
        <f t="shared" si="7"/>
        <v>0.68</v>
      </c>
      <c r="K87" s="198">
        <v>0</v>
      </c>
      <c r="L87" s="198">
        <v>0</v>
      </c>
      <c r="M87" s="198" t="e">
        <f t="shared" si="8"/>
        <v>#DIV/0!</v>
      </c>
      <c r="N87" s="200" t="s">
        <v>430</v>
      </c>
    </row>
    <row r="88" spans="1:14" ht="150.75" hidden="1" thickBot="1">
      <c r="A88" s="870"/>
      <c r="B88" s="186" t="s">
        <v>341</v>
      </c>
      <c r="C88" s="187" t="s">
        <v>342</v>
      </c>
      <c r="D88" s="187" t="s">
        <v>343</v>
      </c>
      <c r="E88" s="188" t="s">
        <v>182</v>
      </c>
      <c r="F88" s="188">
        <v>25</v>
      </c>
      <c r="G88" s="188">
        <v>1</v>
      </c>
      <c r="H88" s="188">
        <v>0.5</v>
      </c>
      <c r="I88" s="201">
        <v>0.42</v>
      </c>
      <c r="J88" s="202">
        <f t="shared" si="7"/>
        <v>0.84</v>
      </c>
      <c r="K88" s="201">
        <v>0</v>
      </c>
      <c r="L88" s="201">
        <v>0</v>
      </c>
      <c r="M88" s="201" t="e">
        <f t="shared" si="8"/>
        <v>#DIV/0!</v>
      </c>
      <c r="N88" s="203" t="s">
        <v>431</v>
      </c>
    </row>
    <row r="89" spans="1:14" ht="75">
      <c r="A89" s="871" t="s">
        <v>304</v>
      </c>
      <c r="B89" s="181" t="s">
        <v>329</v>
      </c>
      <c r="C89" s="182" t="s">
        <v>330</v>
      </c>
      <c r="D89" s="182" t="s">
        <v>331</v>
      </c>
      <c r="E89" s="183" t="s">
        <v>182</v>
      </c>
      <c r="F89" s="183">
        <v>25</v>
      </c>
      <c r="G89" s="183">
        <v>1000</v>
      </c>
      <c r="H89" s="183">
        <v>86</v>
      </c>
      <c r="I89" s="195">
        <v>86</v>
      </c>
      <c r="J89" s="196">
        <f t="shared" si="7"/>
        <v>1</v>
      </c>
      <c r="K89" s="195">
        <v>0</v>
      </c>
      <c r="L89" s="195">
        <v>0</v>
      </c>
      <c r="M89" s="195" t="e">
        <f t="shared" si="8"/>
        <v>#DIV/0!</v>
      </c>
      <c r="N89" s="197" t="s">
        <v>590</v>
      </c>
    </row>
    <row r="90" spans="1:14" ht="165">
      <c r="A90" s="872"/>
      <c r="B90" s="149" t="s">
        <v>333</v>
      </c>
      <c r="C90" s="144" t="s">
        <v>334</v>
      </c>
      <c r="D90" s="144" t="s">
        <v>335</v>
      </c>
      <c r="E90" s="145" t="s">
        <v>182</v>
      </c>
      <c r="F90" s="145">
        <v>25</v>
      </c>
      <c r="G90" s="145">
        <v>100</v>
      </c>
      <c r="H90" s="145">
        <v>10</v>
      </c>
      <c r="I90" s="198">
        <v>10</v>
      </c>
      <c r="J90" s="199">
        <f t="shared" si="7"/>
        <v>1</v>
      </c>
      <c r="K90" s="198">
        <v>0</v>
      </c>
      <c r="L90" s="198">
        <v>0</v>
      </c>
      <c r="M90" s="198" t="e">
        <f t="shared" si="8"/>
        <v>#DIV/0!</v>
      </c>
      <c r="N90" s="200" t="s">
        <v>591</v>
      </c>
    </row>
    <row r="91" spans="1:14" ht="150">
      <c r="A91" s="872"/>
      <c r="B91" s="149" t="s">
        <v>337</v>
      </c>
      <c r="C91" s="144" t="s">
        <v>338</v>
      </c>
      <c r="D91" s="144" t="s">
        <v>339</v>
      </c>
      <c r="E91" s="145" t="s">
        <v>182</v>
      </c>
      <c r="F91" s="145">
        <v>25</v>
      </c>
      <c r="G91" s="145">
        <v>9</v>
      </c>
      <c r="H91" s="145">
        <v>0.5</v>
      </c>
      <c r="I91" s="198">
        <v>0.5</v>
      </c>
      <c r="J91" s="199">
        <f t="shared" si="7"/>
        <v>1</v>
      </c>
      <c r="K91" s="198">
        <v>0</v>
      </c>
      <c r="L91" s="198">
        <v>0</v>
      </c>
      <c r="M91" s="198" t="e">
        <f t="shared" si="8"/>
        <v>#DIV/0!</v>
      </c>
      <c r="N91" s="200" t="s">
        <v>592</v>
      </c>
    </row>
    <row r="92" spans="1:14" ht="150.75" thickBot="1">
      <c r="A92" s="872"/>
      <c r="B92" s="186" t="s">
        <v>341</v>
      </c>
      <c r="C92" s="187" t="s">
        <v>342</v>
      </c>
      <c r="D92" s="187" t="s">
        <v>343</v>
      </c>
      <c r="E92" s="188" t="s">
        <v>182</v>
      </c>
      <c r="F92" s="188">
        <v>25</v>
      </c>
      <c r="G92" s="188">
        <v>1</v>
      </c>
      <c r="H92" s="188">
        <v>0.5</v>
      </c>
      <c r="I92" s="201">
        <v>0.5</v>
      </c>
      <c r="J92" s="202">
        <f t="shared" si="7"/>
        <v>1</v>
      </c>
      <c r="K92" s="201">
        <v>0</v>
      </c>
      <c r="L92" s="201">
        <v>0</v>
      </c>
      <c r="M92" s="201" t="e">
        <f t="shared" si="8"/>
        <v>#DIV/0!</v>
      </c>
      <c r="N92" s="203" t="s">
        <v>593</v>
      </c>
    </row>
    <row r="93" spans="1:14" ht="15.75" customHeight="1">
      <c r="A93" s="211"/>
      <c r="B93" s="212"/>
      <c r="C93" s="212"/>
      <c r="D93" s="212"/>
      <c r="E93" s="213"/>
      <c r="F93" s="213"/>
      <c r="G93" s="213"/>
      <c r="H93" s="213"/>
      <c r="I93" s="214"/>
      <c r="J93" s="215"/>
      <c r="K93" s="214"/>
      <c r="L93" s="214"/>
      <c r="M93" s="214"/>
      <c r="N93" s="216"/>
    </row>
    <row r="94" spans="1:14" ht="15.75" customHeight="1">
      <c r="A94" s="211"/>
      <c r="B94" s="212"/>
      <c r="C94" s="212"/>
      <c r="D94" s="212"/>
      <c r="E94" s="213"/>
      <c r="F94" s="213"/>
      <c r="G94" s="213"/>
      <c r="H94" s="213"/>
      <c r="I94" s="214"/>
      <c r="J94" s="215"/>
      <c r="K94" s="214"/>
      <c r="L94" s="214"/>
      <c r="M94" s="214"/>
      <c r="N94" s="216"/>
    </row>
    <row r="96" spans="1:14" ht="20.25" hidden="1">
      <c r="A96" s="865" t="s">
        <v>345</v>
      </c>
      <c r="B96" s="866"/>
      <c r="C96" s="866"/>
      <c r="D96" s="866"/>
      <c r="E96" s="866"/>
      <c r="F96" s="866"/>
      <c r="G96" s="866"/>
      <c r="H96" s="866"/>
      <c r="I96" s="866"/>
      <c r="J96" s="866"/>
      <c r="K96" s="866"/>
      <c r="L96" s="866"/>
      <c r="M96" s="866"/>
      <c r="N96" s="867"/>
    </row>
    <row r="97" spans="1:14" ht="44.25" hidden="1" customHeight="1">
      <c r="A97" s="126" t="s">
        <v>103</v>
      </c>
      <c r="B97" s="127" t="s">
        <v>316</v>
      </c>
      <c r="C97" s="127" t="s">
        <v>317</v>
      </c>
      <c r="D97" s="127" t="s">
        <v>318</v>
      </c>
      <c r="E97" s="127" t="s">
        <v>319</v>
      </c>
      <c r="F97" s="127" t="s">
        <v>346</v>
      </c>
      <c r="G97" s="127" t="s">
        <v>321</v>
      </c>
      <c r="H97" s="127" t="s">
        <v>347</v>
      </c>
      <c r="I97" s="127" t="s">
        <v>348</v>
      </c>
      <c r="J97" s="141" t="s">
        <v>349</v>
      </c>
      <c r="K97" s="127" t="s">
        <v>325</v>
      </c>
      <c r="L97" s="127" t="s">
        <v>326</v>
      </c>
      <c r="M97" s="127" t="s">
        <v>327</v>
      </c>
      <c r="N97" s="128" t="s">
        <v>328</v>
      </c>
    </row>
    <row r="98" spans="1:14" ht="16.5" hidden="1" customHeight="1">
      <c r="A98" s="139" t="s">
        <v>306</v>
      </c>
      <c r="B98" s="130"/>
      <c r="C98" s="130"/>
      <c r="D98" s="130"/>
      <c r="E98" s="131"/>
      <c r="F98" s="131"/>
      <c r="G98" s="131"/>
      <c r="H98" s="131"/>
      <c r="I98" s="131"/>
      <c r="J98" s="142" t="e">
        <f t="shared" ref="J98:J109" si="9">I98/H98</f>
        <v>#DIV/0!</v>
      </c>
      <c r="K98" s="131"/>
      <c r="L98" s="131"/>
      <c r="M98" s="131" t="e">
        <f t="shared" ref="M98:M109" si="10">L98/K98</f>
        <v>#DIV/0!</v>
      </c>
      <c r="N98" s="143"/>
    </row>
    <row r="99" spans="1:14" ht="16.5" hidden="1" customHeight="1">
      <c r="A99" s="139" t="s">
        <v>307</v>
      </c>
      <c r="B99" s="130"/>
      <c r="C99" s="130"/>
      <c r="D99" s="130"/>
      <c r="E99" s="131"/>
      <c r="F99" s="131"/>
      <c r="G99" s="131"/>
      <c r="H99" s="131"/>
      <c r="I99" s="131"/>
      <c r="J99" s="142" t="e">
        <f t="shared" si="9"/>
        <v>#DIV/0!</v>
      </c>
      <c r="K99" s="131"/>
      <c r="L99" s="131"/>
      <c r="M99" s="131" t="e">
        <f t="shared" si="10"/>
        <v>#DIV/0!</v>
      </c>
      <c r="N99" s="143"/>
    </row>
    <row r="100" spans="1:14" ht="16.5" hidden="1" customHeight="1">
      <c r="A100" s="139" t="s">
        <v>308</v>
      </c>
      <c r="B100" s="130"/>
      <c r="C100" s="130"/>
      <c r="D100" s="130"/>
      <c r="E100" s="131"/>
      <c r="F100" s="131"/>
      <c r="G100" s="131"/>
      <c r="H100" s="131"/>
      <c r="I100" s="131"/>
      <c r="J100" s="142" t="e">
        <f t="shared" si="9"/>
        <v>#DIV/0!</v>
      </c>
      <c r="K100" s="131"/>
      <c r="L100" s="131"/>
      <c r="M100" s="131" t="e">
        <f t="shared" si="10"/>
        <v>#DIV/0!</v>
      </c>
      <c r="N100" s="143"/>
    </row>
    <row r="101" spans="1:14" ht="16.5" hidden="1" customHeight="1">
      <c r="A101" s="139" t="s">
        <v>309</v>
      </c>
      <c r="B101" s="130"/>
      <c r="C101" s="130"/>
      <c r="D101" s="130"/>
      <c r="E101" s="131"/>
      <c r="F101" s="131"/>
      <c r="G101" s="131"/>
      <c r="H101" s="131"/>
      <c r="I101" s="131"/>
      <c r="J101" s="142" t="e">
        <f t="shared" si="9"/>
        <v>#DIV/0!</v>
      </c>
      <c r="K101" s="131"/>
      <c r="L101" s="131"/>
      <c r="M101" s="131" t="e">
        <f t="shared" si="10"/>
        <v>#DIV/0!</v>
      </c>
      <c r="N101" s="143"/>
    </row>
    <row r="102" spans="1:14" ht="16.5" hidden="1" customHeight="1">
      <c r="A102" s="139" t="s">
        <v>310</v>
      </c>
      <c r="B102" s="130"/>
      <c r="C102" s="130"/>
      <c r="D102" s="130"/>
      <c r="E102" s="131"/>
      <c r="F102" s="131"/>
      <c r="G102" s="131"/>
      <c r="H102" s="131"/>
      <c r="I102" s="131"/>
      <c r="J102" s="142" t="e">
        <f t="shared" si="9"/>
        <v>#DIV/0!</v>
      </c>
      <c r="K102" s="131"/>
      <c r="L102" s="131"/>
      <c r="M102" s="131" t="e">
        <f t="shared" si="10"/>
        <v>#DIV/0!</v>
      </c>
      <c r="N102" s="143"/>
    </row>
    <row r="103" spans="1:14" ht="16.5" hidden="1" customHeight="1">
      <c r="A103" s="139" t="s">
        <v>311</v>
      </c>
      <c r="B103" s="130"/>
      <c r="C103" s="130"/>
      <c r="D103" s="130"/>
      <c r="E103" s="131"/>
      <c r="F103" s="131"/>
      <c r="G103" s="131"/>
      <c r="H103" s="131"/>
      <c r="I103" s="131"/>
      <c r="J103" s="142" t="e">
        <f t="shared" si="9"/>
        <v>#DIV/0!</v>
      </c>
      <c r="K103" s="131"/>
      <c r="L103" s="131"/>
      <c r="M103" s="131" t="e">
        <f t="shared" si="10"/>
        <v>#DIV/0!</v>
      </c>
      <c r="N103" s="143"/>
    </row>
    <row r="104" spans="1:14" hidden="1">
      <c r="A104" s="139" t="s">
        <v>298</v>
      </c>
      <c r="B104" s="130"/>
      <c r="C104" s="130"/>
      <c r="D104" s="130"/>
      <c r="E104" s="131"/>
      <c r="F104" s="131"/>
      <c r="G104" s="131"/>
      <c r="H104" s="131"/>
      <c r="I104" s="131"/>
      <c r="J104" s="142" t="e">
        <f t="shared" si="9"/>
        <v>#DIV/0!</v>
      </c>
      <c r="K104" s="131"/>
      <c r="L104" s="131"/>
      <c r="M104" s="131" t="e">
        <f t="shared" si="10"/>
        <v>#DIV/0!</v>
      </c>
      <c r="N104" s="143"/>
    </row>
    <row r="105" spans="1:14" hidden="1">
      <c r="A105" s="139" t="s">
        <v>299</v>
      </c>
      <c r="B105" s="130"/>
      <c r="C105" s="130"/>
      <c r="D105" s="130"/>
      <c r="E105" s="131"/>
      <c r="F105" s="131"/>
      <c r="G105" s="131"/>
      <c r="H105" s="131"/>
      <c r="I105" s="131"/>
      <c r="J105" s="142" t="e">
        <f t="shared" si="9"/>
        <v>#DIV/0!</v>
      </c>
      <c r="K105" s="131"/>
      <c r="L105" s="131"/>
      <c r="M105" s="131" t="e">
        <f t="shared" si="10"/>
        <v>#DIV/0!</v>
      </c>
      <c r="N105" s="143"/>
    </row>
    <row r="106" spans="1:14" hidden="1">
      <c r="A106" s="139" t="s">
        <v>300</v>
      </c>
      <c r="B106" s="130"/>
      <c r="C106" s="130"/>
      <c r="D106" s="130"/>
      <c r="E106" s="131"/>
      <c r="F106" s="131"/>
      <c r="G106" s="131"/>
      <c r="H106" s="131"/>
      <c r="I106" s="131"/>
      <c r="J106" s="142" t="e">
        <f t="shared" si="9"/>
        <v>#DIV/0!</v>
      </c>
      <c r="K106" s="131"/>
      <c r="L106" s="131"/>
      <c r="M106" s="131" t="e">
        <f t="shared" si="10"/>
        <v>#DIV/0!</v>
      </c>
      <c r="N106" s="143"/>
    </row>
    <row r="107" spans="1:14" hidden="1">
      <c r="A107" s="139" t="s">
        <v>301</v>
      </c>
      <c r="B107" s="130"/>
      <c r="C107" s="130"/>
      <c r="D107" s="130"/>
      <c r="E107" s="131"/>
      <c r="F107" s="131"/>
      <c r="G107" s="131"/>
      <c r="H107" s="131"/>
      <c r="I107" s="131"/>
      <c r="J107" s="142" t="e">
        <f t="shared" si="9"/>
        <v>#DIV/0!</v>
      </c>
      <c r="K107" s="131"/>
      <c r="L107" s="131"/>
      <c r="M107" s="131" t="e">
        <f t="shared" si="10"/>
        <v>#DIV/0!</v>
      </c>
      <c r="N107" s="143"/>
    </row>
    <row r="108" spans="1:14" hidden="1">
      <c r="A108" s="139" t="s">
        <v>303</v>
      </c>
      <c r="B108" s="130"/>
      <c r="C108" s="130"/>
      <c r="D108" s="130"/>
      <c r="E108" s="131"/>
      <c r="F108" s="131"/>
      <c r="G108" s="131"/>
      <c r="H108" s="131"/>
      <c r="I108" s="131"/>
      <c r="J108" s="142" t="e">
        <f t="shared" si="9"/>
        <v>#DIV/0!</v>
      </c>
      <c r="K108" s="131"/>
      <c r="L108" s="131"/>
      <c r="M108" s="131" t="e">
        <f t="shared" si="10"/>
        <v>#DIV/0!</v>
      </c>
      <c r="N108" s="143"/>
    </row>
    <row r="109" spans="1:14" ht="15.75" hidden="1" thickBot="1">
      <c r="A109" s="140" t="s">
        <v>304</v>
      </c>
      <c r="B109" s="137"/>
      <c r="C109" s="137"/>
      <c r="D109" s="137"/>
      <c r="E109" s="138"/>
      <c r="F109" s="138"/>
      <c r="G109" s="138"/>
      <c r="H109" s="138"/>
      <c r="I109" s="138"/>
      <c r="J109" s="150" t="e">
        <f t="shared" si="9"/>
        <v>#DIV/0!</v>
      </c>
      <c r="K109" s="138"/>
      <c r="L109" s="138"/>
      <c r="M109" s="138" t="e">
        <f t="shared" si="10"/>
        <v>#DIV/0!</v>
      </c>
      <c r="N109" s="151"/>
    </row>
    <row r="110" spans="1:14" hidden="1"/>
    <row r="111" spans="1:14" ht="20.25" hidden="1">
      <c r="A111" s="865" t="s">
        <v>350</v>
      </c>
      <c r="B111" s="866"/>
      <c r="C111" s="866"/>
      <c r="D111" s="866"/>
      <c r="E111" s="866"/>
      <c r="F111" s="866"/>
      <c r="G111" s="866"/>
      <c r="H111" s="866"/>
      <c r="I111" s="866"/>
      <c r="J111" s="866"/>
      <c r="K111" s="866"/>
      <c r="L111" s="866"/>
      <c r="M111" s="866"/>
      <c r="N111" s="867"/>
    </row>
    <row r="112" spans="1:14" ht="44.25" hidden="1" customHeight="1">
      <c r="A112" s="126" t="s">
        <v>123</v>
      </c>
      <c r="B112" s="127" t="s">
        <v>316</v>
      </c>
      <c r="C112" s="127" t="s">
        <v>317</v>
      </c>
      <c r="D112" s="127" t="s">
        <v>318</v>
      </c>
      <c r="E112" s="127" t="s">
        <v>319</v>
      </c>
      <c r="F112" s="127" t="s">
        <v>351</v>
      </c>
      <c r="G112" s="127" t="s">
        <v>321</v>
      </c>
      <c r="H112" s="127" t="s">
        <v>352</v>
      </c>
      <c r="I112" s="127" t="s">
        <v>353</v>
      </c>
      <c r="J112" s="141" t="s">
        <v>354</v>
      </c>
      <c r="K112" s="127" t="s">
        <v>325</v>
      </c>
      <c r="L112" s="127" t="s">
        <v>326</v>
      </c>
      <c r="M112" s="127" t="s">
        <v>327</v>
      </c>
      <c r="N112" s="128" t="s">
        <v>328</v>
      </c>
    </row>
    <row r="113" spans="1:14" ht="16.5" hidden="1" customHeight="1">
      <c r="A113" s="139" t="s">
        <v>306</v>
      </c>
      <c r="B113" s="130"/>
      <c r="C113" s="130"/>
      <c r="D113" s="130"/>
      <c r="E113" s="131"/>
      <c r="F113" s="131"/>
      <c r="G113" s="131"/>
      <c r="H113" s="131"/>
      <c r="I113" s="131"/>
      <c r="J113" s="142" t="e">
        <f t="shared" ref="J113:J124" si="11">I113/H113</f>
        <v>#DIV/0!</v>
      </c>
      <c r="K113" s="131"/>
      <c r="L113" s="131"/>
      <c r="M113" s="131" t="e">
        <f t="shared" ref="M113:M124" si="12">L113/K113</f>
        <v>#DIV/0!</v>
      </c>
      <c r="N113" s="143"/>
    </row>
    <row r="114" spans="1:14" ht="16.5" hidden="1" customHeight="1">
      <c r="A114" s="139" t="s">
        <v>307</v>
      </c>
      <c r="B114" s="130"/>
      <c r="C114" s="130"/>
      <c r="D114" s="130"/>
      <c r="E114" s="131"/>
      <c r="F114" s="131"/>
      <c r="G114" s="131"/>
      <c r="H114" s="131"/>
      <c r="I114" s="131"/>
      <c r="J114" s="142" t="e">
        <f t="shared" si="11"/>
        <v>#DIV/0!</v>
      </c>
      <c r="K114" s="131"/>
      <c r="L114" s="131"/>
      <c r="M114" s="131" t="e">
        <f t="shared" si="12"/>
        <v>#DIV/0!</v>
      </c>
      <c r="N114" s="143"/>
    </row>
    <row r="115" spans="1:14" ht="16.5" hidden="1" customHeight="1">
      <c r="A115" s="139" t="s">
        <v>308</v>
      </c>
      <c r="B115" s="130"/>
      <c r="C115" s="130"/>
      <c r="D115" s="130"/>
      <c r="E115" s="131"/>
      <c r="F115" s="131"/>
      <c r="G115" s="131"/>
      <c r="H115" s="131"/>
      <c r="I115" s="131"/>
      <c r="J115" s="142" t="e">
        <f t="shared" si="11"/>
        <v>#DIV/0!</v>
      </c>
      <c r="K115" s="131"/>
      <c r="L115" s="131"/>
      <c r="M115" s="131" t="e">
        <f t="shared" si="12"/>
        <v>#DIV/0!</v>
      </c>
      <c r="N115" s="143"/>
    </row>
    <row r="116" spans="1:14" ht="16.5" hidden="1" customHeight="1">
      <c r="A116" s="139" t="s">
        <v>309</v>
      </c>
      <c r="B116" s="130"/>
      <c r="C116" s="130"/>
      <c r="D116" s="130"/>
      <c r="E116" s="131"/>
      <c r="F116" s="131"/>
      <c r="G116" s="131"/>
      <c r="H116" s="131"/>
      <c r="I116" s="131"/>
      <c r="J116" s="142" t="e">
        <f t="shared" si="11"/>
        <v>#DIV/0!</v>
      </c>
      <c r="K116" s="131"/>
      <c r="L116" s="131"/>
      <c r="M116" s="131" t="e">
        <f t="shared" si="12"/>
        <v>#DIV/0!</v>
      </c>
      <c r="N116" s="143"/>
    </row>
    <row r="117" spans="1:14" ht="16.5" hidden="1" customHeight="1">
      <c r="A117" s="139" t="s">
        <v>310</v>
      </c>
      <c r="B117" s="130"/>
      <c r="C117" s="130"/>
      <c r="D117" s="130"/>
      <c r="E117" s="131"/>
      <c r="F117" s="131"/>
      <c r="G117" s="131"/>
      <c r="H117" s="131"/>
      <c r="I117" s="131"/>
      <c r="J117" s="142" t="e">
        <f t="shared" si="11"/>
        <v>#DIV/0!</v>
      </c>
      <c r="K117" s="131"/>
      <c r="L117" s="131"/>
      <c r="M117" s="131" t="e">
        <f t="shared" si="12"/>
        <v>#DIV/0!</v>
      </c>
      <c r="N117" s="143"/>
    </row>
    <row r="118" spans="1:14" ht="16.5" hidden="1" customHeight="1">
      <c r="A118" s="139" t="s">
        <v>311</v>
      </c>
      <c r="B118" s="130"/>
      <c r="C118" s="130"/>
      <c r="D118" s="130"/>
      <c r="E118" s="131"/>
      <c r="F118" s="131"/>
      <c r="G118" s="131"/>
      <c r="H118" s="131"/>
      <c r="I118" s="131"/>
      <c r="J118" s="142" t="e">
        <f t="shared" si="11"/>
        <v>#DIV/0!</v>
      </c>
      <c r="K118" s="131"/>
      <c r="L118" s="131"/>
      <c r="M118" s="131" t="e">
        <f t="shared" si="12"/>
        <v>#DIV/0!</v>
      </c>
      <c r="N118" s="143"/>
    </row>
    <row r="119" spans="1:14" hidden="1">
      <c r="A119" s="139" t="s">
        <v>298</v>
      </c>
      <c r="B119" s="130"/>
      <c r="C119" s="130"/>
      <c r="D119" s="130"/>
      <c r="E119" s="131"/>
      <c r="F119" s="131"/>
      <c r="G119" s="131"/>
      <c r="H119" s="131"/>
      <c r="I119" s="131"/>
      <c r="J119" s="142" t="e">
        <f t="shared" si="11"/>
        <v>#DIV/0!</v>
      </c>
      <c r="K119" s="131"/>
      <c r="L119" s="131"/>
      <c r="M119" s="131" t="e">
        <f t="shared" si="12"/>
        <v>#DIV/0!</v>
      </c>
      <c r="N119" s="143"/>
    </row>
    <row r="120" spans="1:14" hidden="1">
      <c r="A120" s="139" t="s">
        <v>299</v>
      </c>
      <c r="B120" s="130"/>
      <c r="C120" s="130"/>
      <c r="D120" s="130"/>
      <c r="E120" s="131"/>
      <c r="F120" s="131"/>
      <c r="G120" s="131"/>
      <c r="H120" s="131"/>
      <c r="I120" s="131"/>
      <c r="J120" s="142" t="e">
        <f t="shared" si="11"/>
        <v>#DIV/0!</v>
      </c>
      <c r="K120" s="131"/>
      <c r="L120" s="131"/>
      <c r="M120" s="131" t="e">
        <f t="shared" si="12"/>
        <v>#DIV/0!</v>
      </c>
      <c r="N120" s="143"/>
    </row>
    <row r="121" spans="1:14" hidden="1">
      <c r="A121" s="139" t="s">
        <v>300</v>
      </c>
      <c r="B121" s="130"/>
      <c r="C121" s="130"/>
      <c r="D121" s="130"/>
      <c r="E121" s="131"/>
      <c r="F121" s="131"/>
      <c r="G121" s="131"/>
      <c r="H121" s="131"/>
      <c r="I121" s="131"/>
      <c r="J121" s="142" t="e">
        <f t="shared" si="11"/>
        <v>#DIV/0!</v>
      </c>
      <c r="K121" s="131"/>
      <c r="L121" s="131"/>
      <c r="M121" s="131" t="e">
        <f t="shared" si="12"/>
        <v>#DIV/0!</v>
      </c>
      <c r="N121" s="143"/>
    </row>
    <row r="122" spans="1:14" hidden="1">
      <c r="A122" s="139" t="s">
        <v>301</v>
      </c>
      <c r="B122" s="130"/>
      <c r="C122" s="130"/>
      <c r="D122" s="130"/>
      <c r="E122" s="131"/>
      <c r="F122" s="131"/>
      <c r="G122" s="131"/>
      <c r="H122" s="131"/>
      <c r="I122" s="131"/>
      <c r="J122" s="142" t="e">
        <f t="shared" si="11"/>
        <v>#DIV/0!</v>
      </c>
      <c r="K122" s="131"/>
      <c r="L122" s="131"/>
      <c r="M122" s="131" t="e">
        <f t="shared" si="12"/>
        <v>#DIV/0!</v>
      </c>
      <c r="N122" s="143"/>
    </row>
    <row r="123" spans="1:14" hidden="1">
      <c r="A123" s="139" t="s">
        <v>303</v>
      </c>
      <c r="B123" s="130"/>
      <c r="C123" s="130"/>
      <c r="D123" s="130"/>
      <c r="E123" s="131"/>
      <c r="F123" s="131"/>
      <c r="G123" s="131"/>
      <c r="H123" s="131"/>
      <c r="I123" s="131"/>
      <c r="J123" s="142" t="e">
        <f t="shared" si="11"/>
        <v>#DIV/0!</v>
      </c>
      <c r="K123" s="131"/>
      <c r="L123" s="131"/>
      <c r="M123" s="131" t="e">
        <f t="shared" si="12"/>
        <v>#DIV/0!</v>
      </c>
      <c r="N123" s="143"/>
    </row>
    <row r="124" spans="1:14" ht="15.75" hidden="1" thickBot="1">
      <c r="A124" s="140" t="s">
        <v>304</v>
      </c>
      <c r="B124" s="137"/>
      <c r="C124" s="137"/>
      <c r="D124" s="137"/>
      <c r="E124" s="138"/>
      <c r="F124" s="138"/>
      <c r="G124" s="138"/>
      <c r="H124" s="138"/>
      <c r="I124" s="138"/>
      <c r="J124" s="150" t="e">
        <f t="shared" si="11"/>
        <v>#DIV/0!</v>
      </c>
      <c r="K124" s="138"/>
      <c r="L124" s="138"/>
      <c r="M124" s="138" t="e">
        <f t="shared" si="12"/>
        <v>#DIV/0!</v>
      </c>
      <c r="N124" s="151"/>
    </row>
    <row r="125" spans="1:14" hidden="1"/>
    <row r="126" spans="1:14" ht="20.25" hidden="1">
      <c r="A126" s="865" t="s">
        <v>355</v>
      </c>
      <c r="B126" s="866"/>
      <c r="C126" s="866"/>
      <c r="D126" s="866"/>
      <c r="E126" s="866"/>
      <c r="F126" s="866"/>
      <c r="G126" s="866"/>
      <c r="H126" s="866"/>
      <c r="I126" s="866"/>
      <c r="J126" s="866"/>
      <c r="K126" s="866"/>
      <c r="L126" s="866"/>
      <c r="M126" s="866"/>
      <c r="N126" s="867"/>
    </row>
    <row r="127" spans="1:14" ht="44.25" hidden="1" customHeight="1">
      <c r="A127" s="126" t="s">
        <v>124</v>
      </c>
      <c r="B127" s="127" t="s">
        <v>316</v>
      </c>
      <c r="C127" s="127" t="s">
        <v>317</v>
      </c>
      <c r="D127" s="127" t="s">
        <v>318</v>
      </c>
      <c r="E127" s="127" t="s">
        <v>319</v>
      </c>
      <c r="F127" s="127" t="s">
        <v>356</v>
      </c>
      <c r="G127" s="127" t="s">
        <v>321</v>
      </c>
      <c r="H127" s="127" t="s">
        <v>357</v>
      </c>
      <c r="I127" s="127" t="s">
        <v>358</v>
      </c>
      <c r="J127" s="141" t="s">
        <v>359</v>
      </c>
      <c r="K127" s="127" t="s">
        <v>325</v>
      </c>
      <c r="L127" s="127" t="s">
        <v>326</v>
      </c>
      <c r="M127" s="127" t="s">
        <v>327</v>
      </c>
      <c r="N127" s="128" t="s">
        <v>328</v>
      </c>
    </row>
    <row r="128" spans="1:14" ht="16.5" hidden="1" customHeight="1">
      <c r="A128" s="139" t="s">
        <v>306</v>
      </c>
      <c r="B128" s="130"/>
      <c r="C128" s="130"/>
      <c r="D128" s="130"/>
      <c r="E128" s="131"/>
      <c r="F128" s="131"/>
      <c r="G128" s="131"/>
      <c r="H128" s="131"/>
      <c r="I128" s="131"/>
      <c r="J128" s="142" t="e">
        <f t="shared" ref="J128:J139" si="13">I128/H128</f>
        <v>#DIV/0!</v>
      </c>
      <c r="K128" s="131"/>
      <c r="L128" s="131"/>
      <c r="M128" s="131" t="e">
        <f t="shared" ref="M128:M139" si="14">L128/K128</f>
        <v>#DIV/0!</v>
      </c>
      <c r="N128" s="143"/>
    </row>
    <row r="129" spans="1:14" ht="16.5" hidden="1" customHeight="1">
      <c r="A129" s="139" t="s">
        <v>307</v>
      </c>
      <c r="B129" s="130"/>
      <c r="C129" s="130"/>
      <c r="D129" s="130"/>
      <c r="E129" s="131"/>
      <c r="F129" s="131"/>
      <c r="G129" s="131"/>
      <c r="H129" s="131"/>
      <c r="I129" s="131"/>
      <c r="J129" s="142" t="e">
        <f t="shared" si="13"/>
        <v>#DIV/0!</v>
      </c>
      <c r="K129" s="131"/>
      <c r="L129" s="131"/>
      <c r="M129" s="131" t="e">
        <f t="shared" si="14"/>
        <v>#DIV/0!</v>
      </c>
      <c r="N129" s="143"/>
    </row>
    <row r="130" spans="1:14" ht="16.5" hidden="1" customHeight="1">
      <c r="A130" s="139" t="s">
        <v>308</v>
      </c>
      <c r="B130" s="130"/>
      <c r="C130" s="130"/>
      <c r="D130" s="130"/>
      <c r="E130" s="131"/>
      <c r="F130" s="131"/>
      <c r="G130" s="131"/>
      <c r="H130" s="131"/>
      <c r="I130" s="131"/>
      <c r="J130" s="142" t="e">
        <f t="shared" si="13"/>
        <v>#DIV/0!</v>
      </c>
      <c r="K130" s="131"/>
      <c r="L130" s="131"/>
      <c r="M130" s="131" t="e">
        <f t="shared" si="14"/>
        <v>#DIV/0!</v>
      </c>
      <c r="N130" s="143"/>
    </row>
    <row r="131" spans="1:14" ht="16.5" hidden="1" customHeight="1">
      <c r="A131" s="139" t="s">
        <v>309</v>
      </c>
      <c r="B131" s="130"/>
      <c r="C131" s="130"/>
      <c r="D131" s="130"/>
      <c r="E131" s="131"/>
      <c r="F131" s="131"/>
      <c r="G131" s="131"/>
      <c r="H131" s="131"/>
      <c r="I131" s="131"/>
      <c r="J131" s="142" t="e">
        <f t="shared" si="13"/>
        <v>#DIV/0!</v>
      </c>
      <c r="K131" s="131"/>
      <c r="L131" s="131"/>
      <c r="M131" s="131" t="e">
        <f t="shared" si="14"/>
        <v>#DIV/0!</v>
      </c>
      <c r="N131" s="143"/>
    </row>
    <row r="132" spans="1:14" ht="16.5" hidden="1" customHeight="1">
      <c r="A132" s="139" t="s">
        <v>310</v>
      </c>
      <c r="B132" s="130"/>
      <c r="C132" s="130"/>
      <c r="D132" s="130"/>
      <c r="E132" s="131"/>
      <c r="F132" s="131"/>
      <c r="G132" s="131"/>
      <c r="H132" s="131"/>
      <c r="I132" s="131"/>
      <c r="J132" s="142" t="e">
        <f t="shared" si="13"/>
        <v>#DIV/0!</v>
      </c>
      <c r="K132" s="131"/>
      <c r="L132" s="131"/>
      <c r="M132" s="131" t="e">
        <f t="shared" si="14"/>
        <v>#DIV/0!</v>
      </c>
      <c r="N132" s="143"/>
    </row>
    <row r="133" spans="1:14" ht="16.5" hidden="1" customHeight="1">
      <c r="A133" s="139" t="s">
        <v>311</v>
      </c>
      <c r="B133" s="130"/>
      <c r="C133" s="130"/>
      <c r="D133" s="130"/>
      <c r="E133" s="131"/>
      <c r="F133" s="131"/>
      <c r="G133" s="131"/>
      <c r="H133" s="131"/>
      <c r="I133" s="131"/>
      <c r="J133" s="142" t="e">
        <f t="shared" si="13"/>
        <v>#DIV/0!</v>
      </c>
      <c r="K133" s="131"/>
      <c r="L133" s="131"/>
      <c r="M133" s="131" t="e">
        <f t="shared" si="14"/>
        <v>#DIV/0!</v>
      </c>
      <c r="N133" s="143"/>
    </row>
    <row r="134" spans="1:14" hidden="1">
      <c r="A134" s="139" t="s">
        <v>298</v>
      </c>
      <c r="B134" s="130"/>
      <c r="C134" s="130"/>
      <c r="D134" s="130"/>
      <c r="E134" s="131"/>
      <c r="F134" s="131"/>
      <c r="G134" s="131"/>
      <c r="H134" s="131"/>
      <c r="I134" s="131"/>
      <c r="J134" s="142" t="e">
        <f t="shared" si="13"/>
        <v>#DIV/0!</v>
      </c>
      <c r="K134" s="131"/>
      <c r="L134" s="131"/>
      <c r="M134" s="131" t="e">
        <f t="shared" si="14"/>
        <v>#DIV/0!</v>
      </c>
      <c r="N134" s="143"/>
    </row>
    <row r="135" spans="1:14" hidden="1">
      <c r="A135" s="139" t="s">
        <v>299</v>
      </c>
      <c r="B135" s="130"/>
      <c r="C135" s="130"/>
      <c r="D135" s="130"/>
      <c r="E135" s="131"/>
      <c r="F135" s="131"/>
      <c r="G135" s="131"/>
      <c r="H135" s="131"/>
      <c r="I135" s="131"/>
      <c r="J135" s="142" t="e">
        <f t="shared" si="13"/>
        <v>#DIV/0!</v>
      </c>
      <c r="K135" s="131"/>
      <c r="L135" s="131"/>
      <c r="M135" s="131" t="e">
        <f t="shared" si="14"/>
        <v>#DIV/0!</v>
      </c>
      <c r="N135" s="143"/>
    </row>
    <row r="136" spans="1:14" hidden="1">
      <c r="A136" s="139" t="s">
        <v>300</v>
      </c>
      <c r="B136" s="130"/>
      <c r="C136" s="130"/>
      <c r="D136" s="130"/>
      <c r="E136" s="131"/>
      <c r="F136" s="131"/>
      <c r="G136" s="131"/>
      <c r="H136" s="131"/>
      <c r="I136" s="131"/>
      <c r="J136" s="142" t="e">
        <f t="shared" si="13"/>
        <v>#DIV/0!</v>
      </c>
      <c r="K136" s="131"/>
      <c r="L136" s="131"/>
      <c r="M136" s="131" t="e">
        <f t="shared" si="14"/>
        <v>#DIV/0!</v>
      </c>
      <c r="N136" s="143"/>
    </row>
    <row r="137" spans="1:14" hidden="1">
      <c r="A137" s="139" t="s">
        <v>301</v>
      </c>
      <c r="B137" s="130"/>
      <c r="C137" s="130"/>
      <c r="D137" s="130"/>
      <c r="E137" s="131"/>
      <c r="F137" s="131"/>
      <c r="G137" s="131"/>
      <c r="H137" s="131"/>
      <c r="I137" s="131"/>
      <c r="J137" s="142" t="e">
        <f t="shared" si="13"/>
        <v>#DIV/0!</v>
      </c>
      <c r="K137" s="131"/>
      <c r="L137" s="131"/>
      <c r="M137" s="131" t="e">
        <f t="shared" si="14"/>
        <v>#DIV/0!</v>
      </c>
      <c r="N137" s="143"/>
    </row>
    <row r="138" spans="1:14" hidden="1">
      <c r="A138" s="139" t="s">
        <v>303</v>
      </c>
      <c r="B138" s="130"/>
      <c r="C138" s="130"/>
      <c r="D138" s="130"/>
      <c r="E138" s="131"/>
      <c r="F138" s="131"/>
      <c r="G138" s="131"/>
      <c r="H138" s="131"/>
      <c r="I138" s="131"/>
      <c r="J138" s="142" t="e">
        <f t="shared" si="13"/>
        <v>#DIV/0!</v>
      </c>
      <c r="K138" s="131"/>
      <c r="L138" s="131"/>
      <c r="M138" s="131" t="e">
        <f t="shared" si="14"/>
        <v>#DIV/0!</v>
      </c>
      <c r="N138" s="143"/>
    </row>
    <row r="139" spans="1:14" ht="15.75" hidden="1" thickBot="1">
      <c r="A139" s="140" t="s">
        <v>304</v>
      </c>
      <c r="B139" s="137"/>
      <c r="C139" s="137"/>
      <c r="D139" s="137"/>
      <c r="E139" s="138"/>
      <c r="F139" s="138"/>
      <c r="G139" s="138"/>
      <c r="H139" s="138"/>
      <c r="I139" s="138"/>
      <c r="J139" s="150" t="e">
        <f t="shared" si="13"/>
        <v>#DIV/0!</v>
      </c>
      <c r="K139" s="138"/>
      <c r="L139" s="138"/>
      <c r="M139" s="138" t="e">
        <f t="shared" si="14"/>
        <v>#DIV/0!</v>
      </c>
      <c r="N139" s="151"/>
    </row>
    <row r="140" spans="1:14" hidden="1"/>
    <row r="141" spans="1:14" ht="20.25" hidden="1">
      <c r="A141" s="865" t="s">
        <v>360</v>
      </c>
      <c r="B141" s="866"/>
      <c r="C141" s="866"/>
      <c r="D141" s="866"/>
      <c r="E141" s="866"/>
      <c r="F141" s="866"/>
      <c r="G141" s="866"/>
      <c r="H141" s="866"/>
      <c r="I141" s="866"/>
      <c r="J141" s="866"/>
      <c r="K141" s="866"/>
      <c r="L141" s="866"/>
      <c r="M141" s="866"/>
      <c r="N141" s="867"/>
    </row>
    <row r="142" spans="1:14" ht="44.25" hidden="1" customHeight="1">
      <c r="A142" s="126" t="s">
        <v>127</v>
      </c>
      <c r="B142" s="127" t="s">
        <v>316</v>
      </c>
      <c r="C142" s="127" t="s">
        <v>317</v>
      </c>
      <c r="D142" s="127" t="s">
        <v>318</v>
      </c>
      <c r="E142" s="127" t="s">
        <v>319</v>
      </c>
      <c r="F142" s="127" t="s">
        <v>361</v>
      </c>
      <c r="G142" s="127" t="s">
        <v>321</v>
      </c>
      <c r="H142" s="127" t="s">
        <v>362</v>
      </c>
      <c r="I142" s="127" t="s">
        <v>363</v>
      </c>
      <c r="J142" s="141" t="s">
        <v>364</v>
      </c>
      <c r="K142" s="127" t="s">
        <v>325</v>
      </c>
      <c r="L142" s="127" t="s">
        <v>326</v>
      </c>
      <c r="M142" s="127" t="s">
        <v>327</v>
      </c>
      <c r="N142" s="128" t="s">
        <v>328</v>
      </c>
    </row>
    <row r="143" spans="1:14" ht="16.5" hidden="1" customHeight="1">
      <c r="A143" s="139" t="s">
        <v>306</v>
      </c>
      <c r="B143" s="130"/>
      <c r="C143" s="130"/>
      <c r="D143" s="130"/>
      <c r="E143" s="131"/>
      <c r="F143" s="131"/>
      <c r="G143" s="131"/>
      <c r="H143" s="131"/>
      <c r="I143" s="131"/>
      <c r="J143" s="142" t="e">
        <f t="shared" ref="J143:J154" si="15">I143/H143</f>
        <v>#DIV/0!</v>
      </c>
      <c r="K143" s="131"/>
      <c r="L143" s="131"/>
      <c r="M143" s="131" t="e">
        <f t="shared" ref="M143:M154" si="16">L143/K143</f>
        <v>#DIV/0!</v>
      </c>
      <c r="N143" s="143"/>
    </row>
    <row r="144" spans="1:14" ht="16.5" hidden="1" customHeight="1">
      <c r="A144" s="139" t="s">
        <v>307</v>
      </c>
      <c r="B144" s="130"/>
      <c r="C144" s="130"/>
      <c r="D144" s="130"/>
      <c r="E144" s="131"/>
      <c r="F144" s="131"/>
      <c r="G144" s="131"/>
      <c r="H144" s="131"/>
      <c r="I144" s="131"/>
      <c r="J144" s="142" t="e">
        <f t="shared" si="15"/>
        <v>#DIV/0!</v>
      </c>
      <c r="K144" s="131"/>
      <c r="L144" s="131"/>
      <c r="M144" s="131" t="e">
        <f t="shared" si="16"/>
        <v>#DIV/0!</v>
      </c>
      <c r="N144" s="143"/>
    </row>
    <row r="145" spans="1:14" ht="16.5" hidden="1" customHeight="1">
      <c r="A145" s="139" t="s">
        <v>308</v>
      </c>
      <c r="B145" s="130"/>
      <c r="C145" s="130"/>
      <c r="D145" s="130"/>
      <c r="E145" s="131"/>
      <c r="F145" s="131"/>
      <c r="G145" s="131"/>
      <c r="H145" s="131"/>
      <c r="I145" s="131"/>
      <c r="J145" s="142" t="e">
        <f t="shared" si="15"/>
        <v>#DIV/0!</v>
      </c>
      <c r="K145" s="131"/>
      <c r="L145" s="131"/>
      <c r="M145" s="131" t="e">
        <f t="shared" si="16"/>
        <v>#DIV/0!</v>
      </c>
      <c r="N145" s="143"/>
    </row>
    <row r="146" spans="1:14" ht="16.5" hidden="1" customHeight="1">
      <c r="A146" s="139" t="s">
        <v>309</v>
      </c>
      <c r="B146" s="130"/>
      <c r="C146" s="130"/>
      <c r="D146" s="130"/>
      <c r="E146" s="131"/>
      <c r="F146" s="131"/>
      <c r="G146" s="131"/>
      <c r="H146" s="131"/>
      <c r="I146" s="131"/>
      <c r="J146" s="142" t="e">
        <f t="shared" si="15"/>
        <v>#DIV/0!</v>
      </c>
      <c r="K146" s="131"/>
      <c r="L146" s="131"/>
      <c r="M146" s="131" t="e">
        <f t="shared" si="16"/>
        <v>#DIV/0!</v>
      </c>
      <c r="N146" s="143"/>
    </row>
    <row r="147" spans="1:14" ht="16.5" hidden="1" customHeight="1">
      <c r="A147" s="139" t="s">
        <v>310</v>
      </c>
      <c r="B147" s="130"/>
      <c r="C147" s="130"/>
      <c r="D147" s="130"/>
      <c r="E147" s="131"/>
      <c r="F147" s="131"/>
      <c r="G147" s="131"/>
      <c r="H147" s="131"/>
      <c r="I147" s="131"/>
      <c r="J147" s="142" t="e">
        <f t="shared" si="15"/>
        <v>#DIV/0!</v>
      </c>
      <c r="K147" s="131"/>
      <c r="L147" s="131"/>
      <c r="M147" s="131" t="e">
        <f t="shared" si="16"/>
        <v>#DIV/0!</v>
      </c>
      <c r="N147" s="143"/>
    </row>
    <row r="148" spans="1:14" ht="16.5" hidden="1" customHeight="1">
      <c r="A148" s="139" t="s">
        <v>311</v>
      </c>
      <c r="B148" s="130"/>
      <c r="C148" s="130"/>
      <c r="D148" s="130"/>
      <c r="E148" s="131"/>
      <c r="F148" s="131"/>
      <c r="G148" s="131"/>
      <c r="H148" s="131"/>
      <c r="I148" s="131"/>
      <c r="J148" s="142" t="e">
        <f t="shared" si="15"/>
        <v>#DIV/0!</v>
      </c>
      <c r="K148" s="131"/>
      <c r="L148" s="131"/>
      <c r="M148" s="131" t="e">
        <f t="shared" si="16"/>
        <v>#DIV/0!</v>
      </c>
      <c r="N148" s="143"/>
    </row>
    <row r="149" spans="1:14" hidden="1">
      <c r="A149" s="139" t="s">
        <v>298</v>
      </c>
      <c r="B149" s="130"/>
      <c r="C149" s="130"/>
      <c r="D149" s="130"/>
      <c r="E149" s="131"/>
      <c r="F149" s="131"/>
      <c r="G149" s="131"/>
      <c r="H149" s="131"/>
      <c r="I149" s="131"/>
      <c r="J149" s="142" t="e">
        <f t="shared" si="15"/>
        <v>#DIV/0!</v>
      </c>
      <c r="K149" s="131"/>
      <c r="L149" s="131"/>
      <c r="M149" s="131" t="e">
        <f t="shared" si="16"/>
        <v>#DIV/0!</v>
      </c>
      <c r="N149" s="143"/>
    </row>
    <row r="150" spans="1:14" hidden="1">
      <c r="A150" s="139" t="s">
        <v>299</v>
      </c>
      <c r="B150" s="130"/>
      <c r="C150" s="130"/>
      <c r="D150" s="130"/>
      <c r="E150" s="131"/>
      <c r="F150" s="131"/>
      <c r="G150" s="131"/>
      <c r="H150" s="131"/>
      <c r="I150" s="131"/>
      <c r="J150" s="142" t="e">
        <f t="shared" si="15"/>
        <v>#DIV/0!</v>
      </c>
      <c r="K150" s="131"/>
      <c r="L150" s="131"/>
      <c r="M150" s="131" t="e">
        <f t="shared" si="16"/>
        <v>#DIV/0!</v>
      </c>
      <c r="N150" s="143"/>
    </row>
    <row r="151" spans="1:14" hidden="1">
      <c r="A151" s="139" t="s">
        <v>300</v>
      </c>
      <c r="B151" s="130"/>
      <c r="C151" s="130"/>
      <c r="D151" s="130"/>
      <c r="E151" s="131"/>
      <c r="F151" s="131"/>
      <c r="G151" s="131"/>
      <c r="H151" s="131"/>
      <c r="I151" s="131"/>
      <c r="J151" s="142" t="e">
        <f t="shared" si="15"/>
        <v>#DIV/0!</v>
      </c>
      <c r="K151" s="131"/>
      <c r="L151" s="131"/>
      <c r="M151" s="131" t="e">
        <f t="shared" si="16"/>
        <v>#DIV/0!</v>
      </c>
      <c r="N151" s="143"/>
    </row>
    <row r="152" spans="1:14" hidden="1">
      <c r="A152" s="139" t="s">
        <v>301</v>
      </c>
      <c r="B152" s="130"/>
      <c r="C152" s="130"/>
      <c r="D152" s="130"/>
      <c r="E152" s="131"/>
      <c r="F152" s="131"/>
      <c r="G152" s="131"/>
      <c r="H152" s="131"/>
      <c r="I152" s="131"/>
      <c r="J152" s="142" t="e">
        <f t="shared" si="15"/>
        <v>#DIV/0!</v>
      </c>
      <c r="K152" s="131"/>
      <c r="L152" s="131"/>
      <c r="M152" s="131" t="e">
        <f t="shared" si="16"/>
        <v>#DIV/0!</v>
      </c>
      <c r="N152" s="143"/>
    </row>
    <row r="153" spans="1:14" hidden="1">
      <c r="A153" s="139" t="s">
        <v>303</v>
      </c>
      <c r="B153" s="130"/>
      <c r="C153" s="130"/>
      <c r="D153" s="130"/>
      <c r="E153" s="131"/>
      <c r="F153" s="131"/>
      <c r="G153" s="131"/>
      <c r="H153" s="131"/>
      <c r="I153" s="131"/>
      <c r="J153" s="142" t="e">
        <f t="shared" si="15"/>
        <v>#DIV/0!</v>
      </c>
      <c r="K153" s="131"/>
      <c r="L153" s="131"/>
      <c r="M153" s="131" t="e">
        <f t="shared" si="16"/>
        <v>#DIV/0!</v>
      </c>
      <c r="N153" s="143"/>
    </row>
    <row r="154" spans="1:14" ht="15.75" hidden="1" thickBot="1">
      <c r="A154" s="140" t="s">
        <v>304</v>
      </c>
      <c r="B154" s="137"/>
      <c r="C154" s="137"/>
      <c r="D154" s="137"/>
      <c r="E154" s="138"/>
      <c r="F154" s="138"/>
      <c r="G154" s="138"/>
      <c r="H154" s="138"/>
      <c r="I154" s="138"/>
      <c r="J154" s="150" t="e">
        <f t="shared" si="15"/>
        <v>#DIV/0!</v>
      </c>
      <c r="K154" s="138"/>
      <c r="L154" s="138"/>
      <c r="M154" s="138" t="e">
        <f t="shared" si="16"/>
        <v>#DIV/0!</v>
      </c>
      <c r="N154" s="151"/>
    </row>
    <row r="156" spans="1:14" ht="15.75" thickBot="1"/>
    <row r="157" spans="1:14" ht="26.25" customHeight="1">
      <c r="A157" s="878" t="s">
        <v>365</v>
      </c>
      <c r="B157" s="879"/>
      <c r="C157" s="879"/>
      <c r="D157" s="879"/>
      <c r="E157" s="879"/>
      <c r="F157" s="879"/>
      <c r="G157" s="880"/>
    </row>
    <row r="158" spans="1:14" ht="26.25" thickBot="1">
      <c r="A158" s="126" t="s">
        <v>102</v>
      </c>
      <c r="B158" s="152" t="s">
        <v>316</v>
      </c>
      <c r="C158" s="152" t="s">
        <v>317</v>
      </c>
      <c r="D158" s="152" t="s">
        <v>366</v>
      </c>
      <c r="E158" s="152" t="s">
        <v>367</v>
      </c>
      <c r="F158" s="152" t="s">
        <v>368</v>
      </c>
      <c r="G158" s="153" t="s">
        <v>369</v>
      </c>
    </row>
    <row r="159" spans="1:14" ht="57.75">
      <c r="A159" s="876" t="s">
        <v>301</v>
      </c>
      <c r="B159" s="886" t="s">
        <v>329</v>
      </c>
      <c r="C159" s="886" t="s">
        <v>330</v>
      </c>
      <c r="D159" s="154" t="s">
        <v>204</v>
      </c>
      <c r="E159" s="155">
        <v>384597000</v>
      </c>
      <c r="F159" s="155">
        <v>275950662</v>
      </c>
      <c r="G159" s="156"/>
    </row>
    <row r="160" spans="1:14" ht="72">
      <c r="A160" s="869"/>
      <c r="B160" s="874"/>
      <c r="C160" s="874"/>
      <c r="D160" s="154" t="s">
        <v>206</v>
      </c>
      <c r="E160" s="155">
        <v>140462163</v>
      </c>
      <c r="F160" s="155">
        <v>96803829</v>
      </c>
      <c r="G160" s="156"/>
    </row>
    <row r="161" spans="1:7" ht="57.75">
      <c r="A161" s="869"/>
      <c r="B161" s="875"/>
      <c r="C161" s="875"/>
      <c r="D161" s="154" t="s">
        <v>208</v>
      </c>
      <c r="E161" s="155">
        <v>13280000</v>
      </c>
      <c r="F161" s="155">
        <v>9561600</v>
      </c>
      <c r="G161" s="156"/>
    </row>
    <row r="162" spans="1:7" ht="165" customHeight="1">
      <c r="A162" s="869"/>
      <c r="B162" s="873" t="s">
        <v>333</v>
      </c>
      <c r="C162" s="873" t="s">
        <v>334</v>
      </c>
      <c r="D162" s="157" t="s">
        <v>210</v>
      </c>
      <c r="E162" s="158">
        <v>95347000</v>
      </c>
      <c r="F162" s="158">
        <v>69916766</v>
      </c>
      <c r="G162" s="159"/>
    </row>
    <row r="163" spans="1:7" ht="86.25">
      <c r="A163" s="869"/>
      <c r="B163" s="874"/>
      <c r="C163" s="874"/>
      <c r="D163" s="157" t="s">
        <v>370</v>
      </c>
      <c r="E163" s="158">
        <v>714428327</v>
      </c>
      <c r="F163" s="158">
        <v>457708649</v>
      </c>
      <c r="G163" s="159"/>
    </row>
    <row r="164" spans="1:7" ht="86.25">
      <c r="A164" s="869"/>
      <c r="B164" s="874"/>
      <c r="C164" s="874"/>
      <c r="D164" s="157" t="s">
        <v>371</v>
      </c>
      <c r="E164" s="158">
        <v>109624000</v>
      </c>
      <c r="F164" s="158">
        <v>78749767</v>
      </c>
      <c r="G164" s="159"/>
    </row>
    <row r="165" spans="1:7" ht="57.75">
      <c r="A165" s="869"/>
      <c r="B165" s="875"/>
      <c r="C165" s="875"/>
      <c r="D165" s="157" t="s">
        <v>217</v>
      </c>
      <c r="E165" s="158">
        <v>218352000</v>
      </c>
      <c r="F165" s="158">
        <v>155650933</v>
      </c>
      <c r="G165" s="159"/>
    </row>
    <row r="166" spans="1:7" ht="90">
      <c r="A166" s="869"/>
      <c r="B166" s="149" t="s">
        <v>337</v>
      </c>
      <c r="C166" s="144" t="s">
        <v>338</v>
      </c>
      <c r="D166" s="157" t="s">
        <v>372</v>
      </c>
      <c r="E166" s="158">
        <v>156172000</v>
      </c>
      <c r="F166" s="158">
        <v>104387600</v>
      </c>
      <c r="G166" s="159"/>
    </row>
    <row r="167" spans="1:7" ht="150" customHeight="1">
      <c r="A167" s="869"/>
      <c r="B167" s="873" t="s">
        <v>341</v>
      </c>
      <c r="C167" s="873" t="s">
        <v>342</v>
      </c>
      <c r="D167" s="157" t="s">
        <v>267</v>
      </c>
      <c r="E167" s="158">
        <v>463576000</v>
      </c>
      <c r="F167" s="158">
        <v>264216147</v>
      </c>
      <c r="G167" s="159"/>
    </row>
    <row r="168" spans="1:7" ht="72">
      <c r="A168" s="877"/>
      <c r="B168" s="875"/>
      <c r="C168" s="875"/>
      <c r="D168" s="157" t="s">
        <v>225</v>
      </c>
      <c r="E168" s="158">
        <v>225075000</v>
      </c>
      <c r="F168" s="158">
        <v>137968914</v>
      </c>
      <c r="G168" s="159"/>
    </row>
    <row r="169" spans="1:7" ht="15.75" thickBot="1">
      <c r="A169" s="136" t="s">
        <v>303</v>
      </c>
      <c r="B169" s="160"/>
      <c r="C169" s="160"/>
      <c r="D169" s="160"/>
      <c r="E169" s="161"/>
      <c r="F169" s="161"/>
      <c r="G169" s="162"/>
    </row>
    <row r="171" spans="1:7" ht="20.25" hidden="1">
      <c r="A171" s="878" t="s">
        <v>373</v>
      </c>
      <c r="B171" s="879"/>
      <c r="C171" s="879"/>
      <c r="D171" s="879"/>
      <c r="E171" s="879"/>
      <c r="F171" s="879"/>
      <c r="G171" s="880"/>
    </row>
    <row r="172" spans="1:7" ht="26.25" hidden="1" thickBot="1">
      <c r="A172" s="126" t="s">
        <v>103</v>
      </c>
      <c r="B172" s="152" t="s">
        <v>316</v>
      </c>
      <c r="C172" s="152" t="s">
        <v>317</v>
      </c>
      <c r="D172" s="152" t="s">
        <v>366</v>
      </c>
      <c r="E172" s="152" t="s">
        <v>374</v>
      </c>
      <c r="F172" s="152" t="s">
        <v>375</v>
      </c>
      <c r="G172" s="153" t="s">
        <v>369</v>
      </c>
    </row>
    <row r="173" spans="1:7" ht="16.5" hidden="1" customHeight="1">
      <c r="A173" s="139" t="s">
        <v>306</v>
      </c>
      <c r="B173" s="130"/>
      <c r="C173" s="130"/>
      <c r="D173" s="130"/>
      <c r="E173" s="131"/>
      <c r="F173" s="131"/>
      <c r="G173" s="132"/>
    </row>
    <row r="174" spans="1:7" ht="16.5" hidden="1" customHeight="1">
      <c r="A174" s="139" t="s">
        <v>307</v>
      </c>
      <c r="B174" s="130"/>
      <c r="C174" s="130"/>
      <c r="D174" s="130"/>
      <c r="E174" s="131"/>
      <c r="F174" s="131"/>
      <c r="G174" s="132"/>
    </row>
    <row r="175" spans="1:7" ht="16.5" hidden="1" customHeight="1">
      <c r="A175" s="139" t="s">
        <v>308</v>
      </c>
      <c r="B175" s="130"/>
      <c r="C175" s="130"/>
      <c r="D175" s="130"/>
      <c r="E175" s="131"/>
      <c r="F175" s="131"/>
      <c r="G175" s="132"/>
    </row>
    <row r="176" spans="1:7" ht="16.5" hidden="1" customHeight="1">
      <c r="A176" s="139" t="s">
        <v>309</v>
      </c>
      <c r="B176" s="130"/>
      <c r="C176" s="130"/>
      <c r="D176" s="130"/>
      <c r="E176" s="131"/>
      <c r="F176" s="131"/>
      <c r="G176" s="132"/>
    </row>
    <row r="177" spans="1:7" ht="16.5" hidden="1" customHeight="1">
      <c r="A177" s="139" t="s">
        <v>310</v>
      </c>
      <c r="B177" s="130"/>
      <c r="C177" s="130"/>
      <c r="D177" s="130"/>
      <c r="E177" s="131"/>
      <c r="F177" s="131"/>
      <c r="G177" s="132"/>
    </row>
    <row r="178" spans="1:7" ht="16.5" hidden="1" customHeight="1">
      <c r="A178" s="139" t="s">
        <v>311</v>
      </c>
      <c r="B178" s="130"/>
      <c r="C178" s="130"/>
      <c r="D178" s="130"/>
      <c r="E178" s="131"/>
      <c r="F178" s="131"/>
      <c r="G178" s="132"/>
    </row>
    <row r="179" spans="1:7" hidden="1">
      <c r="A179" s="163" t="s">
        <v>298</v>
      </c>
      <c r="B179" s="164"/>
      <c r="C179" s="164"/>
      <c r="D179" s="164"/>
      <c r="E179" s="165"/>
      <c r="F179" s="165"/>
      <c r="G179" s="166"/>
    </row>
    <row r="180" spans="1:7" hidden="1">
      <c r="A180" s="139" t="s">
        <v>299</v>
      </c>
      <c r="B180" s="130"/>
      <c r="C180" s="130"/>
      <c r="D180" s="130"/>
      <c r="E180" s="131"/>
      <c r="F180" s="131"/>
      <c r="G180" s="132"/>
    </row>
    <row r="181" spans="1:7" hidden="1">
      <c r="A181" s="139" t="s">
        <v>300</v>
      </c>
      <c r="B181" s="130"/>
      <c r="C181" s="130"/>
      <c r="D181" s="130"/>
      <c r="E181" s="131"/>
      <c r="F181" s="131"/>
      <c r="G181" s="132"/>
    </row>
    <row r="182" spans="1:7" hidden="1">
      <c r="A182" s="139" t="s">
        <v>301</v>
      </c>
      <c r="B182" s="130"/>
      <c r="C182" s="130"/>
      <c r="D182" s="130"/>
      <c r="E182" s="131"/>
      <c r="F182" s="131"/>
      <c r="G182" s="132"/>
    </row>
    <row r="183" spans="1:7" hidden="1">
      <c r="A183" s="139" t="s">
        <v>303</v>
      </c>
      <c r="B183" s="130"/>
      <c r="C183" s="130"/>
      <c r="D183" s="130"/>
      <c r="E183" s="131"/>
      <c r="F183" s="131"/>
      <c r="G183" s="132"/>
    </row>
    <row r="184" spans="1:7" ht="15.75" hidden="1" thickBot="1">
      <c r="A184" s="140" t="s">
        <v>304</v>
      </c>
      <c r="B184" s="137"/>
      <c r="C184" s="137"/>
      <c r="D184" s="137"/>
      <c r="E184" s="138"/>
      <c r="F184" s="138"/>
      <c r="G184" s="167"/>
    </row>
    <row r="185" spans="1:7" hidden="1">
      <c r="A185" s="168"/>
      <c r="G185" s="169"/>
    </row>
    <row r="186" spans="1:7" ht="20.25" hidden="1">
      <c r="A186" s="878" t="s">
        <v>376</v>
      </c>
      <c r="B186" s="879"/>
      <c r="C186" s="879"/>
      <c r="D186" s="879"/>
      <c r="E186" s="879"/>
      <c r="F186" s="879"/>
      <c r="G186" s="880"/>
    </row>
    <row r="187" spans="1:7" ht="26.25" hidden="1" thickBot="1">
      <c r="A187" s="126" t="s">
        <v>123</v>
      </c>
      <c r="B187" s="152" t="s">
        <v>316</v>
      </c>
      <c r="C187" s="152" t="s">
        <v>317</v>
      </c>
      <c r="D187" s="152" t="s">
        <v>366</v>
      </c>
      <c r="E187" s="152" t="s">
        <v>377</v>
      </c>
      <c r="F187" s="152" t="s">
        <v>378</v>
      </c>
      <c r="G187" s="153" t="s">
        <v>369</v>
      </c>
    </row>
    <row r="188" spans="1:7" ht="16.5" hidden="1" customHeight="1">
      <c r="A188" s="139" t="s">
        <v>306</v>
      </c>
      <c r="B188" s="130"/>
      <c r="C188" s="130"/>
      <c r="D188" s="130"/>
      <c r="E188" s="131"/>
      <c r="F188" s="131"/>
      <c r="G188" s="132"/>
    </row>
    <row r="189" spans="1:7" ht="16.5" hidden="1" customHeight="1">
      <c r="A189" s="139" t="s">
        <v>307</v>
      </c>
      <c r="B189" s="130"/>
      <c r="C189" s="130"/>
      <c r="D189" s="130"/>
      <c r="E189" s="131"/>
      <c r="F189" s="131"/>
      <c r="G189" s="132"/>
    </row>
    <row r="190" spans="1:7" ht="16.5" hidden="1" customHeight="1">
      <c r="A190" s="139" t="s">
        <v>308</v>
      </c>
      <c r="B190" s="130"/>
      <c r="C190" s="130"/>
      <c r="D190" s="130"/>
      <c r="E190" s="131"/>
      <c r="F190" s="131"/>
      <c r="G190" s="132"/>
    </row>
    <row r="191" spans="1:7" ht="16.5" hidden="1" customHeight="1">
      <c r="A191" s="139" t="s">
        <v>309</v>
      </c>
      <c r="B191" s="130"/>
      <c r="C191" s="130"/>
      <c r="D191" s="130"/>
      <c r="E191" s="131"/>
      <c r="F191" s="131"/>
      <c r="G191" s="132"/>
    </row>
    <row r="192" spans="1:7" ht="16.5" hidden="1" customHeight="1">
      <c r="A192" s="139" t="s">
        <v>310</v>
      </c>
      <c r="B192" s="130"/>
      <c r="C192" s="130"/>
      <c r="D192" s="130"/>
      <c r="E192" s="131"/>
      <c r="F192" s="131"/>
      <c r="G192" s="132"/>
    </row>
    <row r="193" spans="1:7" ht="16.5" hidden="1" customHeight="1">
      <c r="A193" s="139" t="s">
        <v>311</v>
      </c>
      <c r="B193" s="130"/>
      <c r="C193" s="130"/>
      <c r="D193" s="130"/>
      <c r="E193" s="131"/>
      <c r="F193" s="131"/>
      <c r="G193" s="132"/>
    </row>
    <row r="194" spans="1:7" hidden="1">
      <c r="A194" s="163" t="s">
        <v>298</v>
      </c>
      <c r="B194" s="164"/>
      <c r="C194" s="164"/>
      <c r="D194" s="164"/>
      <c r="E194" s="165"/>
      <c r="F194" s="165"/>
      <c r="G194" s="166"/>
    </row>
    <row r="195" spans="1:7" hidden="1">
      <c r="A195" s="139" t="s">
        <v>299</v>
      </c>
      <c r="B195" s="130"/>
      <c r="C195" s="130"/>
      <c r="D195" s="130"/>
      <c r="E195" s="131"/>
      <c r="F195" s="131"/>
      <c r="G195" s="132"/>
    </row>
    <row r="196" spans="1:7" hidden="1">
      <c r="A196" s="139" t="s">
        <v>300</v>
      </c>
      <c r="B196" s="130"/>
      <c r="C196" s="130"/>
      <c r="D196" s="130"/>
      <c r="E196" s="131"/>
      <c r="F196" s="131"/>
      <c r="G196" s="132"/>
    </row>
    <row r="197" spans="1:7" hidden="1">
      <c r="A197" s="139" t="s">
        <v>301</v>
      </c>
      <c r="B197" s="130"/>
      <c r="C197" s="130"/>
      <c r="D197" s="130"/>
      <c r="E197" s="131"/>
      <c r="F197" s="131"/>
      <c r="G197" s="132"/>
    </row>
    <row r="198" spans="1:7" hidden="1">
      <c r="A198" s="139" t="s">
        <v>303</v>
      </c>
      <c r="B198" s="130"/>
      <c r="C198" s="130"/>
      <c r="D198" s="130"/>
      <c r="E198" s="131"/>
      <c r="F198" s="131"/>
      <c r="G198" s="132"/>
    </row>
    <row r="199" spans="1:7" ht="15.75" hidden="1" thickBot="1">
      <c r="A199" s="140" t="s">
        <v>304</v>
      </c>
      <c r="B199" s="137"/>
      <c r="C199" s="137"/>
      <c r="D199" s="137"/>
      <c r="E199" s="138"/>
      <c r="F199" s="138"/>
      <c r="G199" s="167"/>
    </row>
    <row r="200" spans="1:7" hidden="1">
      <c r="A200" s="168"/>
      <c r="G200" s="169"/>
    </row>
    <row r="201" spans="1:7" ht="30.75" hidden="1" customHeight="1">
      <c r="A201" s="878" t="s">
        <v>379</v>
      </c>
      <c r="B201" s="879"/>
      <c r="C201" s="879"/>
      <c r="D201" s="879"/>
      <c r="E201" s="879"/>
      <c r="F201" s="879"/>
      <c r="G201" s="880"/>
    </row>
    <row r="202" spans="1:7" ht="26.25" hidden="1" thickBot="1">
      <c r="A202" s="126" t="s">
        <v>124</v>
      </c>
      <c r="B202" s="152" t="s">
        <v>316</v>
      </c>
      <c r="C202" s="152" t="s">
        <v>317</v>
      </c>
      <c r="D202" s="152" t="s">
        <v>366</v>
      </c>
      <c r="E202" s="152" t="s">
        <v>380</v>
      </c>
      <c r="F202" s="152" t="s">
        <v>381</v>
      </c>
      <c r="G202" s="153" t="s">
        <v>369</v>
      </c>
    </row>
    <row r="203" spans="1:7" ht="16.5" hidden="1" customHeight="1">
      <c r="A203" s="139" t="s">
        <v>306</v>
      </c>
      <c r="B203" s="130"/>
      <c r="C203" s="130"/>
      <c r="D203" s="130"/>
      <c r="E203" s="131"/>
      <c r="F203" s="131"/>
      <c r="G203" s="132"/>
    </row>
    <row r="204" spans="1:7" ht="16.5" hidden="1" customHeight="1">
      <c r="A204" s="139" t="s">
        <v>307</v>
      </c>
      <c r="B204" s="130"/>
      <c r="C204" s="130"/>
      <c r="D204" s="130"/>
      <c r="E204" s="131"/>
      <c r="F204" s="131"/>
      <c r="G204" s="132"/>
    </row>
    <row r="205" spans="1:7" ht="16.5" hidden="1" customHeight="1">
      <c r="A205" s="139" t="s">
        <v>308</v>
      </c>
      <c r="B205" s="130"/>
      <c r="C205" s="130"/>
      <c r="D205" s="130"/>
      <c r="E205" s="131"/>
      <c r="F205" s="131"/>
      <c r="G205" s="132"/>
    </row>
    <row r="206" spans="1:7" ht="16.5" hidden="1" customHeight="1">
      <c r="A206" s="139" t="s">
        <v>309</v>
      </c>
      <c r="B206" s="130"/>
      <c r="C206" s="130"/>
      <c r="D206" s="130"/>
      <c r="E206" s="131"/>
      <c r="F206" s="131"/>
      <c r="G206" s="132"/>
    </row>
    <row r="207" spans="1:7" ht="16.5" hidden="1" customHeight="1">
      <c r="A207" s="139" t="s">
        <v>310</v>
      </c>
      <c r="B207" s="130"/>
      <c r="C207" s="130"/>
      <c r="D207" s="130"/>
      <c r="E207" s="131"/>
      <c r="F207" s="131"/>
      <c r="G207" s="132"/>
    </row>
    <row r="208" spans="1:7" ht="16.5" hidden="1" customHeight="1">
      <c r="A208" s="139" t="s">
        <v>311</v>
      </c>
      <c r="B208" s="130"/>
      <c r="C208" s="130"/>
      <c r="D208" s="130"/>
      <c r="E208" s="131"/>
      <c r="F208" s="131"/>
      <c r="G208" s="132"/>
    </row>
    <row r="209" spans="1:7" hidden="1">
      <c r="A209" s="163" t="s">
        <v>298</v>
      </c>
      <c r="B209" s="164"/>
      <c r="C209" s="164"/>
      <c r="D209" s="164"/>
      <c r="E209" s="165"/>
      <c r="F209" s="165"/>
      <c r="G209" s="166"/>
    </row>
    <row r="210" spans="1:7" hidden="1">
      <c r="A210" s="139" t="s">
        <v>299</v>
      </c>
      <c r="B210" s="130"/>
      <c r="C210" s="130"/>
      <c r="D210" s="130"/>
      <c r="E210" s="131"/>
      <c r="F210" s="131"/>
      <c r="G210" s="132"/>
    </row>
    <row r="211" spans="1:7" hidden="1">
      <c r="A211" s="139" t="s">
        <v>300</v>
      </c>
      <c r="B211" s="130"/>
      <c r="C211" s="130"/>
      <c r="D211" s="130"/>
      <c r="E211" s="131"/>
      <c r="F211" s="131"/>
      <c r="G211" s="132"/>
    </row>
    <row r="212" spans="1:7" hidden="1">
      <c r="A212" s="139" t="s">
        <v>301</v>
      </c>
      <c r="B212" s="130"/>
      <c r="C212" s="130"/>
      <c r="D212" s="130"/>
      <c r="E212" s="131"/>
      <c r="F212" s="131"/>
      <c r="G212" s="132"/>
    </row>
    <row r="213" spans="1:7" hidden="1">
      <c r="A213" s="139" t="s">
        <v>303</v>
      </c>
      <c r="B213" s="130"/>
      <c r="C213" s="130"/>
      <c r="D213" s="130"/>
      <c r="E213" s="131"/>
      <c r="F213" s="131"/>
      <c r="G213" s="132"/>
    </row>
    <row r="214" spans="1:7" ht="15.75" hidden="1" thickBot="1">
      <c r="A214" s="140" t="s">
        <v>304</v>
      </c>
      <c r="B214" s="137"/>
      <c r="C214" s="137"/>
      <c r="D214" s="137"/>
      <c r="E214" s="138"/>
      <c r="F214" s="138"/>
      <c r="G214" s="167"/>
    </row>
    <row r="215" spans="1:7" hidden="1">
      <c r="A215" s="168"/>
      <c r="G215" s="169"/>
    </row>
    <row r="216" spans="1:7" ht="20.25" hidden="1">
      <c r="A216" s="878" t="s">
        <v>382</v>
      </c>
      <c r="B216" s="879"/>
      <c r="C216" s="879"/>
      <c r="D216" s="879"/>
      <c r="E216" s="879"/>
      <c r="F216" s="879"/>
      <c r="G216" s="880"/>
    </row>
    <row r="217" spans="1:7" ht="26.25" hidden="1" thickBot="1">
      <c r="A217" s="126" t="s">
        <v>127</v>
      </c>
      <c r="B217" s="152" t="s">
        <v>316</v>
      </c>
      <c r="C217" s="152" t="s">
        <v>317</v>
      </c>
      <c r="D217" s="152" t="s">
        <v>366</v>
      </c>
      <c r="E217" s="152" t="s">
        <v>383</v>
      </c>
      <c r="F217" s="152" t="s">
        <v>384</v>
      </c>
      <c r="G217" s="153" t="s">
        <v>369</v>
      </c>
    </row>
    <row r="218" spans="1:7" ht="16.5" hidden="1" customHeight="1">
      <c r="A218" s="139" t="s">
        <v>306</v>
      </c>
      <c r="B218" s="130"/>
      <c r="C218" s="130"/>
      <c r="D218" s="130"/>
      <c r="E218" s="131"/>
      <c r="F218" s="131"/>
      <c r="G218" s="132"/>
    </row>
    <row r="219" spans="1:7" ht="16.5" hidden="1" customHeight="1">
      <c r="A219" s="139" t="s">
        <v>307</v>
      </c>
      <c r="B219" s="130"/>
      <c r="C219" s="130"/>
      <c r="D219" s="130"/>
      <c r="E219" s="131"/>
      <c r="F219" s="131"/>
      <c r="G219" s="132"/>
    </row>
    <row r="220" spans="1:7" ht="16.5" hidden="1" customHeight="1">
      <c r="A220" s="139" t="s">
        <v>308</v>
      </c>
      <c r="B220" s="130"/>
      <c r="C220" s="130"/>
      <c r="D220" s="130"/>
      <c r="E220" s="131"/>
      <c r="F220" s="131"/>
      <c r="G220" s="132"/>
    </row>
    <row r="221" spans="1:7" ht="16.5" hidden="1" customHeight="1">
      <c r="A221" s="139" t="s">
        <v>309</v>
      </c>
      <c r="B221" s="130"/>
      <c r="C221" s="130"/>
      <c r="D221" s="130"/>
      <c r="E221" s="131"/>
      <c r="F221" s="131"/>
      <c r="G221" s="132"/>
    </row>
    <row r="222" spans="1:7" ht="16.5" hidden="1" customHeight="1">
      <c r="A222" s="139" t="s">
        <v>310</v>
      </c>
      <c r="B222" s="130"/>
      <c r="C222" s="130"/>
      <c r="D222" s="130"/>
      <c r="E222" s="131"/>
      <c r="F222" s="131"/>
      <c r="G222" s="132"/>
    </row>
    <row r="223" spans="1:7" ht="16.5" hidden="1" customHeight="1">
      <c r="A223" s="139" t="s">
        <v>311</v>
      </c>
      <c r="B223" s="130"/>
      <c r="C223" s="130"/>
      <c r="D223" s="130"/>
      <c r="E223" s="131"/>
      <c r="F223" s="131"/>
      <c r="G223" s="132"/>
    </row>
    <row r="224" spans="1:7" hidden="1">
      <c r="A224" s="163" t="s">
        <v>298</v>
      </c>
      <c r="B224" s="164"/>
      <c r="C224" s="164"/>
      <c r="D224" s="164"/>
      <c r="E224" s="165"/>
      <c r="F224" s="165"/>
      <c r="G224" s="166"/>
    </row>
    <row r="225" spans="1:8" hidden="1">
      <c r="A225" s="139" t="s">
        <v>299</v>
      </c>
      <c r="B225" s="130"/>
      <c r="C225" s="130"/>
      <c r="D225" s="130"/>
      <c r="E225" s="131"/>
      <c r="F225" s="131"/>
      <c r="G225" s="132"/>
    </row>
    <row r="226" spans="1:8" hidden="1">
      <c r="A226" s="139" t="s">
        <v>300</v>
      </c>
      <c r="B226" s="130"/>
      <c r="C226" s="130"/>
      <c r="D226" s="130"/>
      <c r="E226" s="131"/>
      <c r="F226" s="131"/>
      <c r="G226" s="132"/>
    </row>
    <row r="227" spans="1:8" hidden="1">
      <c r="A227" s="139" t="s">
        <v>301</v>
      </c>
      <c r="B227" s="130"/>
      <c r="C227" s="130"/>
      <c r="D227" s="130"/>
      <c r="E227" s="131"/>
      <c r="F227" s="131"/>
      <c r="G227" s="132"/>
    </row>
    <row r="228" spans="1:8" hidden="1">
      <c r="A228" s="139" t="s">
        <v>303</v>
      </c>
      <c r="B228" s="130"/>
      <c r="C228" s="130"/>
      <c r="D228" s="130"/>
      <c r="E228" s="131"/>
      <c r="F228" s="131"/>
      <c r="G228" s="132"/>
    </row>
    <row r="229" spans="1:8" ht="15.75" hidden="1" thickBot="1">
      <c r="A229" s="140" t="s">
        <v>304</v>
      </c>
      <c r="B229" s="137"/>
      <c r="C229" s="137"/>
      <c r="D229" s="137"/>
      <c r="E229" s="138"/>
      <c r="F229" s="138"/>
      <c r="G229" s="167"/>
    </row>
    <row r="230" spans="1:8" ht="15.75" thickBot="1"/>
    <row r="231" spans="1:8" ht="24.75" customHeight="1">
      <c r="A231" s="878" t="s">
        <v>385</v>
      </c>
      <c r="B231" s="879"/>
      <c r="C231" s="879"/>
      <c r="D231" s="879"/>
      <c r="E231" s="879"/>
      <c r="F231" s="879"/>
      <c r="G231" s="879"/>
      <c r="H231" s="880"/>
    </row>
    <row r="232" spans="1:8" ht="46.5" customHeight="1">
      <c r="A232" s="126" t="s">
        <v>102</v>
      </c>
      <c r="B232" s="127" t="s">
        <v>386</v>
      </c>
      <c r="C232" s="170" t="s">
        <v>319</v>
      </c>
      <c r="D232" s="170" t="s">
        <v>320</v>
      </c>
      <c r="E232" s="170" t="s">
        <v>387</v>
      </c>
      <c r="F232" s="170" t="s">
        <v>388</v>
      </c>
      <c r="G232" s="170" t="s">
        <v>389</v>
      </c>
      <c r="H232" s="128" t="s">
        <v>369</v>
      </c>
    </row>
    <row r="233" spans="1:8" hidden="1">
      <c r="A233" s="129" t="s">
        <v>298</v>
      </c>
      <c r="B233" s="157"/>
      <c r="C233" s="157"/>
      <c r="D233" s="157"/>
      <c r="E233" s="171"/>
      <c r="F233" s="171"/>
      <c r="G233" s="171" t="e">
        <f>F233/E233</f>
        <v>#DIV/0!</v>
      </c>
      <c r="H233" s="159"/>
    </row>
    <row r="234" spans="1:8" hidden="1">
      <c r="A234" s="129" t="s">
        <v>299</v>
      </c>
      <c r="B234" s="157"/>
      <c r="C234" s="157"/>
      <c r="D234" s="157"/>
      <c r="E234" s="171"/>
      <c r="F234" s="191"/>
      <c r="G234" s="191" t="e">
        <f t="shared" ref="G234:G242" si="17">F234/E234</f>
        <v>#DIV/0!</v>
      </c>
      <c r="H234" s="192"/>
    </row>
    <row r="235" spans="1:8" hidden="1">
      <c r="A235" s="129" t="s">
        <v>300</v>
      </c>
      <c r="B235" s="157"/>
      <c r="C235" s="157"/>
      <c r="D235" s="157"/>
      <c r="E235" s="171"/>
      <c r="F235" s="191"/>
      <c r="G235" s="191" t="e">
        <f t="shared" si="17"/>
        <v>#DIV/0!</v>
      </c>
      <c r="H235" s="192"/>
    </row>
    <row r="236" spans="1:8" ht="77.25" customHeight="1">
      <c r="A236" s="876" t="s">
        <v>304</v>
      </c>
      <c r="B236" s="157" t="s">
        <v>390</v>
      </c>
      <c r="C236" s="157" t="s">
        <v>182</v>
      </c>
      <c r="D236" s="157">
        <v>20</v>
      </c>
      <c r="E236" s="171">
        <v>86</v>
      </c>
      <c r="F236" s="191">
        <v>86</v>
      </c>
      <c r="G236" s="193">
        <f t="shared" si="17"/>
        <v>1</v>
      </c>
      <c r="H236" s="194" t="s">
        <v>594</v>
      </c>
    </row>
    <row r="237" spans="1:8" ht="78" customHeight="1">
      <c r="A237" s="869"/>
      <c r="B237" s="157" t="s">
        <v>391</v>
      </c>
      <c r="C237" s="157" t="s">
        <v>392</v>
      </c>
      <c r="D237" s="157">
        <v>20</v>
      </c>
      <c r="E237" s="171">
        <v>0.25</v>
      </c>
      <c r="F237" s="171">
        <v>0.25</v>
      </c>
      <c r="G237" s="193">
        <f t="shared" si="17"/>
        <v>1</v>
      </c>
      <c r="H237" s="194" t="s">
        <v>595</v>
      </c>
    </row>
    <row r="238" spans="1:8" ht="66.75" customHeight="1">
      <c r="A238" s="869"/>
      <c r="B238" s="157" t="s">
        <v>393</v>
      </c>
      <c r="C238" s="157" t="s">
        <v>182</v>
      </c>
      <c r="D238" s="157">
        <v>20</v>
      </c>
      <c r="E238" s="171">
        <v>0.1</v>
      </c>
      <c r="F238" s="171">
        <v>0.1</v>
      </c>
      <c r="G238" s="193">
        <f t="shared" si="17"/>
        <v>1</v>
      </c>
      <c r="H238" s="194" t="s">
        <v>596</v>
      </c>
    </row>
    <row r="239" spans="1:8" ht="76.5" customHeight="1">
      <c r="A239" s="869"/>
      <c r="B239" s="157" t="s">
        <v>394</v>
      </c>
      <c r="C239" s="157" t="s">
        <v>182</v>
      </c>
      <c r="D239" s="157">
        <v>20</v>
      </c>
      <c r="E239" s="171">
        <v>6</v>
      </c>
      <c r="F239" s="171">
        <v>6</v>
      </c>
      <c r="G239" s="193">
        <f>F239/E239</f>
        <v>1</v>
      </c>
      <c r="H239" s="194" t="s">
        <v>597</v>
      </c>
    </row>
    <row r="240" spans="1:8" ht="85.5" customHeight="1">
      <c r="A240" s="877"/>
      <c r="B240" s="157" t="s">
        <v>395</v>
      </c>
      <c r="C240" s="157" t="s">
        <v>182</v>
      </c>
      <c r="D240" s="157">
        <v>20</v>
      </c>
      <c r="E240" s="171">
        <v>0.5</v>
      </c>
      <c r="F240" s="171">
        <v>0.5</v>
      </c>
      <c r="G240" s="193">
        <f t="shared" si="17"/>
        <v>1</v>
      </c>
      <c r="H240" s="194" t="s">
        <v>598</v>
      </c>
    </row>
    <row r="241" spans="1:8" hidden="1">
      <c r="A241" s="129" t="s">
        <v>303</v>
      </c>
      <c r="B241" s="157"/>
      <c r="C241" s="157"/>
      <c r="D241" s="157"/>
      <c r="E241" s="171"/>
      <c r="F241" s="191"/>
      <c r="G241" s="191" t="e">
        <f t="shared" si="17"/>
        <v>#DIV/0!</v>
      </c>
      <c r="H241" s="192"/>
    </row>
    <row r="242" spans="1:8" ht="15.75" hidden="1" thickBot="1">
      <c r="A242" s="136" t="s">
        <v>304</v>
      </c>
      <c r="B242" s="160"/>
      <c r="C242" s="160"/>
      <c r="D242" s="160"/>
      <c r="E242" s="161"/>
      <c r="F242" s="161"/>
      <c r="G242" s="161" t="e">
        <f t="shared" si="17"/>
        <v>#DIV/0!</v>
      </c>
      <c r="H242" s="162"/>
    </row>
    <row r="244" spans="1:8" ht="25.5" hidden="1" customHeight="1">
      <c r="A244" s="878" t="s">
        <v>396</v>
      </c>
      <c r="B244" s="879"/>
      <c r="C244" s="879"/>
      <c r="D244" s="879"/>
      <c r="E244" s="879"/>
      <c r="F244" s="879"/>
      <c r="G244" s="879"/>
      <c r="H244" s="880"/>
    </row>
    <row r="245" spans="1:8" ht="53.25" hidden="1" customHeight="1">
      <c r="A245" s="126" t="s">
        <v>103</v>
      </c>
      <c r="B245" s="127" t="s">
        <v>386</v>
      </c>
      <c r="C245" s="170" t="s">
        <v>319</v>
      </c>
      <c r="D245" s="170" t="s">
        <v>346</v>
      </c>
      <c r="E245" s="170" t="s">
        <v>397</v>
      </c>
      <c r="F245" s="170" t="s">
        <v>398</v>
      </c>
      <c r="G245" s="170" t="s">
        <v>399</v>
      </c>
      <c r="H245" s="128" t="s">
        <v>369</v>
      </c>
    </row>
    <row r="246" spans="1:8" ht="16.5" hidden="1" customHeight="1">
      <c r="A246" s="139" t="s">
        <v>306</v>
      </c>
      <c r="B246" s="130"/>
      <c r="C246" s="130"/>
      <c r="D246" s="130"/>
      <c r="E246" s="131"/>
      <c r="F246" s="131"/>
      <c r="G246" s="131" t="e">
        <f>F246/E246</f>
        <v>#DIV/0!</v>
      </c>
      <c r="H246" s="132"/>
    </row>
    <row r="247" spans="1:8" ht="16.5" hidden="1" customHeight="1">
      <c r="A247" s="139" t="s">
        <v>307</v>
      </c>
      <c r="B247" s="130"/>
      <c r="C247" s="130"/>
      <c r="D247" s="130"/>
      <c r="E247" s="131"/>
      <c r="F247" s="131"/>
      <c r="G247" s="131" t="e">
        <f t="shared" ref="G247:G257" si="18">F247/E247</f>
        <v>#DIV/0!</v>
      </c>
      <c r="H247" s="132"/>
    </row>
    <row r="248" spans="1:8" ht="16.5" hidden="1" customHeight="1">
      <c r="A248" s="139" t="s">
        <v>308</v>
      </c>
      <c r="B248" s="130"/>
      <c r="C248" s="130"/>
      <c r="D248" s="130"/>
      <c r="E248" s="131"/>
      <c r="F248" s="131"/>
      <c r="G248" s="131" t="e">
        <f t="shared" si="18"/>
        <v>#DIV/0!</v>
      </c>
      <c r="H248" s="132"/>
    </row>
    <row r="249" spans="1:8" ht="16.5" hidden="1" customHeight="1">
      <c r="A249" s="139" t="s">
        <v>309</v>
      </c>
      <c r="B249" s="130"/>
      <c r="C249" s="130"/>
      <c r="D249" s="130"/>
      <c r="E249" s="131"/>
      <c r="F249" s="131"/>
      <c r="G249" s="131" t="e">
        <f t="shared" si="18"/>
        <v>#DIV/0!</v>
      </c>
      <c r="H249" s="132"/>
    </row>
    <row r="250" spans="1:8" ht="16.5" hidden="1" customHeight="1">
      <c r="A250" s="139" t="s">
        <v>310</v>
      </c>
      <c r="B250" s="130"/>
      <c r="C250" s="130"/>
      <c r="D250" s="130"/>
      <c r="E250" s="131"/>
      <c r="F250" s="131"/>
      <c r="G250" s="131" t="e">
        <f t="shared" si="18"/>
        <v>#DIV/0!</v>
      </c>
      <c r="H250" s="132"/>
    </row>
    <row r="251" spans="1:8" ht="16.5" hidden="1" customHeight="1">
      <c r="A251" s="139" t="s">
        <v>311</v>
      </c>
      <c r="B251" s="130"/>
      <c r="C251" s="130"/>
      <c r="D251" s="130"/>
      <c r="E251" s="131"/>
      <c r="F251" s="131"/>
      <c r="G251" s="131" t="e">
        <f t="shared" si="18"/>
        <v>#DIV/0!</v>
      </c>
      <c r="H251" s="132"/>
    </row>
    <row r="252" spans="1:8" hidden="1">
      <c r="A252" s="139" t="s">
        <v>298</v>
      </c>
      <c r="B252" s="130"/>
      <c r="C252" s="130"/>
      <c r="D252" s="130"/>
      <c r="E252" s="131"/>
      <c r="F252" s="131"/>
      <c r="G252" s="131" t="e">
        <f t="shared" si="18"/>
        <v>#DIV/0!</v>
      </c>
      <c r="H252" s="132"/>
    </row>
    <row r="253" spans="1:8" hidden="1">
      <c r="A253" s="139" t="s">
        <v>299</v>
      </c>
      <c r="B253" s="130"/>
      <c r="C253" s="130"/>
      <c r="D253" s="130"/>
      <c r="E253" s="131"/>
      <c r="F253" s="131"/>
      <c r="G253" s="131" t="e">
        <f t="shared" si="18"/>
        <v>#DIV/0!</v>
      </c>
      <c r="H253" s="132"/>
    </row>
    <row r="254" spans="1:8" hidden="1">
      <c r="A254" s="139" t="s">
        <v>300</v>
      </c>
      <c r="B254" s="130"/>
      <c r="C254" s="130"/>
      <c r="D254" s="130"/>
      <c r="E254" s="131"/>
      <c r="F254" s="131"/>
      <c r="G254" s="131" t="e">
        <f t="shared" si="18"/>
        <v>#DIV/0!</v>
      </c>
      <c r="H254" s="132"/>
    </row>
    <row r="255" spans="1:8" hidden="1">
      <c r="A255" s="139" t="s">
        <v>301</v>
      </c>
      <c r="B255" s="130"/>
      <c r="C255" s="130"/>
      <c r="D255" s="130"/>
      <c r="E255" s="131"/>
      <c r="F255" s="131"/>
      <c r="G255" s="131" t="e">
        <f t="shared" si="18"/>
        <v>#DIV/0!</v>
      </c>
      <c r="H255" s="132"/>
    </row>
    <row r="256" spans="1:8" hidden="1">
      <c r="A256" s="139" t="s">
        <v>303</v>
      </c>
      <c r="B256" s="130"/>
      <c r="C256" s="130"/>
      <c r="D256" s="130"/>
      <c r="E256" s="131"/>
      <c r="F256" s="131"/>
      <c r="G256" s="131" t="e">
        <f t="shared" si="18"/>
        <v>#DIV/0!</v>
      </c>
      <c r="H256" s="132"/>
    </row>
    <row r="257" spans="1:8" ht="15.75" hidden="1" thickBot="1">
      <c r="A257" s="140" t="s">
        <v>304</v>
      </c>
      <c r="B257" s="137"/>
      <c r="C257" s="137"/>
      <c r="D257" s="137"/>
      <c r="E257" s="138"/>
      <c r="F257" s="138"/>
      <c r="G257" s="138" t="e">
        <f t="shared" si="18"/>
        <v>#DIV/0!</v>
      </c>
      <c r="H257" s="167"/>
    </row>
    <row r="258" spans="1:8" ht="15.75" hidden="1" thickBot="1"/>
    <row r="259" spans="1:8" ht="20.25" hidden="1">
      <c r="A259" s="878" t="s">
        <v>400</v>
      </c>
      <c r="B259" s="879"/>
      <c r="C259" s="879"/>
      <c r="D259" s="879"/>
      <c r="E259" s="879"/>
      <c r="F259" s="879"/>
      <c r="G259" s="879"/>
      <c r="H259" s="880"/>
    </row>
    <row r="260" spans="1:8" ht="54.75" hidden="1" customHeight="1">
      <c r="A260" s="126" t="s">
        <v>123</v>
      </c>
      <c r="B260" s="127" t="s">
        <v>386</v>
      </c>
      <c r="C260" s="170" t="s">
        <v>319</v>
      </c>
      <c r="D260" s="170" t="s">
        <v>351</v>
      </c>
      <c r="E260" s="170" t="s">
        <v>401</v>
      </c>
      <c r="F260" s="170" t="s">
        <v>402</v>
      </c>
      <c r="G260" s="170" t="s">
        <v>403</v>
      </c>
      <c r="H260" s="128" t="s">
        <v>369</v>
      </c>
    </row>
    <row r="261" spans="1:8" ht="16.5" hidden="1" customHeight="1">
      <c r="A261" s="139" t="s">
        <v>306</v>
      </c>
      <c r="B261" s="130"/>
      <c r="C261" s="130"/>
      <c r="D261" s="130"/>
      <c r="E261" s="131"/>
      <c r="F261" s="131"/>
      <c r="G261" s="131" t="e">
        <f>F261/E261</f>
        <v>#DIV/0!</v>
      </c>
      <c r="H261" s="132"/>
    </row>
    <row r="262" spans="1:8" ht="16.5" hidden="1" customHeight="1">
      <c r="A262" s="139" t="s">
        <v>307</v>
      </c>
      <c r="B262" s="130"/>
      <c r="C262" s="130"/>
      <c r="D262" s="130"/>
      <c r="E262" s="131"/>
      <c r="F262" s="131"/>
      <c r="G262" s="131" t="e">
        <f t="shared" ref="G262:G272" si="19">F262/E262</f>
        <v>#DIV/0!</v>
      </c>
      <c r="H262" s="132"/>
    </row>
    <row r="263" spans="1:8" ht="16.5" hidden="1" customHeight="1">
      <c r="A263" s="139" t="s">
        <v>308</v>
      </c>
      <c r="B263" s="130"/>
      <c r="C263" s="130"/>
      <c r="D263" s="130"/>
      <c r="E263" s="131"/>
      <c r="F263" s="131"/>
      <c r="G263" s="131" t="e">
        <f t="shared" si="19"/>
        <v>#DIV/0!</v>
      </c>
      <c r="H263" s="132"/>
    </row>
    <row r="264" spans="1:8" ht="16.5" hidden="1" customHeight="1">
      <c r="A264" s="139" t="s">
        <v>309</v>
      </c>
      <c r="B264" s="130"/>
      <c r="C264" s="130"/>
      <c r="D264" s="130"/>
      <c r="E264" s="131"/>
      <c r="F264" s="131"/>
      <c r="G264" s="131" t="e">
        <f t="shared" si="19"/>
        <v>#DIV/0!</v>
      </c>
      <c r="H264" s="132"/>
    </row>
    <row r="265" spans="1:8" ht="16.5" hidden="1" customHeight="1">
      <c r="A265" s="139" t="s">
        <v>310</v>
      </c>
      <c r="B265" s="130"/>
      <c r="C265" s="130"/>
      <c r="D265" s="130"/>
      <c r="E265" s="131"/>
      <c r="F265" s="131"/>
      <c r="G265" s="131" t="e">
        <f t="shared" si="19"/>
        <v>#DIV/0!</v>
      </c>
      <c r="H265" s="132"/>
    </row>
    <row r="266" spans="1:8" ht="16.5" hidden="1" customHeight="1">
      <c r="A266" s="139" t="s">
        <v>311</v>
      </c>
      <c r="B266" s="130"/>
      <c r="C266" s="130"/>
      <c r="D266" s="130"/>
      <c r="E266" s="131"/>
      <c r="F266" s="131"/>
      <c r="G266" s="131" t="e">
        <f t="shared" si="19"/>
        <v>#DIV/0!</v>
      </c>
      <c r="H266" s="132"/>
    </row>
    <row r="267" spans="1:8" hidden="1">
      <c r="A267" s="139" t="s">
        <v>298</v>
      </c>
      <c r="B267" s="130"/>
      <c r="C267" s="130"/>
      <c r="D267" s="130"/>
      <c r="E267" s="131"/>
      <c r="F267" s="131"/>
      <c r="G267" s="131" t="e">
        <f t="shared" si="19"/>
        <v>#DIV/0!</v>
      </c>
      <c r="H267" s="132"/>
    </row>
    <row r="268" spans="1:8" hidden="1">
      <c r="A268" s="139" t="s">
        <v>299</v>
      </c>
      <c r="B268" s="130"/>
      <c r="C268" s="130"/>
      <c r="D268" s="130"/>
      <c r="E268" s="131"/>
      <c r="F268" s="131"/>
      <c r="G268" s="131" t="e">
        <f t="shared" si="19"/>
        <v>#DIV/0!</v>
      </c>
      <c r="H268" s="132"/>
    </row>
    <row r="269" spans="1:8" hidden="1">
      <c r="A269" s="139" t="s">
        <v>300</v>
      </c>
      <c r="B269" s="130"/>
      <c r="C269" s="130"/>
      <c r="D269" s="130"/>
      <c r="E269" s="131"/>
      <c r="F269" s="131"/>
      <c r="G269" s="131" t="e">
        <f t="shared" si="19"/>
        <v>#DIV/0!</v>
      </c>
      <c r="H269" s="132"/>
    </row>
    <row r="270" spans="1:8" hidden="1">
      <c r="A270" s="139" t="s">
        <v>301</v>
      </c>
      <c r="B270" s="130"/>
      <c r="C270" s="130"/>
      <c r="D270" s="130"/>
      <c r="E270" s="131"/>
      <c r="F270" s="131"/>
      <c r="G270" s="131" t="e">
        <f t="shared" si="19"/>
        <v>#DIV/0!</v>
      </c>
      <c r="H270" s="132"/>
    </row>
    <row r="271" spans="1:8" hidden="1">
      <c r="A271" s="139" t="s">
        <v>303</v>
      </c>
      <c r="B271" s="130"/>
      <c r="C271" s="130"/>
      <c r="D271" s="130"/>
      <c r="E271" s="131"/>
      <c r="F271" s="131"/>
      <c r="G271" s="131" t="e">
        <f t="shared" si="19"/>
        <v>#DIV/0!</v>
      </c>
      <c r="H271" s="132"/>
    </row>
    <row r="272" spans="1:8" ht="15.75" hidden="1" thickBot="1">
      <c r="A272" s="140" t="s">
        <v>304</v>
      </c>
      <c r="B272" s="137"/>
      <c r="C272" s="137"/>
      <c r="D272" s="137"/>
      <c r="E272" s="138"/>
      <c r="F272" s="138"/>
      <c r="G272" s="138" t="e">
        <f t="shared" si="19"/>
        <v>#DIV/0!</v>
      </c>
      <c r="H272" s="167"/>
    </row>
    <row r="273" spans="1:8" ht="15.75" hidden="1" thickBot="1"/>
    <row r="274" spans="1:8" ht="20.25" hidden="1">
      <c r="A274" s="878" t="s">
        <v>404</v>
      </c>
      <c r="B274" s="879"/>
      <c r="C274" s="879"/>
      <c r="D274" s="879"/>
      <c r="E274" s="879"/>
      <c r="F274" s="879"/>
      <c r="G274" s="879"/>
      <c r="H274" s="880"/>
    </row>
    <row r="275" spans="1:8" ht="52.5" hidden="1" customHeight="1">
      <c r="A275" s="126" t="s">
        <v>124</v>
      </c>
      <c r="B275" s="127" t="s">
        <v>386</v>
      </c>
      <c r="C275" s="170" t="s">
        <v>319</v>
      </c>
      <c r="D275" s="170" t="s">
        <v>356</v>
      </c>
      <c r="E275" s="170" t="s">
        <v>405</v>
      </c>
      <c r="F275" s="170" t="s">
        <v>406</v>
      </c>
      <c r="G275" s="170" t="s">
        <v>407</v>
      </c>
      <c r="H275" s="128" t="s">
        <v>369</v>
      </c>
    </row>
    <row r="276" spans="1:8" ht="16.5" hidden="1" customHeight="1">
      <c r="A276" s="139" t="s">
        <v>306</v>
      </c>
      <c r="B276" s="130"/>
      <c r="C276" s="130"/>
      <c r="D276" s="130"/>
      <c r="E276" s="131"/>
      <c r="F276" s="131"/>
      <c r="G276" s="131" t="e">
        <f>F276/E276</f>
        <v>#DIV/0!</v>
      </c>
      <c r="H276" s="132"/>
    </row>
    <row r="277" spans="1:8" ht="16.5" hidden="1" customHeight="1">
      <c r="A277" s="139" t="s">
        <v>307</v>
      </c>
      <c r="B277" s="130"/>
      <c r="C277" s="130"/>
      <c r="D277" s="130"/>
      <c r="E277" s="131"/>
      <c r="F277" s="131"/>
      <c r="G277" s="131" t="e">
        <f t="shared" ref="G277:G287" si="20">F277/E277</f>
        <v>#DIV/0!</v>
      </c>
      <c r="H277" s="132"/>
    </row>
    <row r="278" spans="1:8" ht="16.5" hidden="1" customHeight="1">
      <c r="A278" s="139" t="s">
        <v>308</v>
      </c>
      <c r="B278" s="130"/>
      <c r="C278" s="130"/>
      <c r="D278" s="130"/>
      <c r="E278" s="131"/>
      <c r="F278" s="131"/>
      <c r="G278" s="131" t="e">
        <f t="shared" si="20"/>
        <v>#DIV/0!</v>
      </c>
      <c r="H278" s="132"/>
    </row>
    <row r="279" spans="1:8" ht="16.5" hidden="1" customHeight="1">
      <c r="A279" s="139" t="s">
        <v>309</v>
      </c>
      <c r="B279" s="130"/>
      <c r="C279" s="130"/>
      <c r="D279" s="130"/>
      <c r="E279" s="131"/>
      <c r="F279" s="131"/>
      <c r="G279" s="131" t="e">
        <f t="shared" si="20"/>
        <v>#DIV/0!</v>
      </c>
      <c r="H279" s="132"/>
    </row>
    <row r="280" spans="1:8" ht="16.5" hidden="1" customHeight="1">
      <c r="A280" s="139" t="s">
        <v>310</v>
      </c>
      <c r="B280" s="130"/>
      <c r="C280" s="130"/>
      <c r="D280" s="130"/>
      <c r="E280" s="131"/>
      <c r="F280" s="131"/>
      <c r="G280" s="131" t="e">
        <f t="shared" si="20"/>
        <v>#DIV/0!</v>
      </c>
      <c r="H280" s="132"/>
    </row>
    <row r="281" spans="1:8" ht="16.5" hidden="1" customHeight="1">
      <c r="A281" s="139" t="s">
        <v>311</v>
      </c>
      <c r="B281" s="130"/>
      <c r="C281" s="130"/>
      <c r="D281" s="130"/>
      <c r="E281" s="131"/>
      <c r="F281" s="131"/>
      <c r="G281" s="131" t="e">
        <f t="shared" si="20"/>
        <v>#DIV/0!</v>
      </c>
      <c r="H281" s="132"/>
    </row>
    <row r="282" spans="1:8" hidden="1">
      <c r="A282" s="139" t="s">
        <v>298</v>
      </c>
      <c r="B282" s="130"/>
      <c r="C282" s="130"/>
      <c r="D282" s="130"/>
      <c r="E282" s="131"/>
      <c r="F282" s="131"/>
      <c r="G282" s="131" t="e">
        <f t="shared" si="20"/>
        <v>#DIV/0!</v>
      </c>
      <c r="H282" s="132"/>
    </row>
    <row r="283" spans="1:8" hidden="1">
      <c r="A283" s="139" t="s">
        <v>299</v>
      </c>
      <c r="B283" s="130"/>
      <c r="C283" s="130"/>
      <c r="D283" s="130"/>
      <c r="E283" s="131"/>
      <c r="F283" s="131"/>
      <c r="G283" s="131" t="e">
        <f t="shared" si="20"/>
        <v>#DIV/0!</v>
      </c>
      <c r="H283" s="132"/>
    </row>
    <row r="284" spans="1:8" hidden="1">
      <c r="A284" s="139" t="s">
        <v>300</v>
      </c>
      <c r="B284" s="130"/>
      <c r="C284" s="130"/>
      <c r="D284" s="130"/>
      <c r="E284" s="131"/>
      <c r="F284" s="131"/>
      <c r="G284" s="131" t="e">
        <f t="shared" si="20"/>
        <v>#DIV/0!</v>
      </c>
      <c r="H284" s="132"/>
    </row>
    <row r="285" spans="1:8" hidden="1">
      <c r="A285" s="139" t="s">
        <v>301</v>
      </c>
      <c r="B285" s="130"/>
      <c r="C285" s="130"/>
      <c r="D285" s="130"/>
      <c r="E285" s="131"/>
      <c r="F285" s="131"/>
      <c r="G285" s="131" t="e">
        <f t="shared" si="20"/>
        <v>#DIV/0!</v>
      </c>
      <c r="H285" s="132"/>
    </row>
    <row r="286" spans="1:8" hidden="1">
      <c r="A286" s="139" t="s">
        <v>303</v>
      </c>
      <c r="B286" s="130"/>
      <c r="C286" s="130"/>
      <c r="D286" s="130"/>
      <c r="E286" s="131"/>
      <c r="F286" s="131"/>
      <c r="G286" s="131" t="e">
        <f t="shared" si="20"/>
        <v>#DIV/0!</v>
      </c>
      <c r="H286" s="132"/>
    </row>
    <row r="287" spans="1:8" ht="15.75" hidden="1" thickBot="1">
      <c r="A287" s="140" t="s">
        <v>304</v>
      </c>
      <c r="B287" s="137"/>
      <c r="C287" s="137"/>
      <c r="D287" s="137"/>
      <c r="E287" s="138"/>
      <c r="F287" s="138"/>
      <c r="G287" s="138" t="e">
        <f t="shared" si="20"/>
        <v>#DIV/0!</v>
      </c>
      <c r="H287" s="167"/>
    </row>
    <row r="288" spans="1:8" ht="15.75" hidden="1" thickBot="1"/>
    <row r="289" spans="1:44" ht="20.25" hidden="1">
      <c r="A289" s="878" t="s">
        <v>408</v>
      </c>
      <c r="B289" s="879"/>
      <c r="C289" s="879"/>
      <c r="D289" s="879"/>
      <c r="E289" s="879"/>
      <c r="F289" s="879"/>
      <c r="G289" s="879"/>
      <c r="H289" s="880"/>
    </row>
    <row r="290" spans="1:44" ht="63.75" hidden="1" customHeight="1">
      <c r="A290" s="126" t="s">
        <v>127</v>
      </c>
      <c r="B290" s="127" t="s">
        <v>386</v>
      </c>
      <c r="C290" s="170" t="s">
        <v>319</v>
      </c>
      <c r="D290" s="170" t="s">
        <v>361</v>
      </c>
      <c r="E290" s="170" t="s">
        <v>409</v>
      </c>
      <c r="F290" s="170" t="s">
        <v>410</v>
      </c>
      <c r="G290" s="170" t="s">
        <v>411</v>
      </c>
      <c r="H290" s="128" t="s">
        <v>369</v>
      </c>
    </row>
    <row r="291" spans="1:44" hidden="1">
      <c r="A291" s="139" t="s">
        <v>306</v>
      </c>
      <c r="B291" s="130"/>
      <c r="C291" s="130"/>
      <c r="D291" s="130"/>
      <c r="E291" s="131"/>
      <c r="F291" s="131"/>
      <c r="G291" s="131" t="e">
        <f>F291/E291</f>
        <v>#DIV/0!</v>
      </c>
      <c r="H291" s="132"/>
    </row>
    <row r="292" spans="1:44" hidden="1">
      <c r="A292" s="139" t="s">
        <v>307</v>
      </c>
      <c r="B292" s="130"/>
      <c r="C292" s="130"/>
      <c r="D292" s="130"/>
      <c r="E292" s="131"/>
      <c r="F292" s="131"/>
      <c r="G292" s="131" t="e">
        <f t="shared" ref="G292:G302" si="21">F292/E292</f>
        <v>#DIV/0!</v>
      </c>
      <c r="H292" s="132"/>
    </row>
    <row r="293" spans="1:44" hidden="1">
      <c r="A293" s="139" t="s">
        <v>308</v>
      </c>
      <c r="B293" s="130"/>
      <c r="C293" s="130"/>
      <c r="D293" s="130"/>
      <c r="E293" s="131"/>
      <c r="F293" s="131"/>
      <c r="G293" s="131" t="e">
        <f t="shared" si="21"/>
        <v>#DIV/0!</v>
      </c>
      <c r="H293" s="132"/>
    </row>
    <row r="294" spans="1:44" hidden="1">
      <c r="A294" s="139" t="s">
        <v>309</v>
      </c>
      <c r="B294" s="130"/>
      <c r="C294" s="130"/>
      <c r="D294" s="130"/>
      <c r="E294" s="131"/>
      <c r="F294" s="131"/>
      <c r="G294" s="131" t="e">
        <f t="shared" si="21"/>
        <v>#DIV/0!</v>
      </c>
      <c r="H294" s="132"/>
    </row>
    <row r="295" spans="1:44" hidden="1">
      <c r="A295" s="139" t="s">
        <v>310</v>
      </c>
      <c r="B295" s="130"/>
      <c r="C295" s="130"/>
      <c r="D295" s="130"/>
      <c r="E295" s="131"/>
      <c r="F295" s="131"/>
      <c r="G295" s="131" t="e">
        <f t="shared" si="21"/>
        <v>#DIV/0!</v>
      </c>
      <c r="H295" s="132"/>
    </row>
    <row r="296" spans="1:44" hidden="1">
      <c r="A296" s="139" t="s">
        <v>311</v>
      </c>
      <c r="B296" s="130"/>
      <c r="C296" s="130"/>
      <c r="D296" s="130"/>
      <c r="E296" s="131"/>
      <c r="F296" s="131"/>
      <c r="G296" s="131" t="e">
        <f t="shared" si="21"/>
        <v>#DIV/0!</v>
      </c>
      <c r="H296" s="132"/>
    </row>
    <row r="297" spans="1:44" hidden="1">
      <c r="A297" s="139" t="s">
        <v>298</v>
      </c>
      <c r="B297" s="130"/>
      <c r="C297" s="130"/>
      <c r="D297" s="130"/>
      <c r="E297" s="131"/>
      <c r="F297" s="131"/>
      <c r="G297" s="131" t="e">
        <f t="shared" si="21"/>
        <v>#DIV/0!</v>
      </c>
      <c r="H297" s="132"/>
    </row>
    <row r="298" spans="1:44" hidden="1">
      <c r="A298" s="139" t="s">
        <v>299</v>
      </c>
      <c r="B298" s="130"/>
      <c r="C298" s="130"/>
      <c r="D298" s="130"/>
      <c r="E298" s="131"/>
      <c r="F298" s="131"/>
      <c r="G298" s="131" t="e">
        <f t="shared" si="21"/>
        <v>#DIV/0!</v>
      </c>
      <c r="H298" s="132"/>
    </row>
    <row r="299" spans="1:44" hidden="1">
      <c r="A299" s="139" t="s">
        <v>300</v>
      </c>
      <c r="B299" s="130"/>
      <c r="C299" s="130"/>
      <c r="D299" s="130"/>
      <c r="E299" s="131"/>
      <c r="F299" s="131"/>
      <c r="G299" s="131" t="e">
        <f t="shared" si="21"/>
        <v>#DIV/0!</v>
      </c>
      <c r="H299" s="132"/>
    </row>
    <row r="300" spans="1:44" hidden="1">
      <c r="A300" s="139" t="s">
        <v>301</v>
      </c>
      <c r="B300" s="130"/>
      <c r="C300" s="130"/>
      <c r="D300" s="130"/>
      <c r="E300" s="131"/>
      <c r="F300" s="131"/>
      <c r="G300" s="131" t="e">
        <f t="shared" si="21"/>
        <v>#DIV/0!</v>
      </c>
      <c r="H300" s="132"/>
    </row>
    <row r="301" spans="1:44" hidden="1">
      <c r="A301" s="139" t="s">
        <v>303</v>
      </c>
      <c r="B301" s="130"/>
      <c r="C301" s="130"/>
      <c r="D301" s="130"/>
      <c r="E301" s="131"/>
      <c r="F301" s="131"/>
      <c r="G301" s="131" t="e">
        <f t="shared" si="21"/>
        <v>#DIV/0!</v>
      </c>
      <c r="H301" s="132"/>
    </row>
    <row r="302" spans="1:44" ht="15.75" hidden="1" thickBot="1">
      <c r="A302" s="140" t="s">
        <v>304</v>
      </c>
      <c r="B302" s="137"/>
      <c r="C302" s="137"/>
      <c r="D302" s="137"/>
      <c r="E302" s="138"/>
      <c r="F302" s="138"/>
      <c r="G302" s="138" t="e">
        <f t="shared" si="21"/>
        <v>#DIV/0!</v>
      </c>
      <c r="H302" s="167"/>
    </row>
    <row r="303" spans="1:44" ht="26.25" customHeight="1">
      <c r="A303" s="28" t="s">
        <v>56</v>
      </c>
      <c r="B303" s="172"/>
      <c r="C303" s="172"/>
      <c r="D303" s="172"/>
      <c r="E303" s="27"/>
      <c r="F303" s="27"/>
      <c r="G303" s="27"/>
      <c r="H303" s="27"/>
      <c r="I303" s="27"/>
      <c r="J303" s="173"/>
      <c r="K303" s="27"/>
      <c r="L303" s="27"/>
      <c r="M303" s="27"/>
      <c r="N303" s="174"/>
      <c r="O303" s="27"/>
      <c r="P303" s="27"/>
      <c r="Q303" s="27"/>
      <c r="R303" s="27"/>
      <c r="S303" s="27"/>
      <c r="T303" s="27"/>
      <c r="U303" s="27"/>
      <c r="V303" s="27"/>
      <c r="W303" s="27"/>
      <c r="X303" s="26"/>
      <c r="Y303" s="26"/>
      <c r="Z303" s="26"/>
      <c r="AA303" s="26"/>
      <c r="AB303" s="26"/>
      <c r="AC303" s="26"/>
      <c r="AD303" s="29"/>
      <c r="AE303" s="29"/>
      <c r="AF303" s="29"/>
      <c r="AG303" s="29"/>
      <c r="AH303" s="29"/>
      <c r="AI303" s="29"/>
      <c r="AJ303" s="55"/>
      <c r="AK303" s="55"/>
      <c r="AL303" s="30"/>
      <c r="AM303" s="30"/>
      <c r="AN303" s="30"/>
      <c r="AO303" s="30"/>
      <c r="AP303" s="30"/>
      <c r="AQ303" s="30"/>
      <c r="AR303" s="30"/>
    </row>
    <row r="304" spans="1:44" ht="26.25" customHeight="1">
      <c r="A304" s="56" t="s">
        <v>57</v>
      </c>
      <c r="B304" s="694" t="s">
        <v>58</v>
      </c>
      <c r="C304" s="695"/>
      <c r="D304" s="696"/>
      <c r="E304" s="697" t="s">
        <v>59</v>
      </c>
      <c r="F304" s="698"/>
      <c r="G304" s="698"/>
      <c r="H304" s="698"/>
      <c r="I304" s="698"/>
      <c r="J304" s="698"/>
      <c r="K304" s="698"/>
      <c r="L304" s="698"/>
      <c r="M304" s="698"/>
      <c r="N304" s="698"/>
      <c r="O304" s="26"/>
      <c r="P304" s="26"/>
      <c r="Q304" s="26"/>
      <c r="R304" s="26"/>
      <c r="S304" s="26"/>
      <c r="T304" s="26"/>
      <c r="U304" s="26"/>
      <c r="V304" s="26"/>
      <c r="W304" s="26"/>
      <c r="X304" s="26"/>
      <c r="Y304" s="26"/>
      <c r="Z304" s="26"/>
      <c r="AA304" s="26"/>
      <c r="AB304" s="26"/>
      <c r="AC304" s="26"/>
      <c r="AD304" s="29"/>
      <c r="AE304" s="29"/>
      <c r="AF304" s="29"/>
      <c r="AG304" s="29"/>
      <c r="AH304" s="29"/>
      <c r="AI304" s="29"/>
      <c r="AJ304" s="55"/>
      <c r="AK304" s="55"/>
      <c r="AL304" s="29"/>
      <c r="AM304" s="29"/>
      <c r="AN304" s="29"/>
      <c r="AO304" s="29"/>
      <c r="AP304" s="29"/>
      <c r="AQ304" s="29"/>
      <c r="AR304" s="55"/>
    </row>
    <row r="305" spans="1:44" ht="43.5" customHeight="1">
      <c r="A305" s="175">
        <v>12</v>
      </c>
      <c r="B305" s="881" t="s">
        <v>163</v>
      </c>
      <c r="C305" s="882"/>
      <c r="D305" s="883"/>
      <c r="E305" s="884" t="s">
        <v>179</v>
      </c>
      <c r="F305" s="885"/>
      <c r="G305" s="885"/>
      <c r="H305" s="885"/>
      <c r="I305" s="885"/>
      <c r="J305" s="885"/>
      <c r="K305" s="885"/>
      <c r="L305" s="885"/>
      <c r="M305" s="885"/>
      <c r="N305" s="885"/>
      <c r="O305" s="26"/>
      <c r="P305" s="26"/>
      <c r="Q305" s="26"/>
      <c r="R305" s="26"/>
      <c r="S305" s="26"/>
      <c r="T305" s="26"/>
      <c r="U305" s="26"/>
      <c r="V305" s="26"/>
      <c r="W305" s="26"/>
      <c r="X305" s="26"/>
      <c r="Y305" s="26"/>
      <c r="Z305" s="26"/>
      <c r="AA305" s="26"/>
      <c r="AB305" s="26"/>
      <c r="AC305" s="26"/>
      <c r="AD305" s="26"/>
      <c r="AE305" s="26"/>
      <c r="AF305" s="26"/>
      <c r="AG305" s="26"/>
      <c r="AH305" s="26"/>
      <c r="AI305" s="26"/>
      <c r="AJ305" s="54"/>
      <c r="AK305" s="54"/>
      <c r="AL305" s="26"/>
      <c r="AM305" s="26"/>
      <c r="AN305" s="26"/>
      <c r="AO305" s="26"/>
      <c r="AP305" s="26"/>
      <c r="AQ305" s="26"/>
      <c r="AR305" s="54"/>
    </row>
    <row r="306" spans="1:44">
      <c r="A306" s="175">
        <v>13</v>
      </c>
      <c r="B306" s="881" t="s">
        <v>412</v>
      </c>
      <c r="C306" s="882"/>
      <c r="D306" s="883"/>
      <c r="E306" s="884" t="s">
        <v>413</v>
      </c>
      <c r="F306" s="885"/>
      <c r="G306" s="885"/>
      <c r="H306" s="885"/>
      <c r="I306" s="885"/>
      <c r="J306" s="885"/>
      <c r="K306" s="885"/>
      <c r="L306" s="885"/>
      <c r="M306" s="885"/>
      <c r="N306" s="885"/>
    </row>
  </sheetData>
  <mergeCells count="46">
    <mergeCell ref="B305:D305"/>
    <mergeCell ref="E305:N305"/>
    <mergeCell ref="B306:D306"/>
    <mergeCell ref="E306:N306"/>
    <mergeCell ref="A81:A84"/>
    <mergeCell ref="A274:H274"/>
    <mergeCell ref="A289:H289"/>
    <mergeCell ref="B304:D304"/>
    <mergeCell ref="E304:N304"/>
    <mergeCell ref="B167:B168"/>
    <mergeCell ref="C167:C168"/>
    <mergeCell ref="A141:N141"/>
    <mergeCell ref="A157:G157"/>
    <mergeCell ref="B159:B161"/>
    <mergeCell ref="C159:C161"/>
    <mergeCell ref="B162:B165"/>
    <mergeCell ref="C162:C165"/>
    <mergeCell ref="A159:A168"/>
    <mergeCell ref="A244:H244"/>
    <mergeCell ref="A259:H259"/>
    <mergeCell ref="A171:G171"/>
    <mergeCell ref="A186:G186"/>
    <mergeCell ref="A201:G201"/>
    <mergeCell ref="A216:G216"/>
    <mergeCell ref="A231:H231"/>
    <mergeCell ref="A236:A240"/>
    <mergeCell ref="A61:H61"/>
    <mergeCell ref="A76:N76"/>
    <mergeCell ref="A96:N96"/>
    <mergeCell ref="A111:N111"/>
    <mergeCell ref="A126:N126"/>
    <mergeCell ref="A85:A88"/>
    <mergeCell ref="A89:A92"/>
    <mergeCell ref="A5:B5"/>
    <mergeCell ref="A7:H7"/>
    <mergeCell ref="A16:H16"/>
    <mergeCell ref="A31:H31"/>
    <mergeCell ref="A46:H46"/>
    <mergeCell ref="C5:AW5"/>
    <mergeCell ref="A4:B4"/>
    <mergeCell ref="A1:B3"/>
    <mergeCell ref="C1:N1"/>
    <mergeCell ref="C2:N2"/>
    <mergeCell ref="C3:G3"/>
    <mergeCell ref="H3:N3"/>
    <mergeCell ref="C4:AW4"/>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BL168"/>
  <sheetViews>
    <sheetView workbookViewId="0">
      <pane xSplit="2" ySplit="1" topLeftCell="BA148" activePane="bottomRight" state="frozen"/>
      <selection activeCell="C1" sqref="C1:N1"/>
      <selection pane="topRight" activeCell="C1" sqref="C1:N1"/>
      <selection pane="bottomLeft" activeCell="C1" sqref="C1:N1"/>
      <selection pane="bottomRight" activeCell="C1" sqref="C1:N1"/>
    </sheetView>
  </sheetViews>
  <sheetFormatPr baseColWidth="10" defaultRowHeight="15"/>
  <cols>
    <col min="1" max="1" width="5" style="246" customWidth="1"/>
    <col min="3" max="4" width="11.5703125" bestFit="1" customWidth="1"/>
    <col min="16" max="16" width="11.5703125" bestFit="1" customWidth="1"/>
    <col min="18" max="21" width="11.5703125" bestFit="1" customWidth="1"/>
    <col min="23" max="23" width="11.5703125" bestFit="1" customWidth="1"/>
    <col min="24" max="25" width="15.5703125" bestFit="1" customWidth="1"/>
    <col min="26" max="27" width="11.5703125" bestFit="1" customWidth="1"/>
    <col min="31" max="31" width="11.5703125" bestFit="1" customWidth="1"/>
    <col min="41" max="43" width="11.5703125" bestFit="1" customWidth="1"/>
    <col min="45" max="47" width="11.5703125" bestFit="1" customWidth="1"/>
    <col min="49" max="50" width="11.5703125" bestFit="1" customWidth="1"/>
    <col min="52" max="52" width="19.28515625" bestFit="1" customWidth="1"/>
    <col min="53" max="53" width="13.85546875" bestFit="1" customWidth="1"/>
    <col min="55" max="55" width="11.5703125" bestFit="1" customWidth="1"/>
    <col min="58" max="58" width="15.5703125" bestFit="1" customWidth="1"/>
    <col min="59" max="59" width="16.5703125" bestFit="1" customWidth="1"/>
    <col min="61" max="61" width="15.5703125" bestFit="1" customWidth="1"/>
    <col min="62" max="62" width="13.42578125" bestFit="1" customWidth="1"/>
    <col min="63" max="63" width="11.5703125" bestFit="1" customWidth="1"/>
    <col min="64" max="64" width="13.85546875" bestFit="1" customWidth="1"/>
  </cols>
  <sheetData>
    <row r="1" spans="1:64">
      <c r="A1" s="263" t="s">
        <v>599</v>
      </c>
      <c r="B1" s="264" t="s">
        <v>600</v>
      </c>
      <c r="C1" s="265" t="s">
        <v>601</v>
      </c>
      <c r="D1" s="265" t="s">
        <v>602</v>
      </c>
      <c r="E1" s="265" t="s">
        <v>603</v>
      </c>
      <c r="F1" s="265" t="s">
        <v>604</v>
      </c>
      <c r="G1" s="265" t="s">
        <v>605</v>
      </c>
      <c r="H1" s="265" t="s">
        <v>606</v>
      </c>
      <c r="I1" s="265" t="s">
        <v>607</v>
      </c>
      <c r="J1" s="265" t="s">
        <v>608</v>
      </c>
      <c r="K1" s="266" t="s">
        <v>609</v>
      </c>
      <c r="L1" s="266" t="s">
        <v>610</v>
      </c>
      <c r="M1" s="265" t="s">
        <v>611</v>
      </c>
      <c r="N1" s="265" t="s">
        <v>612</v>
      </c>
      <c r="O1" s="266" t="s">
        <v>613</v>
      </c>
      <c r="P1" s="265" t="s">
        <v>614</v>
      </c>
      <c r="Q1" s="266" t="s">
        <v>615</v>
      </c>
      <c r="R1" s="265" t="s">
        <v>616</v>
      </c>
      <c r="S1" s="265" t="s">
        <v>617</v>
      </c>
      <c r="T1" s="265" t="s">
        <v>618</v>
      </c>
      <c r="U1" s="265" t="s">
        <v>619</v>
      </c>
      <c r="V1" s="267" t="s">
        <v>620</v>
      </c>
      <c r="W1" s="267" t="s">
        <v>621</v>
      </c>
      <c r="X1" s="268" t="s">
        <v>622</v>
      </c>
      <c r="Y1" s="269" t="s">
        <v>623</v>
      </c>
      <c r="Z1" s="270" t="s">
        <v>624</v>
      </c>
      <c r="AA1" s="270" t="s">
        <v>625</v>
      </c>
      <c r="AB1" s="269" t="s">
        <v>626</v>
      </c>
      <c r="AC1" s="271" t="s">
        <v>627</v>
      </c>
      <c r="AD1" s="272" t="s">
        <v>628</v>
      </c>
      <c r="AE1" s="270" t="s">
        <v>629</v>
      </c>
      <c r="AF1" s="273" t="s">
        <v>630</v>
      </c>
      <c r="AG1" s="272" t="s">
        <v>631</v>
      </c>
      <c r="AH1" s="270" t="s">
        <v>632</v>
      </c>
      <c r="AI1" s="274" t="s">
        <v>633</v>
      </c>
      <c r="AJ1" s="272" t="s">
        <v>634</v>
      </c>
      <c r="AK1" s="266" t="s">
        <v>635</v>
      </c>
      <c r="AL1" s="270" t="s">
        <v>636</v>
      </c>
      <c r="AM1" s="275" t="s">
        <v>637</v>
      </c>
      <c r="AN1" s="272" t="s">
        <v>638</v>
      </c>
      <c r="AO1" s="269" t="s">
        <v>639</v>
      </c>
      <c r="AP1" s="271" t="s">
        <v>640</v>
      </c>
      <c r="AQ1" s="275" t="s">
        <v>641</v>
      </c>
      <c r="AR1" s="272" t="s">
        <v>642</v>
      </c>
      <c r="AS1" s="266" t="s">
        <v>643</v>
      </c>
      <c r="AT1" s="276" t="s">
        <v>644</v>
      </c>
      <c r="AU1" s="277" t="s">
        <v>645</v>
      </c>
      <c r="AV1" s="272" t="s">
        <v>646</v>
      </c>
      <c r="AW1" s="270" t="s">
        <v>647</v>
      </c>
      <c r="AX1" s="274" t="s">
        <v>648</v>
      </c>
      <c r="AY1" s="272" t="s">
        <v>649</v>
      </c>
      <c r="AZ1" s="270" t="s">
        <v>650</v>
      </c>
      <c r="BA1" s="274" t="s">
        <v>651</v>
      </c>
      <c r="BB1" s="272" t="s">
        <v>652</v>
      </c>
      <c r="BC1" s="270" t="s">
        <v>653</v>
      </c>
      <c r="BD1" s="274" t="s">
        <v>654</v>
      </c>
      <c r="BE1" s="272" t="s">
        <v>655</v>
      </c>
      <c r="BF1" s="270" t="s">
        <v>656</v>
      </c>
      <c r="BG1" s="274" t="s">
        <v>657</v>
      </c>
      <c r="BH1" s="272" t="s">
        <v>658</v>
      </c>
      <c r="BI1" s="274" t="s">
        <v>659</v>
      </c>
      <c r="BJ1" s="278" t="s">
        <v>660</v>
      </c>
      <c r="BK1" s="279" t="s">
        <v>661</v>
      </c>
      <c r="BL1" s="280" t="s">
        <v>662</v>
      </c>
    </row>
    <row r="2" spans="1:64">
      <c r="A2" s="281">
        <v>1</v>
      </c>
      <c r="B2" s="282" t="s">
        <v>663</v>
      </c>
      <c r="C2" s="281">
        <v>7794</v>
      </c>
      <c r="D2" s="283">
        <v>1</v>
      </c>
      <c r="E2" s="282" t="s">
        <v>664</v>
      </c>
      <c r="F2" s="282" t="s">
        <v>665</v>
      </c>
      <c r="G2" s="282" t="s">
        <v>666</v>
      </c>
      <c r="H2" s="282" t="s">
        <v>667</v>
      </c>
      <c r="I2" s="282" t="s">
        <v>668</v>
      </c>
      <c r="J2" s="282" t="s">
        <v>669</v>
      </c>
      <c r="K2" s="282" t="s">
        <v>670</v>
      </c>
      <c r="L2" s="282" t="s">
        <v>671</v>
      </c>
      <c r="M2" s="282" t="s">
        <v>672</v>
      </c>
      <c r="N2" s="282" t="s">
        <v>673</v>
      </c>
      <c r="O2" s="282" t="s">
        <v>674</v>
      </c>
      <c r="P2" s="282">
        <v>80111600</v>
      </c>
      <c r="Q2" s="282" t="s">
        <v>675</v>
      </c>
      <c r="R2" s="282">
        <v>7</v>
      </c>
      <c r="S2" s="282">
        <v>8</v>
      </c>
      <c r="T2" s="282">
        <v>5</v>
      </c>
      <c r="U2" s="282">
        <v>1</v>
      </c>
      <c r="V2" s="282" t="s">
        <v>676</v>
      </c>
      <c r="W2" s="282">
        <v>0</v>
      </c>
      <c r="X2" s="284">
        <v>33885000</v>
      </c>
      <c r="Y2" s="284">
        <v>33885000</v>
      </c>
      <c r="Z2" s="282">
        <v>9774</v>
      </c>
      <c r="AA2" s="285">
        <v>0</v>
      </c>
      <c r="AB2" s="285" t="s">
        <v>670</v>
      </c>
      <c r="AC2" s="282" t="s">
        <v>670</v>
      </c>
      <c r="AD2" s="282" t="s">
        <v>677</v>
      </c>
      <c r="AE2" s="286">
        <v>20201224</v>
      </c>
      <c r="AF2" s="286" t="s">
        <v>678</v>
      </c>
      <c r="AG2" s="282" t="s">
        <v>679</v>
      </c>
      <c r="AH2" s="285" t="s">
        <v>680</v>
      </c>
      <c r="AI2" s="285" t="s">
        <v>680</v>
      </c>
      <c r="AJ2" s="282" t="s">
        <v>677</v>
      </c>
      <c r="AK2" s="282" t="s">
        <v>681</v>
      </c>
      <c r="AL2" s="282" t="s">
        <v>682</v>
      </c>
      <c r="AM2" s="282" t="s">
        <v>681</v>
      </c>
      <c r="AN2" s="282" t="s">
        <v>683</v>
      </c>
      <c r="AO2" s="282">
        <v>253</v>
      </c>
      <c r="AP2" s="282">
        <v>253</v>
      </c>
      <c r="AQ2" s="282">
        <v>253</v>
      </c>
      <c r="AR2" s="282" t="s">
        <v>684</v>
      </c>
      <c r="AS2" s="282">
        <v>12</v>
      </c>
      <c r="AT2" s="282">
        <v>12</v>
      </c>
      <c r="AU2" s="282">
        <v>12</v>
      </c>
      <c r="AV2" s="282" t="s">
        <v>684</v>
      </c>
      <c r="AW2" s="286">
        <v>1701</v>
      </c>
      <c r="AX2" s="286">
        <v>1701</v>
      </c>
      <c r="AY2" s="286" t="s">
        <v>677</v>
      </c>
      <c r="AZ2" s="285">
        <v>33885000</v>
      </c>
      <c r="BA2" s="285">
        <v>33885000</v>
      </c>
      <c r="BB2" s="285" t="s">
        <v>677</v>
      </c>
      <c r="BC2" s="285">
        <v>1585</v>
      </c>
      <c r="BD2" s="285" t="s">
        <v>685</v>
      </c>
      <c r="BE2" s="285" t="s">
        <v>679</v>
      </c>
      <c r="BF2" s="285">
        <v>33885000</v>
      </c>
      <c r="BG2" s="285">
        <v>33885000</v>
      </c>
      <c r="BH2" s="285" t="s">
        <v>677</v>
      </c>
      <c r="BI2" s="285">
        <v>33433200</v>
      </c>
      <c r="BJ2" s="285">
        <v>0</v>
      </c>
      <c r="BK2" s="287">
        <v>6325200</v>
      </c>
      <c r="BL2" s="287">
        <v>33885000</v>
      </c>
    </row>
    <row r="3" spans="1:64">
      <c r="A3" s="281">
        <v>2</v>
      </c>
      <c r="B3" s="282" t="s">
        <v>686</v>
      </c>
      <c r="C3" s="281">
        <v>7794</v>
      </c>
      <c r="D3" s="283">
        <v>2</v>
      </c>
      <c r="E3" s="282" t="s">
        <v>664</v>
      </c>
      <c r="F3" s="282" t="s">
        <v>665</v>
      </c>
      <c r="G3" s="282" t="s">
        <v>666</v>
      </c>
      <c r="H3" s="282" t="s">
        <v>667</v>
      </c>
      <c r="I3" s="282" t="s">
        <v>668</v>
      </c>
      <c r="J3" s="282" t="s">
        <v>669</v>
      </c>
      <c r="K3" s="282" t="s">
        <v>670</v>
      </c>
      <c r="L3" s="282" t="s">
        <v>671</v>
      </c>
      <c r="M3" s="282" t="s">
        <v>672</v>
      </c>
      <c r="N3" s="282" t="s">
        <v>673</v>
      </c>
      <c r="O3" s="282" t="s">
        <v>674</v>
      </c>
      <c r="P3" s="282">
        <v>80111600</v>
      </c>
      <c r="Q3" s="282" t="s">
        <v>687</v>
      </c>
      <c r="R3" s="282">
        <v>7</v>
      </c>
      <c r="S3" s="282">
        <v>8</v>
      </c>
      <c r="T3" s="282">
        <v>5</v>
      </c>
      <c r="U3" s="282">
        <v>1</v>
      </c>
      <c r="V3" s="282" t="s">
        <v>676</v>
      </c>
      <c r="W3" s="282">
        <v>0</v>
      </c>
      <c r="X3" s="284">
        <v>36335000</v>
      </c>
      <c r="Y3" s="284">
        <v>36335000</v>
      </c>
      <c r="Z3" s="282">
        <v>9744</v>
      </c>
      <c r="AA3" s="285">
        <v>0</v>
      </c>
      <c r="AB3" s="285" t="s">
        <v>670</v>
      </c>
      <c r="AC3" s="282" t="s">
        <v>670</v>
      </c>
      <c r="AD3" s="282" t="s">
        <v>677</v>
      </c>
      <c r="AE3" s="286">
        <v>20201190</v>
      </c>
      <c r="AF3" s="286" t="s">
        <v>688</v>
      </c>
      <c r="AG3" s="282" t="s">
        <v>679</v>
      </c>
      <c r="AH3" s="285" t="s">
        <v>689</v>
      </c>
      <c r="AI3" s="285" t="s">
        <v>689</v>
      </c>
      <c r="AJ3" s="282" t="s">
        <v>677</v>
      </c>
      <c r="AK3" s="282" t="s">
        <v>690</v>
      </c>
      <c r="AL3" s="282" t="s">
        <v>691</v>
      </c>
      <c r="AM3" s="282" t="s">
        <v>690</v>
      </c>
      <c r="AN3" s="282" t="s">
        <v>683</v>
      </c>
      <c r="AO3" s="282">
        <v>253</v>
      </c>
      <c r="AP3" s="282">
        <v>253</v>
      </c>
      <c r="AQ3" s="282">
        <v>253</v>
      </c>
      <c r="AR3" s="282" t="s">
        <v>684</v>
      </c>
      <c r="AS3" s="282">
        <v>12</v>
      </c>
      <c r="AT3" s="282">
        <v>12</v>
      </c>
      <c r="AU3" s="282">
        <v>12</v>
      </c>
      <c r="AV3" s="282" t="s">
        <v>684</v>
      </c>
      <c r="AW3" s="286">
        <v>1724</v>
      </c>
      <c r="AX3" s="286">
        <v>1724</v>
      </c>
      <c r="AY3" s="286" t="s">
        <v>677</v>
      </c>
      <c r="AZ3" s="285">
        <v>36335000</v>
      </c>
      <c r="BA3" s="285">
        <v>36335000</v>
      </c>
      <c r="BB3" s="285" t="s">
        <v>677</v>
      </c>
      <c r="BC3" s="285">
        <v>1535</v>
      </c>
      <c r="BD3" s="285" t="s">
        <v>685</v>
      </c>
      <c r="BE3" s="285" t="s">
        <v>679</v>
      </c>
      <c r="BF3" s="285">
        <v>36335000</v>
      </c>
      <c r="BG3" s="285">
        <v>36335000</v>
      </c>
      <c r="BH3" s="285" t="s">
        <v>677</v>
      </c>
      <c r="BI3" s="285">
        <v>35850533</v>
      </c>
      <c r="BJ3" s="285">
        <v>0</v>
      </c>
      <c r="BK3" s="287">
        <v>6782533</v>
      </c>
      <c r="BL3" s="287">
        <v>36335000</v>
      </c>
    </row>
    <row r="4" spans="1:64">
      <c r="A4" s="281">
        <v>3</v>
      </c>
      <c r="B4" s="282" t="s">
        <v>692</v>
      </c>
      <c r="C4" s="281">
        <v>7794</v>
      </c>
      <c r="D4" s="283">
        <v>3</v>
      </c>
      <c r="E4" s="282" t="s">
        <v>664</v>
      </c>
      <c r="F4" s="282" t="s">
        <v>665</v>
      </c>
      <c r="G4" s="282" t="s">
        <v>666</v>
      </c>
      <c r="H4" s="282" t="s">
        <v>667</v>
      </c>
      <c r="I4" s="282" t="s">
        <v>668</v>
      </c>
      <c r="J4" s="282" t="s">
        <v>669</v>
      </c>
      <c r="K4" s="282" t="s">
        <v>670</v>
      </c>
      <c r="L4" s="282" t="s">
        <v>671</v>
      </c>
      <c r="M4" s="282" t="s">
        <v>672</v>
      </c>
      <c r="N4" s="282" t="s">
        <v>673</v>
      </c>
      <c r="O4" s="282" t="s">
        <v>674</v>
      </c>
      <c r="P4" s="282">
        <v>80111600</v>
      </c>
      <c r="Q4" s="282" t="s">
        <v>693</v>
      </c>
      <c r="R4" s="282">
        <v>7</v>
      </c>
      <c r="S4" s="282">
        <v>8</v>
      </c>
      <c r="T4" s="282">
        <v>4</v>
      </c>
      <c r="U4" s="282">
        <v>1</v>
      </c>
      <c r="V4" s="282" t="s">
        <v>676</v>
      </c>
      <c r="W4" s="282">
        <v>0</v>
      </c>
      <c r="X4" s="284">
        <v>27108000</v>
      </c>
      <c r="Y4" s="284">
        <v>27108000</v>
      </c>
      <c r="Z4" s="282">
        <v>9776</v>
      </c>
      <c r="AA4" s="285">
        <v>0</v>
      </c>
      <c r="AB4" s="285" t="s">
        <v>670</v>
      </c>
      <c r="AC4" s="282" t="s">
        <v>670</v>
      </c>
      <c r="AD4" s="282" t="s">
        <v>677</v>
      </c>
      <c r="AE4" s="286">
        <v>20201670</v>
      </c>
      <c r="AF4" s="286" t="s">
        <v>694</v>
      </c>
      <c r="AG4" s="282" t="s">
        <v>679</v>
      </c>
      <c r="AH4" s="285" t="s">
        <v>695</v>
      </c>
      <c r="AI4" s="285" t="s">
        <v>695</v>
      </c>
      <c r="AJ4" s="282" t="s">
        <v>677</v>
      </c>
      <c r="AK4" s="282" t="s">
        <v>696</v>
      </c>
      <c r="AL4" s="282" t="s">
        <v>696</v>
      </c>
      <c r="AM4" s="282" t="s">
        <v>696</v>
      </c>
      <c r="AN4" s="282" t="s">
        <v>684</v>
      </c>
      <c r="AO4" s="282">
        <v>253</v>
      </c>
      <c r="AP4" s="282">
        <v>253</v>
      </c>
      <c r="AQ4" s="282">
        <v>253</v>
      </c>
      <c r="AR4" s="282" t="s">
        <v>684</v>
      </c>
      <c r="AS4" s="282">
        <v>12</v>
      </c>
      <c r="AT4" s="282">
        <v>12</v>
      </c>
      <c r="AU4" s="282">
        <v>12</v>
      </c>
      <c r="AV4" s="282" t="s">
        <v>684</v>
      </c>
      <c r="AW4" s="286">
        <v>1709</v>
      </c>
      <c r="AX4" s="286">
        <v>1709</v>
      </c>
      <c r="AY4" s="286" t="s">
        <v>677</v>
      </c>
      <c r="AZ4" s="285">
        <v>27108000</v>
      </c>
      <c r="BA4" s="285">
        <v>27108000</v>
      </c>
      <c r="BB4" s="285" t="s">
        <v>677</v>
      </c>
      <c r="BC4" s="285">
        <v>2056</v>
      </c>
      <c r="BD4" s="285" t="s">
        <v>685</v>
      </c>
      <c r="BE4" s="285" t="s">
        <v>679</v>
      </c>
      <c r="BF4" s="285">
        <v>27108000</v>
      </c>
      <c r="BG4" s="285">
        <v>27108000</v>
      </c>
      <c r="BH4" s="285" t="s">
        <v>677</v>
      </c>
      <c r="BI4" s="285">
        <v>22815900</v>
      </c>
      <c r="BJ4" s="285">
        <v>0</v>
      </c>
      <c r="BK4" s="287">
        <v>0</v>
      </c>
      <c r="BL4" s="287">
        <v>27108000</v>
      </c>
    </row>
    <row r="5" spans="1:64">
      <c r="A5" s="281">
        <v>4</v>
      </c>
      <c r="B5" s="282" t="s">
        <v>697</v>
      </c>
      <c r="C5" s="281">
        <v>7794</v>
      </c>
      <c r="D5" s="283">
        <v>4</v>
      </c>
      <c r="E5" s="282" t="s">
        <v>664</v>
      </c>
      <c r="F5" s="282" t="s">
        <v>665</v>
      </c>
      <c r="G5" s="282" t="s">
        <v>666</v>
      </c>
      <c r="H5" s="282" t="s">
        <v>667</v>
      </c>
      <c r="I5" s="282" t="s">
        <v>668</v>
      </c>
      <c r="J5" s="282" t="s">
        <v>669</v>
      </c>
      <c r="K5" s="282" t="s">
        <v>670</v>
      </c>
      <c r="L5" s="282" t="s">
        <v>671</v>
      </c>
      <c r="M5" s="282" t="s">
        <v>672</v>
      </c>
      <c r="N5" s="282" t="s">
        <v>673</v>
      </c>
      <c r="O5" s="282" t="s">
        <v>674</v>
      </c>
      <c r="P5" s="282">
        <v>80111600</v>
      </c>
      <c r="Q5" s="282" t="s">
        <v>698</v>
      </c>
      <c r="R5" s="282">
        <v>7</v>
      </c>
      <c r="S5" s="282">
        <v>8</v>
      </c>
      <c r="T5" s="282">
        <v>5</v>
      </c>
      <c r="U5" s="282">
        <v>1</v>
      </c>
      <c r="V5" s="282" t="s">
        <v>676</v>
      </c>
      <c r="W5" s="282">
        <v>0</v>
      </c>
      <c r="X5" s="284">
        <v>36335000</v>
      </c>
      <c r="Y5" s="284">
        <v>36335000</v>
      </c>
      <c r="Z5" s="282">
        <v>9756</v>
      </c>
      <c r="AA5" s="285">
        <v>0</v>
      </c>
      <c r="AB5" s="285" t="s">
        <v>670</v>
      </c>
      <c r="AC5" s="282" t="s">
        <v>670</v>
      </c>
      <c r="AD5" s="282" t="s">
        <v>677</v>
      </c>
      <c r="AE5" s="286">
        <v>20201212</v>
      </c>
      <c r="AF5" s="286" t="s">
        <v>699</v>
      </c>
      <c r="AG5" s="282" t="s">
        <v>679</v>
      </c>
      <c r="AH5" s="285" t="s">
        <v>700</v>
      </c>
      <c r="AI5" s="285" t="s">
        <v>700</v>
      </c>
      <c r="AJ5" s="282" t="s">
        <v>677</v>
      </c>
      <c r="AK5" s="282" t="s">
        <v>701</v>
      </c>
      <c r="AL5" s="282" t="s">
        <v>701</v>
      </c>
      <c r="AM5" s="282" t="s">
        <v>701</v>
      </c>
      <c r="AN5" s="282" t="s">
        <v>684</v>
      </c>
      <c r="AO5" s="282">
        <v>253</v>
      </c>
      <c r="AP5" s="282">
        <v>253</v>
      </c>
      <c r="AQ5" s="282">
        <v>253</v>
      </c>
      <c r="AR5" s="282" t="s">
        <v>684</v>
      </c>
      <c r="AS5" s="282">
        <v>12</v>
      </c>
      <c r="AT5" s="282">
        <v>12</v>
      </c>
      <c r="AU5" s="282">
        <v>12</v>
      </c>
      <c r="AV5" s="282" t="s">
        <v>684</v>
      </c>
      <c r="AW5" s="286">
        <v>1715</v>
      </c>
      <c r="AX5" s="286">
        <v>1715</v>
      </c>
      <c r="AY5" s="286" t="s">
        <v>677</v>
      </c>
      <c r="AZ5" s="285">
        <v>36335000</v>
      </c>
      <c r="BA5" s="285">
        <v>36335000</v>
      </c>
      <c r="BB5" s="285" t="s">
        <v>677</v>
      </c>
      <c r="BC5" s="285">
        <v>1560</v>
      </c>
      <c r="BD5" s="285" t="s">
        <v>685</v>
      </c>
      <c r="BE5" s="285" t="s">
        <v>679</v>
      </c>
      <c r="BF5" s="285">
        <v>36335000</v>
      </c>
      <c r="BG5" s="285">
        <v>36335000</v>
      </c>
      <c r="BH5" s="285" t="s">
        <v>677</v>
      </c>
      <c r="BI5" s="285">
        <v>35850533</v>
      </c>
      <c r="BJ5" s="285">
        <v>0</v>
      </c>
      <c r="BK5" s="287">
        <v>6782533</v>
      </c>
      <c r="BL5" s="287">
        <v>36335000</v>
      </c>
    </row>
    <row r="6" spans="1:64">
      <c r="A6" s="281">
        <v>5</v>
      </c>
      <c r="B6" s="282" t="s">
        <v>702</v>
      </c>
      <c r="C6" s="281">
        <v>7794</v>
      </c>
      <c r="D6" s="283">
        <v>5</v>
      </c>
      <c r="E6" s="282" t="s">
        <v>664</v>
      </c>
      <c r="F6" s="282" t="s">
        <v>665</v>
      </c>
      <c r="G6" s="282" t="s">
        <v>666</v>
      </c>
      <c r="H6" s="282" t="s">
        <v>667</v>
      </c>
      <c r="I6" s="282" t="s">
        <v>668</v>
      </c>
      <c r="J6" s="282" t="s">
        <v>669</v>
      </c>
      <c r="K6" s="282" t="s">
        <v>670</v>
      </c>
      <c r="L6" s="282" t="s">
        <v>671</v>
      </c>
      <c r="M6" s="282" t="s">
        <v>672</v>
      </c>
      <c r="N6" s="282" t="s">
        <v>673</v>
      </c>
      <c r="O6" s="282" t="s">
        <v>674</v>
      </c>
      <c r="P6" s="282">
        <v>80111600</v>
      </c>
      <c r="Q6" s="282" t="s">
        <v>703</v>
      </c>
      <c r="R6" s="282">
        <v>7</v>
      </c>
      <c r="S6" s="282">
        <v>8</v>
      </c>
      <c r="T6" s="282">
        <v>5</v>
      </c>
      <c r="U6" s="282">
        <v>1</v>
      </c>
      <c r="V6" s="282" t="s">
        <v>676</v>
      </c>
      <c r="W6" s="282">
        <v>0</v>
      </c>
      <c r="X6" s="284">
        <v>33885000</v>
      </c>
      <c r="Y6" s="284">
        <v>33885000</v>
      </c>
      <c r="Z6" s="282">
        <v>9777</v>
      </c>
      <c r="AA6" s="285">
        <v>0</v>
      </c>
      <c r="AB6" s="285" t="s">
        <v>670</v>
      </c>
      <c r="AC6" s="282" t="s">
        <v>670</v>
      </c>
      <c r="AD6" s="282" t="s">
        <v>677</v>
      </c>
      <c r="AE6" s="286">
        <v>20201286</v>
      </c>
      <c r="AF6" s="286" t="s">
        <v>704</v>
      </c>
      <c r="AG6" s="282" t="s">
        <v>679</v>
      </c>
      <c r="AH6" s="285" t="s">
        <v>705</v>
      </c>
      <c r="AI6" s="285" t="s">
        <v>705</v>
      </c>
      <c r="AJ6" s="282" t="s">
        <v>677</v>
      </c>
      <c r="AK6" s="282" t="s">
        <v>706</v>
      </c>
      <c r="AL6" s="282" t="s">
        <v>706</v>
      </c>
      <c r="AM6" s="282" t="s">
        <v>706</v>
      </c>
      <c r="AN6" s="282" t="s">
        <v>684</v>
      </c>
      <c r="AO6" s="282">
        <v>253</v>
      </c>
      <c r="AP6" s="282">
        <v>253</v>
      </c>
      <c r="AQ6" s="282">
        <v>253</v>
      </c>
      <c r="AR6" s="282" t="s">
        <v>684</v>
      </c>
      <c r="AS6" s="282">
        <v>12</v>
      </c>
      <c r="AT6" s="282">
        <v>12</v>
      </c>
      <c r="AU6" s="282">
        <v>12</v>
      </c>
      <c r="AV6" s="282" t="s">
        <v>684</v>
      </c>
      <c r="AW6" s="286">
        <v>1704</v>
      </c>
      <c r="AX6" s="286">
        <v>1704</v>
      </c>
      <c r="AY6" s="286" t="s">
        <v>677</v>
      </c>
      <c r="AZ6" s="285">
        <v>33885000</v>
      </c>
      <c r="BA6" s="285">
        <v>33885000</v>
      </c>
      <c r="BB6" s="285" t="s">
        <v>677</v>
      </c>
      <c r="BC6" s="285">
        <v>1658</v>
      </c>
      <c r="BD6" s="285" t="s">
        <v>685</v>
      </c>
      <c r="BE6" s="285" t="s">
        <v>679</v>
      </c>
      <c r="BF6" s="285">
        <v>33885000</v>
      </c>
      <c r="BG6" s="285">
        <v>33885000</v>
      </c>
      <c r="BH6" s="285" t="s">
        <v>677</v>
      </c>
      <c r="BI6" s="285">
        <v>32981400</v>
      </c>
      <c r="BJ6" s="285">
        <v>0</v>
      </c>
      <c r="BK6" s="287">
        <v>5873400</v>
      </c>
      <c r="BL6" s="287">
        <v>33885000</v>
      </c>
    </row>
    <row r="7" spans="1:64">
      <c r="A7" s="281">
        <v>6</v>
      </c>
      <c r="B7" s="282" t="s">
        <v>707</v>
      </c>
      <c r="C7" s="281">
        <v>7794</v>
      </c>
      <c r="D7" s="283">
        <v>6</v>
      </c>
      <c r="E7" s="282" t="s">
        <v>664</v>
      </c>
      <c r="F7" s="282" t="s">
        <v>665</v>
      </c>
      <c r="G7" s="282" t="s">
        <v>666</v>
      </c>
      <c r="H7" s="282" t="s">
        <v>667</v>
      </c>
      <c r="I7" s="282" t="s">
        <v>668</v>
      </c>
      <c r="J7" s="282" t="s">
        <v>669</v>
      </c>
      <c r="K7" s="282" t="s">
        <v>670</v>
      </c>
      <c r="L7" s="282" t="s">
        <v>671</v>
      </c>
      <c r="M7" s="282" t="s">
        <v>672</v>
      </c>
      <c r="N7" s="282" t="s">
        <v>673</v>
      </c>
      <c r="O7" s="282" t="s">
        <v>674</v>
      </c>
      <c r="P7" s="282">
        <v>80111600</v>
      </c>
      <c r="Q7" s="282" t="s">
        <v>708</v>
      </c>
      <c r="R7" s="282">
        <v>7</v>
      </c>
      <c r="S7" s="282">
        <v>8</v>
      </c>
      <c r="T7" s="282">
        <v>4</v>
      </c>
      <c r="U7" s="282">
        <v>1</v>
      </c>
      <c r="V7" s="282" t="s">
        <v>676</v>
      </c>
      <c r="W7" s="282">
        <v>0</v>
      </c>
      <c r="X7" s="284">
        <v>16888000</v>
      </c>
      <c r="Y7" s="284">
        <v>16888000</v>
      </c>
      <c r="Z7" s="282">
        <v>9780</v>
      </c>
      <c r="AA7" s="285">
        <v>0</v>
      </c>
      <c r="AB7" s="285" t="s">
        <v>670</v>
      </c>
      <c r="AC7" s="282" t="s">
        <v>670</v>
      </c>
      <c r="AD7" s="282" t="s">
        <v>677</v>
      </c>
      <c r="AE7" s="286">
        <v>20201729</v>
      </c>
      <c r="AF7" s="286" t="s">
        <v>709</v>
      </c>
      <c r="AG7" s="282" t="s">
        <v>679</v>
      </c>
      <c r="AH7" s="285" t="s">
        <v>710</v>
      </c>
      <c r="AI7" s="285" t="s">
        <v>710</v>
      </c>
      <c r="AJ7" s="282" t="s">
        <v>677</v>
      </c>
      <c r="AK7" s="282" t="s">
        <v>711</v>
      </c>
      <c r="AL7" s="282" t="s">
        <v>711</v>
      </c>
      <c r="AM7" s="282" t="s">
        <v>711</v>
      </c>
      <c r="AN7" s="282" t="s">
        <v>684</v>
      </c>
      <c r="AO7" s="282">
        <v>253</v>
      </c>
      <c r="AP7" s="282">
        <v>253</v>
      </c>
      <c r="AQ7" s="282">
        <v>253</v>
      </c>
      <c r="AR7" s="282" t="s">
        <v>684</v>
      </c>
      <c r="AS7" s="282">
        <v>12</v>
      </c>
      <c r="AT7" s="282">
        <v>12</v>
      </c>
      <c r="AU7" s="282">
        <v>12</v>
      </c>
      <c r="AV7" s="282" t="s">
        <v>684</v>
      </c>
      <c r="AW7" s="286">
        <v>1721</v>
      </c>
      <c r="AX7" s="286">
        <v>1721</v>
      </c>
      <c r="AY7" s="286" t="s">
        <v>677</v>
      </c>
      <c r="AZ7" s="285">
        <v>16888000</v>
      </c>
      <c r="BA7" s="285">
        <v>16888000</v>
      </c>
      <c r="BB7" s="285" t="s">
        <v>677</v>
      </c>
      <c r="BC7" s="285">
        <v>2115</v>
      </c>
      <c r="BD7" s="285" t="s">
        <v>685</v>
      </c>
      <c r="BE7" s="285" t="s">
        <v>679</v>
      </c>
      <c r="BF7" s="285">
        <v>16888000</v>
      </c>
      <c r="BG7" s="285">
        <v>16888000</v>
      </c>
      <c r="BH7" s="285" t="s">
        <v>677</v>
      </c>
      <c r="BI7" s="285">
        <v>16888000</v>
      </c>
      <c r="BJ7" s="285">
        <v>0</v>
      </c>
      <c r="BK7" s="287">
        <v>1688800</v>
      </c>
      <c r="BL7" s="287">
        <v>16888000</v>
      </c>
    </row>
    <row r="8" spans="1:64">
      <c r="A8" s="281">
        <v>7</v>
      </c>
      <c r="B8" s="282" t="s">
        <v>712</v>
      </c>
      <c r="C8" s="281">
        <v>7794</v>
      </c>
      <c r="D8" s="283">
        <v>7</v>
      </c>
      <c r="E8" s="282" t="s">
        <v>664</v>
      </c>
      <c r="F8" s="282" t="s">
        <v>665</v>
      </c>
      <c r="G8" s="282" t="s">
        <v>666</v>
      </c>
      <c r="H8" s="282" t="s">
        <v>667</v>
      </c>
      <c r="I8" s="282" t="s">
        <v>668</v>
      </c>
      <c r="J8" s="282" t="s">
        <v>669</v>
      </c>
      <c r="K8" s="282" t="s">
        <v>670</v>
      </c>
      <c r="L8" s="282" t="s">
        <v>671</v>
      </c>
      <c r="M8" s="282" t="s">
        <v>672</v>
      </c>
      <c r="N8" s="282" t="s">
        <v>673</v>
      </c>
      <c r="O8" s="282" t="s">
        <v>674</v>
      </c>
      <c r="P8" s="282">
        <v>80111600</v>
      </c>
      <c r="Q8" s="282" t="s">
        <v>713</v>
      </c>
      <c r="R8" s="282">
        <v>7</v>
      </c>
      <c r="S8" s="282">
        <v>8</v>
      </c>
      <c r="T8" s="282">
        <v>4</v>
      </c>
      <c r="U8" s="282">
        <v>1</v>
      </c>
      <c r="V8" s="282" t="s">
        <v>676</v>
      </c>
      <c r="W8" s="282">
        <v>0</v>
      </c>
      <c r="X8" s="284">
        <v>27108000</v>
      </c>
      <c r="Y8" s="284">
        <v>27108000</v>
      </c>
      <c r="Z8" s="282">
        <v>9760</v>
      </c>
      <c r="AA8" s="285">
        <v>0</v>
      </c>
      <c r="AB8" s="285" t="s">
        <v>670</v>
      </c>
      <c r="AC8" s="282" t="s">
        <v>670</v>
      </c>
      <c r="AD8" s="282" t="s">
        <v>677</v>
      </c>
      <c r="AE8" s="286">
        <v>20202078</v>
      </c>
      <c r="AF8" s="286" t="s">
        <v>714</v>
      </c>
      <c r="AG8" s="282" t="s">
        <v>679</v>
      </c>
      <c r="AH8" s="285" t="s">
        <v>715</v>
      </c>
      <c r="AI8" s="285" t="s">
        <v>715</v>
      </c>
      <c r="AJ8" s="282" t="s">
        <v>677</v>
      </c>
      <c r="AK8" s="282" t="s">
        <v>716</v>
      </c>
      <c r="AL8" s="282" t="s">
        <v>716</v>
      </c>
      <c r="AM8" s="282" t="s">
        <v>716</v>
      </c>
      <c r="AN8" s="282" t="s">
        <v>684</v>
      </c>
      <c r="AO8" s="282">
        <v>253</v>
      </c>
      <c r="AP8" s="282">
        <v>253</v>
      </c>
      <c r="AQ8" s="282">
        <v>253</v>
      </c>
      <c r="AR8" s="282" t="s">
        <v>684</v>
      </c>
      <c r="AS8" s="282">
        <v>12</v>
      </c>
      <c r="AT8" s="282">
        <v>12</v>
      </c>
      <c r="AU8" s="282">
        <v>12</v>
      </c>
      <c r="AV8" s="282" t="s">
        <v>684</v>
      </c>
      <c r="AW8" s="286">
        <v>1720</v>
      </c>
      <c r="AX8" s="286">
        <v>1720</v>
      </c>
      <c r="AY8" s="286" t="s">
        <v>677</v>
      </c>
      <c r="AZ8" s="285">
        <v>27108000</v>
      </c>
      <c r="BA8" s="285">
        <v>27108000</v>
      </c>
      <c r="BB8" s="285" t="s">
        <v>677</v>
      </c>
      <c r="BC8" s="285">
        <v>2528</v>
      </c>
      <c r="BD8" s="285" t="s">
        <v>685</v>
      </c>
      <c r="BE8" s="285" t="s">
        <v>679</v>
      </c>
      <c r="BF8" s="285">
        <v>27108000</v>
      </c>
      <c r="BG8" s="285">
        <v>27108000</v>
      </c>
      <c r="BH8" s="285" t="s">
        <v>677</v>
      </c>
      <c r="BI8" s="285">
        <v>21234600</v>
      </c>
      <c r="BJ8" s="285">
        <v>0</v>
      </c>
      <c r="BK8" s="287">
        <v>0</v>
      </c>
      <c r="BL8" s="287">
        <v>27108000</v>
      </c>
    </row>
    <row r="9" spans="1:64">
      <c r="A9" s="281">
        <v>8</v>
      </c>
      <c r="B9" s="282" t="s">
        <v>717</v>
      </c>
      <c r="C9" s="281">
        <v>7794</v>
      </c>
      <c r="D9" s="283">
        <v>8</v>
      </c>
      <c r="E9" s="282" t="s">
        <v>664</v>
      </c>
      <c r="F9" s="282" t="s">
        <v>665</v>
      </c>
      <c r="G9" s="282" t="s">
        <v>666</v>
      </c>
      <c r="H9" s="282" t="s">
        <v>667</v>
      </c>
      <c r="I9" s="282" t="s">
        <v>668</v>
      </c>
      <c r="J9" s="282" t="s">
        <v>669</v>
      </c>
      <c r="K9" s="282" t="s">
        <v>670</v>
      </c>
      <c r="L9" s="282" t="s">
        <v>671</v>
      </c>
      <c r="M9" s="282" t="s">
        <v>672</v>
      </c>
      <c r="N9" s="282" t="s">
        <v>673</v>
      </c>
      <c r="O9" s="282" t="s">
        <v>674</v>
      </c>
      <c r="P9" s="282">
        <v>80111600</v>
      </c>
      <c r="Q9" s="282" t="s">
        <v>718</v>
      </c>
      <c r="R9" s="282">
        <v>7</v>
      </c>
      <c r="S9" s="282">
        <v>8</v>
      </c>
      <c r="T9" s="282">
        <v>4</v>
      </c>
      <c r="U9" s="282">
        <v>1</v>
      </c>
      <c r="V9" s="282" t="s">
        <v>676</v>
      </c>
      <c r="W9" s="282">
        <v>0</v>
      </c>
      <c r="X9" s="284">
        <v>16888000</v>
      </c>
      <c r="Y9" s="284">
        <v>16888000</v>
      </c>
      <c r="Z9" s="282">
        <v>9752</v>
      </c>
      <c r="AA9" s="285">
        <v>0</v>
      </c>
      <c r="AB9" s="285" t="s">
        <v>670</v>
      </c>
      <c r="AC9" s="282" t="s">
        <v>670</v>
      </c>
      <c r="AD9" s="282" t="s">
        <v>677</v>
      </c>
      <c r="AE9" s="286">
        <v>20201840</v>
      </c>
      <c r="AF9" s="286" t="s">
        <v>719</v>
      </c>
      <c r="AG9" s="282" t="s">
        <v>679</v>
      </c>
      <c r="AH9" s="285" t="s">
        <v>720</v>
      </c>
      <c r="AI9" s="285" t="s">
        <v>720</v>
      </c>
      <c r="AJ9" s="282" t="s">
        <v>677</v>
      </c>
      <c r="AK9" s="282" t="s">
        <v>721</v>
      </c>
      <c r="AL9" s="282" t="s">
        <v>721</v>
      </c>
      <c r="AM9" s="282" t="s">
        <v>721</v>
      </c>
      <c r="AN9" s="282" t="s">
        <v>684</v>
      </c>
      <c r="AO9" s="282">
        <v>253</v>
      </c>
      <c r="AP9" s="282">
        <v>253</v>
      </c>
      <c r="AQ9" s="282">
        <v>253</v>
      </c>
      <c r="AR9" s="282" t="s">
        <v>684</v>
      </c>
      <c r="AS9" s="282">
        <v>12</v>
      </c>
      <c r="AT9" s="282">
        <v>12</v>
      </c>
      <c r="AU9" s="282">
        <v>12</v>
      </c>
      <c r="AV9" s="282" t="s">
        <v>684</v>
      </c>
      <c r="AW9" s="286">
        <v>1725</v>
      </c>
      <c r="AX9" s="286">
        <v>1725</v>
      </c>
      <c r="AY9" s="286" t="s">
        <v>677</v>
      </c>
      <c r="AZ9" s="285">
        <v>16888000</v>
      </c>
      <c r="BA9" s="285">
        <v>16888000</v>
      </c>
      <c r="BB9" s="285" t="s">
        <v>677</v>
      </c>
      <c r="BC9" s="285">
        <v>2191</v>
      </c>
      <c r="BD9" s="285" t="s">
        <v>685</v>
      </c>
      <c r="BE9" s="285" t="s">
        <v>679</v>
      </c>
      <c r="BF9" s="285">
        <v>16888000</v>
      </c>
      <c r="BG9" s="285">
        <v>16888000</v>
      </c>
      <c r="BH9" s="285" t="s">
        <v>677</v>
      </c>
      <c r="BI9" s="285">
        <v>16888000</v>
      </c>
      <c r="BJ9" s="285">
        <v>0</v>
      </c>
      <c r="BK9" s="287">
        <v>0</v>
      </c>
      <c r="BL9" s="287">
        <v>16888000</v>
      </c>
    </row>
    <row r="10" spans="1:64">
      <c r="A10" s="281">
        <v>9</v>
      </c>
      <c r="B10" s="282" t="s">
        <v>722</v>
      </c>
      <c r="C10" s="281">
        <v>7794</v>
      </c>
      <c r="D10" s="283">
        <v>9</v>
      </c>
      <c r="E10" s="282" t="s">
        <v>664</v>
      </c>
      <c r="F10" s="282" t="s">
        <v>665</v>
      </c>
      <c r="G10" s="282" t="s">
        <v>666</v>
      </c>
      <c r="H10" s="282" t="s">
        <v>667</v>
      </c>
      <c r="I10" s="282" t="s">
        <v>668</v>
      </c>
      <c r="J10" s="282" t="s">
        <v>669</v>
      </c>
      <c r="K10" s="282" t="s">
        <v>670</v>
      </c>
      <c r="L10" s="282" t="s">
        <v>671</v>
      </c>
      <c r="M10" s="282" t="s">
        <v>672</v>
      </c>
      <c r="N10" s="282" t="s">
        <v>673</v>
      </c>
      <c r="O10" s="282" t="s">
        <v>674</v>
      </c>
      <c r="P10" s="282">
        <v>80111600</v>
      </c>
      <c r="Q10" s="282" t="s">
        <v>723</v>
      </c>
      <c r="R10" s="282">
        <v>7</v>
      </c>
      <c r="S10" s="282">
        <v>8</v>
      </c>
      <c r="T10" s="282">
        <v>5</v>
      </c>
      <c r="U10" s="282">
        <v>1</v>
      </c>
      <c r="V10" s="282" t="s">
        <v>676</v>
      </c>
      <c r="W10" s="282">
        <v>0</v>
      </c>
      <c r="X10" s="284">
        <v>24305000</v>
      </c>
      <c r="Y10" s="284">
        <v>24305000</v>
      </c>
      <c r="Z10" s="282">
        <v>9750</v>
      </c>
      <c r="AA10" s="285">
        <v>0</v>
      </c>
      <c r="AB10" s="285" t="s">
        <v>670</v>
      </c>
      <c r="AC10" s="282" t="s">
        <v>670</v>
      </c>
      <c r="AD10" s="282" t="s">
        <v>677</v>
      </c>
      <c r="AE10" s="286">
        <v>20201231</v>
      </c>
      <c r="AF10" s="286" t="s">
        <v>724</v>
      </c>
      <c r="AG10" s="282" t="s">
        <v>679</v>
      </c>
      <c r="AH10" s="285" t="s">
        <v>725</v>
      </c>
      <c r="AI10" s="285" t="s">
        <v>725</v>
      </c>
      <c r="AJ10" s="282" t="s">
        <v>677</v>
      </c>
      <c r="AK10" s="282" t="s">
        <v>726</v>
      </c>
      <c r="AL10" s="282" t="s">
        <v>727</v>
      </c>
      <c r="AM10" s="282" t="s">
        <v>728</v>
      </c>
      <c r="AN10" s="282" t="s">
        <v>679</v>
      </c>
      <c r="AO10" s="282">
        <v>253</v>
      </c>
      <c r="AP10" s="282">
        <v>253</v>
      </c>
      <c r="AQ10" s="282">
        <v>253</v>
      </c>
      <c r="AR10" s="282" t="s">
        <v>684</v>
      </c>
      <c r="AS10" s="282">
        <v>12</v>
      </c>
      <c r="AT10" s="282">
        <v>12</v>
      </c>
      <c r="AU10" s="282">
        <v>12</v>
      </c>
      <c r="AV10" s="282" t="s">
        <v>684</v>
      </c>
      <c r="AW10" s="286">
        <v>1727</v>
      </c>
      <c r="AX10" s="286">
        <v>1727</v>
      </c>
      <c r="AY10" s="286" t="s">
        <v>677</v>
      </c>
      <c r="AZ10" s="285">
        <v>24305000</v>
      </c>
      <c r="BA10" s="285">
        <v>24305000</v>
      </c>
      <c r="BB10" s="285" t="s">
        <v>677</v>
      </c>
      <c r="BC10" s="285">
        <v>1584</v>
      </c>
      <c r="BD10" s="285" t="s">
        <v>685</v>
      </c>
      <c r="BE10" s="285" t="s">
        <v>679</v>
      </c>
      <c r="BF10" s="285">
        <v>24305000</v>
      </c>
      <c r="BG10" s="285">
        <v>24305000</v>
      </c>
      <c r="BH10" s="285" t="s">
        <v>677</v>
      </c>
      <c r="BI10" s="285">
        <v>23980933</v>
      </c>
      <c r="BJ10" s="285">
        <v>0</v>
      </c>
      <c r="BK10" s="287">
        <v>4536933</v>
      </c>
      <c r="BL10" s="287">
        <v>24305000</v>
      </c>
    </row>
    <row r="11" spans="1:64">
      <c r="A11" s="281">
        <v>10</v>
      </c>
      <c r="B11" s="282" t="s">
        <v>729</v>
      </c>
      <c r="C11" s="281">
        <v>7794</v>
      </c>
      <c r="D11" s="283">
        <v>10</v>
      </c>
      <c r="E11" s="282" t="s">
        <v>664</v>
      </c>
      <c r="F11" s="282" t="s">
        <v>665</v>
      </c>
      <c r="G11" s="282" t="s">
        <v>666</v>
      </c>
      <c r="H11" s="282" t="s">
        <v>667</v>
      </c>
      <c r="I11" s="282" t="s">
        <v>668</v>
      </c>
      <c r="J11" s="282" t="s">
        <v>669</v>
      </c>
      <c r="K11" s="282" t="s">
        <v>670</v>
      </c>
      <c r="L11" s="282" t="s">
        <v>671</v>
      </c>
      <c r="M11" s="282" t="s">
        <v>672</v>
      </c>
      <c r="N11" s="282" t="s">
        <v>673</v>
      </c>
      <c r="O11" s="282" t="s">
        <v>674</v>
      </c>
      <c r="P11" s="282">
        <v>80111600</v>
      </c>
      <c r="Q11" s="282" t="s">
        <v>730</v>
      </c>
      <c r="R11" s="282">
        <v>7</v>
      </c>
      <c r="S11" s="282">
        <v>8</v>
      </c>
      <c r="T11" s="282">
        <v>5</v>
      </c>
      <c r="U11" s="282">
        <v>1</v>
      </c>
      <c r="V11" s="282" t="s">
        <v>676</v>
      </c>
      <c r="W11" s="282">
        <v>0</v>
      </c>
      <c r="X11" s="284">
        <v>9720000</v>
      </c>
      <c r="Y11" s="284">
        <v>9720000</v>
      </c>
      <c r="Z11" s="282">
        <v>9788</v>
      </c>
      <c r="AA11" s="285">
        <v>0</v>
      </c>
      <c r="AB11" s="285" t="s">
        <v>670</v>
      </c>
      <c r="AC11" s="282" t="s">
        <v>670</v>
      </c>
      <c r="AD11" s="282" t="s">
        <v>677</v>
      </c>
      <c r="AE11" s="286">
        <v>20201263</v>
      </c>
      <c r="AF11" s="286" t="s">
        <v>731</v>
      </c>
      <c r="AG11" s="282" t="s">
        <v>679</v>
      </c>
      <c r="AH11" s="285" t="s">
        <v>732</v>
      </c>
      <c r="AI11" s="285" t="s">
        <v>732</v>
      </c>
      <c r="AJ11" s="282" t="s">
        <v>677</v>
      </c>
      <c r="AK11" s="282" t="s">
        <v>733</v>
      </c>
      <c r="AL11" s="282" t="s">
        <v>733</v>
      </c>
      <c r="AM11" s="282" t="s">
        <v>734</v>
      </c>
      <c r="AN11" s="282" t="s">
        <v>735</v>
      </c>
      <c r="AO11" s="282">
        <v>253</v>
      </c>
      <c r="AP11" s="282">
        <v>253</v>
      </c>
      <c r="AQ11" s="282">
        <v>253</v>
      </c>
      <c r="AR11" s="282" t="s">
        <v>684</v>
      </c>
      <c r="AS11" s="282">
        <v>12</v>
      </c>
      <c r="AT11" s="282">
        <v>12</v>
      </c>
      <c r="AU11" s="282">
        <v>12</v>
      </c>
      <c r="AV11" s="282" t="s">
        <v>684</v>
      </c>
      <c r="AW11" s="286">
        <v>1726</v>
      </c>
      <c r="AX11" s="286">
        <v>1726</v>
      </c>
      <c r="AY11" s="286" t="s">
        <v>677</v>
      </c>
      <c r="AZ11" s="285">
        <v>9720000</v>
      </c>
      <c r="BA11" s="285">
        <v>9720000</v>
      </c>
      <c r="BB11" s="285" t="s">
        <v>677</v>
      </c>
      <c r="BC11" s="285">
        <v>1574</v>
      </c>
      <c r="BD11" s="285" t="s">
        <v>685</v>
      </c>
      <c r="BE11" s="285" t="s">
        <v>679</v>
      </c>
      <c r="BF11" s="285">
        <v>9720000</v>
      </c>
      <c r="BG11" s="285">
        <v>9720000</v>
      </c>
      <c r="BH11" s="285" t="s">
        <v>677</v>
      </c>
      <c r="BI11" s="285">
        <v>9590400</v>
      </c>
      <c r="BJ11" s="285">
        <v>0</v>
      </c>
      <c r="BK11" s="287">
        <v>1814400</v>
      </c>
      <c r="BL11" s="287">
        <v>9720000</v>
      </c>
    </row>
    <row r="12" spans="1:64">
      <c r="A12" s="281">
        <v>11</v>
      </c>
      <c r="B12" s="282" t="s">
        <v>736</v>
      </c>
      <c r="C12" s="281">
        <v>7794</v>
      </c>
      <c r="D12" s="283">
        <v>11</v>
      </c>
      <c r="E12" s="282" t="s">
        <v>664</v>
      </c>
      <c r="F12" s="282" t="s">
        <v>665</v>
      </c>
      <c r="G12" s="282" t="s">
        <v>666</v>
      </c>
      <c r="H12" s="282" t="s">
        <v>667</v>
      </c>
      <c r="I12" s="282" t="s">
        <v>668</v>
      </c>
      <c r="J12" s="282" t="s">
        <v>669</v>
      </c>
      <c r="K12" s="282" t="s">
        <v>670</v>
      </c>
      <c r="L12" s="282" t="s">
        <v>671</v>
      </c>
      <c r="M12" s="282" t="s">
        <v>737</v>
      </c>
      <c r="N12" s="282" t="s">
        <v>738</v>
      </c>
      <c r="O12" s="282" t="s">
        <v>739</v>
      </c>
      <c r="P12" s="282" t="s">
        <v>740</v>
      </c>
      <c r="Q12" s="282" t="s">
        <v>741</v>
      </c>
      <c r="R12" s="282">
        <v>7</v>
      </c>
      <c r="S12" s="282">
        <v>7</v>
      </c>
      <c r="T12" s="282">
        <v>3</v>
      </c>
      <c r="U12" s="282">
        <v>1</v>
      </c>
      <c r="V12" s="282" t="s">
        <v>742</v>
      </c>
      <c r="W12" s="282">
        <v>0</v>
      </c>
      <c r="X12" s="284">
        <v>50000000</v>
      </c>
      <c r="Y12" s="284">
        <v>50000000</v>
      </c>
      <c r="Z12" s="282">
        <v>11167</v>
      </c>
      <c r="AA12" s="285">
        <v>0</v>
      </c>
      <c r="AB12" s="285" t="s">
        <v>670</v>
      </c>
      <c r="AC12" s="282" t="s">
        <v>670</v>
      </c>
      <c r="AD12" s="282" t="s">
        <v>677</v>
      </c>
      <c r="AE12" s="286" t="s">
        <v>685</v>
      </c>
      <c r="AF12" s="286" t="s">
        <v>743</v>
      </c>
      <c r="AG12" s="282" t="s">
        <v>744</v>
      </c>
      <c r="AH12" s="285" t="s">
        <v>685</v>
      </c>
      <c r="AI12" s="285" t="s">
        <v>745</v>
      </c>
      <c r="AJ12" s="282" t="s">
        <v>679</v>
      </c>
      <c r="AK12" s="282" t="s">
        <v>746</v>
      </c>
      <c r="AL12" s="282" t="s">
        <v>747</v>
      </c>
      <c r="AM12" s="282" t="s">
        <v>748</v>
      </c>
      <c r="AN12" s="282" t="s">
        <v>679</v>
      </c>
      <c r="AO12" s="282">
        <v>37</v>
      </c>
      <c r="AP12" s="282">
        <v>37</v>
      </c>
      <c r="AQ12" s="282">
        <v>37</v>
      </c>
      <c r="AR12" s="282" t="s">
        <v>684</v>
      </c>
      <c r="AS12" s="282">
        <v>12</v>
      </c>
      <c r="AT12" s="282">
        <v>12</v>
      </c>
      <c r="AU12" s="282">
        <v>12</v>
      </c>
      <c r="AV12" s="282" t="s">
        <v>684</v>
      </c>
      <c r="AW12" s="286">
        <v>2889</v>
      </c>
      <c r="AX12" s="286">
        <v>2889</v>
      </c>
      <c r="AY12" s="286" t="s">
        <v>677</v>
      </c>
      <c r="AZ12" s="285">
        <v>50000000</v>
      </c>
      <c r="BA12" s="285">
        <v>170950163</v>
      </c>
      <c r="BB12" s="285" t="s">
        <v>679</v>
      </c>
      <c r="BC12" s="285">
        <v>2979</v>
      </c>
      <c r="BD12" s="285" t="s">
        <v>685</v>
      </c>
      <c r="BE12" s="285" t="s">
        <v>679</v>
      </c>
      <c r="BF12" s="285">
        <v>50000000</v>
      </c>
      <c r="BG12" s="285">
        <v>50000000</v>
      </c>
      <c r="BH12" s="285" t="s">
        <v>677</v>
      </c>
      <c r="BI12" s="285">
        <v>23764763.535206456</v>
      </c>
      <c r="BJ12" s="285">
        <v>0</v>
      </c>
      <c r="BK12" s="287">
        <v>0</v>
      </c>
      <c r="BL12" s="287">
        <v>170950163</v>
      </c>
    </row>
    <row r="13" spans="1:64">
      <c r="A13" s="281">
        <v>12</v>
      </c>
      <c r="B13" s="282" t="s">
        <v>749</v>
      </c>
      <c r="C13" s="281">
        <v>7794</v>
      </c>
      <c r="D13" s="283">
        <v>12</v>
      </c>
      <c r="E13" s="282" t="s">
        <v>664</v>
      </c>
      <c r="F13" s="282" t="s">
        <v>665</v>
      </c>
      <c r="G13" s="282" t="s">
        <v>666</v>
      </c>
      <c r="H13" s="282" t="s">
        <v>667</v>
      </c>
      <c r="I13" s="282" t="s">
        <v>668</v>
      </c>
      <c r="J13" s="282" t="s">
        <v>669</v>
      </c>
      <c r="K13" s="282" t="s">
        <v>670</v>
      </c>
      <c r="L13" s="282" t="s">
        <v>671</v>
      </c>
      <c r="M13" s="282" t="s">
        <v>672</v>
      </c>
      <c r="N13" s="282" t="s">
        <v>673</v>
      </c>
      <c r="O13" s="282" t="s">
        <v>674</v>
      </c>
      <c r="P13" s="282">
        <v>80111600</v>
      </c>
      <c r="Q13" s="282" t="s">
        <v>750</v>
      </c>
      <c r="R13" s="282">
        <v>7</v>
      </c>
      <c r="S13" s="282">
        <v>12</v>
      </c>
      <c r="T13" s="282">
        <v>1</v>
      </c>
      <c r="U13" s="282">
        <v>1</v>
      </c>
      <c r="V13" s="282" t="s">
        <v>676</v>
      </c>
      <c r="W13" s="282">
        <v>0</v>
      </c>
      <c r="X13" s="284">
        <v>0</v>
      </c>
      <c r="Y13" s="284">
        <v>0</v>
      </c>
      <c r="Z13" s="282" t="s">
        <v>685</v>
      </c>
      <c r="AA13" s="285" t="s">
        <v>685</v>
      </c>
      <c r="AB13" s="285" t="s">
        <v>670</v>
      </c>
      <c r="AC13" s="282" t="s">
        <v>685</v>
      </c>
      <c r="AD13" s="282" t="s">
        <v>685</v>
      </c>
      <c r="AE13" s="286" t="s">
        <v>685</v>
      </c>
      <c r="AF13" s="286" t="s">
        <v>685</v>
      </c>
      <c r="AG13" s="282" t="s">
        <v>685</v>
      </c>
      <c r="AH13" s="285" t="s">
        <v>685</v>
      </c>
      <c r="AI13" s="285" t="s">
        <v>685</v>
      </c>
      <c r="AJ13" s="282" t="s">
        <v>677</v>
      </c>
      <c r="AK13" s="282" t="s">
        <v>750</v>
      </c>
      <c r="AL13" s="282" t="s">
        <v>685</v>
      </c>
      <c r="AM13" s="282" t="s">
        <v>685</v>
      </c>
      <c r="AN13" s="282" t="s">
        <v>685</v>
      </c>
      <c r="AO13" s="282">
        <v>253</v>
      </c>
      <c r="AP13" s="282" t="s">
        <v>685</v>
      </c>
      <c r="AQ13" s="282" t="s">
        <v>685</v>
      </c>
      <c r="AR13" s="282" t="s">
        <v>685</v>
      </c>
      <c r="AS13" s="282">
        <v>12</v>
      </c>
      <c r="AT13" s="282" t="s">
        <v>685</v>
      </c>
      <c r="AU13" s="282" t="s">
        <v>685</v>
      </c>
      <c r="AV13" s="282" t="s">
        <v>685</v>
      </c>
      <c r="AW13" s="286" t="s">
        <v>685</v>
      </c>
      <c r="AX13" s="286" t="s">
        <v>685</v>
      </c>
      <c r="AY13" s="286" t="s">
        <v>677</v>
      </c>
      <c r="AZ13" s="285" t="s">
        <v>685</v>
      </c>
      <c r="BA13" s="285" t="s">
        <v>685</v>
      </c>
      <c r="BB13" s="285" t="s">
        <v>677</v>
      </c>
      <c r="BC13" s="285" t="s">
        <v>685</v>
      </c>
      <c r="BD13" s="285" t="s">
        <v>685</v>
      </c>
      <c r="BE13" s="285" t="s">
        <v>677</v>
      </c>
      <c r="BF13" s="285">
        <v>0</v>
      </c>
      <c r="BG13" s="285">
        <v>0</v>
      </c>
      <c r="BH13" s="285" t="s">
        <v>685</v>
      </c>
      <c r="BI13" s="285">
        <v>0</v>
      </c>
      <c r="BJ13" s="285">
        <v>0</v>
      </c>
      <c r="BK13" s="287">
        <v>0</v>
      </c>
      <c r="BL13" s="287" t="s">
        <v>685</v>
      </c>
    </row>
    <row r="14" spans="1:64">
      <c r="A14" s="281">
        <v>13</v>
      </c>
      <c r="B14" s="282" t="s">
        <v>751</v>
      </c>
      <c r="C14" s="281">
        <v>7794</v>
      </c>
      <c r="D14" s="283">
        <v>13</v>
      </c>
      <c r="E14" s="282" t="s">
        <v>664</v>
      </c>
      <c r="F14" s="282" t="s">
        <v>665</v>
      </c>
      <c r="G14" s="282" t="s">
        <v>666</v>
      </c>
      <c r="H14" s="282" t="s">
        <v>667</v>
      </c>
      <c r="I14" s="282" t="s">
        <v>668</v>
      </c>
      <c r="J14" s="282" t="s">
        <v>669</v>
      </c>
      <c r="K14" s="282" t="s">
        <v>752</v>
      </c>
      <c r="L14" s="282" t="s">
        <v>671</v>
      </c>
      <c r="M14" s="282" t="s">
        <v>672</v>
      </c>
      <c r="N14" s="282" t="s">
        <v>673</v>
      </c>
      <c r="O14" s="282" t="s">
        <v>674</v>
      </c>
      <c r="P14" s="282">
        <v>80111600</v>
      </c>
      <c r="Q14" s="282" t="s">
        <v>753</v>
      </c>
      <c r="R14" s="282">
        <v>7</v>
      </c>
      <c r="S14" s="282">
        <v>8</v>
      </c>
      <c r="T14" s="282">
        <v>5</v>
      </c>
      <c r="U14" s="282">
        <v>1</v>
      </c>
      <c r="V14" s="282" t="s">
        <v>676</v>
      </c>
      <c r="W14" s="282">
        <v>0</v>
      </c>
      <c r="X14" s="284">
        <v>21110000</v>
      </c>
      <c r="Y14" s="284">
        <v>21110000</v>
      </c>
      <c r="Z14" s="282">
        <v>9782</v>
      </c>
      <c r="AA14" s="285">
        <v>0</v>
      </c>
      <c r="AB14" s="285" t="s">
        <v>754</v>
      </c>
      <c r="AC14" s="282" t="s">
        <v>754</v>
      </c>
      <c r="AD14" s="282" t="s">
        <v>677</v>
      </c>
      <c r="AE14" s="286">
        <v>20201846</v>
      </c>
      <c r="AF14" s="286" t="s">
        <v>755</v>
      </c>
      <c r="AG14" s="282" t="s">
        <v>679</v>
      </c>
      <c r="AH14" s="285" t="s">
        <v>756</v>
      </c>
      <c r="AI14" s="285" t="s">
        <v>756</v>
      </c>
      <c r="AJ14" s="282" t="s">
        <v>677</v>
      </c>
      <c r="AK14" s="282" t="s">
        <v>757</v>
      </c>
      <c r="AL14" s="282" t="s">
        <v>757</v>
      </c>
      <c r="AM14" s="282" t="s">
        <v>757</v>
      </c>
      <c r="AN14" s="282" t="s">
        <v>684</v>
      </c>
      <c r="AO14" s="282">
        <v>253</v>
      </c>
      <c r="AP14" s="282">
        <v>253</v>
      </c>
      <c r="AQ14" s="282">
        <v>253</v>
      </c>
      <c r="AR14" s="282" t="s">
        <v>684</v>
      </c>
      <c r="AS14" s="282">
        <v>12</v>
      </c>
      <c r="AT14" s="282">
        <v>12</v>
      </c>
      <c r="AU14" s="282">
        <v>12</v>
      </c>
      <c r="AV14" s="282" t="s">
        <v>684</v>
      </c>
      <c r="AW14" s="286">
        <v>1827</v>
      </c>
      <c r="AX14" s="286">
        <v>1827</v>
      </c>
      <c r="AY14" s="286" t="s">
        <v>677</v>
      </c>
      <c r="AZ14" s="285">
        <v>21110000</v>
      </c>
      <c r="BA14" s="285">
        <v>21110000</v>
      </c>
      <c r="BB14" s="285" t="s">
        <v>677</v>
      </c>
      <c r="BC14" s="285">
        <v>2219</v>
      </c>
      <c r="BD14" s="285" t="s">
        <v>685</v>
      </c>
      <c r="BE14" s="285" t="s">
        <v>679</v>
      </c>
      <c r="BF14" s="285">
        <v>21110000</v>
      </c>
      <c r="BG14" s="285">
        <v>21110000</v>
      </c>
      <c r="BH14" s="285" t="s">
        <v>677</v>
      </c>
      <c r="BI14" s="285">
        <v>18295333</v>
      </c>
      <c r="BJ14" s="285">
        <v>0</v>
      </c>
      <c r="BK14" s="287">
        <v>0</v>
      </c>
      <c r="BL14" s="287">
        <v>21110000</v>
      </c>
    </row>
    <row r="15" spans="1:64">
      <c r="A15" s="281">
        <v>14</v>
      </c>
      <c r="B15" s="282" t="s">
        <v>758</v>
      </c>
      <c r="C15" s="281">
        <v>7794</v>
      </c>
      <c r="D15" s="283">
        <v>14</v>
      </c>
      <c r="E15" s="282" t="s">
        <v>664</v>
      </c>
      <c r="F15" s="282" t="s">
        <v>665</v>
      </c>
      <c r="G15" s="282" t="s">
        <v>666</v>
      </c>
      <c r="H15" s="282" t="s">
        <v>667</v>
      </c>
      <c r="I15" s="282" t="s">
        <v>668</v>
      </c>
      <c r="J15" s="282" t="s">
        <v>669</v>
      </c>
      <c r="K15" s="282" t="s">
        <v>752</v>
      </c>
      <c r="L15" s="282" t="s">
        <v>671</v>
      </c>
      <c r="M15" s="282" t="s">
        <v>672</v>
      </c>
      <c r="N15" s="282" t="s">
        <v>673</v>
      </c>
      <c r="O15" s="282" t="s">
        <v>674</v>
      </c>
      <c r="P15" s="282">
        <v>80111600</v>
      </c>
      <c r="Q15" s="282" t="s">
        <v>753</v>
      </c>
      <c r="R15" s="282">
        <v>7</v>
      </c>
      <c r="S15" s="282">
        <v>8</v>
      </c>
      <c r="T15" s="282">
        <v>4</v>
      </c>
      <c r="U15" s="282">
        <v>1</v>
      </c>
      <c r="V15" s="282" t="s">
        <v>676</v>
      </c>
      <c r="W15" s="282">
        <v>0</v>
      </c>
      <c r="X15" s="284">
        <v>16888000</v>
      </c>
      <c r="Y15" s="284">
        <v>16888000</v>
      </c>
      <c r="Z15" s="282">
        <v>9784</v>
      </c>
      <c r="AA15" s="285">
        <v>0</v>
      </c>
      <c r="AB15" s="285" t="s">
        <v>754</v>
      </c>
      <c r="AC15" s="282" t="s">
        <v>754</v>
      </c>
      <c r="AD15" s="282" t="s">
        <v>677</v>
      </c>
      <c r="AE15" s="286">
        <v>20201792</v>
      </c>
      <c r="AF15" s="286" t="s">
        <v>759</v>
      </c>
      <c r="AG15" s="282" t="s">
        <v>679</v>
      </c>
      <c r="AH15" s="285" t="s">
        <v>760</v>
      </c>
      <c r="AI15" s="285" t="s">
        <v>760</v>
      </c>
      <c r="AJ15" s="282" t="s">
        <v>677</v>
      </c>
      <c r="AK15" s="282" t="s">
        <v>757</v>
      </c>
      <c r="AL15" s="282" t="s">
        <v>761</v>
      </c>
      <c r="AM15" s="282" t="s">
        <v>757</v>
      </c>
      <c r="AN15" s="282" t="s">
        <v>683</v>
      </c>
      <c r="AO15" s="282">
        <v>253</v>
      </c>
      <c r="AP15" s="282">
        <v>253</v>
      </c>
      <c r="AQ15" s="282">
        <v>253</v>
      </c>
      <c r="AR15" s="282" t="s">
        <v>684</v>
      </c>
      <c r="AS15" s="282">
        <v>12</v>
      </c>
      <c r="AT15" s="282">
        <v>12</v>
      </c>
      <c r="AU15" s="282">
        <v>12</v>
      </c>
      <c r="AV15" s="282" t="s">
        <v>684</v>
      </c>
      <c r="AW15" s="286">
        <v>1824</v>
      </c>
      <c r="AX15" s="286">
        <v>1824</v>
      </c>
      <c r="AY15" s="286" t="s">
        <v>677</v>
      </c>
      <c r="AZ15" s="285">
        <v>16888000</v>
      </c>
      <c r="BA15" s="285">
        <v>16888000</v>
      </c>
      <c r="BB15" s="285" t="s">
        <v>677</v>
      </c>
      <c r="BC15" s="285">
        <v>2160</v>
      </c>
      <c r="BD15" s="285" t="s">
        <v>685</v>
      </c>
      <c r="BE15" s="285" t="s">
        <v>679</v>
      </c>
      <c r="BF15" s="285">
        <v>16888000</v>
      </c>
      <c r="BG15" s="285">
        <v>16888000</v>
      </c>
      <c r="BH15" s="285" t="s">
        <v>677</v>
      </c>
      <c r="BI15" s="285">
        <v>16888000</v>
      </c>
      <c r="BJ15" s="285">
        <v>0</v>
      </c>
      <c r="BK15" s="287">
        <v>1688800</v>
      </c>
      <c r="BL15" s="287">
        <v>16888000</v>
      </c>
    </row>
    <row r="16" spans="1:64">
      <c r="A16" s="281">
        <v>15</v>
      </c>
      <c r="B16" s="282" t="s">
        <v>762</v>
      </c>
      <c r="C16" s="281">
        <v>7794</v>
      </c>
      <c r="D16" s="283">
        <v>15</v>
      </c>
      <c r="E16" s="282" t="s">
        <v>664</v>
      </c>
      <c r="F16" s="282" t="s">
        <v>665</v>
      </c>
      <c r="G16" s="282" t="s">
        <v>666</v>
      </c>
      <c r="H16" s="282" t="s">
        <v>667</v>
      </c>
      <c r="I16" s="282" t="s">
        <v>668</v>
      </c>
      <c r="J16" s="282" t="s">
        <v>669</v>
      </c>
      <c r="K16" s="282" t="s">
        <v>752</v>
      </c>
      <c r="L16" s="282" t="s">
        <v>671</v>
      </c>
      <c r="M16" s="282" t="s">
        <v>672</v>
      </c>
      <c r="N16" s="282" t="s">
        <v>673</v>
      </c>
      <c r="O16" s="282" t="s">
        <v>674</v>
      </c>
      <c r="P16" s="282">
        <v>80111600</v>
      </c>
      <c r="Q16" s="282" t="s">
        <v>753</v>
      </c>
      <c r="R16" s="282">
        <v>7</v>
      </c>
      <c r="S16" s="282">
        <v>8</v>
      </c>
      <c r="T16" s="282">
        <v>4</v>
      </c>
      <c r="U16" s="282">
        <v>1</v>
      </c>
      <c r="V16" s="282" t="s">
        <v>676</v>
      </c>
      <c r="W16" s="282">
        <v>0</v>
      </c>
      <c r="X16" s="284">
        <v>16888000</v>
      </c>
      <c r="Y16" s="284">
        <v>16888000</v>
      </c>
      <c r="Z16" s="282">
        <v>9785</v>
      </c>
      <c r="AA16" s="285">
        <v>0</v>
      </c>
      <c r="AB16" s="285" t="s">
        <v>754</v>
      </c>
      <c r="AC16" s="282" t="s">
        <v>754</v>
      </c>
      <c r="AD16" s="282" t="s">
        <v>677</v>
      </c>
      <c r="AE16" s="286">
        <v>20201651</v>
      </c>
      <c r="AF16" s="286" t="s">
        <v>763</v>
      </c>
      <c r="AG16" s="282" t="s">
        <v>679</v>
      </c>
      <c r="AH16" s="285" t="s">
        <v>764</v>
      </c>
      <c r="AI16" s="285" t="s">
        <v>764</v>
      </c>
      <c r="AJ16" s="282" t="s">
        <v>677</v>
      </c>
      <c r="AK16" s="282" t="s">
        <v>757</v>
      </c>
      <c r="AL16" s="282" t="s">
        <v>757</v>
      </c>
      <c r="AM16" s="282" t="s">
        <v>757</v>
      </c>
      <c r="AN16" s="282" t="s">
        <v>684</v>
      </c>
      <c r="AO16" s="282">
        <v>253</v>
      </c>
      <c r="AP16" s="282">
        <v>253</v>
      </c>
      <c r="AQ16" s="282">
        <v>253</v>
      </c>
      <c r="AR16" s="282" t="s">
        <v>684</v>
      </c>
      <c r="AS16" s="282">
        <v>12</v>
      </c>
      <c r="AT16" s="282">
        <v>12</v>
      </c>
      <c r="AU16" s="282">
        <v>12</v>
      </c>
      <c r="AV16" s="282" t="s">
        <v>684</v>
      </c>
      <c r="AW16" s="286">
        <v>1772</v>
      </c>
      <c r="AX16" s="286">
        <v>1772</v>
      </c>
      <c r="AY16" s="286" t="s">
        <v>677</v>
      </c>
      <c r="AZ16" s="285">
        <v>16888000</v>
      </c>
      <c r="BA16" s="285">
        <v>16888000</v>
      </c>
      <c r="BB16" s="285" t="s">
        <v>677</v>
      </c>
      <c r="BC16" s="285">
        <v>1990</v>
      </c>
      <c r="BD16" s="285" t="s">
        <v>685</v>
      </c>
      <c r="BE16" s="285" t="s">
        <v>679</v>
      </c>
      <c r="BF16" s="285">
        <v>16888000</v>
      </c>
      <c r="BG16" s="285">
        <v>16888000</v>
      </c>
      <c r="BH16" s="285" t="s">
        <v>677</v>
      </c>
      <c r="BI16" s="285">
        <v>16888000</v>
      </c>
      <c r="BJ16" s="285">
        <v>0</v>
      </c>
      <c r="BK16" s="287">
        <v>1407333</v>
      </c>
      <c r="BL16" s="287">
        <v>16888000</v>
      </c>
    </row>
    <row r="17" spans="1:64">
      <c r="A17" s="281">
        <v>16</v>
      </c>
      <c r="B17" s="282" t="s">
        <v>765</v>
      </c>
      <c r="C17" s="281">
        <v>7794</v>
      </c>
      <c r="D17" s="283">
        <v>16</v>
      </c>
      <c r="E17" s="282" t="s">
        <v>664</v>
      </c>
      <c r="F17" s="282" t="s">
        <v>665</v>
      </c>
      <c r="G17" s="282" t="s">
        <v>666</v>
      </c>
      <c r="H17" s="282" t="s">
        <v>667</v>
      </c>
      <c r="I17" s="282" t="s">
        <v>668</v>
      </c>
      <c r="J17" s="282" t="s">
        <v>669</v>
      </c>
      <c r="K17" s="282" t="s">
        <v>752</v>
      </c>
      <c r="L17" s="282" t="s">
        <v>671</v>
      </c>
      <c r="M17" s="282" t="s">
        <v>672</v>
      </c>
      <c r="N17" s="282" t="s">
        <v>673</v>
      </c>
      <c r="O17" s="282" t="s">
        <v>674</v>
      </c>
      <c r="P17" s="282">
        <v>80111600</v>
      </c>
      <c r="Q17" s="282" t="s">
        <v>753</v>
      </c>
      <c r="R17" s="282">
        <v>7</v>
      </c>
      <c r="S17" s="282">
        <v>8</v>
      </c>
      <c r="T17" s="282">
        <v>4</v>
      </c>
      <c r="U17" s="282">
        <v>1</v>
      </c>
      <c r="V17" s="282" t="s">
        <v>676</v>
      </c>
      <c r="W17" s="282">
        <v>0</v>
      </c>
      <c r="X17" s="284">
        <v>16888000</v>
      </c>
      <c r="Y17" s="284">
        <v>16888000</v>
      </c>
      <c r="Z17" s="282">
        <v>9787</v>
      </c>
      <c r="AA17" s="285">
        <v>0</v>
      </c>
      <c r="AB17" s="285" t="s">
        <v>754</v>
      </c>
      <c r="AC17" s="282" t="s">
        <v>754</v>
      </c>
      <c r="AD17" s="282" t="s">
        <v>677</v>
      </c>
      <c r="AE17" s="286">
        <v>20201945</v>
      </c>
      <c r="AF17" s="286" t="s">
        <v>766</v>
      </c>
      <c r="AG17" s="282" t="s">
        <v>679</v>
      </c>
      <c r="AH17" s="285" t="s">
        <v>767</v>
      </c>
      <c r="AI17" s="285" t="s">
        <v>767</v>
      </c>
      <c r="AJ17" s="282" t="s">
        <v>677</v>
      </c>
      <c r="AK17" s="282" t="s">
        <v>757</v>
      </c>
      <c r="AL17" s="282" t="s">
        <v>757</v>
      </c>
      <c r="AM17" s="282" t="s">
        <v>757</v>
      </c>
      <c r="AN17" s="282" t="s">
        <v>684</v>
      </c>
      <c r="AO17" s="282">
        <v>253</v>
      </c>
      <c r="AP17" s="282">
        <v>253</v>
      </c>
      <c r="AQ17" s="282">
        <v>253</v>
      </c>
      <c r="AR17" s="282" t="s">
        <v>684</v>
      </c>
      <c r="AS17" s="282">
        <v>12</v>
      </c>
      <c r="AT17" s="282">
        <v>12</v>
      </c>
      <c r="AU17" s="282">
        <v>12</v>
      </c>
      <c r="AV17" s="282" t="s">
        <v>684</v>
      </c>
      <c r="AW17" s="286">
        <v>1770</v>
      </c>
      <c r="AX17" s="286">
        <v>1770</v>
      </c>
      <c r="AY17" s="286" t="s">
        <v>677</v>
      </c>
      <c r="AZ17" s="285">
        <v>16888000</v>
      </c>
      <c r="BA17" s="285">
        <v>16888000</v>
      </c>
      <c r="BB17" s="285" t="s">
        <v>677</v>
      </c>
      <c r="BC17" s="285">
        <v>2287</v>
      </c>
      <c r="BD17" s="285" t="s">
        <v>685</v>
      </c>
      <c r="BE17" s="285" t="s">
        <v>679</v>
      </c>
      <c r="BF17" s="285">
        <v>16888000</v>
      </c>
      <c r="BG17" s="285">
        <v>16888000</v>
      </c>
      <c r="BH17" s="285" t="s">
        <v>677</v>
      </c>
      <c r="BI17" s="285">
        <v>16888000</v>
      </c>
      <c r="BJ17" s="285">
        <v>0</v>
      </c>
      <c r="BK17" s="287">
        <v>0</v>
      </c>
      <c r="BL17" s="287">
        <v>16888000</v>
      </c>
    </row>
    <row r="18" spans="1:64">
      <c r="A18" s="281">
        <v>17</v>
      </c>
      <c r="B18" s="282" t="s">
        <v>768</v>
      </c>
      <c r="C18" s="281">
        <v>7794</v>
      </c>
      <c r="D18" s="283">
        <v>17</v>
      </c>
      <c r="E18" s="282" t="s">
        <v>664</v>
      </c>
      <c r="F18" s="282" t="s">
        <v>665</v>
      </c>
      <c r="G18" s="282" t="s">
        <v>666</v>
      </c>
      <c r="H18" s="282" t="s">
        <v>667</v>
      </c>
      <c r="I18" s="282" t="s">
        <v>668</v>
      </c>
      <c r="J18" s="282" t="s">
        <v>669</v>
      </c>
      <c r="K18" s="282" t="s">
        <v>752</v>
      </c>
      <c r="L18" s="282" t="s">
        <v>671</v>
      </c>
      <c r="M18" s="282" t="s">
        <v>737</v>
      </c>
      <c r="N18" s="282" t="s">
        <v>738</v>
      </c>
      <c r="O18" s="282" t="s">
        <v>739</v>
      </c>
      <c r="P18" s="282" t="s">
        <v>740</v>
      </c>
      <c r="Q18" s="282" t="s">
        <v>741</v>
      </c>
      <c r="R18" s="282">
        <v>7</v>
      </c>
      <c r="S18" s="282">
        <v>7</v>
      </c>
      <c r="T18" s="282">
        <v>3</v>
      </c>
      <c r="U18" s="282">
        <v>1</v>
      </c>
      <c r="V18" s="282" t="s">
        <v>742</v>
      </c>
      <c r="W18" s="282">
        <v>0</v>
      </c>
      <c r="X18" s="284">
        <v>50000000</v>
      </c>
      <c r="Y18" s="284">
        <v>50000000</v>
      </c>
      <c r="Z18" s="282">
        <v>11167</v>
      </c>
      <c r="AA18" s="285">
        <v>0</v>
      </c>
      <c r="AB18" s="285" t="s">
        <v>754</v>
      </c>
      <c r="AC18" s="282" t="s">
        <v>754</v>
      </c>
      <c r="AD18" s="282" t="s">
        <v>677</v>
      </c>
      <c r="AE18" s="286" t="s">
        <v>685</v>
      </c>
      <c r="AF18" s="286" t="s">
        <v>743</v>
      </c>
      <c r="AG18" s="282" t="s">
        <v>744</v>
      </c>
      <c r="AH18" s="285" t="s">
        <v>685</v>
      </c>
      <c r="AI18" s="285" t="s">
        <v>745</v>
      </c>
      <c r="AJ18" s="282" t="s">
        <v>679</v>
      </c>
      <c r="AK18" s="282" t="s">
        <v>746</v>
      </c>
      <c r="AL18" s="282" t="s">
        <v>747</v>
      </c>
      <c r="AM18" s="282" t="s">
        <v>748</v>
      </c>
      <c r="AN18" s="282" t="s">
        <v>679</v>
      </c>
      <c r="AO18" s="282">
        <v>37</v>
      </c>
      <c r="AP18" s="282">
        <v>37</v>
      </c>
      <c r="AQ18" s="282">
        <v>37</v>
      </c>
      <c r="AR18" s="282" t="s">
        <v>684</v>
      </c>
      <c r="AS18" s="282">
        <v>12</v>
      </c>
      <c r="AT18" s="282">
        <v>12</v>
      </c>
      <c r="AU18" s="282">
        <v>12</v>
      </c>
      <c r="AV18" s="282" t="s">
        <v>684</v>
      </c>
      <c r="AW18" s="286">
        <v>2889</v>
      </c>
      <c r="AX18" s="286">
        <v>2889</v>
      </c>
      <c r="AY18" s="286" t="s">
        <v>677</v>
      </c>
      <c r="AZ18" s="285">
        <v>50000000</v>
      </c>
      <c r="BA18" s="285">
        <v>170950163</v>
      </c>
      <c r="BB18" s="285" t="s">
        <v>679</v>
      </c>
      <c r="BC18" s="285">
        <v>2979</v>
      </c>
      <c r="BD18" s="285" t="s">
        <v>685</v>
      </c>
      <c r="BE18" s="285" t="s">
        <v>679</v>
      </c>
      <c r="BF18" s="285">
        <v>50000000</v>
      </c>
      <c r="BG18" s="285">
        <v>50000000</v>
      </c>
      <c r="BH18" s="285" t="s">
        <v>677</v>
      </c>
      <c r="BI18" s="285">
        <v>23764763.535206456</v>
      </c>
      <c r="BJ18" s="285">
        <v>0</v>
      </c>
      <c r="BK18" s="287">
        <v>0</v>
      </c>
      <c r="BL18" s="287">
        <v>170950163</v>
      </c>
    </row>
    <row r="19" spans="1:64">
      <c r="A19" s="281">
        <v>18</v>
      </c>
      <c r="B19" s="282" t="s">
        <v>769</v>
      </c>
      <c r="C19" s="281">
        <v>7794</v>
      </c>
      <c r="D19" s="283">
        <v>18</v>
      </c>
      <c r="E19" s="282" t="s">
        <v>664</v>
      </c>
      <c r="F19" s="282" t="s">
        <v>665</v>
      </c>
      <c r="G19" s="282" t="s">
        <v>666</v>
      </c>
      <c r="H19" s="282" t="s">
        <v>667</v>
      </c>
      <c r="I19" s="282" t="s">
        <v>668</v>
      </c>
      <c r="J19" s="282" t="s">
        <v>669</v>
      </c>
      <c r="K19" s="282" t="s">
        <v>752</v>
      </c>
      <c r="L19" s="282" t="s">
        <v>671</v>
      </c>
      <c r="M19" s="282" t="s">
        <v>672</v>
      </c>
      <c r="N19" s="282" t="s">
        <v>673</v>
      </c>
      <c r="O19" s="282" t="s">
        <v>674</v>
      </c>
      <c r="P19" s="282">
        <v>80111600</v>
      </c>
      <c r="Q19" s="282" t="s">
        <v>750</v>
      </c>
      <c r="R19" s="282">
        <v>7</v>
      </c>
      <c r="S19" s="282">
        <v>12</v>
      </c>
      <c r="T19" s="282">
        <v>1</v>
      </c>
      <c r="U19" s="282">
        <v>1</v>
      </c>
      <c r="V19" s="282" t="s">
        <v>676</v>
      </c>
      <c r="W19" s="282">
        <v>0</v>
      </c>
      <c r="X19" s="284">
        <v>1800163</v>
      </c>
      <c r="Y19" s="284">
        <v>1800163</v>
      </c>
      <c r="Z19" s="282" t="s">
        <v>685</v>
      </c>
      <c r="AA19" s="285" t="s">
        <v>685</v>
      </c>
      <c r="AB19" s="285" t="s">
        <v>754</v>
      </c>
      <c r="AC19" s="282" t="s">
        <v>685</v>
      </c>
      <c r="AD19" s="282" t="s">
        <v>685</v>
      </c>
      <c r="AE19" s="286" t="s">
        <v>685</v>
      </c>
      <c r="AF19" s="286" t="s">
        <v>685</v>
      </c>
      <c r="AG19" s="282" t="s">
        <v>685</v>
      </c>
      <c r="AH19" s="285" t="s">
        <v>685</v>
      </c>
      <c r="AI19" s="285" t="s">
        <v>685</v>
      </c>
      <c r="AJ19" s="282" t="s">
        <v>677</v>
      </c>
      <c r="AK19" s="282" t="s">
        <v>750</v>
      </c>
      <c r="AL19" s="282" t="s">
        <v>685</v>
      </c>
      <c r="AM19" s="282" t="s">
        <v>685</v>
      </c>
      <c r="AN19" s="282" t="s">
        <v>685</v>
      </c>
      <c r="AO19" s="282">
        <v>253</v>
      </c>
      <c r="AP19" s="282" t="s">
        <v>685</v>
      </c>
      <c r="AQ19" s="282" t="s">
        <v>685</v>
      </c>
      <c r="AR19" s="282" t="s">
        <v>685</v>
      </c>
      <c r="AS19" s="282">
        <v>12</v>
      </c>
      <c r="AT19" s="282" t="s">
        <v>685</v>
      </c>
      <c r="AU19" s="282" t="s">
        <v>685</v>
      </c>
      <c r="AV19" s="282" t="s">
        <v>685</v>
      </c>
      <c r="AW19" s="286" t="s">
        <v>685</v>
      </c>
      <c r="AX19" s="286" t="s">
        <v>685</v>
      </c>
      <c r="AY19" s="286" t="s">
        <v>677</v>
      </c>
      <c r="AZ19" s="285" t="s">
        <v>685</v>
      </c>
      <c r="BA19" s="285" t="s">
        <v>685</v>
      </c>
      <c r="BB19" s="285" t="s">
        <v>677</v>
      </c>
      <c r="BC19" s="285" t="s">
        <v>685</v>
      </c>
      <c r="BD19" s="285" t="s">
        <v>685</v>
      </c>
      <c r="BE19" s="285" t="s">
        <v>677</v>
      </c>
      <c r="BF19" s="285">
        <v>0</v>
      </c>
      <c r="BG19" s="285">
        <v>0</v>
      </c>
      <c r="BH19" s="285" t="s">
        <v>685</v>
      </c>
      <c r="BI19" s="285">
        <v>0</v>
      </c>
      <c r="BJ19" s="285">
        <v>-1800163</v>
      </c>
      <c r="BK19" s="287">
        <v>0</v>
      </c>
      <c r="BL19" s="287" t="s">
        <v>685</v>
      </c>
    </row>
    <row r="20" spans="1:64">
      <c r="A20" s="281">
        <v>19</v>
      </c>
      <c r="B20" s="282" t="s">
        <v>770</v>
      </c>
      <c r="C20" s="281">
        <v>7794</v>
      </c>
      <c r="D20" s="283">
        <v>19</v>
      </c>
      <c r="E20" s="282" t="s">
        <v>664</v>
      </c>
      <c r="F20" s="282" t="s">
        <v>665</v>
      </c>
      <c r="G20" s="282" t="s">
        <v>771</v>
      </c>
      <c r="H20" s="282" t="s">
        <v>667</v>
      </c>
      <c r="I20" s="282" t="s">
        <v>668</v>
      </c>
      <c r="J20" s="282" t="s">
        <v>669</v>
      </c>
      <c r="K20" s="282" t="s">
        <v>772</v>
      </c>
      <c r="L20" s="282" t="s">
        <v>671</v>
      </c>
      <c r="M20" s="282" t="s">
        <v>672</v>
      </c>
      <c r="N20" s="282" t="s">
        <v>673</v>
      </c>
      <c r="O20" s="282" t="s">
        <v>674</v>
      </c>
      <c r="P20" s="282">
        <v>80111600</v>
      </c>
      <c r="Q20" s="282" t="s">
        <v>773</v>
      </c>
      <c r="R20" s="282">
        <v>7</v>
      </c>
      <c r="S20" s="282">
        <v>8</v>
      </c>
      <c r="T20" s="282">
        <v>4</v>
      </c>
      <c r="U20" s="282">
        <v>1</v>
      </c>
      <c r="V20" s="282" t="s">
        <v>676</v>
      </c>
      <c r="W20" s="282">
        <v>0</v>
      </c>
      <c r="X20" s="284">
        <v>10624000</v>
      </c>
      <c r="Y20" s="284">
        <v>10624000</v>
      </c>
      <c r="Z20" s="282">
        <v>9754</v>
      </c>
      <c r="AA20" s="285">
        <v>0</v>
      </c>
      <c r="AB20" s="285" t="s">
        <v>774</v>
      </c>
      <c r="AC20" s="282" t="s">
        <v>774</v>
      </c>
      <c r="AD20" s="282" t="s">
        <v>677</v>
      </c>
      <c r="AE20" s="286">
        <v>20201375</v>
      </c>
      <c r="AF20" s="286" t="s">
        <v>775</v>
      </c>
      <c r="AG20" s="282" t="s">
        <v>679</v>
      </c>
      <c r="AH20" s="285" t="s">
        <v>776</v>
      </c>
      <c r="AI20" s="285" t="s">
        <v>776</v>
      </c>
      <c r="AJ20" s="282" t="s">
        <v>677</v>
      </c>
      <c r="AK20" s="282" t="s">
        <v>777</v>
      </c>
      <c r="AL20" s="282" t="s">
        <v>777</v>
      </c>
      <c r="AM20" s="282" t="s">
        <v>777</v>
      </c>
      <c r="AN20" s="282" t="s">
        <v>684</v>
      </c>
      <c r="AO20" s="282">
        <v>253</v>
      </c>
      <c r="AP20" s="282">
        <v>253</v>
      </c>
      <c r="AQ20" s="282">
        <v>253</v>
      </c>
      <c r="AR20" s="282" t="s">
        <v>684</v>
      </c>
      <c r="AS20" s="282">
        <v>12</v>
      </c>
      <c r="AT20" s="282">
        <v>12</v>
      </c>
      <c r="AU20" s="282">
        <v>12</v>
      </c>
      <c r="AV20" s="282" t="s">
        <v>684</v>
      </c>
      <c r="AW20" s="286">
        <v>1788</v>
      </c>
      <c r="AX20" s="286">
        <v>1788</v>
      </c>
      <c r="AY20" s="286" t="s">
        <v>677</v>
      </c>
      <c r="AZ20" s="285">
        <v>10624000</v>
      </c>
      <c r="BA20" s="285">
        <v>10624000</v>
      </c>
      <c r="BB20" s="285" t="s">
        <v>677</v>
      </c>
      <c r="BC20" s="285">
        <v>1720</v>
      </c>
      <c r="BD20" s="285" t="s">
        <v>685</v>
      </c>
      <c r="BE20" s="285" t="s">
        <v>679</v>
      </c>
      <c r="BF20" s="285">
        <v>10624000</v>
      </c>
      <c r="BG20" s="285">
        <v>10624000</v>
      </c>
      <c r="BH20" s="285" t="s">
        <v>677</v>
      </c>
      <c r="BI20" s="285">
        <v>9561600</v>
      </c>
      <c r="BJ20" s="285">
        <v>0</v>
      </c>
      <c r="BK20" s="287">
        <v>1593600</v>
      </c>
      <c r="BL20" s="287">
        <v>10624000</v>
      </c>
    </row>
    <row r="21" spans="1:64">
      <c r="A21" s="281">
        <v>20</v>
      </c>
      <c r="B21" s="282" t="s">
        <v>778</v>
      </c>
      <c r="C21" s="281">
        <v>7794</v>
      </c>
      <c r="D21" s="283">
        <v>20</v>
      </c>
      <c r="E21" s="282" t="s">
        <v>664</v>
      </c>
      <c r="F21" s="282" t="s">
        <v>665</v>
      </c>
      <c r="G21" s="282" t="s">
        <v>771</v>
      </c>
      <c r="H21" s="282" t="s">
        <v>667</v>
      </c>
      <c r="I21" s="282" t="s">
        <v>668</v>
      </c>
      <c r="J21" s="282" t="s">
        <v>669</v>
      </c>
      <c r="K21" s="282" t="s">
        <v>772</v>
      </c>
      <c r="L21" s="282" t="s">
        <v>671</v>
      </c>
      <c r="M21" s="282" t="s">
        <v>672</v>
      </c>
      <c r="N21" s="282" t="s">
        <v>673</v>
      </c>
      <c r="O21" s="282" t="s">
        <v>674</v>
      </c>
      <c r="P21" s="282">
        <v>80111600</v>
      </c>
      <c r="Q21" s="282" t="s">
        <v>750</v>
      </c>
      <c r="R21" s="282">
        <v>7</v>
      </c>
      <c r="S21" s="282">
        <v>8</v>
      </c>
      <c r="T21" s="282">
        <v>4</v>
      </c>
      <c r="U21" s="282">
        <v>1</v>
      </c>
      <c r="V21" s="282" t="s">
        <v>676</v>
      </c>
      <c r="W21" s="282">
        <v>0</v>
      </c>
      <c r="X21" s="284">
        <v>0</v>
      </c>
      <c r="Y21" s="284">
        <v>0</v>
      </c>
      <c r="Z21" s="282" t="s">
        <v>685</v>
      </c>
      <c r="AA21" s="285" t="s">
        <v>685</v>
      </c>
      <c r="AB21" s="285" t="s">
        <v>774</v>
      </c>
      <c r="AC21" s="282" t="s">
        <v>685</v>
      </c>
      <c r="AD21" s="282" t="s">
        <v>685</v>
      </c>
      <c r="AE21" s="286" t="s">
        <v>685</v>
      </c>
      <c r="AF21" s="286" t="s">
        <v>685</v>
      </c>
      <c r="AG21" s="282" t="s">
        <v>685</v>
      </c>
      <c r="AH21" s="285" t="s">
        <v>685</v>
      </c>
      <c r="AI21" s="285" t="s">
        <v>685</v>
      </c>
      <c r="AJ21" s="282" t="s">
        <v>677</v>
      </c>
      <c r="AK21" s="282" t="s">
        <v>750</v>
      </c>
      <c r="AL21" s="282" t="s">
        <v>685</v>
      </c>
      <c r="AM21" s="282" t="s">
        <v>685</v>
      </c>
      <c r="AN21" s="282" t="s">
        <v>685</v>
      </c>
      <c r="AO21" s="282">
        <v>253</v>
      </c>
      <c r="AP21" s="282" t="s">
        <v>685</v>
      </c>
      <c r="AQ21" s="282" t="s">
        <v>685</v>
      </c>
      <c r="AR21" s="282" t="s">
        <v>685</v>
      </c>
      <c r="AS21" s="282">
        <v>12</v>
      </c>
      <c r="AT21" s="282" t="s">
        <v>685</v>
      </c>
      <c r="AU21" s="282" t="s">
        <v>685</v>
      </c>
      <c r="AV21" s="282" t="s">
        <v>685</v>
      </c>
      <c r="AW21" s="286" t="s">
        <v>685</v>
      </c>
      <c r="AX21" s="286" t="s">
        <v>685</v>
      </c>
      <c r="AY21" s="286" t="s">
        <v>677</v>
      </c>
      <c r="AZ21" s="285" t="s">
        <v>685</v>
      </c>
      <c r="BA21" s="285" t="s">
        <v>685</v>
      </c>
      <c r="BB21" s="285" t="s">
        <v>677</v>
      </c>
      <c r="BC21" s="285" t="s">
        <v>685</v>
      </c>
      <c r="BD21" s="285" t="s">
        <v>685</v>
      </c>
      <c r="BE21" s="285" t="s">
        <v>677</v>
      </c>
      <c r="BF21" s="285">
        <v>0</v>
      </c>
      <c r="BG21" s="285">
        <v>0</v>
      </c>
      <c r="BH21" s="285" t="s">
        <v>685</v>
      </c>
      <c r="BI21" s="285">
        <v>0</v>
      </c>
      <c r="BJ21" s="285">
        <v>0</v>
      </c>
      <c r="BK21" s="287">
        <v>0</v>
      </c>
      <c r="BL21" s="287" t="s">
        <v>685</v>
      </c>
    </row>
    <row r="22" spans="1:64">
      <c r="A22" s="281">
        <v>21</v>
      </c>
      <c r="B22" s="282" t="s">
        <v>779</v>
      </c>
      <c r="C22" s="281">
        <v>7794</v>
      </c>
      <c r="D22" s="283">
        <v>21</v>
      </c>
      <c r="E22" s="282" t="s">
        <v>664</v>
      </c>
      <c r="F22" s="282" t="s">
        <v>665</v>
      </c>
      <c r="G22" s="282" t="s">
        <v>771</v>
      </c>
      <c r="H22" s="282" t="s">
        <v>667</v>
      </c>
      <c r="I22" s="282" t="s">
        <v>668</v>
      </c>
      <c r="J22" s="282" t="s">
        <v>669</v>
      </c>
      <c r="K22" s="282" t="s">
        <v>772</v>
      </c>
      <c r="L22" s="282" t="s">
        <v>671</v>
      </c>
      <c r="M22" s="282" t="s">
        <v>672</v>
      </c>
      <c r="N22" s="282" t="s">
        <v>673</v>
      </c>
      <c r="O22" s="282" t="s">
        <v>674</v>
      </c>
      <c r="P22" s="282">
        <v>80111600</v>
      </c>
      <c r="Q22" s="282" t="s">
        <v>750</v>
      </c>
      <c r="R22" s="282">
        <v>7</v>
      </c>
      <c r="S22" s="282">
        <v>12</v>
      </c>
      <c r="T22" s="282">
        <v>1</v>
      </c>
      <c r="U22" s="282">
        <v>1</v>
      </c>
      <c r="V22" s="282" t="s">
        <v>676</v>
      </c>
      <c r="W22" s="282">
        <v>0</v>
      </c>
      <c r="X22" s="284">
        <v>0</v>
      </c>
      <c r="Y22" s="284">
        <v>0</v>
      </c>
      <c r="Z22" s="282" t="s">
        <v>685</v>
      </c>
      <c r="AA22" s="285" t="s">
        <v>685</v>
      </c>
      <c r="AB22" s="285" t="s">
        <v>774</v>
      </c>
      <c r="AC22" s="282" t="s">
        <v>685</v>
      </c>
      <c r="AD22" s="282" t="s">
        <v>685</v>
      </c>
      <c r="AE22" s="286" t="s">
        <v>685</v>
      </c>
      <c r="AF22" s="286" t="s">
        <v>685</v>
      </c>
      <c r="AG22" s="282" t="s">
        <v>685</v>
      </c>
      <c r="AH22" s="285" t="s">
        <v>685</v>
      </c>
      <c r="AI22" s="285" t="s">
        <v>685</v>
      </c>
      <c r="AJ22" s="282" t="s">
        <v>677</v>
      </c>
      <c r="AK22" s="282" t="s">
        <v>750</v>
      </c>
      <c r="AL22" s="282" t="s">
        <v>685</v>
      </c>
      <c r="AM22" s="282" t="s">
        <v>685</v>
      </c>
      <c r="AN22" s="282" t="s">
        <v>685</v>
      </c>
      <c r="AO22" s="282">
        <v>253</v>
      </c>
      <c r="AP22" s="282" t="s">
        <v>685</v>
      </c>
      <c r="AQ22" s="282" t="s">
        <v>685</v>
      </c>
      <c r="AR22" s="282" t="s">
        <v>685</v>
      </c>
      <c r="AS22" s="282">
        <v>12</v>
      </c>
      <c r="AT22" s="282" t="s">
        <v>685</v>
      </c>
      <c r="AU22" s="282" t="s">
        <v>685</v>
      </c>
      <c r="AV22" s="282" t="s">
        <v>685</v>
      </c>
      <c r="AW22" s="286" t="s">
        <v>685</v>
      </c>
      <c r="AX22" s="286" t="s">
        <v>685</v>
      </c>
      <c r="AY22" s="286" t="s">
        <v>677</v>
      </c>
      <c r="AZ22" s="285" t="s">
        <v>685</v>
      </c>
      <c r="BA22" s="285" t="s">
        <v>685</v>
      </c>
      <c r="BB22" s="285" t="s">
        <v>677</v>
      </c>
      <c r="BC22" s="285" t="s">
        <v>685</v>
      </c>
      <c r="BD22" s="285" t="s">
        <v>685</v>
      </c>
      <c r="BE22" s="285" t="s">
        <v>677</v>
      </c>
      <c r="BF22" s="285">
        <v>0</v>
      </c>
      <c r="BG22" s="285">
        <v>0</v>
      </c>
      <c r="BH22" s="285" t="s">
        <v>685</v>
      </c>
      <c r="BI22" s="285">
        <v>0</v>
      </c>
      <c r="BJ22" s="285">
        <v>0</v>
      </c>
      <c r="BK22" s="287">
        <v>0</v>
      </c>
      <c r="BL22" s="287" t="s">
        <v>685</v>
      </c>
    </row>
    <row r="23" spans="1:64">
      <c r="A23" s="281">
        <v>22</v>
      </c>
      <c r="B23" s="282" t="s">
        <v>780</v>
      </c>
      <c r="C23" s="281">
        <v>7794</v>
      </c>
      <c r="D23" s="283">
        <v>22</v>
      </c>
      <c r="E23" s="282" t="s">
        <v>664</v>
      </c>
      <c r="F23" s="282" t="s">
        <v>665</v>
      </c>
      <c r="G23" s="282" t="s">
        <v>781</v>
      </c>
      <c r="H23" s="282" t="s">
        <v>782</v>
      </c>
      <c r="I23" s="282" t="s">
        <v>783</v>
      </c>
      <c r="J23" s="282" t="s">
        <v>784</v>
      </c>
      <c r="K23" s="282" t="s">
        <v>785</v>
      </c>
      <c r="L23" s="282" t="s">
        <v>671</v>
      </c>
      <c r="M23" s="282" t="s">
        <v>672</v>
      </c>
      <c r="N23" s="282" t="s">
        <v>673</v>
      </c>
      <c r="O23" s="282" t="s">
        <v>674</v>
      </c>
      <c r="P23" s="282">
        <v>80111600</v>
      </c>
      <c r="Q23" s="282" t="s">
        <v>786</v>
      </c>
      <c r="R23" s="282">
        <v>7</v>
      </c>
      <c r="S23" s="282">
        <v>8</v>
      </c>
      <c r="T23" s="282">
        <v>4</v>
      </c>
      <c r="U23" s="282">
        <v>1</v>
      </c>
      <c r="V23" s="282" t="s">
        <v>676</v>
      </c>
      <c r="W23" s="282">
        <v>0</v>
      </c>
      <c r="X23" s="284">
        <v>6364000</v>
      </c>
      <c r="Y23" s="284">
        <v>6364000</v>
      </c>
      <c r="Z23" s="282">
        <v>9931</v>
      </c>
      <c r="AA23" s="285">
        <v>0</v>
      </c>
      <c r="AB23" s="285" t="s">
        <v>785</v>
      </c>
      <c r="AC23" s="282" t="s">
        <v>785</v>
      </c>
      <c r="AD23" s="282" t="s">
        <v>677</v>
      </c>
      <c r="AE23" s="286">
        <v>20201751</v>
      </c>
      <c r="AF23" s="286" t="s">
        <v>787</v>
      </c>
      <c r="AG23" s="282" t="s">
        <v>679</v>
      </c>
      <c r="AH23" s="285" t="s">
        <v>788</v>
      </c>
      <c r="AI23" s="285" t="s">
        <v>789</v>
      </c>
      <c r="AJ23" s="282" t="s">
        <v>677</v>
      </c>
      <c r="AK23" s="282" t="s">
        <v>790</v>
      </c>
      <c r="AL23" s="282" t="s">
        <v>790</v>
      </c>
      <c r="AM23" s="282" t="s">
        <v>790</v>
      </c>
      <c r="AN23" s="282" t="s">
        <v>684</v>
      </c>
      <c r="AO23" s="282">
        <v>253</v>
      </c>
      <c r="AP23" s="282">
        <v>253</v>
      </c>
      <c r="AQ23" s="282">
        <v>253</v>
      </c>
      <c r="AR23" s="282" t="s">
        <v>684</v>
      </c>
      <c r="AS23" s="282">
        <v>12</v>
      </c>
      <c r="AT23" s="282">
        <v>12</v>
      </c>
      <c r="AU23" s="282">
        <v>12</v>
      </c>
      <c r="AV23" s="282" t="s">
        <v>684</v>
      </c>
      <c r="AW23" s="286">
        <v>2378</v>
      </c>
      <c r="AX23" s="286">
        <v>2378</v>
      </c>
      <c r="AY23" s="286" t="s">
        <v>677</v>
      </c>
      <c r="AZ23" s="285">
        <v>6364000</v>
      </c>
      <c r="BA23" s="285">
        <v>6364000</v>
      </c>
      <c r="BB23" s="285" t="s">
        <v>677</v>
      </c>
      <c r="BC23" s="285">
        <v>2229</v>
      </c>
      <c r="BD23" s="285" t="s">
        <v>685</v>
      </c>
      <c r="BE23" s="285" t="s">
        <v>679</v>
      </c>
      <c r="BF23" s="285">
        <v>6364000</v>
      </c>
      <c r="BG23" s="285">
        <v>6364000</v>
      </c>
      <c r="BH23" s="285" t="s">
        <v>677</v>
      </c>
      <c r="BI23" s="285">
        <v>5144233</v>
      </c>
      <c r="BJ23" s="285">
        <v>0</v>
      </c>
      <c r="BK23" s="287">
        <v>371233</v>
      </c>
      <c r="BL23" s="287">
        <v>6364000</v>
      </c>
    </row>
    <row r="24" spans="1:64">
      <c r="A24" s="281">
        <v>23</v>
      </c>
      <c r="B24" s="282" t="s">
        <v>791</v>
      </c>
      <c r="C24" s="281">
        <v>7794</v>
      </c>
      <c r="D24" s="283">
        <v>23</v>
      </c>
      <c r="E24" s="282" t="s">
        <v>664</v>
      </c>
      <c r="F24" s="282" t="s">
        <v>665</v>
      </c>
      <c r="G24" s="282" t="s">
        <v>781</v>
      </c>
      <c r="H24" s="282" t="s">
        <v>782</v>
      </c>
      <c r="I24" s="282" t="s">
        <v>783</v>
      </c>
      <c r="J24" s="282" t="s">
        <v>784</v>
      </c>
      <c r="K24" s="282" t="s">
        <v>785</v>
      </c>
      <c r="L24" s="282" t="s">
        <v>671</v>
      </c>
      <c r="M24" s="282" t="s">
        <v>672</v>
      </c>
      <c r="N24" s="282" t="s">
        <v>673</v>
      </c>
      <c r="O24" s="282" t="s">
        <v>674</v>
      </c>
      <c r="P24" s="282">
        <v>80111600</v>
      </c>
      <c r="Q24" s="282" t="s">
        <v>792</v>
      </c>
      <c r="R24" s="282">
        <v>7</v>
      </c>
      <c r="S24" s="282">
        <v>8</v>
      </c>
      <c r="T24" s="282">
        <v>4</v>
      </c>
      <c r="U24" s="282">
        <v>1</v>
      </c>
      <c r="V24" s="282" t="s">
        <v>676</v>
      </c>
      <c r="W24" s="282">
        <v>0</v>
      </c>
      <c r="X24" s="284">
        <v>14984000</v>
      </c>
      <c r="Y24" s="284">
        <v>14984000</v>
      </c>
      <c r="Z24" s="282">
        <v>10774</v>
      </c>
      <c r="AA24" s="285">
        <v>0</v>
      </c>
      <c r="AB24" s="285" t="s">
        <v>785</v>
      </c>
      <c r="AC24" s="282" t="s">
        <v>785</v>
      </c>
      <c r="AD24" s="282" t="s">
        <v>677</v>
      </c>
      <c r="AE24" s="286">
        <v>20202235</v>
      </c>
      <c r="AF24" s="286" t="s">
        <v>793</v>
      </c>
      <c r="AG24" s="282" t="s">
        <v>679</v>
      </c>
      <c r="AH24" s="285" t="s">
        <v>794</v>
      </c>
      <c r="AI24" s="285" t="s">
        <v>794</v>
      </c>
      <c r="AJ24" s="282" t="s">
        <v>677</v>
      </c>
      <c r="AK24" s="282" t="s">
        <v>795</v>
      </c>
      <c r="AL24" s="282" t="s">
        <v>796</v>
      </c>
      <c r="AM24" s="282" t="s">
        <v>795</v>
      </c>
      <c r="AN24" s="282" t="s">
        <v>683</v>
      </c>
      <c r="AO24" s="282">
        <v>253</v>
      </c>
      <c r="AP24" s="282">
        <v>253</v>
      </c>
      <c r="AQ24" s="282">
        <v>253</v>
      </c>
      <c r="AR24" s="282" t="s">
        <v>684</v>
      </c>
      <c r="AS24" s="282">
        <v>12</v>
      </c>
      <c r="AT24" s="282">
        <v>12</v>
      </c>
      <c r="AU24" s="282">
        <v>12</v>
      </c>
      <c r="AV24" s="282" t="s">
        <v>684</v>
      </c>
      <c r="AW24" s="286">
        <v>2709</v>
      </c>
      <c r="AX24" s="286">
        <v>2709</v>
      </c>
      <c r="AY24" s="286" t="s">
        <v>677</v>
      </c>
      <c r="AZ24" s="285">
        <v>14984000</v>
      </c>
      <c r="BA24" s="285">
        <v>14984000</v>
      </c>
      <c r="BB24" s="285" t="s">
        <v>677</v>
      </c>
      <c r="BC24" s="285">
        <v>2624</v>
      </c>
      <c r="BD24" s="285" t="s">
        <v>685</v>
      </c>
      <c r="BE24" s="285" t="s">
        <v>679</v>
      </c>
      <c r="BF24" s="285">
        <v>14984000</v>
      </c>
      <c r="BG24" s="285">
        <v>14984000</v>
      </c>
      <c r="BH24" s="285" t="s">
        <v>677</v>
      </c>
      <c r="BI24" s="285">
        <v>14984000</v>
      </c>
      <c r="BJ24" s="285">
        <v>0</v>
      </c>
      <c r="BK24" s="287">
        <v>749200</v>
      </c>
      <c r="BL24" s="287">
        <v>14984000</v>
      </c>
    </row>
    <row r="25" spans="1:64">
      <c r="A25" s="281">
        <v>24</v>
      </c>
      <c r="B25" s="282" t="s">
        <v>797</v>
      </c>
      <c r="C25" s="281">
        <v>7794</v>
      </c>
      <c r="D25" s="283">
        <v>24</v>
      </c>
      <c r="E25" s="282" t="s">
        <v>664</v>
      </c>
      <c r="F25" s="282" t="s">
        <v>665</v>
      </c>
      <c r="G25" s="282" t="s">
        <v>781</v>
      </c>
      <c r="H25" s="282" t="s">
        <v>782</v>
      </c>
      <c r="I25" s="282" t="s">
        <v>783</v>
      </c>
      <c r="J25" s="282" t="s">
        <v>784</v>
      </c>
      <c r="K25" s="282" t="s">
        <v>785</v>
      </c>
      <c r="L25" s="282" t="s">
        <v>671</v>
      </c>
      <c r="M25" s="282" t="s">
        <v>672</v>
      </c>
      <c r="N25" s="282" t="s">
        <v>673</v>
      </c>
      <c r="O25" s="282" t="s">
        <v>674</v>
      </c>
      <c r="P25" s="282">
        <v>80111600</v>
      </c>
      <c r="Q25" s="282" t="s">
        <v>798</v>
      </c>
      <c r="R25" s="282">
        <v>7</v>
      </c>
      <c r="S25" s="282">
        <v>8</v>
      </c>
      <c r="T25" s="282">
        <v>4</v>
      </c>
      <c r="U25" s="282">
        <v>1</v>
      </c>
      <c r="V25" s="282" t="s">
        <v>676</v>
      </c>
      <c r="W25" s="282">
        <v>0</v>
      </c>
      <c r="X25" s="284">
        <v>16888000</v>
      </c>
      <c r="Y25" s="284">
        <v>16888000</v>
      </c>
      <c r="Z25" s="282">
        <v>9768</v>
      </c>
      <c r="AA25" s="285">
        <v>0</v>
      </c>
      <c r="AB25" s="285" t="s">
        <v>785</v>
      </c>
      <c r="AC25" s="282" t="s">
        <v>785</v>
      </c>
      <c r="AD25" s="282" t="s">
        <v>677</v>
      </c>
      <c r="AE25" s="286">
        <v>20201368</v>
      </c>
      <c r="AF25" s="286" t="s">
        <v>799</v>
      </c>
      <c r="AG25" s="282" t="s">
        <v>679</v>
      </c>
      <c r="AH25" s="285" t="s">
        <v>800</v>
      </c>
      <c r="AI25" s="285" t="s">
        <v>800</v>
      </c>
      <c r="AJ25" s="282" t="s">
        <v>677</v>
      </c>
      <c r="AK25" s="282" t="s">
        <v>801</v>
      </c>
      <c r="AL25" s="282" t="s">
        <v>801</v>
      </c>
      <c r="AM25" s="282" t="s">
        <v>801</v>
      </c>
      <c r="AN25" s="282" t="s">
        <v>684</v>
      </c>
      <c r="AO25" s="282">
        <v>253</v>
      </c>
      <c r="AP25" s="282">
        <v>253</v>
      </c>
      <c r="AQ25" s="282">
        <v>253</v>
      </c>
      <c r="AR25" s="282" t="s">
        <v>684</v>
      </c>
      <c r="AS25" s="282">
        <v>12</v>
      </c>
      <c r="AT25" s="282">
        <v>12</v>
      </c>
      <c r="AU25" s="282">
        <v>12</v>
      </c>
      <c r="AV25" s="282" t="s">
        <v>684</v>
      </c>
      <c r="AW25" s="286">
        <v>2012</v>
      </c>
      <c r="AX25" s="286">
        <v>2012</v>
      </c>
      <c r="AY25" s="286" t="s">
        <v>677</v>
      </c>
      <c r="AZ25" s="285">
        <v>16888000</v>
      </c>
      <c r="BA25" s="285">
        <v>16888000</v>
      </c>
      <c r="BB25" s="285" t="s">
        <v>677</v>
      </c>
      <c r="BC25" s="285">
        <v>1740</v>
      </c>
      <c r="BD25" s="285" t="s">
        <v>685</v>
      </c>
      <c r="BE25" s="285" t="s">
        <v>679</v>
      </c>
      <c r="BF25" s="285">
        <v>16888000</v>
      </c>
      <c r="BG25" s="285">
        <v>16888000</v>
      </c>
      <c r="BH25" s="285" t="s">
        <v>677</v>
      </c>
      <c r="BI25" s="285">
        <v>15621400</v>
      </c>
      <c r="BJ25" s="285">
        <v>0</v>
      </c>
      <c r="BK25" s="287">
        <v>2955400</v>
      </c>
      <c r="BL25" s="287">
        <v>16888000</v>
      </c>
    </row>
    <row r="26" spans="1:64">
      <c r="A26" s="281">
        <v>25</v>
      </c>
      <c r="B26" s="282" t="s">
        <v>802</v>
      </c>
      <c r="C26" s="281">
        <v>7794</v>
      </c>
      <c r="D26" s="283">
        <v>25</v>
      </c>
      <c r="E26" s="282" t="s">
        <v>664</v>
      </c>
      <c r="F26" s="282" t="s">
        <v>665</v>
      </c>
      <c r="G26" s="282" t="s">
        <v>781</v>
      </c>
      <c r="H26" s="282" t="s">
        <v>782</v>
      </c>
      <c r="I26" s="282" t="s">
        <v>783</v>
      </c>
      <c r="J26" s="282" t="s">
        <v>784</v>
      </c>
      <c r="K26" s="282" t="s">
        <v>785</v>
      </c>
      <c r="L26" s="282" t="s">
        <v>671</v>
      </c>
      <c r="M26" s="282" t="s">
        <v>672</v>
      </c>
      <c r="N26" s="282" t="s">
        <v>673</v>
      </c>
      <c r="O26" s="282" t="s">
        <v>674</v>
      </c>
      <c r="P26" s="282">
        <v>80111600</v>
      </c>
      <c r="Q26" s="282" t="s">
        <v>803</v>
      </c>
      <c r="R26" s="282">
        <v>7</v>
      </c>
      <c r="S26" s="282">
        <v>8</v>
      </c>
      <c r="T26" s="282">
        <v>4</v>
      </c>
      <c r="U26" s="282">
        <v>1</v>
      </c>
      <c r="V26" s="282" t="s">
        <v>676</v>
      </c>
      <c r="W26" s="282">
        <v>0</v>
      </c>
      <c r="X26" s="284">
        <v>31576000</v>
      </c>
      <c r="Y26" s="284">
        <v>31576000</v>
      </c>
      <c r="Z26" s="282">
        <v>9932</v>
      </c>
      <c r="AA26" s="285">
        <v>0</v>
      </c>
      <c r="AB26" s="285" t="s">
        <v>785</v>
      </c>
      <c r="AC26" s="282" t="s">
        <v>785</v>
      </c>
      <c r="AD26" s="282" t="s">
        <v>677</v>
      </c>
      <c r="AE26" s="286">
        <v>20201772</v>
      </c>
      <c r="AF26" s="286" t="s">
        <v>804</v>
      </c>
      <c r="AG26" s="282" t="s">
        <v>679</v>
      </c>
      <c r="AH26" s="285" t="s">
        <v>805</v>
      </c>
      <c r="AI26" s="285" t="s">
        <v>805</v>
      </c>
      <c r="AJ26" s="282" t="s">
        <v>677</v>
      </c>
      <c r="AK26" s="282" t="s">
        <v>806</v>
      </c>
      <c r="AL26" s="282" t="s">
        <v>806</v>
      </c>
      <c r="AM26" s="282" t="s">
        <v>806</v>
      </c>
      <c r="AN26" s="282" t="s">
        <v>684</v>
      </c>
      <c r="AO26" s="282">
        <v>253</v>
      </c>
      <c r="AP26" s="282">
        <v>253</v>
      </c>
      <c r="AQ26" s="282">
        <v>253</v>
      </c>
      <c r="AR26" s="282" t="s">
        <v>684</v>
      </c>
      <c r="AS26" s="282">
        <v>12</v>
      </c>
      <c r="AT26" s="282">
        <v>12</v>
      </c>
      <c r="AU26" s="282">
        <v>12</v>
      </c>
      <c r="AV26" s="282" t="s">
        <v>684</v>
      </c>
      <c r="AW26" s="286">
        <v>2225</v>
      </c>
      <c r="AX26" s="286">
        <v>2225</v>
      </c>
      <c r="AY26" s="286" t="s">
        <v>677</v>
      </c>
      <c r="AZ26" s="285">
        <v>31576000</v>
      </c>
      <c r="BA26" s="285">
        <v>31576000</v>
      </c>
      <c r="BB26" s="285" t="s">
        <v>677</v>
      </c>
      <c r="BC26" s="285">
        <v>2162</v>
      </c>
      <c r="BD26" s="285" t="s">
        <v>685</v>
      </c>
      <c r="BE26" s="285" t="s">
        <v>679</v>
      </c>
      <c r="BF26" s="285">
        <v>31576000</v>
      </c>
      <c r="BG26" s="285">
        <v>31576000</v>
      </c>
      <c r="BH26" s="285" t="s">
        <v>677</v>
      </c>
      <c r="BI26" s="285">
        <v>31576000</v>
      </c>
      <c r="BJ26" s="285">
        <v>0</v>
      </c>
      <c r="BK26" s="287">
        <v>1841933</v>
      </c>
      <c r="BL26" s="287">
        <v>31576000</v>
      </c>
    </row>
    <row r="27" spans="1:64">
      <c r="A27" s="281">
        <v>26</v>
      </c>
      <c r="B27" s="282" t="s">
        <v>807</v>
      </c>
      <c r="C27" s="281">
        <v>7794</v>
      </c>
      <c r="D27" s="283">
        <v>26</v>
      </c>
      <c r="E27" s="282" t="s">
        <v>664</v>
      </c>
      <c r="F27" s="282" t="s">
        <v>665</v>
      </c>
      <c r="G27" s="282" t="s">
        <v>781</v>
      </c>
      <c r="H27" s="282" t="s">
        <v>782</v>
      </c>
      <c r="I27" s="282" t="s">
        <v>783</v>
      </c>
      <c r="J27" s="282" t="s">
        <v>784</v>
      </c>
      <c r="K27" s="282" t="s">
        <v>808</v>
      </c>
      <c r="L27" s="282" t="s">
        <v>671</v>
      </c>
      <c r="M27" s="282" t="s">
        <v>672</v>
      </c>
      <c r="N27" s="282" t="s">
        <v>673</v>
      </c>
      <c r="O27" s="282" t="s">
        <v>674</v>
      </c>
      <c r="P27" s="282">
        <v>80111600</v>
      </c>
      <c r="Q27" s="282" t="s">
        <v>809</v>
      </c>
      <c r="R27" s="282">
        <v>7</v>
      </c>
      <c r="S27" s="282">
        <v>8</v>
      </c>
      <c r="T27" s="282">
        <v>4</v>
      </c>
      <c r="U27" s="282">
        <v>1</v>
      </c>
      <c r="V27" s="282" t="s">
        <v>676</v>
      </c>
      <c r="W27" s="282">
        <v>0</v>
      </c>
      <c r="X27" s="284">
        <v>22000000</v>
      </c>
      <c r="Y27" s="284">
        <v>22000000</v>
      </c>
      <c r="Z27" s="282">
        <v>9765</v>
      </c>
      <c r="AA27" s="285">
        <v>0</v>
      </c>
      <c r="AB27" s="285" t="s">
        <v>808</v>
      </c>
      <c r="AC27" s="282" t="s">
        <v>808</v>
      </c>
      <c r="AD27" s="282" t="s">
        <v>677</v>
      </c>
      <c r="AE27" s="286">
        <v>20201659</v>
      </c>
      <c r="AF27" s="286" t="s">
        <v>810</v>
      </c>
      <c r="AG27" s="282" t="s">
        <v>679</v>
      </c>
      <c r="AH27" s="285" t="s">
        <v>811</v>
      </c>
      <c r="AI27" s="285" t="s">
        <v>811</v>
      </c>
      <c r="AJ27" s="282" t="s">
        <v>677</v>
      </c>
      <c r="AK27" s="282" t="s">
        <v>812</v>
      </c>
      <c r="AL27" s="282" t="s">
        <v>812</v>
      </c>
      <c r="AM27" s="282" t="s">
        <v>812</v>
      </c>
      <c r="AN27" s="282" t="s">
        <v>684</v>
      </c>
      <c r="AO27" s="282">
        <v>253</v>
      </c>
      <c r="AP27" s="282">
        <v>253</v>
      </c>
      <c r="AQ27" s="282">
        <v>253</v>
      </c>
      <c r="AR27" s="282" t="s">
        <v>684</v>
      </c>
      <c r="AS27" s="282">
        <v>12</v>
      </c>
      <c r="AT27" s="282">
        <v>12</v>
      </c>
      <c r="AU27" s="282">
        <v>12</v>
      </c>
      <c r="AV27" s="282" t="s">
        <v>684</v>
      </c>
      <c r="AW27" s="286">
        <v>2039</v>
      </c>
      <c r="AX27" s="286">
        <v>2039</v>
      </c>
      <c r="AY27" s="286" t="s">
        <v>677</v>
      </c>
      <c r="AZ27" s="285">
        <v>22000000</v>
      </c>
      <c r="BA27" s="285">
        <v>22000000</v>
      </c>
      <c r="BB27" s="285" t="s">
        <v>677</v>
      </c>
      <c r="BC27" s="285">
        <v>2053</v>
      </c>
      <c r="BD27" s="285" t="s">
        <v>685</v>
      </c>
      <c r="BE27" s="285" t="s">
        <v>679</v>
      </c>
      <c r="BF27" s="285">
        <v>22000000</v>
      </c>
      <c r="BG27" s="285">
        <v>22000000</v>
      </c>
      <c r="BH27" s="285" t="s">
        <v>677</v>
      </c>
      <c r="BI27" s="285">
        <v>17600000</v>
      </c>
      <c r="BJ27" s="285">
        <v>0</v>
      </c>
      <c r="BK27" s="287">
        <v>1100000</v>
      </c>
      <c r="BL27" s="287">
        <v>22000000</v>
      </c>
    </row>
    <row r="28" spans="1:64">
      <c r="A28" s="281">
        <v>27</v>
      </c>
      <c r="B28" s="282" t="s">
        <v>813</v>
      </c>
      <c r="C28" s="281">
        <v>7794</v>
      </c>
      <c r="D28" s="283">
        <v>27</v>
      </c>
      <c r="E28" s="282" t="s">
        <v>664</v>
      </c>
      <c r="F28" s="282" t="s">
        <v>665</v>
      </c>
      <c r="G28" s="282" t="s">
        <v>781</v>
      </c>
      <c r="H28" s="282" t="s">
        <v>814</v>
      </c>
      <c r="I28" s="282" t="s">
        <v>815</v>
      </c>
      <c r="J28" s="282" t="s">
        <v>784</v>
      </c>
      <c r="K28" s="282" t="s">
        <v>816</v>
      </c>
      <c r="L28" s="282" t="s">
        <v>671</v>
      </c>
      <c r="M28" s="282" t="s">
        <v>672</v>
      </c>
      <c r="N28" s="282" t="s">
        <v>673</v>
      </c>
      <c r="O28" s="282" t="s">
        <v>674</v>
      </c>
      <c r="P28" s="282">
        <v>80111600</v>
      </c>
      <c r="Q28" s="282" t="s">
        <v>817</v>
      </c>
      <c r="R28" s="282">
        <v>7</v>
      </c>
      <c r="S28" s="282">
        <v>8</v>
      </c>
      <c r="T28" s="282">
        <v>4</v>
      </c>
      <c r="U28" s="282">
        <v>1</v>
      </c>
      <c r="V28" s="282" t="s">
        <v>676</v>
      </c>
      <c r="W28" s="282">
        <v>0</v>
      </c>
      <c r="X28" s="284">
        <v>14984000</v>
      </c>
      <c r="Y28" s="284">
        <v>14984000</v>
      </c>
      <c r="Z28" s="282">
        <v>9967</v>
      </c>
      <c r="AA28" s="285">
        <v>0</v>
      </c>
      <c r="AB28" s="285" t="s">
        <v>818</v>
      </c>
      <c r="AC28" s="282" t="s">
        <v>818</v>
      </c>
      <c r="AD28" s="282" t="s">
        <v>677</v>
      </c>
      <c r="AE28" s="286">
        <v>20202183</v>
      </c>
      <c r="AF28" s="286" t="s">
        <v>819</v>
      </c>
      <c r="AG28" s="282" t="s">
        <v>679</v>
      </c>
      <c r="AH28" s="285" t="s">
        <v>820</v>
      </c>
      <c r="AI28" s="285" t="s">
        <v>820</v>
      </c>
      <c r="AJ28" s="282" t="s">
        <v>677</v>
      </c>
      <c r="AK28" s="282" t="s">
        <v>821</v>
      </c>
      <c r="AL28" s="282" t="s">
        <v>821</v>
      </c>
      <c r="AM28" s="282" t="s">
        <v>821</v>
      </c>
      <c r="AN28" s="282" t="s">
        <v>684</v>
      </c>
      <c r="AO28" s="282">
        <v>253</v>
      </c>
      <c r="AP28" s="282">
        <v>253</v>
      </c>
      <c r="AQ28" s="282">
        <v>253</v>
      </c>
      <c r="AR28" s="282" t="s">
        <v>684</v>
      </c>
      <c r="AS28" s="282">
        <v>12</v>
      </c>
      <c r="AT28" s="282">
        <v>12</v>
      </c>
      <c r="AU28" s="282">
        <v>12</v>
      </c>
      <c r="AV28" s="282" t="s">
        <v>684</v>
      </c>
      <c r="AW28" s="286">
        <v>1728</v>
      </c>
      <c r="AX28" s="286">
        <v>1728</v>
      </c>
      <c r="AY28" s="286" t="s">
        <v>677</v>
      </c>
      <c r="AZ28" s="285">
        <v>14984000</v>
      </c>
      <c r="BA28" s="285">
        <v>14984000</v>
      </c>
      <c r="BB28" s="285" t="s">
        <v>677</v>
      </c>
      <c r="BC28" s="285">
        <v>2517</v>
      </c>
      <c r="BD28" s="285" t="s">
        <v>685</v>
      </c>
      <c r="BE28" s="285" t="s">
        <v>679</v>
      </c>
      <c r="BF28" s="285">
        <v>14984000</v>
      </c>
      <c r="BG28" s="285">
        <v>14984000</v>
      </c>
      <c r="BH28" s="285" t="s">
        <v>677</v>
      </c>
      <c r="BI28" s="285">
        <v>14984000</v>
      </c>
      <c r="BJ28" s="285">
        <v>0</v>
      </c>
      <c r="BK28" s="287">
        <v>749200</v>
      </c>
      <c r="BL28" s="287">
        <v>14984000</v>
      </c>
    </row>
    <row r="29" spans="1:64">
      <c r="A29" s="281">
        <v>28</v>
      </c>
      <c r="B29" s="282" t="s">
        <v>822</v>
      </c>
      <c r="C29" s="281">
        <v>7794</v>
      </c>
      <c r="D29" s="283">
        <v>28</v>
      </c>
      <c r="E29" s="282" t="s">
        <v>664</v>
      </c>
      <c r="F29" s="282" t="s">
        <v>665</v>
      </c>
      <c r="G29" s="282" t="s">
        <v>781</v>
      </c>
      <c r="H29" s="282" t="s">
        <v>782</v>
      </c>
      <c r="I29" s="282" t="s">
        <v>783</v>
      </c>
      <c r="J29" s="282" t="s">
        <v>784</v>
      </c>
      <c r="K29" s="282" t="s">
        <v>823</v>
      </c>
      <c r="L29" s="282" t="s">
        <v>671</v>
      </c>
      <c r="M29" s="282" t="s">
        <v>672</v>
      </c>
      <c r="N29" s="282" t="s">
        <v>673</v>
      </c>
      <c r="O29" s="282" t="s">
        <v>674</v>
      </c>
      <c r="P29" s="282">
        <v>80111600</v>
      </c>
      <c r="Q29" s="282" t="s">
        <v>824</v>
      </c>
      <c r="R29" s="282">
        <v>7</v>
      </c>
      <c r="S29" s="282">
        <v>8</v>
      </c>
      <c r="T29" s="282">
        <v>4</v>
      </c>
      <c r="U29" s="282">
        <v>1</v>
      </c>
      <c r="V29" s="282" t="s">
        <v>676</v>
      </c>
      <c r="W29" s="282">
        <v>0</v>
      </c>
      <c r="X29" s="284">
        <v>16888000</v>
      </c>
      <c r="Y29" s="284">
        <v>16888000</v>
      </c>
      <c r="Z29" s="282">
        <v>9933</v>
      </c>
      <c r="AA29" s="285">
        <v>0</v>
      </c>
      <c r="AB29" s="285" t="s">
        <v>825</v>
      </c>
      <c r="AC29" s="282" t="s">
        <v>825</v>
      </c>
      <c r="AD29" s="282" t="s">
        <v>677</v>
      </c>
      <c r="AE29" s="286">
        <v>20202212</v>
      </c>
      <c r="AF29" s="286" t="s">
        <v>826</v>
      </c>
      <c r="AG29" s="282" t="s">
        <v>679</v>
      </c>
      <c r="AH29" s="285" t="s">
        <v>827</v>
      </c>
      <c r="AI29" s="285" t="s">
        <v>827</v>
      </c>
      <c r="AJ29" s="282" t="s">
        <v>677</v>
      </c>
      <c r="AK29" s="282" t="s">
        <v>828</v>
      </c>
      <c r="AL29" s="282" t="s">
        <v>828</v>
      </c>
      <c r="AM29" s="282" t="s">
        <v>828</v>
      </c>
      <c r="AN29" s="282" t="s">
        <v>684</v>
      </c>
      <c r="AO29" s="282">
        <v>253</v>
      </c>
      <c r="AP29" s="282">
        <v>253</v>
      </c>
      <c r="AQ29" s="282">
        <v>253</v>
      </c>
      <c r="AR29" s="282" t="s">
        <v>684</v>
      </c>
      <c r="AS29" s="282">
        <v>12</v>
      </c>
      <c r="AT29" s="282">
        <v>12</v>
      </c>
      <c r="AU29" s="282">
        <v>12</v>
      </c>
      <c r="AV29" s="282" t="s">
        <v>684</v>
      </c>
      <c r="AW29" s="286">
        <v>1765</v>
      </c>
      <c r="AX29" s="286">
        <v>1765</v>
      </c>
      <c r="AY29" s="286" t="s">
        <v>677</v>
      </c>
      <c r="AZ29" s="285">
        <v>16888000</v>
      </c>
      <c r="BA29" s="285">
        <v>35000000</v>
      </c>
      <c r="BB29" s="285" t="s">
        <v>679</v>
      </c>
      <c r="BC29" s="285">
        <v>2548</v>
      </c>
      <c r="BD29" s="285" t="s">
        <v>685</v>
      </c>
      <c r="BE29" s="285" t="s">
        <v>679</v>
      </c>
      <c r="BF29" s="285">
        <v>16888000</v>
      </c>
      <c r="BG29" s="285">
        <v>16888000</v>
      </c>
      <c r="BH29" s="285" t="s">
        <v>677</v>
      </c>
      <c r="BI29" s="285">
        <v>16888000</v>
      </c>
      <c r="BJ29" s="285">
        <v>0</v>
      </c>
      <c r="BK29" s="287">
        <v>562933</v>
      </c>
      <c r="BL29" s="287">
        <v>35000000</v>
      </c>
    </row>
    <row r="30" spans="1:64">
      <c r="A30" s="281">
        <v>29</v>
      </c>
      <c r="B30" s="282" t="s">
        <v>829</v>
      </c>
      <c r="C30" s="281">
        <v>7794</v>
      </c>
      <c r="D30" s="283">
        <v>29</v>
      </c>
      <c r="E30" s="282" t="s">
        <v>664</v>
      </c>
      <c r="F30" s="282" t="s">
        <v>665</v>
      </c>
      <c r="G30" s="282" t="s">
        <v>781</v>
      </c>
      <c r="H30" s="282" t="s">
        <v>782</v>
      </c>
      <c r="I30" s="282" t="s">
        <v>783</v>
      </c>
      <c r="J30" s="282" t="s">
        <v>784</v>
      </c>
      <c r="K30" s="282" t="s">
        <v>823</v>
      </c>
      <c r="L30" s="282" t="s">
        <v>671</v>
      </c>
      <c r="M30" s="282" t="s">
        <v>672</v>
      </c>
      <c r="N30" s="282" t="s">
        <v>673</v>
      </c>
      <c r="O30" s="282" t="s">
        <v>674</v>
      </c>
      <c r="P30" s="282">
        <v>80111600</v>
      </c>
      <c r="Q30" s="282" t="s">
        <v>830</v>
      </c>
      <c r="R30" s="282">
        <v>7</v>
      </c>
      <c r="S30" s="282">
        <v>8</v>
      </c>
      <c r="T30" s="282">
        <v>4</v>
      </c>
      <c r="U30" s="282">
        <v>1</v>
      </c>
      <c r="V30" s="282" t="s">
        <v>676</v>
      </c>
      <c r="W30" s="282">
        <v>0</v>
      </c>
      <c r="X30" s="284">
        <v>19444000</v>
      </c>
      <c r="Y30" s="284">
        <v>19444000</v>
      </c>
      <c r="Z30" s="282">
        <v>9935</v>
      </c>
      <c r="AA30" s="285">
        <v>0</v>
      </c>
      <c r="AB30" s="285" t="s">
        <v>825</v>
      </c>
      <c r="AC30" s="282" t="s">
        <v>825</v>
      </c>
      <c r="AD30" s="282" t="s">
        <v>677</v>
      </c>
      <c r="AE30" s="286">
        <v>20201485</v>
      </c>
      <c r="AF30" s="286" t="s">
        <v>831</v>
      </c>
      <c r="AG30" s="282" t="s">
        <v>679</v>
      </c>
      <c r="AH30" s="285" t="s">
        <v>832</v>
      </c>
      <c r="AI30" s="285" t="s">
        <v>832</v>
      </c>
      <c r="AJ30" s="282" t="s">
        <v>677</v>
      </c>
      <c r="AK30" s="282" t="s">
        <v>833</v>
      </c>
      <c r="AL30" s="282" t="s">
        <v>833</v>
      </c>
      <c r="AM30" s="282" t="s">
        <v>833</v>
      </c>
      <c r="AN30" s="282" t="s">
        <v>684</v>
      </c>
      <c r="AO30" s="282">
        <v>253</v>
      </c>
      <c r="AP30" s="282">
        <v>253</v>
      </c>
      <c r="AQ30" s="282">
        <v>253</v>
      </c>
      <c r="AR30" s="282" t="s">
        <v>684</v>
      </c>
      <c r="AS30" s="282">
        <v>12</v>
      </c>
      <c r="AT30" s="282">
        <v>12</v>
      </c>
      <c r="AU30" s="282">
        <v>12</v>
      </c>
      <c r="AV30" s="282" t="s">
        <v>684</v>
      </c>
      <c r="AW30" s="286">
        <v>1758</v>
      </c>
      <c r="AX30" s="286">
        <v>1758</v>
      </c>
      <c r="AY30" s="286" t="s">
        <v>677</v>
      </c>
      <c r="AZ30" s="285">
        <v>19444000</v>
      </c>
      <c r="BA30" s="285">
        <v>19444000</v>
      </c>
      <c r="BB30" s="285" t="s">
        <v>677</v>
      </c>
      <c r="BC30" s="285">
        <v>1877</v>
      </c>
      <c r="BD30" s="285" t="s">
        <v>685</v>
      </c>
      <c r="BE30" s="285" t="s">
        <v>679</v>
      </c>
      <c r="BF30" s="285">
        <v>19444000</v>
      </c>
      <c r="BG30" s="285">
        <v>19444000</v>
      </c>
      <c r="BH30" s="285" t="s">
        <v>677</v>
      </c>
      <c r="BI30" s="285">
        <v>19444000</v>
      </c>
      <c r="BJ30" s="285">
        <v>0</v>
      </c>
      <c r="BK30" s="287">
        <v>648133</v>
      </c>
      <c r="BL30" s="287">
        <v>19444000</v>
      </c>
    </row>
    <row r="31" spans="1:64">
      <c r="A31" s="281">
        <v>30</v>
      </c>
      <c r="B31" s="282" t="s">
        <v>834</v>
      </c>
      <c r="C31" s="281">
        <v>7794</v>
      </c>
      <c r="D31" s="283">
        <v>30</v>
      </c>
      <c r="E31" s="282" t="s">
        <v>664</v>
      </c>
      <c r="F31" s="282" t="s">
        <v>665</v>
      </c>
      <c r="G31" s="282" t="s">
        <v>781</v>
      </c>
      <c r="H31" s="282" t="s">
        <v>782</v>
      </c>
      <c r="I31" s="282" t="s">
        <v>783</v>
      </c>
      <c r="J31" s="282" t="s">
        <v>784</v>
      </c>
      <c r="K31" s="282" t="s">
        <v>823</v>
      </c>
      <c r="L31" s="282" t="s">
        <v>671</v>
      </c>
      <c r="M31" s="282" t="s">
        <v>672</v>
      </c>
      <c r="N31" s="282" t="s">
        <v>673</v>
      </c>
      <c r="O31" s="282" t="s">
        <v>674</v>
      </c>
      <c r="P31" s="282">
        <v>80111600</v>
      </c>
      <c r="Q31" s="282" t="s">
        <v>835</v>
      </c>
      <c r="R31" s="282">
        <v>7</v>
      </c>
      <c r="S31" s="282">
        <v>8</v>
      </c>
      <c r="T31" s="282">
        <v>5</v>
      </c>
      <c r="U31" s="282">
        <v>1</v>
      </c>
      <c r="V31" s="282" t="s">
        <v>676</v>
      </c>
      <c r="W31" s="282">
        <v>0</v>
      </c>
      <c r="X31" s="284">
        <v>12335000</v>
      </c>
      <c r="Y31" s="284">
        <v>12335000</v>
      </c>
      <c r="Z31" s="282">
        <v>9936</v>
      </c>
      <c r="AA31" s="285">
        <v>0</v>
      </c>
      <c r="AB31" s="285" t="s">
        <v>825</v>
      </c>
      <c r="AC31" s="282" t="s">
        <v>825</v>
      </c>
      <c r="AD31" s="282" t="s">
        <v>677</v>
      </c>
      <c r="AE31" s="286">
        <v>20201297</v>
      </c>
      <c r="AF31" s="286" t="s">
        <v>836</v>
      </c>
      <c r="AG31" s="282" t="s">
        <v>679</v>
      </c>
      <c r="AH31" s="285" t="s">
        <v>837</v>
      </c>
      <c r="AI31" s="285" t="s">
        <v>837</v>
      </c>
      <c r="AJ31" s="282" t="s">
        <v>677</v>
      </c>
      <c r="AK31" s="282" t="s">
        <v>838</v>
      </c>
      <c r="AL31" s="282" t="s">
        <v>838</v>
      </c>
      <c r="AM31" s="282" t="s">
        <v>838</v>
      </c>
      <c r="AN31" s="282" t="s">
        <v>684</v>
      </c>
      <c r="AO31" s="282">
        <v>253</v>
      </c>
      <c r="AP31" s="282">
        <v>253</v>
      </c>
      <c r="AQ31" s="282">
        <v>253</v>
      </c>
      <c r="AR31" s="282" t="s">
        <v>684</v>
      </c>
      <c r="AS31" s="282">
        <v>12</v>
      </c>
      <c r="AT31" s="282">
        <v>12</v>
      </c>
      <c r="AU31" s="282">
        <v>12</v>
      </c>
      <c r="AV31" s="282" t="s">
        <v>684</v>
      </c>
      <c r="AW31" s="286">
        <v>1796</v>
      </c>
      <c r="AX31" s="286">
        <v>1796</v>
      </c>
      <c r="AY31" s="286" t="s">
        <v>677</v>
      </c>
      <c r="AZ31" s="285">
        <v>12335000</v>
      </c>
      <c r="BA31" s="285">
        <v>12335000</v>
      </c>
      <c r="BB31" s="285" t="s">
        <v>677</v>
      </c>
      <c r="BC31" s="285">
        <v>1623</v>
      </c>
      <c r="BD31" s="285" t="s">
        <v>685</v>
      </c>
      <c r="BE31" s="285" t="s">
        <v>679</v>
      </c>
      <c r="BF31" s="285">
        <v>12335000</v>
      </c>
      <c r="BG31" s="285">
        <v>12335000</v>
      </c>
      <c r="BH31" s="285" t="s">
        <v>677</v>
      </c>
      <c r="BI31" s="285">
        <v>12088300</v>
      </c>
      <c r="BJ31" s="285">
        <v>0</v>
      </c>
      <c r="BK31" s="287">
        <v>2220300</v>
      </c>
      <c r="BL31" s="287">
        <v>12335000</v>
      </c>
    </row>
    <row r="32" spans="1:64">
      <c r="A32" s="281">
        <v>31</v>
      </c>
      <c r="B32" s="282" t="s">
        <v>839</v>
      </c>
      <c r="C32" s="281">
        <v>7794</v>
      </c>
      <c r="D32" s="283">
        <v>31</v>
      </c>
      <c r="E32" s="282" t="s">
        <v>664</v>
      </c>
      <c r="F32" s="282" t="s">
        <v>665</v>
      </c>
      <c r="G32" s="282" t="s">
        <v>781</v>
      </c>
      <c r="H32" s="282" t="s">
        <v>782</v>
      </c>
      <c r="I32" s="282" t="s">
        <v>783</v>
      </c>
      <c r="J32" s="282" t="s">
        <v>784</v>
      </c>
      <c r="K32" s="282" t="s">
        <v>823</v>
      </c>
      <c r="L32" s="282" t="s">
        <v>671</v>
      </c>
      <c r="M32" s="282" t="s">
        <v>672</v>
      </c>
      <c r="N32" s="282" t="s">
        <v>673</v>
      </c>
      <c r="O32" s="282" t="s">
        <v>674</v>
      </c>
      <c r="P32" s="282">
        <v>80111600</v>
      </c>
      <c r="Q32" s="282" t="s">
        <v>830</v>
      </c>
      <c r="R32" s="282">
        <v>7</v>
      </c>
      <c r="S32" s="282">
        <v>8</v>
      </c>
      <c r="T32" s="282">
        <v>4</v>
      </c>
      <c r="U32" s="282">
        <v>1</v>
      </c>
      <c r="V32" s="282" t="s">
        <v>676</v>
      </c>
      <c r="W32" s="282">
        <v>0</v>
      </c>
      <c r="X32" s="284">
        <v>19444000</v>
      </c>
      <c r="Y32" s="284">
        <v>19444000</v>
      </c>
      <c r="Z32" s="282">
        <v>9937</v>
      </c>
      <c r="AA32" s="285">
        <v>0</v>
      </c>
      <c r="AB32" s="285" t="s">
        <v>825</v>
      </c>
      <c r="AC32" s="282" t="s">
        <v>825</v>
      </c>
      <c r="AD32" s="282" t="s">
        <v>677</v>
      </c>
      <c r="AE32" s="286">
        <v>20202047</v>
      </c>
      <c r="AF32" s="286" t="s">
        <v>840</v>
      </c>
      <c r="AG32" s="282" t="s">
        <v>679</v>
      </c>
      <c r="AH32" s="285" t="s">
        <v>841</v>
      </c>
      <c r="AI32" s="285" t="s">
        <v>841</v>
      </c>
      <c r="AJ32" s="282" t="s">
        <v>677</v>
      </c>
      <c r="AK32" s="282" t="s">
        <v>833</v>
      </c>
      <c r="AL32" s="282" t="s">
        <v>833</v>
      </c>
      <c r="AM32" s="282" t="s">
        <v>833</v>
      </c>
      <c r="AN32" s="282" t="s">
        <v>684</v>
      </c>
      <c r="AO32" s="282">
        <v>253</v>
      </c>
      <c r="AP32" s="282">
        <v>253</v>
      </c>
      <c r="AQ32" s="282">
        <v>253</v>
      </c>
      <c r="AR32" s="282" t="s">
        <v>684</v>
      </c>
      <c r="AS32" s="282">
        <v>12</v>
      </c>
      <c r="AT32" s="282">
        <v>12</v>
      </c>
      <c r="AU32" s="282">
        <v>12</v>
      </c>
      <c r="AV32" s="282" t="s">
        <v>684</v>
      </c>
      <c r="AW32" s="286">
        <v>1764</v>
      </c>
      <c r="AX32" s="286">
        <v>1764</v>
      </c>
      <c r="AY32" s="286" t="s">
        <v>677</v>
      </c>
      <c r="AZ32" s="285">
        <v>19444000</v>
      </c>
      <c r="BA32" s="285">
        <v>19444000</v>
      </c>
      <c r="BB32" s="285" t="s">
        <v>677</v>
      </c>
      <c r="BC32" s="285">
        <v>2389</v>
      </c>
      <c r="BD32" s="285" t="s">
        <v>685</v>
      </c>
      <c r="BE32" s="285" t="s">
        <v>679</v>
      </c>
      <c r="BF32" s="285">
        <v>19444000</v>
      </c>
      <c r="BG32" s="285">
        <v>19444000</v>
      </c>
      <c r="BH32" s="285" t="s">
        <v>677</v>
      </c>
      <c r="BI32" s="285">
        <v>19444000</v>
      </c>
      <c r="BJ32" s="285">
        <v>0</v>
      </c>
      <c r="BK32" s="287">
        <v>0</v>
      </c>
      <c r="BL32" s="287">
        <v>19444000</v>
      </c>
    </row>
    <row r="33" spans="1:64">
      <c r="A33" s="281">
        <v>32</v>
      </c>
      <c r="B33" s="282" t="s">
        <v>842</v>
      </c>
      <c r="C33" s="281">
        <v>7794</v>
      </c>
      <c r="D33" s="283">
        <v>32</v>
      </c>
      <c r="E33" s="282" t="s">
        <v>664</v>
      </c>
      <c r="F33" s="282" t="s">
        <v>665</v>
      </c>
      <c r="G33" s="282" t="s">
        <v>781</v>
      </c>
      <c r="H33" s="282" t="s">
        <v>782</v>
      </c>
      <c r="I33" s="282" t="s">
        <v>783</v>
      </c>
      <c r="J33" s="282" t="s">
        <v>784</v>
      </c>
      <c r="K33" s="282" t="s">
        <v>823</v>
      </c>
      <c r="L33" s="282" t="s">
        <v>671</v>
      </c>
      <c r="M33" s="282" t="s">
        <v>672</v>
      </c>
      <c r="N33" s="282" t="s">
        <v>673</v>
      </c>
      <c r="O33" s="282" t="s">
        <v>674</v>
      </c>
      <c r="P33" s="282">
        <v>80111600</v>
      </c>
      <c r="Q33" s="282" t="s">
        <v>824</v>
      </c>
      <c r="R33" s="282">
        <v>7</v>
      </c>
      <c r="S33" s="282">
        <v>8</v>
      </c>
      <c r="T33" s="282">
        <v>4</v>
      </c>
      <c r="U33" s="282">
        <v>1</v>
      </c>
      <c r="V33" s="282" t="s">
        <v>676</v>
      </c>
      <c r="W33" s="282">
        <v>0</v>
      </c>
      <c r="X33" s="284">
        <v>16888000</v>
      </c>
      <c r="Y33" s="284">
        <v>16888000</v>
      </c>
      <c r="Z33" s="282">
        <v>9939</v>
      </c>
      <c r="AA33" s="285">
        <v>0</v>
      </c>
      <c r="AB33" s="285" t="s">
        <v>825</v>
      </c>
      <c r="AC33" s="282" t="s">
        <v>825</v>
      </c>
      <c r="AD33" s="282" t="s">
        <v>677</v>
      </c>
      <c r="AE33" s="286">
        <v>20201935</v>
      </c>
      <c r="AF33" s="286" t="s">
        <v>843</v>
      </c>
      <c r="AG33" s="282" t="s">
        <v>679</v>
      </c>
      <c r="AH33" s="285" t="s">
        <v>844</v>
      </c>
      <c r="AI33" s="285" t="s">
        <v>844</v>
      </c>
      <c r="AJ33" s="282" t="s">
        <v>677</v>
      </c>
      <c r="AK33" s="282" t="s">
        <v>828</v>
      </c>
      <c r="AL33" s="282" t="s">
        <v>828</v>
      </c>
      <c r="AM33" s="282" t="s">
        <v>828</v>
      </c>
      <c r="AN33" s="282" t="s">
        <v>684</v>
      </c>
      <c r="AO33" s="282">
        <v>253</v>
      </c>
      <c r="AP33" s="282">
        <v>253</v>
      </c>
      <c r="AQ33" s="282">
        <v>253</v>
      </c>
      <c r="AR33" s="282" t="s">
        <v>684</v>
      </c>
      <c r="AS33" s="282">
        <v>12</v>
      </c>
      <c r="AT33" s="282">
        <v>12</v>
      </c>
      <c r="AU33" s="282">
        <v>12</v>
      </c>
      <c r="AV33" s="282" t="s">
        <v>684</v>
      </c>
      <c r="AW33" s="286">
        <v>1753</v>
      </c>
      <c r="AX33" s="286">
        <v>1753</v>
      </c>
      <c r="AY33" s="286" t="s">
        <v>677</v>
      </c>
      <c r="AZ33" s="285">
        <v>16888000</v>
      </c>
      <c r="BA33" s="285">
        <v>16888000</v>
      </c>
      <c r="BB33" s="285" t="s">
        <v>677</v>
      </c>
      <c r="BC33" s="285">
        <v>2253</v>
      </c>
      <c r="BD33" s="285" t="s">
        <v>685</v>
      </c>
      <c r="BE33" s="285" t="s">
        <v>679</v>
      </c>
      <c r="BF33" s="285">
        <v>16888000</v>
      </c>
      <c r="BG33" s="285">
        <v>16888000</v>
      </c>
      <c r="BH33" s="285" t="s">
        <v>677</v>
      </c>
      <c r="BI33" s="285">
        <v>16888000</v>
      </c>
      <c r="BJ33" s="285">
        <v>0</v>
      </c>
      <c r="BK33" s="287">
        <v>1407333</v>
      </c>
      <c r="BL33" s="287">
        <v>16888000</v>
      </c>
    </row>
    <row r="34" spans="1:64">
      <c r="A34" s="281">
        <v>33</v>
      </c>
      <c r="B34" s="282" t="s">
        <v>845</v>
      </c>
      <c r="C34" s="281">
        <v>7794</v>
      </c>
      <c r="D34" s="283">
        <v>33</v>
      </c>
      <c r="E34" s="282" t="s">
        <v>664</v>
      </c>
      <c r="F34" s="282" t="s">
        <v>665</v>
      </c>
      <c r="G34" s="282" t="s">
        <v>781</v>
      </c>
      <c r="H34" s="282" t="s">
        <v>782</v>
      </c>
      <c r="I34" s="282" t="s">
        <v>783</v>
      </c>
      <c r="J34" s="282" t="s">
        <v>784</v>
      </c>
      <c r="K34" s="282" t="s">
        <v>823</v>
      </c>
      <c r="L34" s="282" t="s">
        <v>671</v>
      </c>
      <c r="M34" s="282" t="s">
        <v>672</v>
      </c>
      <c r="N34" s="282" t="s">
        <v>673</v>
      </c>
      <c r="O34" s="282" t="s">
        <v>674</v>
      </c>
      <c r="P34" s="282">
        <v>80111600</v>
      </c>
      <c r="Q34" s="282" t="s">
        <v>846</v>
      </c>
      <c r="R34" s="282">
        <v>7</v>
      </c>
      <c r="S34" s="282">
        <v>8</v>
      </c>
      <c r="T34" s="282">
        <v>4</v>
      </c>
      <c r="U34" s="282">
        <v>1</v>
      </c>
      <c r="V34" s="282" t="s">
        <v>676</v>
      </c>
      <c r="W34" s="282">
        <v>0</v>
      </c>
      <c r="X34" s="284">
        <v>19444000</v>
      </c>
      <c r="Y34" s="284">
        <v>19444000</v>
      </c>
      <c r="Z34" s="282">
        <v>9941</v>
      </c>
      <c r="AA34" s="285">
        <v>0</v>
      </c>
      <c r="AB34" s="285" t="s">
        <v>825</v>
      </c>
      <c r="AC34" s="282" t="s">
        <v>825</v>
      </c>
      <c r="AD34" s="282" t="s">
        <v>677</v>
      </c>
      <c r="AE34" s="286">
        <v>20201939</v>
      </c>
      <c r="AF34" s="286" t="s">
        <v>847</v>
      </c>
      <c r="AG34" s="282" t="s">
        <v>679</v>
      </c>
      <c r="AH34" s="285" t="s">
        <v>848</v>
      </c>
      <c r="AI34" s="285" t="s">
        <v>848</v>
      </c>
      <c r="AJ34" s="282" t="s">
        <v>677</v>
      </c>
      <c r="AK34" s="282" t="s">
        <v>849</v>
      </c>
      <c r="AL34" s="282" t="s">
        <v>849</v>
      </c>
      <c r="AM34" s="282" t="s">
        <v>849</v>
      </c>
      <c r="AN34" s="282" t="s">
        <v>684</v>
      </c>
      <c r="AO34" s="282">
        <v>253</v>
      </c>
      <c r="AP34" s="282">
        <v>253</v>
      </c>
      <c r="AQ34" s="282">
        <v>253</v>
      </c>
      <c r="AR34" s="282" t="s">
        <v>684</v>
      </c>
      <c r="AS34" s="282">
        <v>12</v>
      </c>
      <c r="AT34" s="282">
        <v>12</v>
      </c>
      <c r="AU34" s="282">
        <v>12</v>
      </c>
      <c r="AV34" s="282" t="s">
        <v>684</v>
      </c>
      <c r="AW34" s="286">
        <v>1752</v>
      </c>
      <c r="AX34" s="286">
        <v>1752</v>
      </c>
      <c r="AY34" s="286" t="s">
        <v>677</v>
      </c>
      <c r="AZ34" s="285">
        <v>19444000</v>
      </c>
      <c r="BA34" s="285">
        <v>19444000</v>
      </c>
      <c r="BB34" s="285" t="s">
        <v>677</v>
      </c>
      <c r="BC34" s="285">
        <v>2322</v>
      </c>
      <c r="BD34" s="285" t="s">
        <v>685</v>
      </c>
      <c r="BE34" s="285" t="s">
        <v>679</v>
      </c>
      <c r="BF34" s="285">
        <v>19444000</v>
      </c>
      <c r="BG34" s="285">
        <v>19444000</v>
      </c>
      <c r="BH34" s="285" t="s">
        <v>677</v>
      </c>
      <c r="BI34" s="285">
        <v>19444000</v>
      </c>
      <c r="BJ34" s="285">
        <v>0</v>
      </c>
      <c r="BK34" s="287">
        <v>1134233</v>
      </c>
      <c r="BL34" s="287">
        <v>19444000</v>
      </c>
    </row>
    <row r="35" spans="1:64">
      <c r="A35" s="281">
        <v>34</v>
      </c>
      <c r="B35" s="282" t="s">
        <v>850</v>
      </c>
      <c r="C35" s="281">
        <v>7794</v>
      </c>
      <c r="D35" s="283">
        <v>34</v>
      </c>
      <c r="E35" s="282" t="s">
        <v>664</v>
      </c>
      <c r="F35" s="282" t="s">
        <v>665</v>
      </c>
      <c r="G35" s="282" t="s">
        <v>781</v>
      </c>
      <c r="H35" s="282" t="s">
        <v>814</v>
      </c>
      <c r="I35" s="282" t="s">
        <v>815</v>
      </c>
      <c r="J35" s="282" t="s">
        <v>784</v>
      </c>
      <c r="K35" s="282" t="s">
        <v>816</v>
      </c>
      <c r="L35" s="282" t="s">
        <v>671</v>
      </c>
      <c r="M35" s="282" t="s">
        <v>672</v>
      </c>
      <c r="N35" s="282" t="s">
        <v>673</v>
      </c>
      <c r="O35" s="282" t="s">
        <v>674</v>
      </c>
      <c r="P35" s="282">
        <v>80111600</v>
      </c>
      <c r="Q35" s="282" t="s">
        <v>851</v>
      </c>
      <c r="R35" s="282">
        <v>7</v>
      </c>
      <c r="S35" s="282">
        <v>8</v>
      </c>
      <c r="T35" s="282">
        <v>4</v>
      </c>
      <c r="U35" s="282">
        <v>1</v>
      </c>
      <c r="V35" s="282" t="s">
        <v>676</v>
      </c>
      <c r="W35" s="282">
        <v>0</v>
      </c>
      <c r="X35" s="284">
        <v>13428000</v>
      </c>
      <c r="Y35" s="284">
        <v>13428000</v>
      </c>
      <c r="Z35" s="282">
        <v>9968</v>
      </c>
      <c r="AA35" s="285">
        <v>0</v>
      </c>
      <c r="AB35" s="285" t="s">
        <v>818</v>
      </c>
      <c r="AC35" s="282" t="s">
        <v>818</v>
      </c>
      <c r="AD35" s="282" t="s">
        <v>677</v>
      </c>
      <c r="AE35" s="286">
        <v>20201595</v>
      </c>
      <c r="AF35" s="286" t="s">
        <v>852</v>
      </c>
      <c r="AG35" s="282" t="s">
        <v>679</v>
      </c>
      <c r="AH35" s="285" t="s">
        <v>853</v>
      </c>
      <c r="AI35" s="285" t="s">
        <v>853</v>
      </c>
      <c r="AJ35" s="282" t="s">
        <v>677</v>
      </c>
      <c r="AK35" s="282" t="s">
        <v>854</v>
      </c>
      <c r="AL35" s="282" t="s">
        <v>854</v>
      </c>
      <c r="AM35" s="282" t="s">
        <v>854</v>
      </c>
      <c r="AN35" s="282" t="s">
        <v>684</v>
      </c>
      <c r="AO35" s="282">
        <v>253</v>
      </c>
      <c r="AP35" s="282">
        <v>253</v>
      </c>
      <c r="AQ35" s="282">
        <v>253</v>
      </c>
      <c r="AR35" s="282" t="s">
        <v>684</v>
      </c>
      <c r="AS35" s="282">
        <v>12</v>
      </c>
      <c r="AT35" s="282">
        <v>12</v>
      </c>
      <c r="AU35" s="282">
        <v>12</v>
      </c>
      <c r="AV35" s="282" t="s">
        <v>684</v>
      </c>
      <c r="AW35" s="286">
        <v>2232</v>
      </c>
      <c r="AX35" s="286">
        <v>2232</v>
      </c>
      <c r="AY35" s="286" t="s">
        <v>677</v>
      </c>
      <c r="AZ35" s="285">
        <v>13428000</v>
      </c>
      <c r="BA35" s="285">
        <v>13428000</v>
      </c>
      <c r="BB35" s="285" t="s">
        <v>677</v>
      </c>
      <c r="BC35" s="285">
        <v>1979</v>
      </c>
      <c r="BD35" s="285" t="s">
        <v>685</v>
      </c>
      <c r="BE35" s="285" t="s">
        <v>679</v>
      </c>
      <c r="BF35" s="285">
        <v>13428000</v>
      </c>
      <c r="BG35" s="285">
        <v>13428000</v>
      </c>
      <c r="BH35" s="285" t="s">
        <v>677</v>
      </c>
      <c r="BI35" s="285">
        <v>13428000</v>
      </c>
      <c r="BJ35" s="285">
        <v>0</v>
      </c>
      <c r="BK35" s="287">
        <v>1454700</v>
      </c>
      <c r="BL35" s="287">
        <v>13428000</v>
      </c>
    </row>
    <row r="36" spans="1:64">
      <c r="A36" s="281">
        <v>35</v>
      </c>
      <c r="B36" s="282" t="s">
        <v>855</v>
      </c>
      <c r="C36" s="281">
        <v>7794</v>
      </c>
      <c r="D36" s="283">
        <v>35</v>
      </c>
      <c r="E36" s="282" t="s">
        <v>664</v>
      </c>
      <c r="F36" s="282" t="s">
        <v>665</v>
      </c>
      <c r="G36" s="282" t="s">
        <v>781</v>
      </c>
      <c r="H36" s="282" t="s">
        <v>782</v>
      </c>
      <c r="I36" s="282" t="s">
        <v>783</v>
      </c>
      <c r="J36" s="282" t="s">
        <v>784</v>
      </c>
      <c r="K36" s="282" t="s">
        <v>823</v>
      </c>
      <c r="L36" s="282" t="s">
        <v>671</v>
      </c>
      <c r="M36" s="282" t="s">
        <v>672</v>
      </c>
      <c r="N36" s="282" t="s">
        <v>673</v>
      </c>
      <c r="O36" s="282" t="s">
        <v>674</v>
      </c>
      <c r="P36" s="282">
        <v>80111600</v>
      </c>
      <c r="Q36" s="282" t="s">
        <v>856</v>
      </c>
      <c r="R36" s="282">
        <v>7</v>
      </c>
      <c r="S36" s="282">
        <v>8</v>
      </c>
      <c r="T36" s="282">
        <v>4</v>
      </c>
      <c r="U36" s="282">
        <v>1</v>
      </c>
      <c r="V36" s="282" t="s">
        <v>676</v>
      </c>
      <c r="W36" s="282">
        <v>0</v>
      </c>
      <c r="X36" s="284">
        <v>11528000</v>
      </c>
      <c r="Y36" s="284">
        <v>11528000</v>
      </c>
      <c r="Z36" s="282">
        <v>9969</v>
      </c>
      <c r="AA36" s="285">
        <v>0</v>
      </c>
      <c r="AB36" s="285" t="s">
        <v>825</v>
      </c>
      <c r="AC36" s="282" t="s">
        <v>825</v>
      </c>
      <c r="AD36" s="282" t="s">
        <v>677</v>
      </c>
      <c r="AE36" s="286">
        <v>20201878</v>
      </c>
      <c r="AF36" s="286" t="s">
        <v>857</v>
      </c>
      <c r="AG36" s="282" t="s">
        <v>679</v>
      </c>
      <c r="AH36" s="285" t="s">
        <v>858</v>
      </c>
      <c r="AI36" s="285" t="s">
        <v>859</v>
      </c>
      <c r="AJ36" s="282" t="s">
        <v>677</v>
      </c>
      <c r="AK36" s="282" t="s">
        <v>860</v>
      </c>
      <c r="AL36" s="282" t="s">
        <v>860</v>
      </c>
      <c r="AM36" s="282" t="s">
        <v>860</v>
      </c>
      <c r="AN36" s="282" t="s">
        <v>684</v>
      </c>
      <c r="AO36" s="282">
        <v>253</v>
      </c>
      <c r="AP36" s="282">
        <v>253</v>
      </c>
      <c r="AQ36" s="282">
        <v>253</v>
      </c>
      <c r="AR36" s="282" t="s">
        <v>684</v>
      </c>
      <c r="AS36" s="282">
        <v>12</v>
      </c>
      <c r="AT36" s="282">
        <v>12</v>
      </c>
      <c r="AU36" s="282">
        <v>12</v>
      </c>
      <c r="AV36" s="282" t="s">
        <v>684</v>
      </c>
      <c r="AW36" s="286">
        <v>1735</v>
      </c>
      <c r="AX36" s="286">
        <v>1735</v>
      </c>
      <c r="AY36" s="286" t="s">
        <v>677</v>
      </c>
      <c r="AZ36" s="285">
        <v>11528000</v>
      </c>
      <c r="BA36" s="285">
        <v>11528000</v>
      </c>
      <c r="BB36" s="285" t="s">
        <v>677</v>
      </c>
      <c r="BC36" s="285">
        <v>2328</v>
      </c>
      <c r="BD36" s="285" t="s">
        <v>685</v>
      </c>
      <c r="BE36" s="285" t="s">
        <v>679</v>
      </c>
      <c r="BF36" s="285">
        <v>11528000</v>
      </c>
      <c r="BG36" s="285">
        <v>11528000</v>
      </c>
      <c r="BH36" s="285" t="s">
        <v>677</v>
      </c>
      <c r="BI36" s="285">
        <v>11528000</v>
      </c>
      <c r="BJ36" s="285">
        <v>0</v>
      </c>
      <c r="BK36" s="287">
        <v>672467</v>
      </c>
      <c r="BL36" s="287">
        <v>11528000</v>
      </c>
    </row>
    <row r="37" spans="1:64">
      <c r="A37" s="281">
        <v>36</v>
      </c>
      <c r="B37" s="282" t="s">
        <v>861</v>
      </c>
      <c r="C37" s="281">
        <v>7794</v>
      </c>
      <c r="D37" s="283">
        <v>36</v>
      </c>
      <c r="E37" s="282" t="s">
        <v>664</v>
      </c>
      <c r="F37" s="282" t="s">
        <v>665</v>
      </c>
      <c r="G37" s="282" t="s">
        <v>781</v>
      </c>
      <c r="H37" s="282" t="s">
        <v>782</v>
      </c>
      <c r="I37" s="282" t="s">
        <v>783</v>
      </c>
      <c r="J37" s="282" t="s">
        <v>784</v>
      </c>
      <c r="K37" s="282" t="s">
        <v>823</v>
      </c>
      <c r="L37" s="282" t="s">
        <v>671</v>
      </c>
      <c r="M37" s="282" t="s">
        <v>672</v>
      </c>
      <c r="N37" s="282" t="s">
        <v>673</v>
      </c>
      <c r="O37" s="282" t="s">
        <v>674</v>
      </c>
      <c r="P37" s="282">
        <v>80111600</v>
      </c>
      <c r="Q37" s="282" t="s">
        <v>824</v>
      </c>
      <c r="R37" s="282">
        <v>7</v>
      </c>
      <c r="S37" s="282">
        <v>8</v>
      </c>
      <c r="T37" s="282">
        <v>4</v>
      </c>
      <c r="U37" s="282">
        <v>1</v>
      </c>
      <c r="V37" s="282" t="s">
        <v>676</v>
      </c>
      <c r="W37" s="282">
        <v>0</v>
      </c>
      <c r="X37" s="284">
        <v>16888000</v>
      </c>
      <c r="Y37" s="284">
        <v>16888000</v>
      </c>
      <c r="Z37" s="282">
        <v>10376</v>
      </c>
      <c r="AA37" s="285">
        <v>0</v>
      </c>
      <c r="AB37" s="285" t="s">
        <v>825</v>
      </c>
      <c r="AC37" s="282" t="s">
        <v>825</v>
      </c>
      <c r="AD37" s="282" t="s">
        <v>677</v>
      </c>
      <c r="AE37" s="286">
        <v>20201396</v>
      </c>
      <c r="AF37" s="286" t="s">
        <v>862</v>
      </c>
      <c r="AG37" s="282" t="s">
        <v>679</v>
      </c>
      <c r="AH37" s="285" t="s">
        <v>863</v>
      </c>
      <c r="AI37" s="285" t="s">
        <v>863</v>
      </c>
      <c r="AJ37" s="282" t="s">
        <v>677</v>
      </c>
      <c r="AK37" s="282" t="s">
        <v>828</v>
      </c>
      <c r="AL37" s="282" t="s">
        <v>864</v>
      </c>
      <c r="AM37" s="282" t="s">
        <v>828</v>
      </c>
      <c r="AN37" s="282" t="s">
        <v>683</v>
      </c>
      <c r="AO37" s="282">
        <v>253</v>
      </c>
      <c r="AP37" s="282">
        <v>253</v>
      </c>
      <c r="AQ37" s="282">
        <v>253</v>
      </c>
      <c r="AR37" s="282" t="s">
        <v>684</v>
      </c>
      <c r="AS37" s="282">
        <v>12</v>
      </c>
      <c r="AT37" s="282">
        <v>12</v>
      </c>
      <c r="AU37" s="282">
        <v>12</v>
      </c>
      <c r="AV37" s="282" t="s">
        <v>684</v>
      </c>
      <c r="AW37" s="286">
        <v>2017</v>
      </c>
      <c r="AX37" s="286">
        <v>2017</v>
      </c>
      <c r="AY37" s="286" t="s">
        <v>677</v>
      </c>
      <c r="AZ37" s="285">
        <v>16888000</v>
      </c>
      <c r="BA37" s="285">
        <v>16888000</v>
      </c>
      <c r="BB37" s="285" t="s">
        <v>677</v>
      </c>
      <c r="BC37" s="285">
        <v>1741</v>
      </c>
      <c r="BD37" s="285" t="s">
        <v>685</v>
      </c>
      <c r="BE37" s="285" t="s">
        <v>679</v>
      </c>
      <c r="BF37" s="285">
        <v>16888000</v>
      </c>
      <c r="BG37" s="285">
        <v>16888000</v>
      </c>
      <c r="BH37" s="285" t="s">
        <v>677</v>
      </c>
      <c r="BI37" s="285">
        <v>16888000</v>
      </c>
      <c r="BJ37" s="285">
        <v>0</v>
      </c>
      <c r="BK37" s="287">
        <v>2955400</v>
      </c>
      <c r="BL37" s="287">
        <v>16888000</v>
      </c>
    </row>
    <row r="38" spans="1:64">
      <c r="A38" s="281">
        <v>37</v>
      </c>
      <c r="B38" s="282" t="s">
        <v>865</v>
      </c>
      <c r="C38" s="281">
        <v>7794</v>
      </c>
      <c r="D38" s="283">
        <v>37</v>
      </c>
      <c r="E38" s="282" t="s">
        <v>664</v>
      </c>
      <c r="F38" s="282" t="s">
        <v>665</v>
      </c>
      <c r="G38" s="282" t="s">
        <v>781</v>
      </c>
      <c r="H38" s="282" t="s">
        <v>782</v>
      </c>
      <c r="I38" s="282" t="s">
        <v>783</v>
      </c>
      <c r="J38" s="282" t="s">
        <v>784</v>
      </c>
      <c r="K38" s="282" t="s">
        <v>823</v>
      </c>
      <c r="L38" s="282" t="s">
        <v>671</v>
      </c>
      <c r="M38" s="282" t="s">
        <v>672</v>
      </c>
      <c r="N38" s="282" t="s">
        <v>673</v>
      </c>
      <c r="O38" s="282" t="s">
        <v>674</v>
      </c>
      <c r="P38" s="282">
        <v>80111600</v>
      </c>
      <c r="Q38" s="282" t="s">
        <v>824</v>
      </c>
      <c r="R38" s="282">
        <v>7</v>
      </c>
      <c r="S38" s="282">
        <v>8</v>
      </c>
      <c r="T38" s="282">
        <v>4</v>
      </c>
      <c r="U38" s="282">
        <v>1</v>
      </c>
      <c r="V38" s="282" t="s">
        <v>676</v>
      </c>
      <c r="W38" s="282">
        <v>0</v>
      </c>
      <c r="X38" s="284">
        <v>16888000</v>
      </c>
      <c r="Y38" s="284">
        <v>16888000</v>
      </c>
      <c r="Z38" s="282">
        <v>9971</v>
      </c>
      <c r="AA38" s="285">
        <v>0</v>
      </c>
      <c r="AB38" s="285" t="s">
        <v>825</v>
      </c>
      <c r="AC38" s="282" t="s">
        <v>825</v>
      </c>
      <c r="AD38" s="282" t="s">
        <v>677</v>
      </c>
      <c r="AE38" s="286">
        <v>20201984</v>
      </c>
      <c r="AF38" s="286" t="s">
        <v>866</v>
      </c>
      <c r="AG38" s="282" t="s">
        <v>679</v>
      </c>
      <c r="AH38" s="285" t="s">
        <v>867</v>
      </c>
      <c r="AI38" s="285" t="s">
        <v>867</v>
      </c>
      <c r="AJ38" s="282" t="s">
        <v>677</v>
      </c>
      <c r="AK38" s="282" t="s">
        <v>828</v>
      </c>
      <c r="AL38" s="282" t="s">
        <v>828</v>
      </c>
      <c r="AM38" s="282" t="s">
        <v>828</v>
      </c>
      <c r="AN38" s="282" t="s">
        <v>684</v>
      </c>
      <c r="AO38" s="282">
        <v>253</v>
      </c>
      <c r="AP38" s="282">
        <v>253</v>
      </c>
      <c r="AQ38" s="282">
        <v>253</v>
      </c>
      <c r="AR38" s="282" t="s">
        <v>684</v>
      </c>
      <c r="AS38" s="282">
        <v>12</v>
      </c>
      <c r="AT38" s="282">
        <v>12</v>
      </c>
      <c r="AU38" s="282">
        <v>12</v>
      </c>
      <c r="AV38" s="282" t="s">
        <v>684</v>
      </c>
      <c r="AW38" s="286">
        <v>1736</v>
      </c>
      <c r="AX38" s="286">
        <v>1736</v>
      </c>
      <c r="AY38" s="286" t="s">
        <v>677</v>
      </c>
      <c r="AZ38" s="285">
        <v>16888000</v>
      </c>
      <c r="BA38" s="285">
        <v>16888000</v>
      </c>
      <c r="BB38" s="285" t="s">
        <v>677</v>
      </c>
      <c r="BC38" s="285">
        <v>2311</v>
      </c>
      <c r="BD38" s="285" t="s">
        <v>685</v>
      </c>
      <c r="BE38" s="285" t="s">
        <v>679</v>
      </c>
      <c r="BF38" s="285">
        <v>16888000</v>
      </c>
      <c r="BG38" s="285">
        <v>16888000</v>
      </c>
      <c r="BH38" s="285" t="s">
        <v>677</v>
      </c>
      <c r="BI38" s="285">
        <v>16888000</v>
      </c>
      <c r="BJ38" s="285">
        <v>0</v>
      </c>
      <c r="BK38" s="287">
        <v>985133</v>
      </c>
      <c r="BL38" s="287">
        <v>16888000</v>
      </c>
    </row>
    <row r="39" spans="1:64">
      <c r="A39" s="281">
        <v>38</v>
      </c>
      <c r="B39" s="282" t="s">
        <v>868</v>
      </c>
      <c r="C39" s="281">
        <v>7794</v>
      </c>
      <c r="D39" s="283">
        <v>38</v>
      </c>
      <c r="E39" s="282" t="s">
        <v>664</v>
      </c>
      <c r="F39" s="282" t="s">
        <v>665</v>
      </c>
      <c r="G39" s="282" t="s">
        <v>781</v>
      </c>
      <c r="H39" s="282" t="s">
        <v>782</v>
      </c>
      <c r="I39" s="282" t="s">
        <v>783</v>
      </c>
      <c r="J39" s="282" t="s">
        <v>784</v>
      </c>
      <c r="K39" s="282" t="s">
        <v>823</v>
      </c>
      <c r="L39" s="282" t="s">
        <v>671</v>
      </c>
      <c r="M39" s="282" t="s">
        <v>737</v>
      </c>
      <c r="N39" s="282" t="s">
        <v>738</v>
      </c>
      <c r="O39" s="282" t="s">
        <v>739</v>
      </c>
      <c r="P39" s="282" t="s">
        <v>740</v>
      </c>
      <c r="Q39" s="282" t="s">
        <v>741</v>
      </c>
      <c r="R39" s="282">
        <v>7</v>
      </c>
      <c r="S39" s="282">
        <v>7</v>
      </c>
      <c r="T39" s="282">
        <v>3</v>
      </c>
      <c r="U39" s="282">
        <v>1</v>
      </c>
      <c r="V39" s="282" t="s">
        <v>742</v>
      </c>
      <c r="W39" s="282">
        <v>0</v>
      </c>
      <c r="X39" s="284">
        <v>24950163</v>
      </c>
      <c r="Y39" s="284">
        <v>24950163</v>
      </c>
      <c r="Z39" s="282">
        <v>11167</v>
      </c>
      <c r="AA39" s="285">
        <v>0</v>
      </c>
      <c r="AB39" s="285" t="s">
        <v>825</v>
      </c>
      <c r="AC39" s="282" t="s">
        <v>825</v>
      </c>
      <c r="AD39" s="282" t="s">
        <v>677</v>
      </c>
      <c r="AE39" s="286" t="s">
        <v>685</v>
      </c>
      <c r="AF39" s="286" t="s">
        <v>743</v>
      </c>
      <c r="AG39" s="282" t="s">
        <v>744</v>
      </c>
      <c r="AH39" s="285" t="s">
        <v>685</v>
      </c>
      <c r="AI39" s="285" t="s">
        <v>745</v>
      </c>
      <c r="AJ39" s="282" t="s">
        <v>679</v>
      </c>
      <c r="AK39" s="282" t="s">
        <v>746</v>
      </c>
      <c r="AL39" s="282" t="s">
        <v>747</v>
      </c>
      <c r="AM39" s="282" t="s">
        <v>748</v>
      </c>
      <c r="AN39" s="282" t="s">
        <v>679</v>
      </c>
      <c r="AO39" s="282">
        <v>37</v>
      </c>
      <c r="AP39" s="282">
        <v>37</v>
      </c>
      <c r="AQ39" s="282">
        <v>37</v>
      </c>
      <c r="AR39" s="282" t="s">
        <v>684</v>
      </c>
      <c r="AS39" s="282">
        <v>12</v>
      </c>
      <c r="AT39" s="282">
        <v>12</v>
      </c>
      <c r="AU39" s="282">
        <v>12</v>
      </c>
      <c r="AV39" s="282" t="s">
        <v>684</v>
      </c>
      <c r="AW39" s="286">
        <v>2889</v>
      </c>
      <c r="AX39" s="286">
        <v>2889</v>
      </c>
      <c r="AY39" s="286" t="s">
        <v>677</v>
      </c>
      <c r="AZ39" s="285">
        <v>24950163</v>
      </c>
      <c r="BA39" s="285">
        <v>170950163</v>
      </c>
      <c r="BB39" s="285" t="s">
        <v>679</v>
      </c>
      <c r="BC39" s="285">
        <v>2979</v>
      </c>
      <c r="BD39" s="285" t="s">
        <v>685</v>
      </c>
      <c r="BE39" s="285" t="s">
        <v>679</v>
      </c>
      <c r="BF39" s="285">
        <v>24950163</v>
      </c>
      <c r="BG39" s="285">
        <v>24950163</v>
      </c>
      <c r="BH39" s="285" t="s">
        <v>677</v>
      </c>
      <c r="BI39" s="285">
        <v>11858694.477197148</v>
      </c>
      <c r="BJ39" s="285">
        <v>0</v>
      </c>
      <c r="BK39" s="287">
        <v>0</v>
      </c>
      <c r="BL39" s="287">
        <v>170950163</v>
      </c>
    </row>
    <row r="40" spans="1:64">
      <c r="A40" s="281">
        <v>39</v>
      </c>
      <c r="B40" s="282" t="s">
        <v>869</v>
      </c>
      <c r="C40" s="281">
        <v>7794</v>
      </c>
      <c r="D40" s="283">
        <v>39</v>
      </c>
      <c r="E40" s="282" t="s">
        <v>664</v>
      </c>
      <c r="F40" s="282" t="s">
        <v>665</v>
      </c>
      <c r="G40" s="282" t="s">
        <v>781</v>
      </c>
      <c r="H40" s="282" t="s">
        <v>782</v>
      </c>
      <c r="I40" s="282" t="s">
        <v>783</v>
      </c>
      <c r="J40" s="282" t="s">
        <v>784</v>
      </c>
      <c r="K40" s="282" t="s">
        <v>823</v>
      </c>
      <c r="L40" s="282" t="s">
        <v>671</v>
      </c>
      <c r="M40" s="282" t="s">
        <v>737</v>
      </c>
      <c r="N40" s="282" t="s">
        <v>738</v>
      </c>
      <c r="O40" s="282" t="s">
        <v>739</v>
      </c>
      <c r="P40" s="282" t="s">
        <v>740</v>
      </c>
      <c r="Q40" s="282" t="s">
        <v>870</v>
      </c>
      <c r="R40" s="282">
        <v>10</v>
      </c>
      <c r="S40" s="282">
        <v>10</v>
      </c>
      <c r="T40" s="282">
        <v>1</v>
      </c>
      <c r="U40" s="282">
        <v>1</v>
      </c>
      <c r="V40" s="282" t="s">
        <v>742</v>
      </c>
      <c r="W40" s="282">
        <v>0</v>
      </c>
      <c r="X40" s="284">
        <v>0</v>
      </c>
      <c r="Y40" s="284">
        <v>0</v>
      </c>
      <c r="Z40" s="282" t="s">
        <v>685</v>
      </c>
      <c r="AA40" s="285" t="s">
        <v>685</v>
      </c>
      <c r="AB40" s="285" t="s">
        <v>825</v>
      </c>
      <c r="AC40" s="282" t="s">
        <v>685</v>
      </c>
      <c r="AD40" s="282" t="s">
        <v>685</v>
      </c>
      <c r="AE40" s="286" t="s">
        <v>685</v>
      </c>
      <c r="AF40" s="286" t="s">
        <v>685</v>
      </c>
      <c r="AG40" s="282" t="s">
        <v>685</v>
      </c>
      <c r="AH40" s="285" t="s">
        <v>685</v>
      </c>
      <c r="AI40" s="285" t="s">
        <v>685</v>
      </c>
      <c r="AJ40" s="282" t="s">
        <v>677</v>
      </c>
      <c r="AK40" s="282" t="s">
        <v>871</v>
      </c>
      <c r="AL40" s="282" t="s">
        <v>685</v>
      </c>
      <c r="AM40" s="282" t="s">
        <v>685</v>
      </c>
      <c r="AN40" s="282" t="s">
        <v>685</v>
      </c>
      <c r="AO40" s="282">
        <v>37</v>
      </c>
      <c r="AP40" s="282" t="s">
        <v>685</v>
      </c>
      <c r="AQ40" s="282" t="s">
        <v>685</v>
      </c>
      <c r="AR40" s="282" t="s">
        <v>685</v>
      </c>
      <c r="AS40" s="282">
        <v>12</v>
      </c>
      <c r="AT40" s="282" t="s">
        <v>685</v>
      </c>
      <c r="AU40" s="282" t="s">
        <v>685</v>
      </c>
      <c r="AV40" s="282" t="s">
        <v>685</v>
      </c>
      <c r="AW40" s="286" t="s">
        <v>685</v>
      </c>
      <c r="AX40" s="286" t="s">
        <v>685</v>
      </c>
      <c r="AY40" s="286" t="s">
        <v>677</v>
      </c>
      <c r="AZ40" s="285" t="s">
        <v>685</v>
      </c>
      <c r="BA40" s="285" t="s">
        <v>685</v>
      </c>
      <c r="BB40" s="285" t="s">
        <v>677</v>
      </c>
      <c r="BC40" s="285" t="s">
        <v>685</v>
      </c>
      <c r="BD40" s="285" t="s">
        <v>685</v>
      </c>
      <c r="BE40" s="285" t="s">
        <v>677</v>
      </c>
      <c r="BF40" s="285">
        <v>0</v>
      </c>
      <c r="BG40" s="285">
        <v>0</v>
      </c>
      <c r="BH40" s="285" t="s">
        <v>685</v>
      </c>
      <c r="BI40" s="285">
        <v>0</v>
      </c>
      <c r="BJ40" s="285">
        <v>0</v>
      </c>
      <c r="BK40" s="287">
        <v>0</v>
      </c>
      <c r="BL40" s="287" t="s">
        <v>685</v>
      </c>
    </row>
    <row r="41" spans="1:64">
      <c r="A41" s="281">
        <v>40</v>
      </c>
      <c r="B41" s="282" t="s">
        <v>872</v>
      </c>
      <c r="C41" s="281">
        <v>7794</v>
      </c>
      <c r="D41" s="283">
        <v>40</v>
      </c>
      <c r="E41" s="282" t="s">
        <v>664</v>
      </c>
      <c r="F41" s="282" t="s">
        <v>665</v>
      </c>
      <c r="G41" s="282" t="s">
        <v>781</v>
      </c>
      <c r="H41" s="282" t="s">
        <v>782</v>
      </c>
      <c r="I41" s="282" t="s">
        <v>783</v>
      </c>
      <c r="J41" s="282" t="s">
        <v>784</v>
      </c>
      <c r="K41" s="282" t="s">
        <v>823</v>
      </c>
      <c r="L41" s="282" t="s">
        <v>671</v>
      </c>
      <c r="M41" s="282" t="s">
        <v>672</v>
      </c>
      <c r="N41" s="282" t="s">
        <v>673</v>
      </c>
      <c r="O41" s="282" t="s">
        <v>674</v>
      </c>
      <c r="P41" s="282">
        <v>80111600</v>
      </c>
      <c r="Q41" s="282" t="s">
        <v>873</v>
      </c>
      <c r="R41" s="282">
        <v>7</v>
      </c>
      <c r="S41" s="282">
        <v>8</v>
      </c>
      <c r="T41" s="282">
        <v>4</v>
      </c>
      <c r="U41" s="282">
        <v>1</v>
      </c>
      <c r="V41" s="282" t="s">
        <v>676</v>
      </c>
      <c r="W41" s="282">
        <v>0</v>
      </c>
      <c r="X41" s="284">
        <v>14984000</v>
      </c>
      <c r="Y41" s="284">
        <v>14984000</v>
      </c>
      <c r="Z41" s="282">
        <v>9821</v>
      </c>
      <c r="AA41" s="285">
        <v>0</v>
      </c>
      <c r="AB41" s="285" t="s">
        <v>825</v>
      </c>
      <c r="AC41" s="282" t="s">
        <v>825</v>
      </c>
      <c r="AD41" s="282" t="s">
        <v>677</v>
      </c>
      <c r="AE41" s="286">
        <v>20201356</v>
      </c>
      <c r="AF41" s="286" t="s">
        <v>874</v>
      </c>
      <c r="AG41" s="282" t="s">
        <v>679</v>
      </c>
      <c r="AH41" s="285" t="s">
        <v>875</v>
      </c>
      <c r="AI41" s="285" t="s">
        <v>875</v>
      </c>
      <c r="AJ41" s="282" t="s">
        <v>677</v>
      </c>
      <c r="AK41" s="282" t="s">
        <v>876</v>
      </c>
      <c r="AL41" s="282" t="s">
        <v>876</v>
      </c>
      <c r="AM41" s="282" t="s">
        <v>876</v>
      </c>
      <c r="AN41" s="282" t="s">
        <v>684</v>
      </c>
      <c r="AO41" s="282">
        <v>253</v>
      </c>
      <c r="AP41" s="282">
        <v>253</v>
      </c>
      <c r="AQ41" s="282">
        <v>253</v>
      </c>
      <c r="AR41" s="282" t="s">
        <v>684</v>
      </c>
      <c r="AS41" s="282">
        <v>12</v>
      </c>
      <c r="AT41" s="282">
        <v>12</v>
      </c>
      <c r="AU41" s="282">
        <v>12</v>
      </c>
      <c r="AV41" s="282" t="s">
        <v>684</v>
      </c>
      <c r="AW41" s="286">
        <v>1738</v>
      </c>
      <c r="AX41" s="286">
        <v>1738</v>
      </c>
      <c r="AY41" s="286" t="s">
        <v>677</v>
      </c>
      <c r="AZ41" s="285">
        <v>14984000</v>
      </c>
      <c r="BA41" s="285">
        <v>14984000</v>
      </c>
      <c r="BB41" s="285" t="s">
        <v>677</v>
      </c>
      <c r="BC41" s="285">
        <v>1696</v>
      </c>
      <c r="BD41" s="285" t="s">
        <v>685</v>
      </c>
      <c r="BE41" s="285" t="s">
        <v>679</v>
      </c>
      <c r="BF41" s="285">
        <v>14984000</v>
      </c>
      <c r="BG41" s="285">
        <v>14984000</v>
      </c>
      <c r="BH41" s="285" t="s">
        <v>677</v>
      </c>
      <c r="BI41" s="285">
        <v>14984000</v>
      </c>
      <c r="BJ41" s="285">
        <v>0</v>
      </c>
      <c r="BK41" s="287">
        <v>2622200</v>
      </c>
      <c r="BL41" s="287">
        <v>14984000</v>
      </c>
    </row>
    <row r="42" spans="1:64">
      <c r="A42" s="281">
        <v>41</v>
      </c>
      <c r="B42" s="282" t="s">
        <v>877</v>
      </c>
      <c r="C42" s="281">
        <v>7794</v>
      </c>
      <c r="D42" s="283">
        <v>41</v>
      </c>
      <c r="E42" s="282" t="s">
        <v>664</v>
      </c>
      <c r="F42" s="282" t="s">
        <v>665</v>
      </c>
      <c r="G42" s="282" t="s">
        <v>781</v>
      </c>
      <c r="H42" s="282" t="s">
        <v>782</v>
      </c>
      <c r="I42" s="282" t="s">
        <v>783</v>
      </c>
      <c r="J42" s="282" t="s">
        <v>784</v>
      </c>
      <c r="K42" s="282" t="s">
        <v>823</v>
      </c>
      <c r="L42" s="282" t="s">
        <v>671</v>
      </c>
      <c r="M42" s="282" t="s">
        <v>672</v>
      </c>
      <c r="N42" s="282" t="s">
        <v>673</v>
      </c>
      <c r="O42" s="282" t="s">
        <v>674</v>
      </c>
      <c r="P42" s="282">
        <v>80111600</v>
      </c>
      <c r="Q42" s="282" t="s">
        <v>878</v>
      </c>
      <c r="R42" s="282">
        <v>7</v>
      </c>
      <c r="S42" s="282">
        <v>8</v>
      </c>
      <c r="T42" s="282">
        <v>4</v>
      </c>
      <c r="U42" s="282">
        <v>1</v>
      </c>
      <c r="V42" s="282" t="s">
        <v>676</v>
      </c>
      <c r="W42" s="282">
        <v>0</v>
      </c>
      <c r="X42" s="284">
        <v>14984000</v>
      </c>
      <c r="Y42" s="284">
        <v>14984000</v>
      </c>
      <c r="Z42" s="282">
        <v>9822</v>
      </c>
      <c r="AA42" s="285">
        <v>0</v>
      </c>
      <c r="AB42" s="285" t="s">
        <v>825</v>
      </c>
      <c r="AC42" s="282" t="s">
        <v>825</v>
      </c>
      <c r="AD42" s="282" t="s">
        <v>677</v>
      </c>
      <c r="AE42" s="286">
        <v>20201310</v>
      </c>
      <c r="AF42" s="286" t="s">
        <v>879</v>
      </c>
      <c r="AG42" s="282" t="s">
        <v>679</v>
      </c>
      <c r="AH42" s="285" t="s">
        <v>880</v>
      </c>
      <c r="AI42" s="285" t="s">
        <v>880</v>
      </c>
      <c r="AJ42" s="282" t="s">
        <v>677</v>
      </c>
      <c r="AK42" s="282" t="s">
        <v>881</v>
      </c>
      <c r="AL42" s="282" t="s">
        <v>881</v>
      </c>
      <c r="AM42" s="282" t="s">
        <v>881</v>
      </c>
      <c r="AN42" s="282" t="s">
        <v>684</v>
      </c>
      <c r="AO42" s="282">
        <v>253</v>
      </c>
      <c r="AP42" s="282">
        <v>253</v>
      </c>
      <c r="AQ42" s="282">
        <v>253</v>
      </c>
      <c r="AR42" s="282" t="s">
        <v>684</v>
      </c>
      <c r="AS42" s="282">
        <v>12</v>
      </c>
      <c r="AT42" s="282">
        <v>12</v>
      </c>
      <c r="AU42" s="282">
        <v>12</v>
      </c>
      <c r="AV42" s="282" t="s">
        <v>684</v>
      </c>
      <c r="AW42" s="286">
        <v>1875</v>
      </c>
      <c r="AX42" s="286">
        <v>1875</v>
      </c>
      <c r="AY42" s="286" t="s">
        <v>677</v>
      </c>
      <c r="AZ42" s="285">
        <v>14984000</v>
      </c>
      <c r="BA42" s="285">
        <v>14984000</v>
      </c>
      <c r="BB42" s="285" t="s">
        <v>677</v>
      </c>
      <c r="BC42" s="285">
        <v>1663</v>
      </c>
      <c r="BD42" s="285" t="s">
        <v>685</v>
      </c>
      <c r="BE42" s="285" t="s">
        <v>679</v>
      </c>
      <c r="BF42" s="285">
        <v>14984000</v>
      </c>
      <c r="BG42" s="285">
        <v>14984000</v>
      </c>
      <c r="BH42" s="285" t="s">
        <v>677</v>
      </c>
      <c r="BI42" s="285">
        <v>14984000</v>
      </c>
      <c r="BJ42" s="285">
        <v>0</v>
      </c>
      <c r="BK42" s="287">
        <v>2622200</v>
      </c>
      <c r="BL42" s="287">
        <v>14984000</v>
      </c>
    </row>
    <row r="43" spans="1:64">
      <c r="A43" s="281">
        <v>42</v>
      </c>
      <c r="B43" s="282" t="s">
        <v>882</v>
      </c>
      <c r="C43" s="281">
        <v>7794</v>
      </c>
      <c r="D43" s="283">
        <v>42</v>
      </c>
      <c r="E43" s="282" t="s">
        <v>664</v>
      </c>
      <c r="F43" s="282" t="s">
        <v>665</v>
      </c>
      <c r="G43" s="282" t="s">
        <v>781</v>
      </c>
      <c r="H43" s="282" t="s">
        <v>782</v>
      </c>
      <c r="I43" s="282" t="s">
        <v>783</v>
      </c>
      <c r="J43" s="282" t="s">
        <v>784</v>
      </c>
      <c r="K43" s="282" t="s">
        <v>823</v>
      </c>
      <c r="L43" s="282" t="s">
        <v>671</v>
      </c>
      <c r="M43" s="282" t="s">
        <v>672</v>
      </c>
      <c r="N43" s="282" t="s">
        <v>673</v>
      </c>
      <c r="O43" s="282" t="s">
        <v>674</v>
      </c>
      <c r="P43" s="282">
        <v>80111600</v>
      </c>
      <c r="Q43" s="282" t="s">
        <v>856</v>
      </c>
      <c r="R43" s="282">
        <v>7</v>
      </c>
      <c r="S43" s="282">
        <v>8</v>
      </c>
      <c r="T43" s="282">
        <v>4</v>
      </c>
      <c r="U43" s="282">
        <v>1</v>
      </c>
      <c r="V43" s="282" t="s">
        <v>676</v>
      </c>
      <c r="W43" s="282">
        <v>0</v>
      </c>
      <c r="X43" s="284">
        <v>11528000</v>
      </c>
      <c r="Y43" s="284">
        <v>11528000</v>
      </c>
      <c r="Z43" s="282">
        <v>9975</v>
      </c>
      <c r="AA43" s="285">
        <v>0</v>
      </c>
      <c r="AB43" s="285" t="s">
        <v>825</v>
      </c>
      <c r="AC43" s="282" t="s">
        <v>825</v>
      </c>
      <c r="AD43" s="282" t="s">
        <v>677</v>
      </c>
      <c r="AE43" s="286">
        <v>20201787</v>
      </c>
      <c r="AF43" s="286" t="s">
        <v>883</v>
      </c>
      <c r="AG43" s="282" t="s">
        <v>679</v>
      </c>
      <c r="AH43" s="285" t="s">
        <v>884</v>
      </c>
      <c r="AI43" s="285" t="s">
        <v>884</v>
      </c>
      <c r="AJ43" s="282" t="s">
        <v>677</v>
      </c>
      <c r="AK43" s="282" t="s">
        <v>860</v>
      </c>
      <c r="AL43" s="282" t="s">
        <v>860</v>
      </c>
      <c r="AM43" s="282" t="s">
        <v>860</v>
      </c>
      <c r="AN43" s="282" t="s">
        <v>684</v>
      </c>
      <c r="AO43" s="282">
        <v>253</v>
      </c>
      <c r="AP43" s="282">
        <v>253</v>
      </c>
      <c r="AQ43" s="282">
        <v>253</v>
      </c>
      <c r="AR43" s="282" t="s">
        <v>684</v>
      </c>
      <c r="AS43" s="282">
        <v>12</v>
      </c>
      <c r="AT43" s="282">
        <v>12</v>
      </c>
      <c r="AU43" s="282">
        <v>12</v>
      </c>
      <c r="AV43" s="282" t="s">
        <v>684</v>
      </c>
      <c r="AW43" s="286">
        <v>1734</v>
      </c>
      <c r="AX43" s="286">
        <v>1734</v>
      </c>
      <c r="AY43" s="286" t="s">
        <v>677</v>
      </c>
      <c r="AZ43" s="285">
        <v>11528000</v>
      </c>
      <c r="BA43" s="285">
        <v>11528000</v>
      </c>
      <c r="BB43" s="285" t="s">
        <v>677</v>
      </c>
      <c r="BC43" s="285">
        <v>2078</v>
      </c>
      <c r="BD43" s="285" t="s">
        <v>685</v>
      </c>
      <c r="BE43" s="285" t="s">
        <v>679</v>
      </c>
      <c r="BF43" s="285">
        <v>11528000</v>
      </c>
      <c r="BG43" s="285">
        <v>11528000</v>
      </c>
      <c r="BH43" s="285" t="s">
        <v>677</v>
      </c>
      <c r="BI43" s="285">
        <v>11528000</v>
      </c>
      <c r="BJ43" s="285">
        <v>0</v>
      </c>
      <c r="BK43" s="287">
        <v>1248867</v>
      </c>
      <c r="BL43" s="287">
        <v>11528000</v>
      </c>
    </row>
    <row r="44" spans="1:64">
      <c r="A44" s="281">
        <v>43</v>
      </c>
      <c r="B44" s="282" t="s">
        <v>885</v>
      </c>
      <c r="C44" s="281">
        <v>7794</v>
      </c>
      <c r="D44" s="283">
        <v>43</v>
      </c>
      <c r="E44" s="282" t="s">
        <v>664</v>
      </c>
      <c r="F44" s="282" t="s">
        <v>665</v>
      </c>
      <c r="G44" s="282" t="s">
        <v>781</v>
      </c>
      <c r="H44" s="282" t="s">
        <v>782</v>
      </c>
      <c r="I44" s="282" t="s">
        <v>783</v>
      </c>
      <c r="J44" s="282" t="s">
        <v>784</v>
      </c>
      <c r="K44" s="282" t="s">
        <v>823</v>
      </c>
      <c r="L44" s="282" t="s">
        <v>671</v>
      </c>
      <c r="M44" s="282" t="s">
        <v>737</v>
      </c>
      <c r="N44" s="282" t="s">
        <v>886</v>
      </c>
      <c r="O44" s="282" t="s">
        <v>887</v>
      </c>
      <c r="P44" s="282" t="s">
        <v>888</v>
      </c>
      <c r="Q44" s="282" t="s">
        <v>889</v>
      </c>
      <c r="R44" s="282">
        <v>7</v>
      </c>
      <c r="S44" s="282">
        <v>7</v>
      </c>
      <c r="T44" s="282">
        <v>6</v>
      </c>
      <c r="U44" s="282">
        <v>1</v>
      </c>
      <c r="V44" s="282" t="s">
        <v>890</v>
      </c>
      <c r="W44" s="282">
        <v>0</v>
      </c>
      <c r="X44" s="284">
        <v>8000000</v>
      </c>
      <c r="Y44" s="284">
        <v>8000000</v>
      </c>
      <c r="Z44" s="282">
        <v>11171</v>
      </c>
      <c r="AA44" s="285">
        <v>0</v>
      </c>
      <c r="AB44" s="285" t="s">
        <v>825</v>
      </c>
      <c r="AC44" s="282" t="s">
        <v>825</v>
      </c>
      <c r="AD44" s="282" t="s">
        <v>677</v>
      </c>
      <c r="AE44" s="286">
        <v>20201075</v>
      </c>
      <c r="AF44" s="286" t="s">
        <v>891</v>
      </c>
      <c r="AG44" s="282" t="s">
        <v>679</v>
      </c>
      <c r="AH44" s="285" t="s">
        <v>892</v>
      </c>
      <c r="AI44" s="285" t="s">
        <v>893</v>
      </c>
      <c r="AJ44" s="282" t="s">
        <v>679</v>
      </c>
      <c r="AK44" s="282" t="s">
        <v>894</v>
      </c>
      <c r="AL44" s="282" t="s">
        <v>894</v>
      </c>
      <c r="AM44" s="282" t="s">
        <v>895</v>
      </c>
      <c r="AN44" s="282" t="s">
        <v>735</v>
      </c>
      <c r="AO44" s="282">
        <v>522</v>
      </c>
      <c r="AP44" s="282">
        <v>522</v>
      </c>
      <c r="AQ44" s="282">
        <v>522</v>
      </c>
      <c r="AR44" s="282" t="s">
        <v>684</v>
      </c>
      <c r="AS44" s="282">
        <v>12</v>
      </c>
      <c r="AT44" s="282">
        <v>12</v>
      </c>
      <c r="AU44" s="282">
        <v>12</v>
      </c>
      <c r="AV44" s="282" t="s">
        <v>684</v>
      </c>
      <c r="AW44" s="286">
        <v>1393</v>
      </c>
      <c r="AX44" s="286">
        <v>1393</v>
      </c>
      <c r="AY44" s="286" t="s">
        <v>677</v>
      </c>
      <c r="AZ44" s="285">
        <v>8000000</v>
      </c>
      <c r="BA44" s="285">
        <v>48000000</v>
      </c>
      <c r="BB44" s="285" t="s">
        <v>679</v>
      </c>
      <c r="BC44" s="285">
        <v>1435</v>
      </c>
      <c r="BD44" s="285" t="s">
        <v>685</v>
      </c>
      <c r="BE44" s="285" t="s">
        <v>679</v>
      </c>
      <c r="BF44" s="285">
        <v>8000000</v>
      </c>
      <c r="BG44" s="285">
        <v>8000000</v>
      </c>
      <c r="BH44" s="285" t="s">
        <v>677</v>
      </c>
      <c r="BI44" s="285">
        <v>6250598.666666666</v>
      </c>
      <c r="BJ44" s="285">
        <v>0</v>
      </c>
      <c r="BK44" s="287">
        <v>0</v>
      </c>
      <c r="BL44" s="287">
        <v>48000000</v>
      </c>
    </row>
    <row r="45" spans="1:64">
      <c r="A45" s="281">
        <v>44</v>
      </c>
      <c r="B45" s="282" t="s">
        <v>896</v>
      </c>
      <c r="C45" s="281">
        <v>7794</v>
      </c>
      <c r="D45" s="283">
        <v>44</v>
      </c>
      <c r="E45" s="282" t="s">
        <v>664</v>
      </c>
      <c r="F45" s="282" t="s">
        <v>665</v>
      </c>
      <c r="G45" s="282" t="s">
        <v>781</v>
      </c>
      <c r="H45" s="282" t="s">
        <v>782</v>
      </c>
      <c r="I45" s="282" t="s">
        <v>783</v>
      </c>
      <c r="J45" s="282" t="s">
        <v>784</v>
      </c>
      <c r="K45" s="282" t="s">
        <v>897</v>
      </c>
      <c r="L45" s="282" t="s">
        <v>671</v>
      </c>
      <c r="M45" s="282" t="s">
        <v>672</v>
      </c>
      <c r="N45" s="282" t="s">
        <v>673</v>
      </c>
      <c r="O45" s="282" t="s">
        <v>674</v>
      </c>
      <c r="P45" s="282">
        <v>80111600</v>
      </c>
      <c r="Q45" s="282" t="s">
        <v>898</v>
      </c>
      <c r="R45" s="282">
        <v>7</v>
      </c>
      <c r="S45" s="282">
        <v>8</v>
      </c>
      <c r="T45" s="282">
        <v>4</v>
      </c>
      <c r="U45" s="282">
        <v>1</v>
      </c>
      <c r="V45" s="282" t="s">
        <v>899</v>
      </c>
      <c r="W45" s="282">
        <v>0</v>
      </c>
      <c r="X45" s="284">
        <v>14984000</v>
      </c>
      <c r="Y45" s="284">
        <v>14984000</v>
      </c>
      <c r="Z45" s="282">
        <v>9833</v>
      </c>
      <c r="AA45" s="285">
        <v>0</v>
      </c>
      <c r="AB45" s="285" t="s">
        <v>897</v>
      </c>
      <c r="AC45" s="282" t="s">
        <v>897</v>
      </c>
      <c r="AD45" s="282" t="s">
        <v>677</v>
      </c>
      <c r="AE45" s="286">
        <v>20202010</v>
      </c>
      <c r="AF45" s="286" t="s">
        <v>900</v>
      </c>
      <c r="AG45" s="282" t="s">
        <v>679</v>
      </c>
      <c r="AH45" s="285" t="s">
        <v>901</v>
      </c>
      <c r="AI45" s="285" t="s">
        <v>901</v>
      </c>
      <c r="AJ45" s="282" t="s">
        <v>677</v>
      </c>
      <c r="AK45" s="282" t="s">
        <v>902</v>
      </c>
      <c r="AL45" s="282" t="s">
        <v>902</v>
      </c>
      <c r="AM45" s="282" t="s">
        <v>902</v>
      </c>
      <c r="AN45" s="282" t="s">
        <v>684</v>
      </c>
      <c r="AO45" s="282">
        <v>253</v>
      </c>
      <c r="AP45" s="282">
        <v>253</v>
      </c>
      <c r="AQ45" s="282">
        <v>253</v>
      </c>
      <c r="AR45" s="282" t="s">
        <v>684</v>
      </c>
      <c r="AS45" s="282">
        <v>12</v>
      </c>
      <c r="AT45" s="282">
        <v>12</v>
      </c>
      <c r="AU45" s="282">
        <v>12</v>
      </c>
      <c r="AV45" s="282" t="s">
        <v>684</v>
      </c>
      <c r="AW45" s="286">
        <v>2000</v>
      </c>
      <c r="AX45" s="286">
        <v>2000</v>
      </c>
      <c r="AY45" s="286" t="s">
        <v>677</v>
      </c>
      <c r="AZ45" s="285">
        <v>14984000</v>
      </c>
      <c r="BA45" s="285">
        <v>14984000</v>
      </c>
      <c r="BB45" s="285" t="s">
        <v>677</v>
      </c>
      <c r="BC45" s="285">
        <v>2348</v>
      </c>
      <c r="BD45" s="285" t="s">
        <v>685</v>
      </c>
      <c r="BE45" s="285" t="s">
        <v>679</v>
      </c>
      <c r="BF45" s="285">
        <v>14984000</v>
      </c>
      <c r="BG45" s="285">
        <v>14984000</v>
      </c>
      <c r="BH45" s="285" t="s">
        <v>677</v>
      </c>
      <c r="BI45" s="285">
        <v>11737467</v>
      </c>
      <c r="BJ45" s="285">
        <v>0</v>
      </c>
      <c r="BK45" s="287">
        <v>499467</v>
      </c>
      <c r="BL45" s="287">
        <v>14984000</v>
      </c>
    </row>
    <row r="46" spans="1:64">
      <c r="A46" s="281">
        <v>45</v>
      </c>
      <c r="B46" s="282" t="s">
        <v>903</v>
      </c>
      <c r="C46" s="281">
        <v>7794</v>
      </c>
      <c r="D46" s="283">
        <v>45</v>
      </c>
      <c r="E46" s="282" t="s">
        <v>664</v>
      </c>
      <c r="F46" s="282" t="s">
        <v>665</v>
      </c>
      <c r="G46" s="282" t="s">
        <v>781</v>
      </c>
      <c r="H46" s="282" t="s">
        <v>782</v>
      </c>
      <c r="I46" s="282" t="s">
        <v>783</v>
      </c>
      <c r="J46" s="282" t="s">
        <v>784</v>
      </c>
      <c r="K46" s="282" t="s">
        <v>897</v>
      </c>
      <c r="L46" s="282" t="s">
        <v>671</v>
      </c>
      <c r="M46" s="282" t="s">
        <v>672</v>
      </c>
      <c r="N46" s="282" t="s">
        <v>673</v>
      </c>
      <c r="O46" s="282" t="s">
        <v>674</v>
      </c>
      <c r="P46" s="282">
        <v>80111600</v>
      </c>
      <c r="Q46" s="282" t="s">
        <v>904</v>
      </c>
      <c r="R46" s="282">
        <v>7</v>
      </c>
      <c r="S46" s="282">
        <v>8</v>
      </c>
      <c r="T46" s="282">
        <v>4</v>
      </c>
      <c r="U46" s="282">
        <v>1</v>
      </c>
      <c r="V46" s="282" t="s">
        <v>676</v>
      </c>
      <c r="W46" s="282">
        <v>0</v>
      </c>
      <c r="X46" s="284">
        <v>22000000</v>
      </c>
      <c r="Y46" s="284">
        <v>22000000</v>
      </c>
      <c r="Z46" s="282">
        <v>9836</v>
      </c>
      <c r="AA46" s="285">
        <v>0</v>
      </c>
      <c r="AB46" s="285" t="s">
        <v>897</v>
      </c>
      <c r="AC46" s="282" t="s">
        <v>897</v>
      </c>
      <c r="AD46" s="282" t="s">
        <v>677</v>
      </c>
      <c r="AE46" s="286">
        <v>20201434</v>
      </c>
      <c r="AF46" s="286" t="s">
        <v>905</v>
      </c>
      <c r="AG46" s="282" t="s">
        <v>679</v>
      </c>
      <c r="AH46" s="285" t="s">
        <v>906</v>
      </c>
      <c r="AI46" s="285" t="s">
        <v>906</v>
      </c>
      <c r="AJ46" s="282" t="s">
        <v>677</v>
      </c>
      <c r="AK46" s="282" t="s">
        <v>907</v>
      </c>
      <c r="AL46" s="282" t="s">
        <v>907</v>
      </c>
      <c r="AM46" s="282" t="s">
        <v>907</v>
      </c>
      <c r="AN46" s="282" t="s">
        <v>684</v>
      </c>
      <c r="AO46" s="282">
        <v>253</v>
      </c>
      <c r="AP46" s="282">
        <v>253</v>
      </c>
      <c r="AQ46" s="282">
        <v>253</v>
      </c>
      <c r="AR46" s="282" t="s">
        <v>684</v>
      </c>
      <c r="AS46" s="282">
        <v>12</v>
      </c>
      <c r="AT46" s="282">
        <v>12</v>
      </c>
      <c r="AU46" s="282">
        <v>12</v>
      </c>
      <c r="AV46" s="282" t="s">
        <v>684</v>
      </c>
      <c r="AW46" s="286">
        <v>2018</v>
      </c>
      <c r="AX46" s="286">
        <v>2018</v>
      </c>
      <c r="AY46" s="286" t="s">
        <v>677</v>
      </c>
      <c r="AZ46" s="285">
        <v>22000000</v>
      </c>
      <c r="BA46" s="285">
        <v>22000000</v>
      </c>
      <c r="BB46" s="285" t="s">
        <v>677</v>
      </c>
      <c r="BC46" s="285">
        <v>1748</v>
      </c>
      <c r="BD46" s="285" t="s">
        <v>685</v>
      </c>
      <c r="BE46" s="285" t="s">
        <v>679</v>
      </c>
      <c r="BF46" s="285">
        <v>22000000</v>
      </c>
      <c r="BG46" s="285">
        <v>22000000</v>
      </c>
      <c r="BH46" s="285" t="s">
        <v>677</v>
      </c>
      <c r="BI46" s="285">
        <v>20350000</v>
      </c>
      <c r="BJ46" s="285">
        <v>0</v>
      </c>
      <c r="BK46" s="287">
        <v>3850000</v>
      </c>
      <c r="BL46" s="287">
        <v>22000000</v>
      </c>
    </row>
    <row r="47" spans="1:64">
      <c r="A47" s="281">
        <v>46</v>
      </c>
      <c r="B47" s="282" t="s">
        <v>908</v>
      </c>
      <c r="C47" s="281">
        <v>7794</v>
      </c>
      <c r="D47" s="283">
        <v>46</v>
      </c>
      <c r="E47" s="282" t="s">
        <v>664</v>
      </c>
      <c r="F47" s="282" t="s">
        <v>665</v>
      </c>
      <c r="G47" s="282" t="s">
        <v>781</v>
      </c>
      <c r="H47" s="282" t="s">
        <v>782</v>
      </c>
      <c r="I47" s="282" t="s">
        <v>783</v>
      </c>
      <c r="J47" s="282" t="s">
        <v>784</v>
      </c>
      <c r="K47" s="282" t="s">
        <v>897</v>
      </c>
      <c r="L47" s="282" t="s">
        <v>671</v>
      </c>
      <c r="M47" s="282" t="s">
        <v>672</v>
      </c>
      <c r="N47" s="282" t="s">
        <v>673</v>
      </c>
      <c r="O47" s="282" t="s">
        <v>674</v>
      </c>
      <c r="P47" s="282">
        <v>80111600</v>
      </c>
      <c r="Q47" s="282" t="s">
        <v>909</v>
      </c>
      <c r="R47" s="282">
        <v>7</v>
      </c>
      <c r="S47" s="282">
        <v>8</v>
      </c>
      <c r="T47" s="282">
        <v>4</v>
      </c>
      <c r="U47" s="282">
        <v>1</v>
      </c>
      <c r="V47" s="282" t="s">
        <v>676</v>
      </c>
      <c r="W47" s="282">
        <v>0</v>
      </c>
      <c r="X47" s="284">
        <v>13428000</v>
      </c>
      <c r="Y47" s="284">
        <v>13428000</v>
      </c>
      <c r="Z47" s="282">
        <v>9761</v>
      </c>
      <c r="AA47" s="285">
        <v>0</v>
      </c>
      <c r="AB47" s="285" t="s">
        <v>897</v>
      </c>
      <c r="AC47" s="282" t="s">
        <v>897</v>
      </c>
      <c r="AD47" s="282" t="s">
        <v>677</v>
      </c>
      <c r="AE47" s="286">
        <v>20201692</v>
      </c>
      <c r="AF47" s="286" t="s">
        <v>910</v>
      </c>
      <c r="AG47" s="282" t="s">
        <v>679</v>
      </c>
      <c r="AH47" s="285" t="s">
        <v>911</v>
      </c>
      <c r="AI47" s="285" t="s">
        <v>911</v>
      </c>
      <c r="AJ47" s="282" t="s">
        <v>677</v>
      </c>
      <c r="AK47" s="282" t="s">
        <v>909</v>
      </c>
      <c r="AL47" s="282" t="s">
        <v>912</v>
      </c>
      <c r="AM47" s="282" t="s">
        <v>909</v>
      </c>
      <c r="AN47" s="282" t="s">
        <v>683</v>
      </c>
      <c r="AO47" s="282">
        <v>253</v>
      </c>
      <c r="AP47" s="282">
        <v>253</v>
      </c>
      <c r="AQ47" s="282">
        <v>253</v>
      </c>
      <c r="AR47" s="282" t="s">
        <v>684</v>
      </c>
      <c r="AS47" s="282">
        <v>12</v>
      </c>
      <c r="AT47" s="282">
        <v>12</v>
      </c>
      <c r="AU47" s="282">
        <v>12</v>
      </c>
      <c r="AV47" s="282" t="s">
        <v>684</v>
      </c>
      <c r="AW47" s="286">
        <v>2332</v>
      </c>
      <c r="AX47" s="286">
        <v>2332</v>
      </c>
      <c r="AY47" s="286" t="s">
        <v>677</v>
      </c>
      <c r="AZ47" s="285">
        <v>13428000</v>
      </c>
      <c r="BA47" s="285">
        <v>13428000</v>
      </c>
      <c r="BB47" s="285" t="s">
        <v>677</v>
      </c>
      <c r="BC47" s="285">
        <v>1996</v>
      </c>
      <c r="BD47" s="285" t="s">
        <v>685</v>
      </c>
      <c r="BE47" s="285" t="s">
        <v>679</v>
      </c>
      <c r="BF47" s="285">
        <v>13428000</v>
      </c>
      <c r="BG47" s="285">
        <v>13428000</v>
      </c>
      <c r="BH47" s="285" t="s">
        <v>677</v>
      </c>
      <c r="BI47" s="285">
        <v>13428000</v>
      </c>
      <c r="BJ47" s="285">
        <v>0</v>
      </c>
      <c r="BK47" s="287">
        <v>1342800</v>
      </c>
      <c r="BL47" s="287">
        <v>13428000</v>
      </c>
    </row>
    <row r="48" spans="1:64">
      <c r="A48" s="281">
        <v>47</v>
      </c>
      <c r="B48" s="282" t="s">
        <v>913</v>
      </c>
      <c r="C48" s="281">
        <v>7794</v>
      </c>
      <c r="D48" s="283">
        <v>47</v>
      </c>
      <c r="E48" s="282" t="s">
        <v>664</v>
      </c>
      <c r="F48" s="282" t="s">
        <v>665</v>
      </c>
      <c r="G48" s="282" t="s">
        <v>781</v>
      </c>
      <c r="H48" s="282" t="s">
        <v>782</v>
      </c>
      <c r="I48" s="282" t="s">
        <v>783</v>
      </c>
      <c r="J48" s="282" t="s">
        <v>784</v>
      </c>
      <c r="K48" s="282" t="s">
        <v>897</v>
      </c>
      <c r="L48" s="282" t="s">
        <v>671</v>
      </c>
      <c r="M48" s="282" t="s">
        <v>672</v>
      </c>
      <c r="N48" s="282" t="s">
        <v>673</v>
      </c>
      <c r="O48" s="282" t="s">
        <v>674</v>
      </c>
      <c r="P48" s="282">
        <v>80111600</v>
      </c>
      <c r="Q48" s="282" t="s">
        <v>909</v>
      </c>
      <c r="R48" s="282">
        <v>7</v>
      </c>
      <c r="S48" s="282">
        <v>8</v>
      </c>
      <c r="T48" s="282">
        <v>4</v>
      </c>
      <c r="U48" s="282">
        <v>1</v>
      </c>
      <c r="V48" s="282" t="s">
        <v>676</v>
      </c>
      <c r="W48" s="282">
        <v>0</v>
      </c>
      <c r="X48" s="284">
        <v>13428000</v>
      </c>
      <c r="Y48" s="284">
        <v>13428000</v>
      </c>
      <c r="Z48" s="282">
        <v>9837</v>
      </c>
      <c r="AA48" s="285">
        <v>0</v>
      </c>
      <c r="AB48" s="285" t="s">
        <v>897</v>
      </c>
      <c r="AC48" s="282" t="s">
        <v>897</v>
      </c>
      <c r="AD48" s="282" t="s">
        <v>677</v>
      </c>
      <c r="AE48" s="286">
        <v>20201797</v>
      </c>
      <c r="AF48" s="286" t="s">
        <v>914</v>
      </c>
      <c r="AG48" s="282" t="s">
        <v>679</v>
      </c>
      <c r="AH48" s="285" t="s">
        <v>915</v>
      </c>
      <c r="AI48" s="285" t="s">
        <v>915</v>
      </c>
      <c r="AJ48" s="282" t="s">
        <v>677</v>
      </c>
      <c r="AK48" s="282" t="s">
        <v>909</v>
      </c>
      <c r="AL48" s="282" t="s">
        <v>912</v>
      </c>
      <c r="AM48" s="282" t="s">
        <v>909</v>
      </c>
      <c r="AN48" s="282" t="s">
        <v>683</v>
      </c>
      <c r="AO48" s="282">
        <v>253</v>
      </c>
      <c r="AP48" s="282">
        <v>253</v>
      </c>
      <c r="AQ48" s="282">
        <v>253</v>
      </c>
      <c r="AR48" s="282" t="s">
        <v>684</v>
      </c>
      <c r="AS48" s="282">
        <v>12</v>
      </c>
      <c r="AT48" s="282">
        <v>12</v>
      </c>
      <c r="AU48" s="282">
        <v>12</v>
      </c>
      <c r="AV48" s="282" t="s">
        <v>684</v>
      </c>
      <c r="AW48" s="286">
        <v>2335</v>
      </c>
      <c r="AX48" s="286">
        <v>2335</v>
      </c>
      <c r="AY48" s="286" t="s">
        <v>677</v>
      </c>
      <c r="AZ48" s="285">
        <v>13428000</v>
      </c>
      <c r="BA48" s="285">
        <v>13428000</v>
      </c>
      <c r="BB48" s="285" t="s">
        <v>677</v>
      </c>
      <c r="BC48" s="285">
        <v>2076</v>
      </c>
      <c r="BD48" s="285" t="s">
        <v>685</v>
      </c>
      <c r="BE48" s="285" t="s">
        <v>679</v>
      </c>
      <c r="BF48" s="285">
        <v>13428000</v>
      </c>
      <c r="BG48" s="285">
        <v>13428000</v>
      </c>
      <c r="BH48" s="285" t="s">
        <v>677</v>
      </c>
      <c r="BI48" s="285">
        <v>10854300</v>
      </c>
      <c r="BJ48" s="285">
        <v>0</v>
      </c>
      <c r="BK48" s="287">
        <v>783300</v>
      </c>
      <c r="BL48" s="287">
        <v>13428000</v>
      </c>
    </row>
    <row r="49" spans="1:64">
      <c r="A49" s="281">
        <v>48</v>
      </c>
      <c r="B49" s="282" t="s">
        <v>916</v>
      </c>
      <c r="C49" s="281">
        <v>7794</v>
      </c>
      <c r="D49" s="283">
        <v>48</v>
      </c>
      <c r="E49" s="282" t="s">
        <v>664</v>
      </c>
      <c r="F49" s="282" t="s">
        <v>665</v>
      </c>
      <c r="G49" s="282" t="s">
        <v>781</v>
      </c>
      <c r="H49" s="282" t="s">
        <v>782</v>
      </c>
      <c r="I49" s="282" t="s">
        <v>783</v>
      </c>
      <c r="J49" s="282" t="s">
        <v>784</v>
      </c>
      <c r="K49" s="282" t="s">
        <v>897</v>
      </c>
      <c r="L49" s="282" t="s">
        <v>671</v>
      </c>
      <c r="M49" s="282" t="s">
        <v>672</v>
      </c>
      <c r="N49" s="282" t="s">
        <v>673</v>
      </c>
      <c r="O49" s="282" t="s">
        <v>674</v>
      </c>
      <c r="P49" s="282">
        <v>80111600</v>
      </c>
      <c r="Q49" s="282" t="s">
        <v>909</v>
      </c>
      <c r="R49" s="282">
        <v>7</v>
      </c>
      <c r="S49" s="282">
        <v>8</v>
      </c>
      <c r="T49" s="282">
        <v>4</v>
      </c>
      <c r="U49" s="282">
        <v>1</v>
      </c>
      <c r="V49" s="282" t="s">
        <v>676</v>
      </c>
      <c r="W49" s="282">
        <v>0</v>
      </c>
      <c r="X49" s="284">
        <v>13428000</v>
      </c>
      <c r="Y49" s="284">
        <v>13428000</v>
      </c>
      <c r="Z49" s="282">
        <v>9838</v>
      </c>
      <c r="AA49" s="285">
        <v>0</v>
      </c>
      <c r="AB49" s="285" t="s">
        <v>897</v>
      </c>
      <c r="AC49" s="282" t="s">
        <v>897</v>
      </c>
      <c r="AD49" s="282" t="s">
        <v>677</v>
      </c>
      <c r="AE49" s="286">
        <v>20202245</v>
      </c>
      <c r="AF49" s="286" t="s">
        <v>917</v>
      </c>
      <c r="AG49" s="282" t="s">
        <v>679</v>
      </c>
      <c r="AH49" s="285" t="s">
        <v>918</v>
      </c>
      <c r="AI49" s="285" t="s">
        <v>918</v>
      </c>
      <c r="AJ49" s="282" t="s">
        <v>677</v>
      </c>
      <c r="AK49" s="282" t="s">
        <v>909</v>
      </c>
      <c r="AL49" s="282" t="s">
        <v>909</v>
      </c>
      <c r="AM49" s="282" t="s">
        <v>909</v>
      </c>
      <c r="AN49" s="282" t="s">
        <v>684</v>
      </c>
      <c r="AO49" s="282">
        <v>253</v>
      </c>
      <c r="AP49" s="282">
        <v>253</v>
      </c>
      <c r="AQ49" s="282">
        <v>253</v>
      </c>
      <c r="AR49" s="282" t="s">
        <v>684</v>
      </c>
      <c r="AS49" s="282">
        <v>12</v>
      </c>
      <c r="AT49" s="282">
        <v>12</v>
      </c>
      <c r="AU49" s="282">
        <v>12</v>
      </c>
      <c r="AV49" s="282" t="s">
        <v>684</v>
      </c>
      <c r="AW49" s="286">
        <v>2319</v>
      </c>
      <c r="AX49" s="286">
        <v>2319</v>
      </c>
      <c r="AY49" s="286" t="s">
        <v>677</v>
      </c>
      <c r="AZ49" s="285">
        <v>13428000</v>
      </c>
      <c r="BA49" s="285">
        <v>13428000</v>
      </c>
      <c r="BB49" s="285" t="s">
        <v>677</v>
      </c>
      <c r="BC49" s="285">
        <v>2608</v>
      </c>
      <c r="BD49" s="285" t="s">
        <v>685</v>
      </c>
      <c r="BE49" s="285" t="s">
        <v>679</v>
      </c>
      <c r="BF49" s="285">
        <v>13428000</v>
      </c>
      <c r="BG49" s="285">
        <v>13428000</v>
      </c>
      <c r="BH49" s="285" t="s">
        <v>677</v>
      </c>
      <c r="BI49" s="285">
        <v>10518600</v>
      </c>
      <c r="BJ49" s="285">
        <v>0</v>
      </c>
      <c r="BK49" s="287">
        <v>447600</v>
      </c>
      <c r="BL49" s="287">
        <v>13428000</v>
      </c>
    </row>
    <row r="50" spans="1:64">
      <c r="A50" s="281">
        <v>49</v>
      </c>
      <c r="B50" s="282" t="s">
        <v>919</v>
      </c>
      <c r="C50" s="281">
        <v>7794</v>
      </c>
      <c r="D50" s="283">
        <v>49</v>
      </c>
      <c r="E50" s="282" t="s">
        <v>664</v>
      </c>
      <c r="F50" s="282" t="s">
        <v>665</v>
      </c>
      <c r="G50" s="282" t="s">
        <v>781</v>
      </c>
      <c r="H50" s="282" t="s">
        <v>782</v>
      </c>
      <c r="I50" s="282" t="s">
        <v>783</v>
      </c>
      <c r="J50" s="282" t="s">
        <v>784</v>
      </c>
      <c r="K50" s="282" t="s">
        <v>897</v>
      </c>
      <c r="L50" s="282" t="s">
        <v>671</v>
      </c>
      <c r="M50" s="282" t="s">
        <v>672</v>
      </c>
      <c r="N50" s="282" t="s">
        <v>673</v>
      </c>
      <c r="O50" s="282" t="s">
        <v>674</v>
      </c>
      <c r="P50" s="282">
        <v>80111600</v>
      </c>
      <c r="Q50" s="282" t="s">
        <v>909</v>
      </c>
      <c r="R50" s="282">
        <v>7</v>
      </c>
      <c r="S50" s="282">
        <v>8</v>
      </c>
      <c r="T50" s="282">
        <v>4</v>
      </c>
      <c r="U50" s="282">
        <v>1</v>
      </c>
      <c r="V50" s="282" t="s">
        <v>676</v>
      </c>
      <c r="W50" s="282">
        <v>0</v>
      </c>
      <c r="X50" s="284">
        <v>13428000</v>
      </c>
      <c r="Y50" s="284">
        <v>13428000</v>
      </c>
      <c r="Z50" s="282">
        <v>9839</v>
      </c>
      <c r="AA50" s="285">
        <v>0</v>
      </c>
      <c r="AB50" s="285" t="s">
        <v>897</v>
      </c>
      <c r="AC50" s="282" t="s">
        <v>897</v>
      </c>
      <c r="AD50" s="282" t="s">
        <v>677</v>
      </c>
      <c r="AE50" s="286">
        <v>20202075</v>
      </c>
      <c r="AF50" s="286" t="s">
        <v>920</v>
      </c>
      <c r="AG50" s="282" t="s">
        <v>679</v>
      </c>
      <c r="AH50" s="285" t="s">
        <v>921</v>
      </c>
      <c r="AI50" s="285" t="s">
        <v>921</v>
      </c>
      <c r="AJ50" s="282" t="s">
        <v>677</v>
      </c>
      <c r="AK50" s="282" t="s">
        <v>909</v>
      </c>
      <c r="AL50" s="282" t="s">
        <v>909</v>
      </c>
      <c r="AM50" s="282" t="s">
        <v>909</v>
      </c>
      <c r="AN50" s="282" t="s">
        <v>684</v>
      </c>
      <c r="AO50" s="282">
        <v>253</v>
      </c>
      <c r="AP50" s="282">
        <v>253</v>
      </c>
      <c r="AQ50" s="282">
        <v>253</v>
      </c>
      <c r="AR50" s="282" t="s">
        <v>684</v>
      </c>
      <c r="AS50" s="282">
        <v>12</v>
      </c>
      <c r="AT50" s="282">
        <v>12</v>
      </c>
      <c r="AU50" s="282">
        <v>12</v>
      </c>
      <c r="AV50" s="282" t="s">
        <v>684</v>
      </c>
      <c r="AW50" s="286">
        <v>2468</v>
      </c>
      <c r="AX50" s="286">
        <v>2468</v>
      </c>
      <c r="AY50" s="286" t="s">
        <v>677</v>
      </c>
      <c r="AZ50" s="285">
        <v>13428000</v>
      </c>
      <c r="BA50" s="285">
        <v>13428000</v>
      </c>
      <c r="BB50" s="285" t="s">
        <v>677</v>
      </c>
      <c r="BC50" s="285">
        <v>2623</v>
      </c>
      <c r="BD50" s="285" t="s">
        <v>685</v>
      </c>
      <c r="BE50" s="285" t="s">
        <v>679</v>
      </c>
      <c r="BF50" s="285">
        <v>13428000</v>
      </c>
      <c r="BG50" s="285">
        <v>13428000</v>
      </c>
      <c r="BH50" s="285" t="s">
        <v>677</v>
      </c>
      <c r="BI50" s="285">
        <v>10518600</v>
      </c>
      <c r="BJ50" s="285">
        <v>0</v>
      </c>
      <c r="BK50" s="287">
        <v>0</v>
      </c>
      <c r="BL50" s="287">
        <v>13428000</v>
      </c>
    </row>
    <row r="51" spans="1:64">
      <c r="A51" s="281">
        <v>50</v>
      </c>
      <c r="B51" s="282" t="s">
        <v>922</v>
      </c>
      <c r="C51" s="281">
        <v>7794</v>
      </c>
      <c r="D51" s="283">
        <v>50</v>
      </c>
      <c r="E51" s="282" t="s">
        <v>664</v>
      </c>
      <c r="F51" s="282" t="s">
        <v>665</v>
      </c>
      <c r="G51" s="282" t="s">
        <v>781</v>
      </c>
      <c r="H51" s="282" t="s">
        <v>782</v>
      </c>
      <c r="I51" s="282" t="s">
        <v>783</v>
      </c>
      <c r="J51" s="282" t="s">
        <v>784</v>
      </c>
      <c r="K51" s="282" t="s">
        <v>897</v>
      </c>
      <c r="L51" s="282" t="s">
        <v>671</v>
      </c>
      <c r="M51" s="282" t="s">
        <v>672</v>
      </c>
      <c r="N51" s="282" t="s">
        <v>673</v>
      </c>
      <c r="O51" s="282" t="s">
        <v>674</v>
      </c>
      <c r="P51" s="282">
        <v>80111600</v>
      </c>
      <c r="Q51" s="282" t="s">
        <v>750</v>
      </c>
      <c r="R51" s="282">
        <v>7</v>
      </c>
      <c r="S51" s="282">
        <v>12</v>
      </c>
      <c r="T51" s="282">
        <v>1</v>
      </c>
      <c r="U51" s="282">
        <v>1</v>
      </c>
      <c r="V51" s="282" t="s">
        <v>676</v>
      </c>
      <c r="W51" s="282">
        <v>0</v>
      </c>
      <c r="X51" s="284">
        <v>0</v>
      </c>
      <c r="Y51" s="284">
        <v>0</v>
      </c>
      <c r="Z51" s="282" t="s">
        <v>685</v>
      </c>
      <c r="AA51" s="285" t="s">
        <v>685</v>
      </c>
      <c r="AB51" s="285" t="s">
        <v>897</v>
      </c>
      <c r="AC51" s="282" t="s">
        <v>685</v>
      </c>
      <c r="AD51" s="282" t="s">
        <v>685</v>
      </c>
      <c r="AE51" s="286" t="s">
        <v>685</v>
      </c>
      <c r="AF51" s="286" t="s">
        <v>685</v>
      </c>
      <c r="AG51" s="282" t="s">
        <v>685</v>
      </c>
      <c r="AH51" s="285" t="s">
        <v>685</v>
      </c>
      <c r="AI51" s="285" t="s">
        <v>685</v>
      </c>
      <c r="AJ51" s="282" t="s">
        <v>677</v>
      </c>
      <c r="AK51" s="282" t="s">
        <v>750</v>
      </c>
      <c r="AL51" s="282" t="s">
        <v>685</v>
      </c>
      <c r="AM51" s="282" t="s">
        <v>685</v>
      </c>
      <c r="AN51" s="282" t="s">
        <v>685</v>
      </c>
      <c r="AO51" s="282">
        <v>253</v>
      </c>
      <c r="AP51" s="282" t="s">
        <v>685</v>
      </c>
      <c r="AQ51" s="282" t="s">
        <v>685</v>
      </c>
      <c r="AR51" s="282" t="s">
        <v>685</v>
      </c>
      <c r="AS51" s="282">
        <v>12</v>
      </c>
      <c r="AT51" s="282" t="s">
        <v>685</v>
      </c>
      <c r="AU51" s="282" t="s">
        <v>685</v>
      </c>
      <c r="AV51" s="282" t="s">
        <v>685</v>
      </c>
      <c r="AW51" s="286" t="s">
        <v>685</v>
      </c>
      <c r="AX51" s="286" t="s">
        <v>685</v>
      </c>
      <c r="AY51" s="286" t="s">
        <v>677</v>
      </c>
      <c r="AZ51" s="285" t="s">
        <v>685</v>
      </c>
      <c r="BA51" s="285" t="s">
        <v>685</v>
      </c>
      <c r="BB51" s="285" t="s">
        <v>677</v>
      </c>
      <c r="BC51" s="285" t="s">
        <v>685</v>
      </c>
      <c r="BD51" s="285" t="s">
        <v>685</v>
      </c>
      <c r="BE51" s="285" t="s">
        <v>677</v>
      </c>
      <c r="BF51" s="285">
        <v>0</v>
      </c>
      <c r="BG51" s="285">
        <v>0</v>
      </c>
      <c r="BH51" s="285" t="s">
        <v>685</v>
      </c>
      <c r="BI51" s="285">
        <v>0</v>
      </c>
      <c r="BJ51" s="285">
        <v>0</v>
      </c>
      <c r="BK51" s="287">
        <v>0</v>
      </c>
      <c r="BL51" s="287" t="s">
        <v>685</v>
      </c>
    </row>
    <row r="52" spans="1:64">
      <c r="A52" s="281">
        <v>51</v>
      </c>
      <c r="B52" s="282" t="s">
        <v>923</v>
      </c>
      <c r="C52" s="281">
        <v>7794</v>
      </c>
      <c r="D52" s="283">
        <v>51</v>
      </c>
      <c r="E52" s="282" t="s">
        <v>664</v>
      </c>
      <c r="F52" s="282" t="s">
        <v>665</v>
      </c>
      <c r="G52" s="282" t="s">
        <v>781</v>
      </c>
      <c r="H52" s="282" t="s">
        <v>782</v>
      </c>
      <c r="I52" s="282" t="s">
        <v>783</v>
      </c>
      <c r="J52" s="282" t="s">
        <v>784</v>
      </c>
      <c r="K52" s="282" t="s">
        <v>808</v>
      </c>
      <c r="L52" s="282" t="s">
        <v>671</v>
      </c>
      <c r="M52" s="282" t="s">
        <v>672</v>
      </c>
      <c r="N52" s="282" t="s">
        <v>673</v>
      </c>
      <c r="O52" s="282" t="s">
        <v>674</v>
      </c>
      <c r="P52" s="282">
        <v>80111600</v>
      </c>
      <c r="Q52" s="282" t="s">
        <v>924</v>
      </c>
      <c r="R52" s="282">
        <v>7</v>
      </c>
      <c r="S52" s="282">
        <v>8</v>
      </c>
      <c r="T52" s="282">
        <v>4</v>
      </c>
      <c r="U52" s="282">
        <v>1</v>
      </c>
      <c r="V52" s="282" t="s">
        <v>676</v>
      </c>
      <c r="W52" s="282">
        <v>0</v>
      </c>
      <c r="X52" s="284">
        <v>31576000</v>
      </c>
      <c r="Y52" s="284">
        <v>31576000</v>
      </c>
      <c r="Z52" s="282">
        <v>9976</v>
      </c>
      <c r="AA52" s="285">
        <v>0</v>
      </c>
      <c r="AB52" s="285" t="s">
        <v>808</v>
      </c>
      <c r="AC52" s="282" t="s">
        <v>808</v>
      </c>
      <c r="AD52" s="282" t="s">
        <v>677</v>
      </c>
      <c r="AE52" s="286">
        <v>20201845</v>
      </c>
      <c r="AF52" s="286" t="s">
        <v>925</v>
      </c>
      <c r="AG52" s="282" t="s">
        <v>679</v>
      </c>
      <c r="AH52" s="285" t="s">
        <v>926</v>
      </c>
      <c r="AI52" s="285" t="s">
        <v>926</v>
      </c>
      <c r="AJ52" s="282" t="s">
        <v>677</v>
      </c>
      <c r="AK52" s="282" t="s">
        <v>927</v>
      </c>
      <c r="AL52" s="282" t="s">
        <v>927</v>
      </c>
      <c r="AM52" s="282" t="s">
        <v>927</v>
      </c>
      <c r="AN52" s="282" t="s">
        <v>684</v>
      </c>
      <c r="AO52" s="282">
        <v>253</v>
      </c>
      <c r="AP52" s="282">
        <v>253</v>
      </c>
      <c r="AQ52" s="282">
        <v>253</v>
      </c>
      <c r="AR52" s="282" t="s">
        <v>684</v>
      </c>
      <c r="AS52" s="282">
        <v>12</v>
      </c>
      <c r="AT52" s="282">
        <v>12</v>
      </c>
      <c r="AU52" s="282">
        <v>12</v>
      </c>
      <c r="AV52" s="282" t="s">
        <v>684</v>
      </c>
      <c r="AW52" s="286">
        <v>1784</v>
      </c>
      <c r="AX52" s="286">
        <v>1784</v>
      </c>
      <c r="AY52" s="286" t="s">
        <v>677</v>
      </c>
      <c r="AZ52" s="285">
        <v>31576000</v>
      </c>
      <c r="BA52" s="285">
        <v>31576000</v>
      </c>
      <c r="BB52" s="285" t="s">
        <v>677</v>
      </c>
      <c r="BC52" s="285">
        <v>2199</v>
      </c>
      <c r="BD52" s="285" t="s">
        <v>685</v>
      </c>
      <c r="BE52" s="285" t="s">
        <v>679</v>
      </c>
      <c r="BF52" s="285">
        <v>31576000</v>
      </c>
      <c r="BG52" s="285">
        <v>31576000</v>
      </c>
      <c r="BH52" s="285" t="s">
        <v>677</v>
      </c>
      <c r="BI52" s="285">
        <v>31576000</v>
      </c>
      <c r="BJ52" s="285">
        <v>0</v>
      </c>
      <c r="BK52" s="287">
        <v>2631333</v>
      </c>
      <c r="BL52" s="287">
        <v>31576000</v>
      </c>
    </row>
    <row r="53" spans="1:64">
      <c r="A53" s="281">
        <v>52</v>
      </c>
      <c r="B53" s="282" t="s">
        <v>928</v>
      </c>
      <c r="C53" s="281">
        <v>7794</v>
      </c>
      <c r="D53" s="283">
        <v>52</v>
      </c>
      <c r="E53" s="282" t="s">
        <v>664</v>
      </c>
      <c r="F53" s="282" t="s">
        <v>665</v>
      </c>
      <c r="G53" s="282" t="s">
        <v>781</v>
      </c>
      <c r="H53" s="282" t="s">
        <v>782</v>
      </c>
      <c r="I53" s="282" t="s">
        <v>783</v>
      </c>
      <c r="J53" s="282" t="s">
        <v>784</v>
      </c>
      <c r="K53" s="282" t="s">
        <v>808</v>
      </c>
      <c r="L53" s="282" t="s">
        <v>671</v>
      </c>
      <c r="M53" s="282" t="s">
        <v>672</v>
      </c>
      <c r="N53" s="282" t="s">
        <v>673</v>
      </c>
      <c r="O53" s="282" t="s">
        <v>674</v>
      </c>
      <c r="P53" s="282">
        <v>80111600</v>
      </c>
      <c r="Q53" s="282" t="s">
        <v>929</v>
      </c>
      <c r="R53" s="282">
        <v>7</v>
      </c>
      <c r="S53" s="282">
        <v>8</v>
      </c>
      <c r="T53" s="282">
        <v>4</v>
      </c>
      <c r="U53" s="282">
        <v>1</v>
      </c>
      <c r="V53" s="282" t="s">
        <v>676</v>
      </c>
      <c r="W53" s="282">
        <v>0</v>
      </c>
      <c r="X53" s="284">
        <v>13428000</v>
      </c>
      <c r="Y53" s="284">
        <v>13428000</v>
      </c>
      <c r="Z53" s="282">
        <v>9977</v>
      </c>
      <c r="AA53" s="285">
        <v>0</v>
      </c>
      <c r="AB53" s="285" t="s">
        <v>808</v>
      </c>
      <c r="AC53" s="282" t="s">
        <v>808</v>
      </c>
      <c r="AD53" s="282" t="s">
        <v>677</v>
      </c>
      <c r="AE53" s="286">
        <v>20201861</v>
      </c>
      <c r="AF53" s="286" t="s">
        <v>930</v>
      </c>
      <c r="AG53" s="282" t="s">
        <v>679</v>
      </c>
      <c r="AH53" s="285" t="s">
        <v>931</v>
      </c>
      <c r="AI53" s="285" t="s">
        <v>932</v>
      </c>
      <c r="AJ53" s="282" t="s">
        <v>677</v>
      </c>
      <c r="AK53" s="282" t="s">
        <v>933</v>
      </c>
      <c r="AL53" s="282" t="s">
        <v>933</v>
      </c>
      <c r="AM53" s="282" t="s">
        <v>933</v>
      </c>
      <c r="AN53" s="282" t="s">
        <v>684</v>
      </c>
      <c r="AO53" s="282">
        <v>253</v>
      </c>
      <c r="AP53" s="282">
        <v>253</v>
      </c>
      <c r="AQ53" s="282">
        <v>253</v>
      </c>
      <c r="AR53" s="282" t="s">
        <v>684</v>
      </c>
      <c r="AS53" s="282">
        <v>12</v>
      </c>
      <c r="AT53" s="282">
        <v>12</v>
      </c>
      <c r="AU53" s="282">
        <v>12</v>
      </c>
      <c r="AV53" s="282" t="s">
        <v>684</v>
      </c>
      <c r="AW53" s="286">
        <v>1730</v>
      </c>
      <c r="AX53" s="286">
        <v>1730</v>
      </c>
      <c r="AY53" s="286" t="s">
        <v>677</v>
      </c>
      <c r="AZ53" s="285">
        <v>13428000</v>
      </c>
      <c r="BA53" s="285">
        <v>13428000</v>
      </c>
      <c r="BB53" s="285" t="s">
        <v>677</v>
      </c>
      <c r="BC53" s="285">
        <v>2235</v>
      </c>
      <c r="BD53" s="285" t="s">
        <v>685</v>
      </c>
      <c r="BE53" s="285" t="s">
        <v>679</v>
      </c>
      <c r="BF53" s="285">
        <v>13428000</v>
      </c>
      <c r="BG53" s="285">
        <v>13428000</v>
      </c>
      <c r="BH53" s="285" t="s">
        <v>677</v>
      </c>
      <c r="BI53" s="285">
        <v>10854300</v>
      </c>
      <c r="BJ53" s="285">
        <v>0</v>
      </c>
      <c r="BK53" s="287">
        <v>783300</v>
      </c>
      <c r="BL53" s="287">
        <v>13428000</v>
      </c>
    </row>
    <row r="54" spans="1:64">
      <c r="A54" s="281">
        <v>53</v>
      </c>
      <c r="B54" s="282" t="s">
        <v>934</v>
      </c>
      <c r="C54" s="281">
        <v>7794</v>
      </c>
      <c r="D54" s="283">
        <v>53</v>
      </c>
      <c r="E54" s="282" t="s">
        <v>664</v>
      </c>
      <c r="F54" s="282" t="s">
        <v>665</v>
      </c>
      <c r="G54" s="282" t="s">
        <v>781</v>
      </c>
      <c r="H54" s="282" t="s">
        <v>782</v>
      </c>
      <c r="I54" s="282" t="s">
        <v>783</v>
      </c>
      <c r="J54" s="282" t="s">
        <v>784</v>
      </c>
      <c r="K54" s="282" t="s">
        <v>808</v>
      </c>
      <c r="L54" s="282" t="s">
        <v>671</v>
      </c>
      <c r="M54" s="282" t="s">
        <v>672</v>
      </c>
      <c r="N54" s="282" t="s">
        <v>673</v>
      </c>
      <c r="O54" s="282" t="s">
        <v>674</v>
      </c>
      <c r="P54" s="282">
        <v>80111600</v>
      </c>
      <c r="Q54" s="282" t="s">
        <v>935</v>
      </c>
      <c r="R54" s="282">
        <v>7</v>
      </c>
      <c r="S54" s="282">
        <v>8</v>
      </c>
      <c r="T54" s="282">
        <v>4</v>
      </c>
      <c r="U54" s="282">
        <v>1</v>
      </c>
      <c r="V54" s="282" t="s">
        <v>676</v>
      </c>
      <c r="W54" s="282">
        <v>0</v>
      </c>
      <c r="X54" s="284">
        <v>16888000</v>
      </c>
      <c r="Y54" s="284">
        <v>16888000</v>
      </c>
      <c r="Z54" s="282">
        <v>9978</v>
      </c>
      <c r="AA54" s="285">
        <v>0</v>
      </c>
      <c r="AB54" s="285" t="s">
        <v>808</v>
      </c>
      <c r="AC54" s="282" t="s">
        <v>808</v>
      </c>
      <c r="AD54" s="282" t="s">
        <v>677</v>
      </c>
      <c r="AE54" s="286">
        <v>20201457</v>
      </c>
      <c r="AF54" s="286" t="s">
        <v>936</v>
      </c>
      <c r="AG54" s="282" t="s">
        <v>679</v>
      </c>
      <c r="AH54" s="285" t="s">
        <v>937</v>
      </c>
      <c r="AI54" s="285" t="s">
        <v>937</v>
      </c>
      <c r="AJ54" s="282" t="s">
        <v>677</v>
      </c>
      <c r="AK54" s="282" t="s">
        <v>938</v>
      </c>
      <c r="AL54" s="282" t="s">
        <v>938</v>
      </c>
      <c r="AM54" s="282" t="s">
        <v>938</v>
      </c>
      <c r="AN54" s="282" t="s">
        <v>684</v>
      </c>
      <c r="AO54" s="282">
        <v>253</v>
      </c>
      <c r="AP54" s="282">
        <v>253</v>
      </c>
      <c r="AQ54" s="282">
        <v>253</v>
      </c>
      <c r="AR54" s="282" t="s">
        <v>684</v>
      </c>
      <c r="AS54" s="282">
        <v>12</v>
      </c>
      <c r="AT54" s="282">
        <v>12</v>
      </c>
      <c r="AU54" s="282">
        <v>12</v>
      </c>
      <c r="AV54" s="282" t="s">
        <v>684</v>
      </c>
      <c r="AW54" s="286">
        <v>2031</v>
      </c>
      <c r="AX54" s="286">
        <v>2031</v>
      </c>
      <c r="AY54" s="286" t="s">
        <v>677</v>
      </c>
      <c r="AZ54" s="285">
        <v>16888000</v>
      </c>
      <c r="BA54" s="285">
        <v>16888000</v>
      </c>
      <c r="BB54" s="285" t="s">
        <v>677</v>
      </c>
      <c r="BC54" s="285">
        <v>1802</v>
      </c>
      <c r="BD54" s="285" t="s">
        <v>685</v>
      </c>
      <c r="BE54" s="285" t="s">
        <v>679</v>
      </c>
      <c r="BF54" s="285">
        <v>16888000</v>
      </c>
      <c r="BG54" s="285">
        <v>16888000</v>
      </c>
      <c r="BH54" s="285" t="s">
        <v>677</v>
      </c>
      <c r="BI54" s="285">
        <v>10977200</v>
      </c>
      <c r="BJ54" s="285">
        <v>0</v>
      </c>
      <c r="BK54" s="287">
        <v>2533200</v>
      </c>
      <c r="BL54" s="287">
        <v>16888000</v>
      </c>
    </row>
    <row r="55" spans="1:64">
      <c r="A55" s="281">
        <v>54</v>
      </c>
      <c r="B55" s="282" t="s">
        <v>939</v>
      </c>
      <c r="C55" s="281">
        <v>7794</v>
      </c>
      <c r="D55" s="283">
        <v>54</v>
      </c>
      <c r="E55" s="282" t="s">
        <v>664</v>
      </c>
      <c r="F55" s="282" t="s">
        <v>665</v>
      </c>
      <c r="G55" s="282" t="s">
        <v>781</v>
      </c>
      <c r="H55" s="282" t="s">
        <v>782</v>
      </c>
      <c r="I55" s="282" t="s">
        <v>783</v>
      </c>
      <c r="J55" s="282" t="s">
        <v>784</v>
      </c>
      <c r="K55" s="282" t="s">
        <v>808</v>
      </c>
      <c r="L55" s="282" t="s">
        <v>671</v>
      </c>
      <c r="M55" s="282" t="s">
        <v>672</v>
      </c>
      <c r="N55" s="282" t="s">
        <v>673</v>
      </c>
      <c r="O55" s="282" t="s">
        <v>674</v>
      </c>
      <c r="P55" s="282">
        <v>80111600</v>
      </c>
      <c r="Q55" s="282" t="s">
        <v>940</v>
      </c>
      <c r="R55" s="282">
        <v>7</v>
      </c>
      <c r="S55" s="282">
        <v>8</v>
      </c>
      <c r="T55" s="282">
        <v>4</v>
      </c>
      <c r="U55" s="282">
        <v>1</v>
      </c>
      <c r="V55" s="282" t="s">
        <v>676</v>
      </c>
      <c r="W55" s="282">
        <v>0</v>
      </c>
      <c r="X55" s="284">
        <v>16888000</v>
      </c>
      <c r="Y55" s="284">
        <v>16888000</v>
      </c>
      <c r="Z55" s="282">
        <v>9979</v>
      </c>
      <c r="AA55" s="285">
        <v>0</v>
      </c>
      <c r="AB55" s="285" t="s">
        <v>808</v>
      </c>
      <c r="AC55" s="282" t="s">
        <v>808</v>
      </c>
      <c r="AD55" s="282" t="s">
        <v>677</v>
      </c>
      <c r="AE55" s="286">
        <v>20202029</v>
      </c>
      <c r="AF55" s="286" t="s">
        <v>941</v>
      </c>
      <c r="AG55" s="282" t="s">
        <v>679</v>
      </c>
      <c r="AH55" s="285" t="s">
        <v>942</v>
      </c>
      <c r="AI55" s="285" t="s">
        <v>942</v>
      </c>
      <c r="AJ55" s="282" t="s">
        <v>677</v>
      </c>
      <c r="AK55" s="282" t="s">
        <v>943</v>
      </c>
      <c r="AL55" s="282" t="s">
        <v>944</v>
      </c>
      <c r="AM55" s="282" t="s">
        <v>943</v>
      </c>
      <c r="AN55" s="282" t="s">
        <v>683</v>
      </c>
      <c r="AO55" s="282">
        <v>253</v>
      </c>
      <c r="AP55" s="282">
        <v>253</v>
      </c>
      <c r="AQ55" s="282">
        <v>253</v>
      </c>
      <c r="AR55" s="282" t="s">
        <v>684</v>
      </c>
      <c r="AS55" s="282">
        <v>12</v>
      </c>
      <c r="AT55" s="282">
        <v>12</v>
      </c>
      <c r="AU55" s="282">
        <v>12</v>
      </c>
      <c r="AV55" s="282" t="s">
        <v>684</v>
      </c>
      <c r="AW55" s="286">
        <v>1729</v>
      </c>
      <c r="AX55" s="286">
        <v>1729</v>
      </c>
      <c r="AY55" s="286" t="s">
        <v>677</v>
      </c>
      <c r="AZ55" s="285">
        <v>16888000</v>
      </c>
      <c r="BA55" s="285">
        <v>16888000</v>
      </c>
      <c r="BB55" s="285" t="s">
        <v>677</v>
      </c>
      <c r="BC55" s="285">
        <v>2353</v>
      </c>
      <c r="BD55" s="285" t="s">
        <v>685</v>
      </c>
      <c r="BE55" s="285" t="s">
        <v>679</v>
      </c>
      <c r="BF55" s="285">
        <v>16888000</v>
      </c>
      <c r="BG55" s="285">
        <v>16888000</v>
      </c>
      <c r="BH55" s="285" t="s">
        <v>677</v>
      </c>
      <c r="BI55" s="285">
        <v>16888000</v>
      </c>
      <c r="BJ55" s="285">
        <v>0</v>
      </c>
      <c r="BK55" s="287">
        <v>844400</v>
      </c>
      <c r="BL55" s="287">
        <v>16888000</v>
      </c>
    </row>
    <row r="56" spans="1:64">
      <c r="A56" s="281">
        <v>55</v>
      </c>
      <c r="B56" s="282" t="s">
        <v>945</v>
      </c>
      <c r="C56" s="281">
        <v>7794</v>
      </c>
      <c r="D56" s="283">
        <v>55</v>
      </c>
      <c r="E56" s="282" t="s">
        <v>664</v>
      </c>
      <c r="F56" s="282" t="s">
        <v>665</v>
      </c>
      <c r="G56" s="282" t="s">
        <v>781</v>
      </c>
      <c r="H56" s="282" t="s">
        <v>782</v>
      </c>
      <c r="I56" s="282" t="s">
        <v>783</v>
      </c>
      <c r="J56" s="282" t="s">
        <v>784</v>
      </c>
      <c r="K56" s="282" t="s">
        <v>808</v>
      </c>
      <c r="L56" s="282" t="s">
        <v>671</v>
      </c>
      <c r="M56" s="282" t="s">
        <v>672</v>
      </c>
      <c r="N56" s="282" t="s">
        <v>673</v>
      </c>
      <c r="O56" s="282" t="s">
        <v>674</v>
      </c>
      <c r="P56" s="282">
        <v>80111600</v>
      </c>
      <c r="Q56" s="282" t="s">
        <v>946</v>
      </c>
      <c r="R56" s="282">
        <v>7</v>
      </c>
      <c r="S56" s="282">
        <v>8</v>
      </c>
      <c r="T56" s="282">
        <v>4</v>
      </c>
      <c r="U56" s="282">
        <v>1</v>
      </c>
      <c r="V56" s="282" t="s">
        <v>676</v>
      </c>
      <c r="W56" s="282">
        <v>0</v>
      </c>
      <c r="X56" s="284">
        <v>13428000</v>
      </c>
      <c r="Y56" s="284">
        <v>13428000</v>
      </c>
      <c r="Z56" s="282">
        <v>9980</v>
      </c>
      <c r="AA56" s="285">
        <v>0</v>
      </c>
      <c r="AB56" s="285" t="s">
        <v>808</v>
      </c>
      <c r="AC56" s="282" t="s">
        <v>808</v>
      </c>
      <c r="AD56" s="282" t="s">
        <v>677</v>
      </c>
      <c r="AE56" s="286">
        <v>20201575</v>
      </c>
      <c r="AF56" s="286" t="s">
        <v>947</v>
      </c>
      <c r="AG56" s="282" t="s">
        <v>679</v>
      </c>
      <c r="AH56" s="285" t="s">
        <v>948</v>
      </c>
      <c r="AI56" s="285" t="s">
        <v>948</v>
      </c>
      <c r="AJ56" s="282" t="s">
        <v>677</v>
      </c>
      <c r="AK56" s="282" t="s">
        <v>949</v>
      </c>
      <c r="AL56" s="282" t="s">
        <v>950</v>
      </c>
      <c r="AM56" s="282" t="s">
        <v>951</v>
      </c>
      <c r="AN56" s="282" t="s">
        <v>679</v>
      </c>
      <c r="AO56" s="282">
        <v>253</v>
      </c>
      <c r="AP56" s="282">
        <v>253</v>
      </c>
      <c r="AQ56" s="282">
        <v>253</v>
      </c>
      <c r="AR56" s="282" t="s">
        <v>684</v>
      </c>
      <c r="AS56" s="282">
        <v>12</v>
      </c>
      <c r="AT56" s="282">
        <v>12</v>
      </c>
      <c r="AU56" s="282">
        <v>12</v>
      </c>
      <c r="AV56" s="282" t="s">
        <v>684</v>
      </c>
      <c r="AW56" s="286">
        <v>2028</v>
      </c>
      <c r="AX56" s="286">
        <v>2028</v>
      </c>
      <c r="AY56" s="286" t="s">
        <v>677</v>
      </c>
      <c r="AZ56" s="285">
        <v>13428000</v>
      </c>
      <c r="BA56" s="285">
        <v>13428000</v>
      </c>
      <c r="BB56" s="285" t="s">
        <v>677</v>
      </c>
      <c r="BC56" s="285">
        <v>1936</v>
      </c>
      <c r="BD56" s="285" t="s">
        <v>685</v>
      </c>
      <c r="BE56" s="285" t="s">
        <v>679</v>
      </c>
      <c r="BF56" s="285">
        <v>13428000</v>
      </c>
      <c r="BG56" s="285">
        <v>13428000</v>
      </c>
      <c r="BH56" s="285" t="s">
        <v>677</v>
      </c>
      <c r="BI56" s="285">
        <v>11973300</v>
      </c>
      <c r="BJ56" s="285">
        <v>0</v>
      </c>
      <c r="BK56" s="287">
        <v>1902300</v>
      </c>
      <c r="BL56" s="287">
        <v>13428000</v>
      </c>
    </row>
    <row r="57" spans="1:64">
      <c r="A57" s="281">
        <v>56</v>
      </c>
      <c r="B57" s="282" t="s">
        <v>952</v>
      </c>
      <c r="C57" s="281">
        <v>7794</v>
      </c>
      <c r="D57" s="283">
        <v>56</v>
      </c>
      <c r="E57" s="282" t="s">
        <v>664</v>
      </c>
      <c r="F57" s="282" t="s">
        <v>665</v>
      </c>
      <c r="G57" s="282" t="s">
        <v>781</v>
      </c>
      <c r="H57" s="282" t="s">
        <v>782</v>
      </c>
      <c r="I57" s="282" t="s">
        <v>783</v>
      </c>
      <c r="J57" s="282" t="s">
        <v>784</v>
      </c>
      <c r="K57" s="282" t="s">
        <v>808</v>
      </c>
      <c r="L57" s="282" t="s">
        <v>671</v>
      </c>
      <c r="M57" s="282" t="s">
        <v>672</v>
      </c>
      <c r="N57" s="282" t="s">
        <v>673</v>
      </c>
      <c r="O57" s="282" t="s">
        <v>674</v>
      </c>
      <c r="P57" s="282">
        <v>80111600</v>
      </c>
      <c r="Q57" s="282" t="s">
        <v>953</v>
      </c>
      <c r="R57" s="282">
        <v>7</v>
      </c>
      <c r="S57" s="282">
        <v>8</v>
      </c>
      <c r="T57" s="282">
        <v>4</v>
      </c>
      <c r="U57" s="282">
        <v>1</v>
      </c>
      <c r="V57" s="282" t="s">
        <v>676</v>
      </c>
      <c r="W57" s="282">
        <v>0</v>
      </c>
      <c r="X57" s="284">
        <v>19444000</v>
      </c>
      <c r="Y57" s="284">
        <v>19444000</v>
      </c>
      <c r="Z57" s="282">
        <v>9981</v>
      </c>
      <c r="AA57" s="285">
        <v>0</v>
      </c>
      <c r="AB57" s="285" t="s">
        <v>808</v>
      </c>
      <c r="AC57" s="282" t="s">
        <v>808</v>
      </c>
      <c r="AD57" s="282" t="s">
        <v>677</v>
      </c>
      <c r="AE57" s="286">
        <v>20201620</v>
      </c>
      <c r="AF57" s="286" t="s">
        <v>954</v>
      </c>
      <c r="AG57" s="282" t="s">
        <v>679</v>
      </c>
      <c r="AH57" s="285" t="s">
        <v>955</v>
      </c>
      <c r="AI57" s="285" t="s">
        <v>955</v>
      </c>
      <c r="AJ57" s="282" t="s">
        <v>677</v>
      </c>
      <c r="AK57" s="282" t="s">
        <v>956</v>
      </c>
      <c r="AL57" s="282" t="s">
        <v>957</v>
      </c>
      <c r="AM57" s="282" t="s">
        <v>956</v>
      </c>
      <c r="AN57" s="282" t="s">
        <v>683</v>
      </c>
      <c r="AO57" s="282">
        <v>253</v>
      </c>
      <c r="AP57" s="282">
        <v>253</v>
      </c>
      <c r="AQ57" s="282">
        <v>253</v>
      </c>
      <c r="AR57" s="282" t="s">
        <v>684</v>
      </c>
      <c r="AS57" s="282">
        <v>12</v>
      </c>
      <c r="AT57" s="282">
        <v>12</v>
      </c>
      <c r="AU57" s="282">
        <v>12</v>
      </c>
      <c r="AV57" s="282" t="s">
        <v>684</v>
      </c>
      <c r="AW57" s="286">
        <v>2038</v>
      </c>
      <c r="AX57" s="286">
        <v>2038</v>
      </c>
      <c r="AY57" s="286" t="s">
        <v>677</v>
      </c>
      <c r="AZ57" s="285">
        <v>19444000</v>
      </c>
      <c r="BA57" s="285">
        <v>19444000</v>
      </c>
      <c r="BB57" s="285" t="s">
        <v>677</v>
      </c>
      <c r="BC57" s="285">
        <v>1999</v>
      </c>
      <c r="BD57" s="285" t="s">
        <v>685</v>
      </c>
      <c r="BE57" s="285" t="s">
        <v>679</v>
      </c>
      <c r="BF57" s="285">
        <v>19444000</v>
      </c>
      <c r="BG57" s="285">
        <v>19444000</v>
      </c>
      <c r="BH57" s="285" t="s">
        <v>677</v>
      </c>
      <c r="BI57" s="285">
        <v>19444000</v>
      </c>
      <c r="BJ57" s="285">
        <v>0</v>
      </c>
      <c r="BK57" s="287">
        <v>1944400</v>
      </c>
      <c r="BL57" s="287">
        <v>19444000</v>
      </c>
    </row>
    <row r="58" spans="1:64">
      <c r="A58" s="281">
        <v>57</v>
      </c>
      <c r="B58" s="282" t="s">
        <v>958</v>
      </c>
      <c r="C58" s="281">
        <v>7794</v>
      </c>
      <c r="D58" s="283">
        <v>57</v>
      </c>
      <c r="E58" s="282" t="s">
        <v>664</v>
      </c>
      <c r="F58" s="282" t="s">
        <v>665</v>
      </c>
      <c r="G58" s="282" t="s">
        <v>781</v>
      </c>
      <c r="H58" s="282" t="s">
        <v>814</v>
      </c>
      <c r="I58" s="282" t="s">
        <v>815</v>
      </c>
      <c r="J58" s="282" t="s">
        <v>784</v>
      </c>
      <c r="K58" s="282" t="s">
        <v>816</v>
      </c>
      <c r="L58" s="282" t="s">
        <v>671</v>
      </c>
      <c r="M58" s="282" t="s">
        <v>672</v>
      </c>
      <c r="N58" s="282" t="s">
        <v>673</v>
      </c>
      <c r="O58" s="282" t="s">
        <v>674</v>
      </c>
      <c r="P58" s="282">
        <v>80111600</v>
      </c>
      <c r="Q58" s="282" t="s">
        <v>959</v>
      </c>
      <c r="R58" s="282">
        <v>7</v>
      </c>
      <c r="S58" s="282">
        <v>8</v>
      </c>
      <c r="T58" s="282">
        <v>4</v>
      </c>
      <c r="U58" s="282">
        <v>1</v>
      </c>
      <c r="V58" s="282" t="s">
        <v>676</v>
      </c>
      <c r="W58" s="282">
        <v>0</v>
      </c>
      <c r="X58" s="284">
        <v>31576000</v>
      </c>
      <c r="Y58" s="284">
        <v>31576000</v>
      </c>
      <c r="Z58" s="282">
        <v>9742</v>
      </c>
      <c r="AA58" s="285">
        <v>0</v>
      </c>
      <c r="AB58" s="285" t="s">
        <v>818</v>
      </c>
      <c r="AC58" s="282" t="s">
        <v>818</v>
      </c>
      <c r="AD58" s="282" t="s">
        <v>677</v>
      </c>
      <c r="AE58" s="286">
        <v>20201753</v>
      </c>
      <c r="AF58" s="286" t="s">
        <v>960</v>
      </c>
      <c r="AG58" s="282" t="s">
        <v>679</v>
      </c>
      <c r="AH58" s="285" t="s">
        <v>961</v>
      </c>
      <c r="AI58" s="285" t="s">
        <v>961</v>
      </c>
      <c r="AJ58" s="282" t="s">
        <v>677</v>
      </c>
      <c r="AK58" s="282" t="s">
        <v>962</v>
      </c>
      <c r="AL58" s="282" t="s">
        <v>963</v>
      </c>
      <c r="AM58" s="282" t="s">
        <v>962</v>
      </c>
      <c r="AN58" s="282" t="s">
        <v>683</v>
      </c>
      <c r="AO58" s="282">
        <v>253</v>
      </c>
      <c r="AP58" s="282">
        <v>253</v>
      </c>
      <c r="AQ58" s="282">
        <v>253</v>
      </c>
      <c r="AR58" s="282" t="s">
        <v>684</v>
      </c>
      <c r="AS58" s="282">
        <v>12</v>
      </c>
      <c r="AT58" s="282">
        <v>12</v>
      </c>
      <c r="AU58" s="282">
        <v>12</v>
      </c>
      <c r="AV58" s="282" t="s">
        <v>684</v>
      </c>
      <c r="AW58" s="286">
        <v>2224</v>
      </c>
      <c r="AX58" s="286">
        <v>2224</v>
      </c>
      <c r="AY58" s="286" t="s">
        <v>677</v>
      </c>
      <c r="AZ58" s="285">
        <v>31576000</v>
      </c>
      <c r="BA58" s="285">
        <v>31576000</v>
      </c>
      <c r="BB58" s="285" t="s">
        <v>677</v>
      </c>
      <c r="BC58" s="285">
        <v>2172</v>
      </c>
      <c r="BD58" s="285" t="s">
        <v>685</v>
      </c>
      <c r="BE58" s="285" t="s">
        <v>679</v>
      </c>
      <c r="BF58" s="285">
        <v>31576000</v>
      </c>
      <c r="BG58" s="285">
        <v>31576000</v>
      </c>
      <c r="BH58" s="285" t="s">
        <v>677</v>
      </c>
      <c r="BI58" s="285">
        <v>31576000</v>
      </c>
      <c r="BJ58" s="285">
        <v>0</v>
      </c>
      <c r="BK58" s="287">
        <v>1841933</v>
      </c>
      <c r="BL58" s="287">
        <v>31576000</v>
      </c>
    </row>
    <row r="59" spans="1:64">
      <c r="A59" s="281">
        <v>58</v>
      </c>
      <c r="B59" s="282" t="s">
        <v>964</v>
      </c>
      <c r="C59" s="281">
        <v>7794</v>
      </c>
      <c r="D59" s="283">
        <v>58</v>
      </c>
      <c r="E59" s="282" t="s">
        <v>664</v>
      </c>
      <c r="F59" s="282" t="s">
        <v>665</v>
      </c>
      <c r="G59" s="282" t="s">
        <v>781</v>
      </c>
      <c r="H59" s="282" t="s">
        <v>814</v>
      </c>
      <c r="I59" s="282" t="s">
        <v>815</v>
      </c>
      <c r="J59" s="282" t="s">
        <v>784</v>
      </c>
      <c r="K59" s="282" t="s">
        <v>816</v>
      </c>
      <c r="L59" s="282" t="s">
        <v>671</v>
      </c>
      <c r="M59" s="282" t="s">
        <v>672</v>
      </c>
      <c r="N59" s="282" t="s">
        <v>673</v>
      </c>
      <c r="O59" s="282" t="s">
        <v>674</v>
      </c>
      <c r="P59" s="282">
        <v>80111600</v>
      </c>
      <c r="Q59" s="282" t="s">
        <v>817</v>
      </c>
      <c r="R59" s="282">
        <v>7</v>
      </c>
      <c r="S59" s="282">
        <v>8</v>
      </c>
      <c r="T59" s="282">
        <v>4</v>
      </c>
      <c r="U59" s="282">
        <v>1</v>
      </c>
      <c r="V59" s="282" t="s">
        <v>676</v>
      </c>
      <c r="W59" s="282">
        <v>0</v>
      </c>
      <c r="X59" s="284">
        <v>14984000</v>
      </c>
      <c r="Y59" s="284">
        <v>14984000</v>
      </c>
      <c r="Z59" s="282">
        <v>9982</v>
      </c>
      <c r="AA59" s="285">
        <v>0</v>
      </c>
      <c r="AB59" s="285" t="s">
        <v>818</v>
      </c>
      <c r="AC59" s="282" t="s">
        <v>818</v>
      </c>
      <c r="AD59" s="282" t="s">
        <v>677</v>
      </c>
      <c r="AE59" s="286">
        <v>20201933</v>
      </c>
      <c r="AF59" s="286" t="s">
        <v>965</v>
      </c>
      <c r="AG59" s="282" t="s">
        <v>679</v>
      </c>
      <c r="AH59" s="285" t="s">
        <v>966</v>
      </c>
      <c r="AI59" s="285" t="s">
        <v>966</v>
      </c>
      <c r="AJ59" s="282" t="s">
        <v>677</v>
      </c>
      <c r="AK59" s="282" t="s">
        <v>821</v>
      </c>
      <c r="AL59" s="282" t="s">
        <v>967</v>
      </c>
      <c r="AM59" s="282" t="s">
        <v>821</v>
      </c>
      <c r="AN59" s="282" t="s">
        <v>683</v>
      </c>
      <c r="AO59" s="282">
        <v>253</v>
      </c>
      <c r="AP59" s="282">
        <v>253</v>
      </c>
      <c r="AQ59" s="282">
        <v>253</v>
      </c>
      <c r="AR59" s="282" t="s">
        <v>684</v>
      </c>
      <c r="AS59" s="282">
        <v>12</v>
      </c>
      <c r="AT59" s="282">
        <v>12</v>
      </c>
      <c r="AU59" s="282">
        <v>12</v>
      </c>
      <c r="AV59" s="282" t="s">
        <v>684</v>
      </c>
      <c r="AW59" s="286">
        <v>2226</v>
      </c>
      <c r="AX59" s="286">
        <v>2226</v>
      </c>
      <c r="AY59" s="286" t="s">
        <v>677</v>
      </c>
      <c r="AZ59" s="285">
        <v>14984000</v>
      </c>
      <c r="BA59" s="285">
        <v>14984000</v>
      </c>
      <c r="BB59" s="285" t="s">
        <v>677</v>
      </c>
      <c r="BC59" s="285">
        <v>2330</v>
      </c>
      <c r="BD59" s="285" t="s">
        <v>685</v>
      </c>
      <c r="BE59" s="285" t="s">
        <v>679</v>
      </c>
      <c r="BF59" s="285">
        <v>14984000</v>
      </c>
      <c r="BG59" s="285">
        <v>14984000</v>
      </c>
      <c r="BH59" s="285" t="s">
        <v>677</v>
      </c>
      <c r="BI59" s="285">
        <v>12112067</v>
      </c>
      <c r="BJ59" s="285">
        <v>0</v>
      </c>
      <c r="BK59" s="287">
        <v>874067</v>
      </c>
      <c r="BL59" s="287">
        <v>14984000</v>
      </c>
    </row>
    <row r="60" spans="1:64">
      <c r="A60" s="281">
        <v>59</v>
      </c>
      <c r="B60" s="282" t="s">
        <v>968</v>
      </c>
      <c r="C60" s="281">
        <v>7794</v>
      </c>
      <c r="D60" s="283">
        <v>59</v>
      </c>
      <c r="E60" s="282" t="s">
        <v>664</v>
      </c>
      <c r="F60" s="282" t="s">
        <v>665</v>
      </c>
      <c r="G60" s="282" t="s">
        <v>781</v>
      </c>
      <c r="H60" s="282" t="s">
        <v>814</v>
      </c>
      <c r="I60" s="282" t="s">
        <v>815</v>
      </c>
      <c r="J60" s="282" t="s">
        <v>784</v>
      </c>
      <c r="K60" s="282" t="s">
        <v>816</v>
      </c>
      <c r="L60" s="282" t="s">
        <v>671</v>
      </c>
      <c r="M60" s="282" t="s">
        <v>672</v>
      </c>
      <c r="N60" s="282" t="s">
        <v>673</v>
      </c>
      <c r="O60" s="282" t="s">
        <v>674</v>
      </c>
      <c r="P60" s="282">
        <v>80111600</v>
      </c>
      <c r="Q60" s="282" t="s">
        <v>969</v>
      </c>
      <c r="R60" s="282">
        <v>7</v>
      </c>
      <c r="S60" s="282">
        <v>8</v>
      </c>
      <c r="T60" s="282">
        <v>4</v>
      </c>
      <c r="U60" s="282">
        <v>1</v>
      </c>
      <c r="V60" s="282" t="s">
        <v>676</v>
      </c>
      <c r="W60" s="282">
        <v>0</v>
      </c>
      <c r="X60" s="284">
        <v>14984000</v>
      </c>
      <c r="Y60" s="284">
        <v>14984000</v>
      </c>
      <c r="Z60" s="282">
        <v>9984</v>
      </c>
      <c r="AA60" s="285">
        <v>0</v>
      </c>
      <c r="AB60" s="285" t="s">
        <v>818</v>
      </c>
      <c r="AC60" s="282" t="s">
        <v>818</v>
      </c>
      <c r="AD60" s="282" t="s">
        <v>677</v>
      </c>
      <c r="AE60" s="286">
        <v>20201865</v>
      </c>
      <c r="AF60" s="286" t="s">
        <v>970</v>
      </c>
      <c r="AG60" s="282" t="s">
        <v>679</v>
      </c>
      <c r="AH60" s="285" t="s">
        <v>971</v>
      </c>
      <c r="AI60" s="285" t="s">
        <v>971</v>
      </c>
      <c r="AJ60" s="282" t="s">
        <v>677</v>
      </c>
      <c r="AK60" s="282" t="s">
        <v>972</v>
      </c>
      <c r="AL60" s="282" t="s">
        <v>973</v>
      </c>
      <c r="AM60" s="282" t="s">
        <v>972</v>
      </c>
      <c r="AN60" s="282" t="s">
        <v>683</v>
      </c>
      <c r="AO60" s="282">
        <v>253</v>
      </c>
      <c r="AP60" s="282">
        <v>253</v>
      </c>
      <c r="AQ60" s="282">
        <v>253</v>
      </c>
      <c r="AR60" s="282" t="s">
        <v>684</v>
      </c>
      <c r="AS60" s="282">
        <v>12</v>
      </c>
      <c r="AT60" s="282">
        <v>12</v>
      </c>
      <c r="AU60" s="282">
        <v>12</v>
      </c>
      <c r="AV60" s="282" t="s">
        <v>684</v>
      </c>
      <c r="AW60" s="286">
        <v>2231</v>
      </c>
      <c r="AX60" s="286">
        <v>2231</v>
      </c>
      <c r="AY60" s="286" t="s">
        <v>677</v>
      </c>
      <c r="AZ60" s="285">
        <v>14984000</v>
      </c>
      <c r="BA60" s="285">
        <v>14984000</v>
      </c>
      <c r="BB60" s="285" t="s">
        <v>677</v>
      </c>
      <c r="BC60" s="285">
        <v>2176</v>
      </c>
      <c r="BD60" s="285" t="s">
        <v>685</v>
      </c>
      <c r="BE60" s="285" t="s">
        <v>679</v>
      </c>
      <c r="BF60" s="285">
        <v>14984000</v>
      </c>
      <c r="BG60" s="285">
        <v>14984000</v>
      </c>
      <c r="BH60" s="285" t="s">
        <v>677</v>
      </c>
      <c r="BI60" s="285">
        <v>14984000</v>
      </c>
      <c r="BJ60" s="285">
        <v>0</v>
      </c>
      <c r="BK60" s="287">
        <v>1248667</v>
      </c>
      <c r="BL60" s="287">
        <v>14984000</v>
      </c>
    </row>
    <row r="61" spans="1:64">
      <c r="A61" s="281">
        <v>60</v>
      </c>
      <c r="B61" s="282" t="s">
        <v>974</v>
      </c>
      <c r="C61" s="281">
        <v>7794</v>
      </c>
      <c r="D61" s="283">
        <v>60</v>
      </c>
      <c r="E61" s="282" t="s">
        <v>664</v>
      </c>
      <c r="F61" s="282" t="s">
        <v>665</v>
      </c>
      <c r="G61" s="282" t="s">
        <v>781</v>
      </c>
      <c r="H61" s="282" t="s">
        <v>814</v>
      </c>
      <c r="I61" s="282" t="s">
        <v>815</v>
      </c>
      <c r="J61" s="282" t="s">
        <v>784</v>
      </c>
      <c r="K61" s="282" t="s">
        <v>816</v>
      </c>
      <c r="L61" s="282" t="s">
        <v>671</v>
      </c>
      <c r="M61" s="282" t="s">
        <v>672</v>
      </c>
      <c r="N61" s="282" t="s">
        <v>673</v>
      </c>
      <c r="O61" s="282" t="s">
        <v>674</v>
      </c>
      <c r="P61" s="282">
        <v>80111600</v>
      </c>
      <c r="Q61" s="282" t="s">
        <v>975</v>
      </c>
      <c r="R61" s="282">
        <v>7</v>
      </c>
      <c r="S61" s="282">
        <v>8</v>
      </c>
      <c r="T61" s="282">
        <v>4</v>
      </c>
      <c r="U61" s="282">
        <v>1</v>
      </c>
      <c r="V61" s="282" t="s">
        <v>676</v>
      </c>
      <c r="W61" s="282">
        <v>0</v>
      </c>
      <c r="X61" s="284">
        <v>11528000</v>
      </c>
      <c r="Y61" s="284">
        <v>11528000</v>
      </c>
      <c r="Z61" s="282">
        <v>9985</v>
      </c>
      <c r="AA61" s="285">
        <v>0</v>
      </c>
      <c r="AB61" s="285" t="s">
        <v>818</v>
      </c>
      <c r="AC61" s="282" t="s">
        <v>818</v>
      </c>
      <c r="AD61" s="282" t="s">
        <v>677</v>
      </c>
      <c r="AE61" s="286">
        <v>20201646</v>
      </c>
      <c r="AF61" s="286" t="s">
        <v>976</v>
      </c>
      <c r="AG61" s="282" t="s">
        <v>679</v>
      </c>
      <c r="AH61" s="285" t="s">
        <v>977</v>
      </c>
      <c r="AI61" s="285" t="s">
        <v>977</v>
      </c>
      <c r="AJ61" s="282" t="s">
        <v>677</v>
      </c>
      <c r="AK61" s="282" t="s">
        <v>978</v>
      </c>
      <c r="AL61" s="282" t="s">
        <v>979</v>
      </c>
      <c r="AM61" s="282" t="s">
        <v>978</v>
      </c>
      <c r="AN61" s="282" t="s">
        <v>683</v>
      </c>
      <c r="AO61" s="282">
        <v>253</v>
      </c>
      <c r="AP61" s="282">
        <v>253</v>
      </c>
      <c r="AQ61" s="282">
        <v>253</v>
      </c>
      <c r="AR61" s="282" t="s">
        <v>684</v>
      </c>
      <c r="AS61" s="282">
        <v>12</v>
      </c>
      <c r="AT61" s="282">
        <v>12</v>
      </c>
      <c r="AU61" s="282">
        <v>12</v>
      </c>
      <c r="AV61" s="282" t="s">
        <v>684</v>
      </c>
      <c r="AW61" s="286">
        <v>2196</v>
      </c>
      <c r="AX61" s="286">
        <v>2196</v>
      </c>
      <c r="AY61" s="286" t="s">
        <v>677</v>
      </c>
      <c r="AZ61" s="285">
        <v>11528000</v>
      </c>
      <c r="BA61" s="285">
        <v>11528000</v>
      </c>
      <c r="BB61" s="285" t="s">
        <v>677</v>
      </c>
      <c r="BC61" s="285">
        <v>1950</v>
      </c>
      <c r="BD61" s="285" t="s">
        <v>685</v>
      </c>
      <c r="BE61" s="285" t="s">
        <v>679</v>
      </c>
      <c r="BF61" s="285">
        <v>11528000</v>
      </c>
      <c r="BG61" s="285">
        <v>11528000</v>
      </c>
      <c r="BH61" s="285" t="s">
        <v>677</v>
      </c>
      <c r="BI61" s="285">
        <v>1152800</v>
      </c>
      <c r="BJ61" s="285">
        <v>0</v>
      </c>
      <c r="BK61" s="287">
        <v>1152800</v>
      </c>
      <c r="BL61" s="287">
        <v>11528000</v>
      </c>
    </row>
    <row r="62" spans="1:64">
      <c r="A62" s="281">
        <v>61</v>
      </c>
      <c r="B62" s="282" t="s">
        <v>980</v>
      </c>
      <c r="C62" s="281">
        <v>7794</v>
      </c>
      <c r="D62" s="283">
        <v>61</v>
      </c>
      <c r="E62" s="282" t="s">
        <v>664</v>
      </c>
      <c r="F62" s="282" t="s">
        <v>665</v>
      </c>
      <c r="G62" s="282" t="s">
        <v>781</v>
      </c>
      <c r="H62" s="282" t="s">
        <v>814</v>
      </c>
      <c r="I62" s="282" t="s">
        <v>815</v>
      </c>
      <c r="J62" s="282" t="s">
        <v>784</v>
      </c>
      <c r="K62" s="282" t="s">
        <v>816</v>
      </c>
      <c r="L62" s="282" t="s">
        <v>671</v>
      </c>
      <c r="M62" s="282" t="s">
        <v>672</v>
      </c>
      <c r="N62" s="282" t="s">
        <v>673</v>
      </c>
      <c r="O62" s="282" t="s">
        <v>674</v>
      </c>
      <c r="P62" s="282">
        <v>80111600</v>
      </c>
      <c r="Q62" s="282" t="s">
        <v>750</v>
      </c>
      <c r="R62" s="282">
        <v>7</v>
      </c>
      <c r="S62" s="282">
        <v>12</v>
      </c>
      <c r="T62" s="282">
        <v>1</v>
      </c>
      <c r="U62" s="282">
        <v>1</v>
      </c>
      <c r="V62" s="282" t="s">
        <v>676</v>
      </c>
      <c r="W62" s="282">
        <v>0</v>
      </c>
      <c r="X62" s="284">
        <v>0</v>
      </c>
      <c r="Y62" s="284">
        <v>0</v>
      </c>
      <c r="Z62" s="282" t="s">
        <v>685</v>
      </c>
      <c r="AA62" s="285" t="s">
        <v>685</v>
      </c>
      <c r="AB62" s="285" t="s">
        <v>818</v>
      </c>
      <c r="AC62" s="282" t="s">
        <v>685</v>
      </c>
      <c r="AD62" s="282" t="s">
        <v>685</v>
      </c>
      <c r="AE62" s="286" t="s">
        <v>685</v>
      </c>
      <c r="AF62" s="286" t="s">
        <v>685</v>
      </c>
      <c r="AG62" s="282" t="s">
        <v>685</v>
      </c>
      <c r="AH62" s="285" t="s">
        <v>685</v>
      </c>
      <c r="AI62" s="285" t="s">
        <v>685</v>
      </c>
      <c r="AJ62" s="282" t="s">
        <v>677</v>
      </c>
      <c r="AK62" s="282" t="s">
        <v>750</v>
      </c>
      <c r="AL62" s="282" t="s">
        <v>685</v>
      </c>
      <c r="AM62" s="282" t="s">
        <v>685</v>
      </c>
      <c r="AN62" s="282" t="s">
        <v>685</v>
      </c>
      <c r="AO62" s="282">
        <v>253</v>
      </c>
      <c r="AP62" s="282" t="s">
        <v>685</v>
      </c>
      <c r="AQ62" s="282" t="s">
        <v>685</v>
      </c>
      <c r="AR62" s="282" t="s">
        <v>685</v>
      </c>
      <c r="AS62" s="282">
        <v>12</v>
      </c>
      <c r="AT62" s="282" t="s">
        <v>685</v>
      </c>
      <c r="AU62" s="282" t="s">
        <v>685</v>
      </c>
      <c r="AV62" s="282" t="s">
        <v>685</v>
      </c>
      <c r="AW62" s="286" t="s">
        <v>685</v>
      </c>
      <c r="AX62" s="286" t="s">
        <v>685</v>
      </c>
      <c r="AY62" s="286" t="s">
        <v>677</v>
      </c>
      <c r="AZ62" s="285" t="s">
        <v>685</v>
      </c>
      <c r="BA62" s="285" t="s">
        <v>685</v>
      </c>
      <c r="BB62" s="285" t="s">
        <v>677</v>
      </c>
      <c r="BC62" s="285" t="s">
        <v>685</v>
      </c>
      <c r="BD62" s="285" t="s">
        <v>685</v>
      </c>
      <c r="BE62" s="285" t="s">
        <v>677</v>
      </c>
      <c r="BF62" s="285">
        <v>0</v>
      </c>
      <c r="BG62" s="285">
        <v>0</v>
      </c>
      <c r="BH62" s="285" t="s">
        <v>685</v>
      </c>
      <c r="BI62" s="285">
        <v>0</v>
      </c>
      <c r="BJ62" s="285">
        <v>0</v>
      </c>
      <c r="BK62" s="287">
        <v>0</v>
      </c>
      <c r="BL62" s="287" t="s">
        <v>685</v>
      </c>
    </row>
    <row r="63" spans="1:64">
      <c r="A63" s="281">
        <v>62</v>
      </c>
      <c r="B63" s="282" t="s">
        <v>981</v>
      </c>
      <c r="C63" s="283">
        <v>7794</v>
      </c>
      <c r="D63" s="283">
        <v>62</v>
      </c>
      <c r="E63" s="282" t="s">
        <v>664</v>
      </c>
      <c r="F63" s="282" t="s">
        <v>665</v>
      </c>
      <c r="G63" s="282" t="s">
        <v>781</v>
      </c>
      <c r="H63" s="282" t="s">
        <v>782</v>
      </c>
      <c r="I63" s="282" t="s">
        <v>783</v>
      </c>
      <c r="J63" s="282" t="s">
        <v>784</v>
      </c>
      <c r="K63" s="282" t="s">
        <v>785</v>
      </c>
      <c r="L63" s="282" t="s">
        <v>671</v>
      </c>
      <c r="M63" s="282" t="s">
        <v>672</v>
      </c>
      <c r="N63" s="282" t="s">
        <v>673</v>
      </c>
      <c r="O63" s="282" t="s">
        <v>674</v>
      </c>
      <c r="P63" s="282">
        <v>80111600</v>
      </c>
      <c r="Q63" s="282" t="s">
        <v>750</v>
      </c>
      <c r="R63" s="282">
        <v>7</v>
      </c>
      <c r="S63" s="282">
        <v>12</v>
      </c>
      <c r="T63" s="282">
        <v>1</v>
      </c>
      <c r="U63" s="282">
        <v>1</v>
      </c>
      <c r="V63" s="282" t="s">
        <v>676</v>
      </c>
      <c r="W63" s="282">
        <v>0</v>
      </c>
      <c r="X63" s="284">
        <v>178000</v>
      </c>
      <c r="Y63" s="284">
        <v>178000</v>
      </c>
      <c r="Z63" s="282" t="s">
        <v>685</v>
      </c>
      <c r="AA63" s="285" t="s">
        <v>685</v>
      </c>
      <c r="AB63" s="285" t="s">
        <v>785</v>
      </c>
      <c r="AC63" s="282" t="s">
        <v>685</v>
      </c>
      <c r="AD63" s="282" t="s">
        <v>685</v>
      </c>
      <c r="AE63" s="286" t="s">
        <v>685</v>
      </c>
      <c r="AF63" s="286" t="s">
        <v>685</v>
      </c>
      <c r="AG63" s="282" t="s">
        <v>685</v>
      </c>
      <c r="AH63" s="285" t="s">
        <v>685</v>
      </c>
      <c r="AI63" s="285" t="s">
        <v>685</v>
      </c>
      <c r="AJ63" s="282" t="s">
        <v>677</v>
      </c>
      <c r="AK63" s="282" t="s">
        <v>750</v>
      </c>
      <c r="AL63" s="282" t="s">
        <v>685</v>
      </c>
      <c r="AM63" s="282" t="s">
        <v>685</v>
      </c>
      <c r="AN63" s="282" t="s">
        <v>685</v>
      </c>
      <c r="AO63" s="282">
        <v>253</v>
      </c>
      <c r="AP63" s="282" t="s">
        <v>685</v>
      </c>
      <c r="AQ63" s="282" t="s">
        <v>685</v>
      </c>
      <c r="AR63" s="282" t="s">
        <v>685</v>
      </c>
      <c r="AS63" s="282">
        <v>12</v>
      </c>
      <c r="AT63" s="282" t="s">
        <v>685</v>
      </c>
      <c r="AU63" s="282" t="s">
        <v>685</v>
      </c>
      <c r="AV63" s="282" t="s">
        <v>685</v>
      </c>
      <c r="AW63" s="286" t="s">
        <v>685</v>
      </c>
      <c r="AX63" s="286" t="s">
        <v>685</v>
      </c>
      <c r="AY63" s="286" t="s">
        <v>677</v>
      </c>
      <c r="AZ63" s="285" t="s">
        <v>685</v>
      </c>
      <c r="BA63" s="285" t="s">
        <v>685</v>
      </c>
      <c r="BB63" s="285" t="s">
        <v>677</v>
      </c>
      <c r="BC63" s="285" t="s">
        <v>685</v>
      </c>
      <c r="BD63" s="285" t="s">
        <v>685</v>
      </c>
      <c r="BE63" s="285" t="s">
        <v>677</v>
      </c>
      <c r="BF63" s="285">
        <v>0</v>
      </c>
      <c r="BG63" s="285">
        <v>0</v>
      </c>
      <c r="BH63" s="285" t="s">
        <v>685</v>
      </c>
      <c r="BI63" s="285">
        <v>0</v>
      </c>
      <c r="BJ63" s="285">
        <v>-178000</v>
      </c>
      <c r="BK63" s="287">
        <v>0</v>
      </c>
      <c r="BL63" s="287" t="s">
        <v>685</v>
      </c>
    </row>
    <row r="64" spans="1:64">
      <c r="A64" s="281">
        <v>63</v>
      </c>
      <c r="B64" s="282" t="s">
        <v>982</v>
      </c>
      <c r="C64" s="283">
        <v>7794</v>
      </c>
      <c r="D64" s="283">
        <v>63</v>
      </c>
      <c r="E64" s="282" t="s">
        <v>664</v>
      </c>
      <c r="F64" s="282" t="s">
        <v>665</v>
      </c>
      <c r="G64" s="282" t="s">
        <v>781</v>
      </c>
      <c r="H64" s="282" t="s">
        <v>782</v>
      </c>
      <c r="I64" s="282" t="s">
        <v>783</v>
      </c>
      <c r="J64" s="282" t="s">
        <v>784</v>
      </c>
      <c r="K64" s="282" t="s">
        <v>823</v>
      </c>
      <c r="L64" s="282" t="s">
        <v>671</v>
      </c>
      <c r="M64" s="282" t="s">
        <v>672</v>
      </c>
      <c r="N64" s="282" t="s">
        <v>673</v>
      </c>
      <c r="O64" s="282" t="s">
        <v>674</v>
      </c>
      <c r="P64" s="282">
        <v>80111600</v>
      </c>
      <c r="Q64" s="282" t="s">
        <v>750</v>
      </c>
      <c r="R64" s="282">
        <v>7</v>
      </c>
      <c r="S64" s="282">
        <v>12</v>
      </c>
      <c r="T64" s="282">
        <v>1</v>
      </c>
      <c r="U64" s="282">
        <v>1</v>
      </c>
      <c r="V64" s="282" t="s">
        <v>676</v>
      </c>
      <c r="W64" s="282">
        <v>0</v>
      </c>
      <c r="X64" s="284">
        <v>4923674</v>
      </c>
      <c r="Y64" s="284">
        <v>4923674</v>
      </c>
      <c r="Z64" s="282" t="s">
        <v>685</v>
      </c>
      <c r="AA64" s="285" t="s">
        <v>685</v>
      </c>
      <c r="AB64" s="285" t="s">
        <v>825</v>
      </c>
      <c r="AC64" s="282" t="s">
        <v>685</v>
      </c>
      <c r="AD64" s="282" t="s">
        <v>685</v>
      </c>
      <c r="AE64" s="286" t="s">
        <v>685</v>
      </c>
      <c r="AF64" s="286" t="s">
        <v>685</v>
      </c>
      <c r="AG64" s="282" t="s">
        <v>685</v>
      </c>
      <c r="AH64" s="285" t="s">
        <v>685</v>
      </c>
      <c r="AI64" s="285" t="s">
        <v>685</v>
      </c>
      <c r="AJ64" s="282" t="s">
        <v>677</v>
      </c>
      <c r="AK64" s="282" t="s">
        <v>750</v>
      </c>
      <c r="AL64" s="282" t="s">
        <v>685</v>
      </c>
      <c r="AM64" s="282" t="s">
        <v>685</v>
      </c>
      <c r="AN64" s="282" t="s">
        <v>685</v>
      </c>
      <c r="AO64" s="282">
        <v>253</v>
      </c>
      <c r="AP64" s="282" t="s">
        <v>685</v>
      </c>
      <c r="AQ64" s="282" t="s">
        <v>685</v>
      </c>
      <c r="AR64" s="282" t="s">
        <v>685</v>
      </c>
      <c r="AS64" s="282">
        <v>12</v>
      </c>
      <c r="AT64" s="282" t="s">
        <v>685</v>
      </c>
      <c r="AU64" s="282" t="s">
        <v>685</v>
      </c>
      <c r="AV64" s="282" t="s">
        <v>685</v>
      </c>
      <c r="AW64" s="286" t="s">
        <v>685</v>
      </c>
      <c r="AX64" s="286" t="s">
        <v>685</v>
      </c>
      <c r="AY64" s="286" t="s">
        <v>677</v>
      </c>
      <c r="AZ64" s="285" t="s">
        <v>685</v>
      </c>
      <c r="BA64" s="285" t="s">
        <v>685</v>
      </c>
      <c r="BB64" s="285" t="s">
        <v>677</v>
      </c>
      <c r="BC64" s="285" t="s">
        <v>685</v>
      </c>
      <c r="BD64" s="285" t="s">
        <v>685</v>
      </c>
      <c r="BE64" s="285" t="s">
        <v>677</v>
      </c>
      <c r="BF64" s="285">
        <v>0</v>
      </c>
      <c r="BG64" s="285">
        <v>0</v>
      </c>
      <c r="BH64" s="285" t="s">
        <v>685</v>
      </c>
      <c r="BI64" s="285">
        <v>0</v>
      </c>
      <c r="BJ64" s="285">
        <v>-4923674</v>
      </c>
      <c r="BK64" s="287">
        <v>0</v>
      </c>
      <c r="BL64" s="287" t="s">
        <v>685</v>
      </c>
    </row>
    <row r="65" spans="1:64">
      <c r="A65" s="281">
        <v>64</v>
      </c>
      <c r="B65" s="282" t="s">
        <v>983</v>
      </c>
      <c r="C65" s="283">
        <v>7794</v>
      </c>
      <c r="D65" s="283">
        <v>64</v>
      </c>
      <c r="E65" s="282" t="s">
        <v>664</v>
      </c>
      <c r="F65" s="282" t="s">
        <v>665</v>
      </c>
      <c r="G65" s="282" t="s">
        <v>781</v>
      </c>
      <c r="H65" s="282" t="s">
        <v>782</v>
      </c>
      <c r="I65" s="282" t="s">
        <v>783</v>
      </c>
      <c r="J65" s="282" t="s">
        <v>784</v>
      </c>
      <c r="K65" s="282" t="s">
        <v>823</v>
      </c>
      <c r="L65" s="282" t="s">
        <v>671</v>
      </c>
      <c r="M65" s="282" t="s">
        <v>737</v>
      </c>
      <c r="N65" s="282" t="s">
        <v>886</v>
      </c>
      <c r="O65" s="282" t="s">
        <v>887</v>
      </c>
      <c r="P65" s="282" t="s">
        <v>888</v>
      </c>
      <c r="Q65" s="282" t="s">
        <v>984</v>
      </c>
      <c r="R65" s="282">
        <v>7</v>
      </c>
      <c r="S65" s="282">
        <v>7</v>
      </c>
      <c r="T65" s="282">
        <v>5</v>
      </c>
      <c r="U65" s="282">
        <v>1</v>
      </c>
      <c r="V65" s="282" t="s">
        <v>890</v>
      </c>
      <c r="W65" s="282">
        <v>0</v>
      </c>
      <c r="X65" s="284">
        <v>320110000</v>
      </c>
      <c r="Y65" s="284">
        <v>320110000</v>
      </c>
      <c r="Z65" s="282">
        <v>11132</v>
      </c>
      <c r="AA65" s="285">
        <v>0</v>
      </c>
      <c r="AB65" s="285" t="s">
        <v>825</v>
      </c>
      <c r="AC65" s="282" t="s">
        <v>825</v>
      </c>
      <c r="AD65" s="282" t="s">
        <v>677</v>
      </c>
      <c r="AE65" s="286" t="s">
        <v>685</v>
      </c>
      <c r="AF65" s="286" t="s">
        <v>985</v>
      </c>
      <c r="AG65" s="282" t="s">
        <v>744</v>
      </c>
      <c r="AH65" s="285" t="s">
        <v>685</v>
      </c>
      <c r="AI65" s="285" t="s">
        <v>986</v>
      </c>
      <c r="AJ65" s="282" t="s">
        <v>679</v>
      </c>
      <c r="AK65" s="282" t="s">
        <v>987</v>
      </c>
      <c r="AL65" s="282" t="s">
        <v>988</v>
      </c>
      <c r="AM65" s="282" t="s">
        <v>989</v>
      </c>
      <c r="AN65" s="282" t="s">
        <v>679</v>
      </c>
      <c r="AO65" s="282">
        <v>522</v>
      </c>
      <c r="AP65" s="282">
        <v>522</v>
      </c>
      <c r="AQ65" s="282">
        <v>522</v>
      </c>
      <c r="AR65" s="282" t="s">
        <v>684</v>
      </c>
      <c r="AS65" s="282">
        <v>12</v>
      </c>
      <c r="AT65" s="282">
        <v>12</v>
      </c>
      <c r="AU65" s="282">
        <v>12</v>
      </c>
      <c r="AV65" s="282" t="s">
        <v>684</v>
      </c>
      <c r="AW65" s="286">
        <v>1392</v>
      </c>
      <c r="AX65" s="286">
        <v>1392</v>
      </c>
      <c r="AY65" s="286" t="s">
        <v>677</v>
      </c>
      <c r="AZ65" s="285">
        <v>320935490</v>
      </c>
      <c r="BA65" s="285">
        <v>320935490</v>
      </c>
      <c r="BB65" s="285" t="s">
        <v>677</v>
      </c>
      <c r="BC65" s="285" t="s">
        <v>685</v>
      </c>
      <c r="BD65" s="285" t="s">
        <v>685</v>
      </c>
      <c r="BE65" s="285" t="s">
        <v>677</v>
      </c>
      <c r="BF65" s="285">
        <v>0</v>
      </c>
      <c r="BG65" s="285">
        <v>320110000</v>
      </c>
      <c r="BH65" s="285" t="s">
        <v>990</v>
      </c>
      <c r="BI65" s="285">
        <v>224077000</v>
      </c>
      <c r="BJ65" s="285">
        <v>0</v>
      </c>
      <c r="BK65" s="287">
        <v>0</v>
      </c>
      <c r="BL65" s="287">
        <v>320935490</v>
      </c>
    </row>
    <row r="66" spans="1:64">
      <c r="A66" s="281">
        <v>65</v>
      </c>
      <c r="B66" s="282" t="s">
        <v>991</v>
      </c>
      <c r="C66" s="283">
        <v>7794</v>
      </c>
      <c r="D66" s="283">
        <v>65</v>
      </c>
      <c r="E66" s="282" t="s">
        <v>664</v>
      </c>
      <c r="F66" s="282" t="s">
        <v>665</v>
      </c>
      <c r="G66" s="282" t="s">
        <v>781</v>
      </c>
      <c r="H66" s="282" t="s">
        <v>782</v>
      </c>
      <c r="I66" s="282" t="s">
        <v>783</v>
      </c>
      <c r="J66" s="282" t="s">
        <v>784</v>
      </c>
      <c r="K66" s="282" t="s">
        <v>823</v>
      </c>
      <c r="L66" s="282" t="s">
        <v>671</v>
      </c>
      <c r="M66" s="282" t="s">
        <v>737</v>
      </c>
      <c r="N66" s="282" t="s">
        <v>886</v>
      </c>
      <c r="O66" s="282" t="s">
        <v>887</v>
      </c>
      <c r="P66" s="282" t="s">
        <v>992</v>
      </c>
      <c r="Q66" s="282" t="s">
        <v>993</v>
      </c>
      <c r="R66" s="282">
        <v>7</v>
      </c>
      <c r="S66" s="282">
        <v>8</v>
      </c>
      <c r="T66" s="282">
        <v>3</v>
      </c>
      <c r="U66" s="282">
        <v>1</v>
      </c>
      <c r="V66" s="282" t="s">
        <v>994</v>
      </c>
      <c r="W66" s="282">
        <v>0</v>
      </c>
      <c r="X66" s="284">
        <v>3879200</v>
      </c>
      <c r="Y66" s="284">
        <v>3879200</v>
      </c>
      <c r="Z66" s="282">
        <v>11039</v>
      </c>
      <c r="AA66" s="285">
        <v>0</v>
      </c>
      <c r="AB66" s="285" t="s">
        <v>825</v>
      </c>
      <c r="AC66" s="282" t="s">
        <v>825</v>
      </c>
      <c r="AD66" s="282" t="s">
        <v>677</v>
      </c>
      <c r="AE66" s="286" t="s">
        <v>685</v>
      </c>
      <c r="AF66" s="286" t="s">
        <v>995</v>
      </c>
      <c r="AG66" s="282" t="s">
        <v>744</v>
      </c>
      <c r="AH66" s="285" t="s">
        <v>685</v>
      </c>
      <c r="AI66" s="285" t="s">
        <v>996</v>
      </c>
      <c r="AJ66" s="282" t="s">
        <v>679</v>
      </c>
      <c r="AK66" s="282" t="s">
        <v>997</v>
      </c>
      <c r="AL66" s="282" t="s">
        <v>997</v>
      </c>
      <c r="AM66" s="282" t="s">
        <v>998</v>
      </c>
      <c r="AN66" s="282" t="s">
        <v>735</v>
      </c>
      <c r="AO66" s="282">
        <v>522</v>
      </c>
      <c r="AP66" s="282">
        <v>522</v>
      </c>
      <c r="AQ66" s="282">
        <v>522</v>
      </c>
      <c r="AR66" s="282" t="s">
        <v>684</v>
      </c>
      <c r="AS66" s="282">
        <v>12</v>
      </c>
      <c r="AT66" s="282">
        <v>12</v>
      </c>
      <c r="AU66" s="282">
        <v>12</v>
      </c>
      <c r="AV66" s="282" t="s">
        <v>684</v>
      </c>
      <c r="AW66" s="286">
        <v>2884</v>
      </c>
      <c r="AX66" s="286">
        <v>2884</v>
      </c>
      <c r="AY66" s="286" t="s">
        <v>677</v>
      </c>
      <c r="AZ66" s="285">
        <v>3000000</v>
      </c>
      <c r="BA66" s="285">
        <v>3987116</v>
      </c>
      <c r="BB66" s="285" t="s">
        <v>679</v>
      </c>
      <c r="BC66" s="285" t="s">
        <v>685</v>
      </c>
      <c r="BD66" s="285" t="s">
        <v>685</v>
      </c>
      <c r="BE66" s="285" t="s">
        <v>677</v>
      </c>
      <c r="BF66" s="285">
        <v>0</v>
      </c>
      <c r="BG66" s="285">
        <v>1083098.6607863929</v>
      </c>
      <c r="BH66" s="285" t="s">
        <v>990</v>
      </c>
      <c r="BI66" s="285">
        <v>0</v>
      </c>
      <c r="BJ66" s="285">
        <v>-2796101.3392136069</v>
      </c>
      <c r="BK66" s="287">
        <v>0</v>
      </c>
      <c r="BL66" s="287">
        <v>3987116</v>
      </c>
    </row>
    <row r="67" spans="1:64">
      <c r="A67" s="281">
        <v>66</v>
      </c>
      <c r="B67" s="282" t="s">
        <v>999</v>
      </c>
      <c r="C67" s="283">
        <v>7794</v>
      </c>
      <c r="D67" s="283">
        <v>66</v>
      </c>
      <c r="E67" s="282" t="s">
        <v>664</v>
      </c>
      <c r="F67" s="282" t="s">
        <v>665</v>
      </c>
      <c r="G67" s="282" t="s">
        <v>781</v>
      </c>
      <c r="H67" s="282" t="s">
        <v>782</v>
      </c>
      <c r="I67" s="282" t="s">
        <v>783</v>
      </c>
      <c r="J67" s="282" t="s">
        <v>784</v>
      </c>
      <c r="K67" s="282" t="s">
        <v>823</v>
      </c>
      <c r="L67" s="282" t="s">
        <v>671</v>
      </c>
      <c r="M67" s="282" t="s">
        <v>737</v>
      </c>
      <c r="N67" s="282" t="s">
        <v>886</v>
      </c>
      <c r="O67" s="282" t="s">
        <v>887</v>
      </c>
      <c r="P67" s="282" t="s">
        <v>1000</v>
      </c>
      <c r="Q67" s="282" t="s">
        <v>1001</v>
      </c>
      <c r="R67" s="282">
        <v>11</v>
      </c>
      <c r="S67" s="282">
        <v>11</v>
      </c>
      <c r="T67" s="282">
        <v>1</v>
      </c>
      <c r="U67" s="282">
        <v>1</v>
      </c>
      <c r="V67" s="282" t="s">
        <v>890</v>
      </c>
      <c r="W67" s="282">
        <v>0</v>
      </c>
      <c r="X67" s="284">
        <v>50046290</v>
      </c>
      <c r="Y67" s="284">
        <v>50046290</v>
      </c>
      <c r="Z67" s="282">
        <v>12100</v>
      </c>
      <c r="AA67" s="285">
        <v>0</v>
      </c>
      <c r="AB67" s="285" t="s">
        <v>825</v>
      </c>
      <c r="AC67" s="282" t="s">
        <v>825</v>
      </c>
      <c r="AD67" s="282" t="s">
        <v>677</v>
      </c>
      <c r="AE67" s="286" t="s">
        <v>685</v>
      </c>
      <c r="AF67" s="286" t="s">
        <v>891</v>
      </c>
      <c r="AG67" s="282" t="s">
        <v>744</v>
      </c>
      <c r="AH67" s="285" t="s">
        <v>685</v>
      </c>
      <c r="AI67" s="285" t="s">
        <v>893</v>
      </c>
      <c r="AJ67" s="282" t="s">
        <v>679</v>
      </c>
      <c r="AK67" s="282" t="s">
        <v>1002</v>
      </c>
      <c r="AL67" s="282" t="s">
        <v>1003</v>
      </c>
      <c r="AM67" s="282" t="s">
        <v>1004</v>
      </c>
      <c r="AN67" s="282" t="s">
        <v>679</v>
      </c>
      <c r="AO67" s="282">
        <v>522</v>
      </c>
      <c r="AP67" s="282">
        <v>522</v>
      </c>
      <c r="AQ67" s="282">
        <v>522</v>
      </c>
      <c r="AR67" s="282" t="s">
        <v>684</v>
      </c>
      <c r="AS67" s="282">
        <v>12</v>
      </c>
      <c r="AT67" s="282">
        <v>12</v>
      </c>
      <c r="AU67" s="282">
        <v>12</v>
      </c>
      <c r="AV67" s="282" t="s">
        <v>684</v>
      </c>
      <c r="AW67" s="286">
        <v>3874</v>
      </c>
      <c r="AX67" s="286" t="s">
        <v>685</v>
      </c>
      <c r="AY67" s="286" t="s">
        <v>679</v>
      </c>
      <c r="AZ67" s="285">
        <v>50046290</v>
      </c>
      <c r="BA67" s="285" t="s">
        <v>685</v>
      </c>
      <c r="BB67" s="285" t="s">
        <v>679</v>
      </c>
      <c r="BC67" s="285">
        <v>4010</v>
      </c>
      <c r="BD67" s="285" t="s">
        <v>685</v>
      </c>
      <c r="BE67" s="285" t="s">
        <v>679</v>
      </c>
      <c r="BF67" s="285">
        <v>50046290</v>
      </c>
      <c r="BG67" s="285">
        <v>50046290</v>
      </c>
      <c r="BH67" s="285" t="s">
        <v>677</v>
      </c>
      <c r="BI67" s="285">
        <v>0</v>
      </c>
      <c r="BJ67" s="285">
        <v>0</v>
      </c>
      <c r="BK67" s="287">
        <v>0</v>
      </c>
      <c r="BL67" s="287" t="s">
        <v>685</v>
      </c>
    </row>
    <row r="68" spans="1:64">
      <c r="A68" s="281">
        <v>67</v>
      </c>
      <c r="B68" s="282" t="s">
        <v>1005</v>
      </c>
      <c r="C68" s="283">
        <v>7794</v>
      </c>
      <c r="D68" s="283">
        <v>67</v>
      </c>
      <c r="E68" s="282" t="s">
        <v>664</v>
      </c>
      <c r="F68" s="282" t="s">
        <v>665</v>
      </c>
      <c r="G68" s="282" t="s">
        <v>781</v>
      </c>
      <c r="H68" s="282" t="s">
        <v>782</v>
      </c>
      <c r="I68" s="282" t="s">
        <v>783</v>
      </c>
      <c r="J68" s="282" t="s">
        <v>784</v>
      </c>
      <c r="K68" s="282" t="s">
        <v>808</v>
      </c>
      <c r="L68" s="282" t="s">
        <v>671</v>
      </c>
      <c r="M68" s="282" t="s">
        <v>672</v>
      </c>
      <c r="N68" s="282" t="s">
        <v>673</v>
      </c>
      <c r="O68" s="282" t="s">
        <v>674</v>
      </c>
      <c r="P68" s="282">
        <v>80111600</v>
      </c>
      <c r="Q68" s="282" t="s">
        <v>1006</v>
      </c>
      <c r="R68" s="282">
        <v>7</v>
      </c>
      <c r="S68" s="282">
        <v>8</v>
      </c>
      <c r="T68" s="282">
        <v>4</v>
      </c>
      <c r="U68" s="282">
        <v>1</v>
      </c>
      <c r="V68" s="282" t="s">
        <v>676</v>
      </c>
      <c r="W68" s="282">
        <v>0</v>
      </c>
      <c r="X68" s="284">
        <v>16888000</v>
      </c>
      <c r="Y68" s="284">
        <v>16888000</v>
      </c>
      <c r="Z68" s="282">
        <v>9986</v>
      </c>
      <c r="AA68" s="285">
        <v>0</v>
      </c>
      <c r="AB68" s="285" t="s">
        <v>808</v>
      </c>
      <c r="AC68" s="282" t="s">
        <v>808</v>
      </c>
      <c r="AD68" s="282" t="s">
        <v>677</v>
      </c>
      <c r="AE68" s="286">
        <v>20201426</v>
      </c>
      <c r="AF68" s="286" t="s">
        <v>1007</v>
      </c>
      <c r="AG68" s="282" t="s">
        <v>679</v>
      </c>
      <c r="AH68" s="285" t="s">
        <v>1008</v>
      </c>
      <c r="AI68" s="285" t="s">
        <v>1008</v>
      </c>
      <c r="AJ68" s="282" t="s">
        <v>677</v>
      </c>
      <c r="AK68" s="282" t="s">
        <v>1009</v>
      </c>
      <c r="AL68" s="282" t="s">
        <v>1010</v>
      </c>
      <c r="AM68" s="282" t="s">
        <v>1009</v>
      </c>
      <c r="AN68" s="282" t="s">
        <v>683</v>
      </c>
      <c r="AO68" s="282">
        <v>253</v>
      </c>
      <c r="AP68" s="282">
        <v>253</v>
      </c>
      <c r="AQ68" s="282">
        <v>253</v>
      </c>
      <c r="AR68" s="282" t="s">
        <v>684</v>
      </c>
      <c r="AS68" s="282">
        <v>12</v>
      </c>
      <c r="AT68" s="282">
        <v>12</v>
      </c>
      <c r="AU68" s="282">
        <v>12</v>
      </c>
      <c r="AV68" s="282" t="s">
        <v>684</v>
      </c>
      <c r="AW68" s="286">
        <v>2021</v>
      </c>
      <c r="AX68" s="286">
        <v>2021</v>
      </c>
      <c r="AY68" s="286" t="s">
        <v>677</v>
      </c>
      <c r="AZ68" s="285">
        <v>16888000</v>
      </c>
      <c r="BA68" s="285">
        <v>16888000</v>
      </c>
      <c r="BB68" s="285" t="s">
        <v>677</v>
      </c>
      <c r="BC68" s="285">
        <v>1749</v>
      </c>
      <c r="BD68" s="285" t="s">
        <v>685</v>
      </c>
      <c r="BE68" s="285" t="s">
        <v>679</v>
      </c>
      <c r="BF68" s="285">
        <v>16888000</v>
      </c>
      <c r="BG68" s="285">
        <v>16888000</v>
      </c>
      <c r="BH68" s="285" t="s">
        <v>677</v>
      </c>
      <c r="BI68" s="285">
        <v>16888000</v>
      </c>
      <c r="BJ68" s="285">
        <v>0</v>
      </c>
      <c r="BK68" s="287">
        <v>1829533</v>
      </c>
      <c r="BL68" s="287">
        <v>16888000</v>
      </c>
    </row>
    <row r="69" spans="1:64">
      <c r="A69" s="281">
        <v>68</v>
      </c>
      <c r="B69" s="282" t="s">
        <v>1011</v>
      </c>
      <c r="C69" s="283">
        <v>7794</v>
      </c>
      <c r="D69" s="283">
        <v>68</v>
      </c>
      <c r="E69" s="282" t="s">
        <v>664</v>
      </c>
      <c r="F69" s="282" t="s">
        <v>665</v>
      </c>
      <c r="G69" s="282" t="s">
        <v>781</v>
      </c>
      <c r="H69" s="282" t="s">
        <v>782</v>
      </c>
      <c r="I69" s="282" t="s">
        <v>783</v>
      </c>
      <c r="J69" s="282" t="s">
        <v>784</v>
      </c>
      <c r="K69" s="282" t="s">
        <v>808</v>
      </c>
      <c r="L69" s="282" t="s">
        <v>671</v>
      </c>
      <c r="M69" s="282" t="s">
        <v>737</v>
      </c>
      <c r="N69" s="282" t="s">
        <v>738</v>
      </c>
      <c r="O69" s="282" t="s">
        <v>739</v>
      </c>
      <c r="P69" s="282" t="s">
        <v>740</v>
      </c>
      <c r="Q69" s="282" t="s">
        <v>870</v>
      </c>
      <c r="R69" s="282">
        <v>10</v>
      </c>
      <c r="S69" s="282">
        <v>10</v>
      </c>
      <c r="T69" s="282">
        <v>2</v>
      </c>
      <c r="U69" s="282">
        <v>1</v>
      </c>
      <c r="V69" s="282" t="s">
        <v>742</v>
      </c>
      <c r="W69" s="282">
        <v>0</v>
      </c>
      <c r="X69" s="284">
        <v>17595000</v>
      </c>
      <c r="Y69" s="284">
        <v>17595000</v>
      </c>
      <c r="Z69" s="282" t="s">
        <v>685</v>
      </c>
      <c r="AA69" s="285" t="s">
        <v>685</v>
      </c>
      <c r="AB69" s="285" t="s">
        <v>808</v>
      </c>
      <c r="AC69" s="282" t="s">
        <v>685</v>
      </c>
      <c r="AD69" s="282" t="s">
        <v>685</v>
      </c>
      <c r="AE69" s="286" t="s">
        <v>685</v>
      </c>
      <c r="AF69" s="286" t="s">
        <v>685</v>
      </c>
      <c r="AG69" s="282" t="s">
        <v>685</v>
      </c>
      <c r="AH69" s="285" t="s">
        <v>685</v>
      </c>
      <c r="AI69" s="285" t="s">
        <v>685</v>
      </c>
      <c r="AJ69" s="282" t="s">
        <v>677</v>
      </c>
      <c r="AK69" s="282" t="s">
        <v>871</v>
      </c>
      <c r="AL69" s="282" t="s">
        <v>685</v>
      </c>
      <c r="AM69" s="282" t="s">
        <v>685</v>
      </c>
      <c r="AN69" s="282" t="s">
        <v>685</v>
      </c>
      <c r="AO69" s="282">
        <v>37</v>
      </c>
      <c r="AP69" s="282" t="s">
        <v>685</v>
      </c>
      <c r="AQ69" s="282" t="s">
        <v>685</v>
      </c>
      <c r="AR69" s="282" t="s">
        <v>685</v>
      </c>
      <c r="AS69" s="282">
        <v>12</v>
      </c>
      <c r="AT69" s="282" t="s">
        <v>685</v>
      </c>
      <c r="AU69" s="282" t="s">
        <v>685</v>
      </c>
      <c r="AV69" s="282" t="s">
        <v>685</v>
      </c>
      <c r="AW69" s="286" t="s">
        <v>685</v>
      </c>
      <c r="AX69" s="286" t="s">
        <v>685</v>
      </c>
      <c r="AY69" s="286" t="s">
        <v>677</v>
      </c>
      <c r="AZ69" s="285" t="s">
        <v>685</v>
      </c>
      <c r="BA69" s="285" t="s">
        <v>685</v>
      </c>
      <c r="BB69" s="285" t="s">
        <v>677</v>
      </c>
      <c r="BC69" s="285" t="s">
        <v>685</v>
      </c>
      <c r="BD69" s="285" t="s">
        <v>685</v>
      </c>
      <c r="BE69" s="285" t="s">
        <v>677</v>
      </c>
      <c r="BF69" s="285">
        <v>0</v>
      </c>
      <c r="BG69" s="285">
        <v>0</v>
      </c>
      <c r="BH69" s="285" t="s">
        <v>685</v>
      </c>
      <c r="BI69" s="285">
        <v>0</v>
      </c>
      <c r="BJ69" s="285">
        <v>-17595000</v>
      </c>
      <c r="BK69" s="287">
        <v>0</v>
      </c>
      <c r="BL69" s="287" t="s">
        <v>685</v>
      </c>
    </row>
    <row r="70" spans="1:64">
      <c r="A70" s="281">
        <v>69</v>
      </c>
      <c r="B70" s="282" t="s">
        <v>1012</v>
      </c>
      <c r="C70" s="283">
        <v>7794</v>
      </c>
      <c r="D70" s="283">
        <v>69</v>
      </c>
      <c r="E70" s="282" t="s">
        <v>664</v>
      </c>
      <c r="F70" s="282" t="s">
        <v>665</v>
      </c>
      <c r="G70" s="282" t="s">
        <v>781</v>
      </c>
      <c r="H70" s="282" t="s">
        <v>782</v>
      </c>
      <c r="I70" s="282" t="s">
        <v>783</v>
      </c>
      <c r="J70" s="282" t="s">
        <v>784</v>
      </c>
      <c r="K70" s="282" t="s">
        <v>808</v>
      </c>
      <c r="L70" s="282" t="s">
        <v>671</v>
      </c>
      <c r="M70" s="282" t="s">
        <v>672</v>
      </c>
      <c r="N70" s="282" t="s">
        <v>673</v>
      </c>
      <c r="O70" s="282" t="s">
        <v>674</v>
      </c>
      <c r="P70" s="282">
        <v>80111600</v>
      </c>
      <c r="Q70" s="282" t="s">
        <v>1013</v>
      </c>
      <c r="R70" s="282">
        <v>7</v>
      </c>
      <c r="S70" s="282">
        <v>8</v>
      </c>
      <c r="T70" s="282">
        <v>4</v>
      </c>
      <c r="U70" s="282">
        <v>1</v>
      </c>
      <c r="V70" s="282" t="s">
        <v>676</v>
      </c>
      <c r="W70" s="282">
        <v>0</v>
      </c>
      <c r="X70" s="284">
        <v>11528000</v>
      </c>
      <c r="Y70" s="284">
        <v>11528000</v>
      </c>
      <c r="Z70" s="282">
        <v>9987</v>
      </c>
      <c r="AA70" s="285">
        <v>0</v>
      </c>
      <c r="AB70" s="285" t="s">
        <v>808</v>
      </c>
      <c r="AC70" s="282" t="s">
        <v>808</v>
      </c>
      <c r="AD70" s="282" t="s">
        <v>677</v>
      </c>
      <c r="AE70" s="286">
        <v>20201661</v>
      </c>
      <c r="AF70" s="286" t="s">
        <v>1014</v>
      </c>
      <c r="AG70" s="282" t="s">
        <v>679</v>
      </c>
      <c r="AH70" s="285" t="s">
        <v>1015</v>
      </c>
      <c r="AI70" s="285" t="s">
        <v>1015</v>
      </c>
      <c r="AJ70" s="282" t="s">
        <v>677</v>
      </c>
      <c r="AK70" s="282" t="s">
        <v>1016</v>
      </c>
      <c r="AL70" s="282" t="s">
        <v>1017</v>
      </c>
      <c r="AM70" s="282" t="s">
        <v>1016</v>
      </c>
      <c r="AN70" s="282" t="s">
        <v>683</v>
      </c>
      <c r="AO70" s="282">
        <v>253</v>
      </c>
      <c r="AP70" s="282">
        <v>253</v>
      </c>
      <c r="AQ70" s="282">
        <v>253</v>
      </c>
      <c r="AR70" s="282" t="s">
        <v>684</v>
      </c>
      <c r="AS70" s="282">
        <v>12</v>
      </c>
      <c r="AT70" s="282">
        <v>12</v>
      </c>
      <c r="AU70" s="282">
        <v>12</v>
      </c>
      <c r="AV70" s="282" t="s">
        <v>684</v>
      </c>
      <c r="AW70" s="286">
        <v>2001</v>
      </c>
      <c r="AX70" s="286">
        <v>2001</v>
      </c>
      <c r="AY70" s="286" t="s">
        <v>677</v>
      </c>
      <c r="AZ70" s="285">
        <v>11528000</v>
      </c>
      <c r="BA70" s="285">
        <v>11528000</v>
      </c>
      <c r="BB70" s="285" t="s">
        <v>677</v>
      </c>
      <c r="BC70" s="285">
        <v>2023</v>
      </c>
      <c r="BD70" s="285" t="s">
        <v>685</v>
      </c>
      <c r="BE70" s="285" t="s">
        <v>679</v>
      </c>
      <c r="BF70" s="285">
        <v>11528000</v>
      </c>
      <c r="BG70" s="285">
        <v>11528000</v>
      </c>
      <c r="BH70" s="285" t="s">
        <v>677</v>
      </c>
      <c r="BI70" s="285">
        <v>11528000</v>
      </c>
      <c r="BJ70" s="285">
        <v>0</v>
      </c>
      <c r="BK70" s="287">
        <v>672467</v>
      </c>
      <c r="BL70" s="287">
        <v>11528000</v>
      </c>
    </row>
    <row r="71" spans="1:64">
      <c r="A71" s="281">
        <v>70</v>
      </c>
      <c r="B71" s="282" t="s">
        <v>1018</v>
      </c>
      <c r="C71" s="283">
        <v>7794</v>
      </c>
      <c r="D71" s="283">
        <v>70</v>
      </c>
      <c r="E71" s="282" t="s">
        <v>664</v>
      </c>
      <c r="F71" s="282" t="s">
        <v>665</v>
      </c>
      <c r="G71" s="282" t="s">
        <v>1019</v>
      </c>
      <c r="H71" s="282" t="s">
        <v>1020</v>
      </c>
      <c r="I71" s="282" t="s">
        <v>1021</v>
      </c>
      <c r="J71" s="282" t="s">
        <v>1022</v>
      </c>
      <c r="K71" s="282" t="s">
        <v>1023</v>
      </c>
      <c r="L71" s="282" t="s">
        <v>671</v>
      </c>
      <c r="M71" s="282" t="s">
        <v>672</v>
      </c>
      <c r="N71" s="282" t="s">
        <v>673</v>
      </c>
      <c r="O71" s="282" t="s">
        <v>674</v>
      </c>
      <c r="P71" s="282">
        <v>80111600</v>
      </c>
      <c r="Q71" s="282" t="s">
        <v>1024</v>
      </c>
      <c r="R71" s="282">
        <v>7</v>
      </c>
      <c r="S71" s="282">
        <v>8</v>
      </c>
      <c r="T71" s="282">
        <v>4</v>
      </c>
      <c r="U71" s="282">
        <v>1</v>
      </c>
      <c r="V71" s="282" t="s">
        <v>676</v>
      </c>
      <c r="W71" s="282">
        <v>0</v>
      </c>
      <c r="X71" s="284">
        <v>43100000</v>
      </c>
      <c r="Y71" s="284">
        <v>43100000</v>
      </c>
      <c r="Z71" s="282">
        <v>10861</v>
      </c>
      <c r="AA71" s="285">
        <v>0</v>
      </c>
      <c r="AB71" s="285" t="s">
        <v>1025</v>
      </c>
      <c r="AC71" s="282" t="s">
        <v>1025</v>
      </c>
      <c r="AD71" s="282" t="s">
        <v>677</v>
      </c>
      <c r="AE71" s="286">
        <v>20201864</v>
      </c>
      <c r="AF71" s="286" t="s">
        <v>1026</v>
      </c>
      <c r="AG71" s="282" t="s">
        <v>679</v>
      </c>
      <c r="AH71" s="285" t="s">
        <v>1027</v>
      </c>
      <c r="AI71" s="285" t="s">
        <v>1027</v>
      </c>
      <c r="AJ71" s="282" t="s">
        <v>677</v>
      </c>
      <c r="AK71" s="282" t="s">
        <v>1028</v>
      </c>
      <c r="AL71" s="282" t="s">
        <v>1028</v>
      </c>
      <c r="AM71" s="282" t="s">
        <v>1028</v>
      </c>
      <c r="AN71" s="282" t="s">
        <v>684</v>
      </c>
      <c r="AO71" s="282">
        <v>253</v>
      </c>
      <c r="AP71" s="282">
        <v>253</v>
      </c>
      <c r="AQ71" s="282">
        <v>253</v>
      </c>
      <c r="AR71" s="282" t="s">
        <v>684</v>
      </c>
      <c r="AS71" s="282">
        <v>12</v>
      </c>
      <c r="AT71" s="282">
        <v>12</v>
      </c>
      <c r="AU71" s="282">
        <v>12</v>
      </c>
      <c r="AV71" s="282" t="s">
        <v>684</v>
      </c>
      <c r="AW71" s="286">
        <v>2533</v>
      </c>
      <c r="AX71" s="286">
        <v>2533</v>
      </c>
      <c r="AY71" s="286" t="s">
        <v>677</v>
      </c>
      <c r="AZ71" s="285">
        <v>43100000</v>
      </c>
      <c r="BA71" s="285">
        <v>43100000</v>
      </c>
      <c r="BB71" s="285" t="s">
        <v>677</v>
      </c>
      <c r="BC71" s="285">
        <v>2225</v>
      </c>
      <c r="BD71" s="285" t="s">
        <v>685</v>
      </c>
      <c r="BE71" s="285" t="s">
        <v>679</v>
      </c>
      <c r="BF71" s="285">
        <v>43100000</v>
      </c>
      <c r="BG71" s="285">
        <v>43100000</v>
      </c>
      <c r="BH71" s="285" t="s">
        <v>677</v>
      </c>
      <c r="BI71" s="285">
        <v>35916667</v>
      </c>
      <c r="BJ71" s="285">
        <v>0</v>
      </c>
      <c r="BK71" s="287">
        <v>0</v>
      </c>
      <c r="BL71" s="287">
        <v>43100000</v>
      </c>
    </row>
    <row r="72" spans="1:64">
      <c r="A72" s="281">
        <v>71</v>
      </c>
      <c r="B72" s="282" t="s">
        <v>1029</v>
      </c>
      <c r="C72" s="283">
        <v>7794</v>
      </c>
      <c r="D72" s="283">
        <v>71</v>
      </c>
      <c r="E72" s="282" t="s">
        <v>664</v>
      </c>
      <c r="F72" s="282" t="s">
        <v>665</v>
      </c>
      <c r="G72" s="282" t="s">
        <v>1019</v>
      </c>
      <c r="H72" s="282" t="s">
        <v>1020</v>
      </c>
      <c r="I72" s="282" t="s">
        <v>1021</v>
      </c>
      <c r="J72" s="282" t="s">
        <v>1022</v>
      </c>
      <c r="K72" s="282" t="s">
        <v>1023</v>
      </c>
      <c r="L72" s="282" t="s">
        <v>671</v>
      </c>
      <c r="M72" s="282" t="s">
        <v>672</v>
      </c>
      <c r="N72" s="282" t="s">
        <v>673</v>
      </c>
      <c r="O72" s="282" t="s">
        <v>674</v>
      </c>
      <c r="P72" s="282">
        <v>80111600</v>
      </c>
      <c r="Q72" s="282" t="s">
        <v>1030</v>
      </c>
      <c r="R72" s="282">
        <v>8</v>
      </c>
      <c r="S72" s="282">
        <v>8</v>
      </c>
      <c r="T72" s="282">
        <v>4</v>
      </c>
      <c r="U72" s="282">
        <v>1</v>
      </c>
      <c r="V72" s="282" t="s">
        <v>676</v>
      </c>
      <c r="W72" s="282">
        <v>0</v>
      </c>
      <c r="X72" s="284">
        <v>43100000</v>
      </c>
      <c r="Y72" s="284">
        <v>43100000</v>
      </c>
      <c r="Z72" s="282">
        <v>9685</v>
      </c>
      <c r="AA72" s="285">
        <v>0</v>
      </c>
      <c r="AB72" s="285" t="s">
        <v>1025</v>
      </c>
      <c r="AC72" s="282" t="s">
        <v>1025</v>
      </c>
      <c r="AD72" s="282" t="s">
        <v>677</v>
      </c>
      <c r="AE72" s="286">
        <v>20201930</v>
      </c>
      <c r="AF72" s="286" t="s">
        <v>1031</v>
      </c>
      <c r="AG72" s="282" t="s">
        <v>679</v>
      </c>
      <c r="AH72" s="285" t="s">
        <v>1032</v>
      </c>
      <c r="AI72" s="285" t="s">
        <v>1032</v>
      </c>
      <c r="AJ72" s="282" t="s">
        <v>677</v>
      </c>
      <c r="AK72" s="282" t="s">
        <v>1033</v>
      </c>
      <c r="AL72" s="282" t="s">
        <v>1033</v>
      </c>
      <c r="AM72" s="282" t="s">
        <v>1033</v>
      </c>
      <c r="AN72" s="282" t="s">
        <v>684</v>
      </c>
      <c r="AO72" s="282">
        <v>253</v>
      </c>
      <c r="AP72" s="282">
        <v>253</v>
      </c>
      <c r="AQ72" s="282">
        <v>253</v>
      </c>
      <c r="AR72" s="282" t="s">
        <v>684</v>
      </c>
      <c r="AS72" s="282">
        <v>12</v>
      </c>
      <c r="AT72" s="282">
        <v>12</v>
      </c>
      <c r="AU72" s="282">
        <v>12</v>
      </c>
      <c r="AV72" s="282" t="s">
        <v>684</v>
      </c>
      <c r="AW72" s="286">
        <v>2342</v>
      </c>
      <c r="AX72" s="286">
        <v>2342</v>
      </c>
      <c r="AY72" s="286" t="s">
        <v>677</v>
      </c>
      <c r="AZ72" s="285">
        <v>43100000</v>
      </c>
      <c r="BA72" s="285">
        <v>43100000</v>
      </c>
      <c r="BB72" s="285" t="s">
        <v>677</v>
      </c>
      <c r="BC72" s="285">
        <v>2326</v>
      </c>
      <c r="BD72" s="285" t="s">
        <v>685</v>
      </c>
      <c r="BE72" s="285" t="s">
        <v>679</v>
      </c>
      <c r="BF72" s="285">
        <v>43100000</v>
      </c>
      <c r="BG72" s="285">
        <v>43100000</v>
      </c>
      <c r="BH72" s="285" t="s">
        <v>677</v>
      </c>
      <c r="BI72" s="285">
        <v>33402500</v>
      </c>
      <c r="BJ72" s="285">
        <v>0</v>
      </c>
      <c r="BK72" s="287">
        <v>0</v>
      </c>
      <c r="BL72" s="287">
        <v>43100000</v>
      </c>
    </row>
    <row r="73" spans="1:64">
      <c r="A73" s="281">
        <v>72</v>
      </c>
      <c r="B73" s="282" t="s">
        <v>1034</v>
      </c>
      <c r="C73" s="283">
        <v>7794</v>
      </c>
      <c r="D73" s="283">
        <v>72</v>
      </c>
      <c r="E73" s="282" t="s">
        <v>664</v>
      </c>
      <c r="F73" s="282" t="s">
        <v>665</v>
      </c>
      <c r="G73" s="282" t="s">
        <v>1019</v>
      </c>
      <c r="H73" s="282" t="s">
        <v>1020</v>
      </c>
      <c r="I73" s="282" t="s">
        <v>1021</v>
      </c>
      <c r="J73" s="282" t="s">
        <v>1022</v>
      </c>
      <c r="K73" s="282" t="s">
        <v>1023</v>
      </c>
      <c r="L73" s="282" t="s">
        <v>671</v>
      </c>
      <c r="M73" s="282" t="s">
        <v>672</v>
      </c>
      <c r="N73" s="282" t="s">
        <v>673</v>
      </c>
      <c r="O73" s="282" t="s">
        <v>674</v>
      </c>
      <c r="P73" s="282">
        <v>80111600</v>
      </c>
      <c r="Q73" s="282" t="s">
        <v>1035</v>
      </c>
      <c r="R73" s="282">
        <v>8</v>
      </c>
      <c r="S73" s="282">
        <v>8</v>
      </c>
      <c r="T73" s="282">
        <v>4</v>
      </c>
      <c r="U73" s="282">
        <v>1</v>
      </c>
      <c r="V73" s="282" t="s">
        <v>676</v>
      </c>
      <c r="W73" s="282">
        <v>0</v>
      </c>
      <c r="X73" s="284">
        <v>43100000</v>
      </c>
      <c r="Y73" s="284">
        <v>43100000</v>
      </c>
      <c r="Z73" s="282">
        <v>9684</v>
      </c>
      <c r="AA73" s="285">
        <v>0</v>
      </c>
      <c r="AB73" s="285" t="s">
        <v>1025</v>
      </c>
      <c r="AC73" s="282" t="s">
        <v>1025</v>
      </c>
      <c r="AD73" s="282" t="s">
        <v>677</v>
      </c>
      <c r="AE73" s="286">
        <v>20202068</v>
      </c>
      <c r="AF73" s="286" t="s">
        <v>1036</v>
      </c>
      <c r="AG73" s="282" t="s">
        <v>679</v>
      </c>
      <c r="AH73" s="285" t="s">
        <v>1037</v>
      </c>
      <c r="AI73" s="285" t="s">
        <v>1037</v>
      </c>
      <c r="AJ73" s="282" t="s">
        <v>677</v>
      </c>
      <c r="AK73" s="282" t="s">
        <v>1038</v>
      </c>
      <c r="AL73" s="282" t="s">
        <v>1038</v>
      </c>
      <c r="AM73" s="282" t="s">
        <v>1038</v>
      </c>
      <c r="AN73" s="282" t="s">
        <v>684</v>
      </c>
      <c r="AO73" s="282">
        <v>253</v>
      </c>
      <c r="AP73" s="282">
        <v>253</v>
      </c>
      <c r="AQ73" s="282">
        <v>253</v>
      </c>
      <c r="AR73" s="282" t="s">
        <v>684</v>
      </c>
      <c r="AS73" s="282">
        <v>12</v>
      </c>
      <c r="AT73" s="282">
        <v>12</v>
      </c>
      <c r="AU73" s="282">
        <v>12</v>
      </c>
      <c r="AV73" s="282" t="s">
        <v>684</v>
      </c>
      <c r="AW73" s="286">
        <v>2359</v>
      </c>
      <c r="AX73" s="286">
        <v>2359</v>
      </c>
      <c r="AY73" s="286" t="s">
        <v>677</v>
      </c>
      <c r="AZ73" s="285">
        <v>43100000</v>
      </c>
      <c r="BA73" s="285">
        <v>43100000</v>
      </c>
      <c r="BB73" s="285" t="s">
        <v>677</v>
      </c>
      <c r="BC73" s="285">
        <v>2439</v>
      </c>
      <c r="BD73" s="285" t="s">
        <v>685</v>
      </c>
      <c r="BE73" s="285" t="s">
        <v>679</v>
      </c>
      <c r="BF73" s="285">
        <v>43100000</v>
      </c>
      <c r="BG73" s="285">
        <v>43100000</v>
      </c>
      <c r="BH73" s="285" t="s">
        <v>677</v>
      </c>
      <c r="BI73" s="285">
        <v>31965833</v>
      </c>
      <c r="BJ73" s="285">
        <v>0</v>
      </c>
      <c r="BK73" s="287">
        <v>0</v>
      </c>
      <c r="BL73" s="287">
        <v>43100000</v>
      </c>
    </row>
    <row r="74" spans="1:64">
      <c r="A74" s="281">
        <v>73</v>
      </c>
      <c r="B74" s="282" t="s">
        <v>1039</v>
      </c>
      <c r="C74" s="283">
        <v>7794</v>
      </c>
      <c r="D74" s="283">
        <v>73</v>
      </c>
      <c r="E74" s="282" t="s">
        <v>664</v>
      </c>
      <c r="F74" s="282" t="s">
        <v>665</v>
      </c>
      <c r="G74" s="282" t="s">
        <v>1019</v>
      </c>
      <c r="H74" s="282" t="s">
        <v>1020</v>
      </c>
      <c r="I74" s="282" t="s">
        <v>1021</v>
      </c>
      <c r="J74" s="282" t="s">
        <v>1022</v>
      </c>
      <c r="K74" s="282" t="s">
        <v>1023</v>
      </c>
      <c r="L74" s="282" t="s">
        <v>671</v>
      </c>
      <c r="M74" s="282" t="s">
        <v>672</v>
      </c>
      <c r="N74" s="282" t="s">
        <v>673</v>
      </c>
      <c r="O74" s="282" t="s">
        <v>674</v>
      </c>
      <c r="P74" s="282">
        <v>80111600</v>
      </c>
      <c r="Q74" s="282" t="s">
        <v>1040</v>
      </c>
      <c r="R74" s="282">
        <v>7</v>
      </c>
      <c r="S74" s="282">
        <v>8</v>
      </c>
      <c r="T74" s="282">
        <v>4</v>
      </c>
      <c r="U74" s="282">
        <v>1</v>
      </c>
      <c r="V74" s="282" t="s">
        <v>676</v>
      </c>
      <c r="W74" s="282">
        <v>0</v>
      </c>
      <c r="X74" s="284">
        <v>27108000</v>
      </c>
      <c r="Y74" s="284">
        <v>27108000</v>
      </c>
      <c r="Z74" s="282">
        <v>10937</v>
      </c>
      <c r="AA74" s="285">
        <v>0</v>
      </c>
      <c r="AB74" s="285" t="s">
        <v>1025</v>
      </c>
      <c r="AC74" s="282" t="s">
        <v>1025</v>
      </c>
      <c r="AD74" s="282" t="s">
        <v>677</v>
      </c>
      <c r="AE74" s="286">
        <v>20202172</v>
      </c>
      <c r="AF74" s="286" t="s">
        <v>1041</v>
      </c>
      <c r="AG74" s="282" t="s">
        <v>679</v>
      </c>
      <c r="AH74" s="285" t="s">
        <v>1042</v>
      </c>
      <c r="AI74" s="285" t="s">
        <v>1042</v>
      </c>
      <c r="AJ74" s="282" t="s">
        <v>677</v>
      </c>
      <c r="AK74" s="282" t="s">
        <v>1043</v>
      </c>
      <c r="AL74" s="282" t="s">
        <v>1043</v>
      </c>
      <c r="AM74" s="282" t="s">
        <v>1043</v>
      </c>
      <c r="AN74" s="282" t="s">
        <v>684</v>
      </c>
      <c r="AO74" s="282">
        <v>253</v>
      </c>
      <c r="AP74" s="282">
        <v>253</v>
      </c>
      <c r="AQ74" s="282">
        <v>253</v>
      </c>
      <c r="AR74" s="282" t="s">
        <v>684</v>
      </c>
      <c r="AS74" s="282">
        <v>12</v>
      </c>
      <c r="AT74" s="282">
        <v>12</v>
      </c>
      <c r="AU74" s="282">
        <v>12</v>
      </c>
      <c r="AV74" s="282" t="s">
        <v>684</v>
      </c>
      <c r="AW74" s="286">
        <v>2696</v>
      </c>
      <c r="AX74" s="286">
        <v>2696</v>
      </c>
      <c r="AY74" s="286" t="s">
        <v>677</v>
      </c>
      <c r="AZ74" s="285">
        <v>27108000</v>
      </c>
      <c r="BA74" s="285">
        <v>27108000</v>
      </c>
      <c r="BB74" s="285" t="s">
        <v>677</v>
      </c>
      <c r="BC74" s="285">
        <v>2493</v>
      </c>
      <c r="BD74" s="285" t="s">
        <v>685</v>
      </c>
      <c r="BE74" s="285" t="s">
        <v>679</v>
      </c>
      <c r="BF74" s="285">
        <v>27108000</v>
      </c>
      <c r="BG74" s="285">
        <v>27108000</v>
      </c>
      <c r="BH74" s="285" t="s">
        <v>677</v>
      </c>
      <c r="BI74" s="285">
        <v>21234600</v>
      </c>
      <c r="BJ74" s="285">
        <v>0</v>
      </c>
      <c r="BK74" s="287">
        <v>903600</v>
      </c>
      <c r="BL74" s="287">
        <v>27108000</v>
      </c>
    </row>
    <row r="75" spans="1:64">
      <c r="A75" s="281">
        <v>74</v>
      </c>
      <c r="B75" s="282" t="s">
        <v>1044</v>
      </c>
      <c r="C75" s="283">
        <v>7794</v>
      </c>
      <c r="D75" s="283">
        <v>74</v>
      </c>
      <c r="E75" s="282" t="s">
        <v>664</v>
      </c>
      <c r="F75" s="282" t="s">
        <v>665</v>
      </c>
      <c r="G75" s="282" t="s">
        <v>1019</v>
      </c>
      <c r="H75" s="282" t="s">
        <v>1020</v>
      </c>
      <c r="I75" s="282" t="s">
        <v>1021</v>
      </c>
      <c r="J75" s="282" t="s">
        <v>1022</v>
      </c>
      <c r="K75" s="282" t="s">
        <v>1023</v>
      </c>
      <c r="L75" s="282" t="s">
        <v>671</v>
      </c>
      <c r="M75" s="282" t="s">
        <v>672</v>
      </c>
      <c r="N75" s="282" t="s">
        <v>673</v>
      </c>
      <c r="O75" s="282" t="s">
        <v>674</v>
      </c>
      <c r="P75" s="282">
        <v>80111600</v>
      </c>
      <c r="Q75" s="282" t="s">
        <v>1045</v>
      </c>
      <c r="R75" s="282">
        <v>7</v>
      </c>
      <c r="S75" s="282">
        <v>8</v>
      </c>
      <c r="T75" s="282">
        <v>4</v>
      </c>
      <c r="U75" s="282">
        <v>1</v>
      </c>
      <c r="V75" s="282" t="s">
        <v>676</v>
      </c>
      <c r="W75" s="282">
        <v>0</v>
      </c>
      <c r="X75" s="284">
        <v>19444000</v>
      </c>
      <c r="Y75" s="284">
        <v>19444000</v>
      </c>
      <c r="Z75" s="282">
        <v>10946</v>
      </c>
      <c r="AA75" s="285">
        <v>0</v>
      </c>
      <c r="AB75" s="285" t="s">
        <v>1025</v>
      </c>
      <c r="AC75" s="282" t="s">
        <v>1025</v>
      </c>
      <c r="AD75" s="282" t="s">
        <v>677</v>
      </c>
      <c r="AE75" s="286">
        <v>20202089</v>
      </c>
      <c r="AF75" s="286" t="s">
        <v>1046</v>
      </c>
      <c r="AG75" s="282" t="s">
        <v>679</v>
      </c>
      <c r="AH75" s="285" t="s">
        <v>1047</v>
      </c>
      <c r="AI75" s="285" t="s">
        <v>1047</v>
      </c>
      <c r="AJ75" s="282" t="s">
        <v>677</v>
      </c>
      <c r="AK75" s="282" t="s">
        <v>1048</v>
      </c>
      <c r="AL75" s="282" t="s">
        <v>1048</v>
      </c>
      <c r="AM75" s="282" t="s">
        <v>1048</v>
      </c>
      <c r="AN75" s="282" t="s">
        <v>684</v>
      </c>
      <c r="AO75" s="282">
        <v>253</v>
      </c>
      <c r="AP75" s="282">
        <v>253</v>
      </c>
      <c r="AQ75" s="282">
        <v>253</v>
      </c>
      <c r="AR75" s="282" t="s">
        <v>684</v>
      </c>
      <c r="AS75" s="282">
        <v>12</v>
      </c>
      <c r="AT75" s="282">
        <v>12</v>
      </c>
      <c r="AU75" s="282">
        <v>12</v>
      </c>
      <c r="AV75" s="282" t="s">
        <v>684</v>
      </c>
      <c r="AW75" s="286">
        <v>2681</v>
      </c>
      <c r="AX75" s="286">
        <v>2681</v>
      </c>
      <c r="AY75" s="286" t="s">
        <v>677</v>
      </c>
      <c r="AZ75" s="285">
        <v>19444000</v>
      </c>
      <c r="BA75" s="285">
        <v>19444000</v>
      </c>
      <c r="BB75" s="285" t="s">
        <v>677</v>
      </c>
      <c r="BC75" s="285">
        <v>2554</v>
      </c>
      <c r="BD75" s="285" t="s">
        <v>685</v>
      </c>
      <c r="BE75" s="285" t="s">
        <v>679</v>
      </c>
      <c r="BF75" s="285">
        <v>19444000</v>
      </c>
      <c r="BG75" s="285">
        <v>19444000</v>
      </c>
      <c r="BH75" s="285" t="s">
        <v>677</v>
      </c>
      <c r="BI75" s="285">
        <v>15231133</v>
      </c>
      <c r="BJ75" s="285">
        <v>0</v>
      </c>
      <c r="BK75" s="287">
        <v>648133</v>
      </c>
      <c r="BL75" s="287">
        <v>19444000</v>
      </c>
    </row>
    <row r="76" spans="1:64">
      <c r="A76" s="281">
        <v>75</v>
      </c>
      <c r="B76" s="282" t="s">
        <v>1049</v>
      </c>
      <c r="C76" s="283">
        <v>7794</v>
      </c>
      <c r="D76" s="283">
        <v>75</v>
      </c>
      <c r="E76" s="282" t="s">
        <v>664</v>
      </c>
      <c r="F76" s="282" t="s">
        <v>665</v>
      </c>
      <c r="G76" s="282" t="s">
        <v>1019</v>
      </c>
      <c r="H76" s="282" t="s">
        <v>1020</v>
      </c>
      <c r="I76" s="282" t="s">
        <v>1021</v>
      </c>
      <c r="J76" s="282" t="s">
        <v>1022</v>
      </c>
      <c r="K76" s="282" t="s">
        <v>1023</v>
      </c>
      <c r="L76" s="282" t="s">
        <v>671</v>
      </c>
      <c r="M76" s="282" t="s">
        <v>672</v>
      </c>
      <c r="N76" s="282" t="s">
        <v>673</v>
      </c>
      <c r="O76" s="282" t="s">
        <v>674</v>
      </c>
      <c r="P76" s="282">
        <v>80111600</v>
      </c>
      <c r="Q76" s="282" t="s">
        <v>1045</v>
      </c>
      <c r="R76" s="282">
        <v>7</v>
      </c>
      <c r="S76" s="282">
        <v>8</v>
      </c>
      <c r="T76" s="282">
        <v>4</v>
      </c>
      <c r="U76" s="282">
        <v>1</v>
      </c>
      <c r="V76" s="282" t="s">
        <v>676</v>
      </c>
      <c r="W76" s="282">
        <v>0</v>
      </c>
      <c r="X76" s="284">
        <v>19444000</v>
      </c>
      <c r="Y76" s="284">
        <v>19444000</v>
      </c>
      <c r="Z76" s="282">
        <v>10947</v>
      </c>
      <c r="AA76" s="285">
        <v>0</v>
      </c>
      <c r="AB76" s="285" t="s">
        <v>1025</v>
      </c>
      <c r="AC76" s="282" t="s">
        <v>1025</v>
      </c>
      <c r="AD76" s="282" t="s">
        <v>677</v>
      </c>
      <c r="AE76" s="286">
        <v>20202124</v>
      </c>
      <c r="AF76" s="286" t="s">
        <v>1050</v>
      </c>
      <c r="AG76" s="282" t="s">
        <v>679</v>
      </c>
      <c r="AH76" s="285" t="s">
        <v>1051</v>
      </c>
      <c r="AI76" s="285" t="s">
        <v>1051</v>
      </c>
      <c r="AJ76" s="282" t="s">
        <v>677</v>
      </c>
      <c r="AK76" s="282" t="s">
        <v>1048</v>
      </c>
      <c r="AL76" s="282" t="s">
        <v>1048</v>
      </c>
      <c r="AM76" s="282" t="s">
        <v>1048</v>
      </c>
      <c r="AN76" s="282" t="s">
        <v>684</v>
      </c>
      <c r="AO76" s="282">
        <v>253</v>
      </c>
      <c r="AP76" s="282">
        <v>253</v>
      </c>
      <c r="AQ76" s="282">
        <v>253</v>
      </c>
      <c r="AR76" s="282" t="s">
        <v>684</v>
      </c>
      <c r="AS76" s="282">
        <v>12</v>
      </c>
      <c r="AT76" s="282">
        <v>12</v>
      </c>
      <c r="AU76" s="282">
        <v>12</v>
      </c>
      <c r="AV76" s="282" t="s">
        <v>684</v>
      </c>
      <c r="AW76" s="286">
        <v>2698</v>
      </c>
      <c r="AX76" s="286">
        <v>2698</v>
      </c>
      <c r="AY76" s="286" t="s">
        <v>677</v>
      </c>
      <c r="AZ76" s="285">
        <v>19444000</v>
      </c>
      <c r="BA76" s="285">
        <v>19444000</v>
      </c>
      <c r="BB76" s="285" t="s">
        <v>677</v>
      </c>
      <c r="BC76" s="285">
        <v>2433</v>
      </c>
      <c r="BD76" s="285" t="s">
        <v>685</v>
      </c>
      <c r="BE76" s="285" t="s">
        <v>679</v>
      </c>
      <c r="BF76" s="285">
        <v>19444000</v>
      </c>
      <c r="BG76" s="285">
        <v>19444000</v>
      </c>
      <c r="BH76" s="285" t="s">
        <v>677</v>
      </c>
      <c r="BI76" s="285">
        <v>15717233</v>
      </c>
      <c r="BJ76" s="285">
        <v>0</v>
      </c>
      <c r="BK76" s="287">
        <v>1134233</v>
      </c>
      <c r="BL76" s="287">
        <v>19444000</v>
      </c>
    </row>
    <row r="77" spans="1:64">
      <c r="A77" s="281">
        <v>76</v>
      </c>
      <c r="B77" s="282" t="s">
        <v>1052</v>
      </c>
      <c r="C77" s="283">
        <v>7794</v>
      </c>
      <c r="D77" s="283">
        <v>76</v>
      </c>
      <c r="E77" s="282" t="s">
        <v>664</v>
      </c>
      <c r="F77" s="282" t="s">
        <v>665</v>
      </c>
      <c r="G77" s="282" t="s">
        <v>1019</v>
      </c>
      <c r="H77" s="282" t="s">
        <v>1020</v>
      </c>
      <c r="I77" s="282" t="s">
        <v>1021</v>
      </c>
      <c r="J77" s="282" t="s">
        <v>1022</v>
      </c>
      <c r="K77" s="282" t="s">
        <v>1023</v>
      </c>
      <c r="L77" s="282" t="s">
        <v>671</v>
      </c>
      <c r="M77" s="282" t="s">
        <v>672</v>
      </c>
      <c r="N77" s="282" t="s">
        <v>673</v>
      </c>
      <c r="O77" s="282" t="s">
        <v>674</v>
      </c>
      <c r="P77" s="282">
        <v>80111600</v>
      </c>
      <c r="Q77" s="282" t="s">
        <v>1053</v>
      </c>
      <c r="R77" s="282">
        <v>8</v>
      </c>
      <c r="S77" s="282">
        <v>8</v>
      </c>
      <c r="T77" s="282">
        <v>4</v>
      </c>
      <c r="U77" s="282">
        <v>1</v>
      </c>
      <c r="V77" s="282" t="s">
        <v>676</v>
      </c>
      <c r="W77" s="282">
        <v>0</v>
      </c>
      <c r="X77" s="284">
        <v>16888000</v>
      </c>
      <c r="Y77" s="284">
        <v>16888000</v>
      </c>
      <c r="Z77" s="282">
        <v>10921</v>
      </c>
      <c r="AA77" s="285">
        <v>0</v>
      </c>
      <c r="AB77" s="285" t="s">
        <v>1025</v>
      </c>
      <c r="AC77" s="282" t="s">
        <v>1025</v>
      </c>
      <c r="AD77" s="282" t="s">
        <v>677</v>
      </c>
      <c r="AE77" s="286">
        <v>20202197</v>
      </c>
      <c r="AF77" s="286" t="s">
        <v>1054</v>
      </c>
      <c r="AG77" s="282" t="s">
        <v>679</v>
      </c>
      <c r="AH77" s="285" t="s">
        <v>1055</v>
      </c>
      <c r="AI77" s="285" t="s">
        <v>1055</v>
      </c>
      <c r="AJ77" s="282" t="s">
        <v>677</v>
      </c>
      <c r="AK77" s="282" t="s">
        <v>1056</v>
      </c>
      <c r="AL77" s="282" t="s">
        <v>1056</v>
      </c>
      <c r="AM77" s="282" t="s">
        <v>1056</v>
      </c>
      <c r="AN77" s="282" t="s">
        <v>684</v>
      </c>
      <c r="AO77" s="282">
        <v>253</v>
      </c>
      <c r="AP77" s="282">
        <v>253</v>
      </c>
      <c r="AQ77" s="282">
        <v>253</v>
      </c>
      <c r="AR77" s="282" t="s">
        <v>684</v>
      </c>
      <c r="AS77" s="282">
        <v>12</v>
      </c>
      <c r="AT77" s="282">
        <v>12</v>
      </c>
      <c r="AU77" s="282">
        <v>12</v>
      </c>
      <c r="AV77" s="282" t="s">
        <v>684</v>
      </c>
      <c r="AW77" s="286">
        <v>2692</v>
      </c>
      <c r="AX77" s="286">
        <v>2692</v>
      </c>
      <c r="AY77" s="286" t="s">
        <v>677</v>
      </c>
      <c r="AZ77" s="285">
        <v>16888000</v>
      </c>
      <c r="BA77" s="285">
        <v>16888000</v>
      </c>
      <c r="BB77" s="285" t="s">
        <v>677</v>
      </c>
      <c r="BC77" s="285">
        <v>2543</v>
      </c>
      <c r="BD77" s="285" t="s">
        <v>685</v>
      </c>
      <c r="BE77" s="285" t="s">
        <v>679</v>
      </c>
      <c r="BF77" s="285">
        <v>16888000</v>
      </c>
      <c r="BG77" s="285">
        <v>16888000</v>
      </c>
      <c r="BH77" s="285" t="s">
        <v>677</v>
      </c>
      <c r="BI77" s="285">
        <v>16888000</v>
      </c>
      <c r="BJ77" s="285">
        <v>0</v>
      </c>
      <c r="BK77" s="287">
        <v>422200</v>
      </c>
      <c r="BL77" s="287">
        <v>16888000</v>
      </c>
    </row>
    <row r="78" spans="1:64">
      <c r="A78" s="281">
        <v>77</v>
      </c>
      <c r="B78" s="282" t="s">
        <v>1057</v>
      </c>
      <c r="C78" s="283">
        <v>7794</v>
      </c>
      <c r="D78" s="283">
        <v>77</v>
      </c>
      <c r="E78" s="282" t="s">
        <v>664</v>
      </c>
      <c r="F78" s="282" t="s">
        <v>665</v>
      </c>
      <c r="G78" s="282" t="s">
        <v>1019</v>
      </c>
      <c r="H78" s="282" t="s">
        <v>1020</v>
      </c>
      <c r="I78" s="282" t="s">
        <v>1021</v>
      </c>
      <c r="J78" s="282" t="s">
        <v>1022</v>
      </c>
      <c r="K78" s="282" t="s">
        <v>1023</v>
      </c>
      <c r="L78" s="282" t="s">
        <v>671</v>
      </c>
      <c r="M78" s="282" t="s">
        <v>672</v>
      </c>
      <c r="N78" s="282" t="s">
        <v>673</v>
      </c>
      <c r="O78" s="282" t="s">
        <v>674</v>
      </c>
      <c r="P78" s="282">
        <v>80111600</v>
      </c>
      <c r="Q78" s="282" t="s">
        <v>750</v>
      </c>
      <c r="R78" s="282">
        <v>7</v>
      </c>
      <c r="S78" s="282">
        <v>12</v>
      </c>
      <c r="T78" s="282">
        <v>1</v>
      </c>
      <c r="U78" s="282">
        <v>1</v>
      </c>
      <c r="V78" s="282" t="s">
        <v>676</v>
      </c>
      <c r="W78" s="282">
        <v>0</v>
      </c>
      <c r="X78" s="284">
        <v>0</v>
      </c>
      <c r="Y78" s="284">
        <v>0</v>
      </c>
      <c r="Z78" s="282" t="s">
        <v>685</v>
      </c>
      <c r="AA78" s="285" t="s">
        <v>685</v>
      </c>
      <c r="AB78" s="285" t="s">
        <v>1025</v>
      </c>
      <c r="AC78" s="282" t="s">
        <v>685</v>
      </c>
      <c r="AD78" s="282" t="s">
        <v>685</v>
      </c>
      <c r="AE78" s="286" t="s">
        <v>685</v>
      </c>
      <c r="AF78" s="286" t="s">
        <v>685</v>
      </c>
      <c r="AG78" s="282" t="s">
        <v>685</v>
      </c>
      <c r="AH78" s="285" t="s">
        <v>685</v>
      </c>
      <c r="AI78" s="285" t="s">
        <v>685</v>
      </c>
      <c r="AJ78" s="282" t="s">
        <v>677</v>
      </c>
      <c r="AK78" s="282" t="s">
        <v>750</v>
      </c>
      <c r="AL78" s="282" t="s">
        <v>685</v>
      </c>
      <c r="AM78" s="282" t="s">
        <v>685</v>
      </c>
      <c r="AN78" s="282" t="s">
        <v>685</v>
      </c>
      <c r="AO78" s="282">
        <v>253</v>
      </c>
      <c r="AP78" s="282" t="s">
        <v>685</v>
      </c>
      <c r="AQ78" s="282" t="s">
        <v>685</v>
      </c>
      <c r="AR78" s="282" t="s">
        <v>685</v>
      </c>
      <c r="AS78" s="282">
        <v>12</v>
      </c>
      <c r="AT78" s="282" t="s">
        <v>685</v>
      </c>
      <c r="AU78" s="282" t="s">
        <v>685</v>
      </c>
      <c r="AV78" s="282" t="s">
        <v>685</v>
      </c>
      <c r="AW78" s="286" t="s">
        <v>685</v>
      </c>
      <c r="AX78" s="286" t="s">
        <v>685</v>
      </c>
      <c r="AY78" s="286" t="s">
        <v>677</v>
      </c>
      <c r="AZ78" s="285" t="s">
        <v>685</v>
      </c>
      <c r="BA78" s="285" t="s">
        <v>685</v>
      </c>
      <c r="BB78" s="285" t="s">
        <v>677</v>
      </c>
      <c r="BC78" s="285" t="s">
        <v>685</v>
      </c>
      <c r="BD78" s="285" t="s">
        <v>685</v>
      </c>
      <c r="BE78" s="285" t="s">
        <v>677</v>
      </c>
      <c r="BF78" s="285">
        <v>0</v>
      </c>
      <c r="BG78" s="285">
        <v>0</v>
      </c>
      <c r="BH78" s="285" t="s">
        <v>685</v>
      </c>
      <c r="BI78" s="285">
        <v>0</v>
      </c>
      <c r="BJ78" s="285">
        <v>0</v>
      </c>
      <c r="BK78" s="287">
        <v>0</v>
      </c>
      <c r="BL78" s="287" t="s">
        <v>685</v>
      </c>
    </row>
    <row r="79" spans="1:64">
      <c r="A79" s="281">
        <v>78</v>
      </c>
      <c r="B79" s="282" t="s">
        <v>1058</v>
      </c>
      <c r="C79" s="283">
        <v>7794</v>
      </c>
      <c r="D79" s="283">
        <v>78</v>
      </c>
      <c r="E79" s="282" t="s">
        <v>664</v>
      </c>
      <c r="F79" s="282" t="s">
        <v>665</v>
      </c>
      <c r="G79" s="282" t="s">
        <v>1019</v>
      </c>
      <c r="H79" s="282" t="s">
        <v>1020</v>
      </c>
      <c r="I79" s="282" t="s">
        <v>1021</v>
      </c>
      <c r="J79" s="282" t="s">
        <v>1022</v>
      </c>
      <c r="K79" s="282" t="s">
        <v>1023</v>
      </c>
      <c r="L79" s="282" t="s">
        <v>671</v>
      </c>
      <c r="M79" s="282" t="s">
        <v>737</v>
      </c>
      <c r="N79" s="282" t="s">
        <v>886</v>
      </c>
      <c r="O79" s="282" t="s">
        <v>887</v>
      </c>
      <c r="P79" s="282" t="s">
        <v>888</v>
      </c>
      <c r="Q79" s="282" t="s">
        <v>1059</v>
      </c>
      <c r="R79" s="282">
        <v>7</v>
      </c>
      <c r="S79" s="282">
        <v>7</v>
      </c>
      <c r="T79" s="282">
        <v>6</v>
      </c>
      <c r="U79" s="282">
        <v>1</v>
      </c>
      <c r="V79" s="282" t="s">
        <v>1060</v>
      </c>
      <c r="W79" s="282">
        <v>0</v>
      </c>
      <c r="X79" s="284">
        <v>40000000</v>
      </c>
      <c r="Y79" s="284">
        <v>40000000</v>
      </c>
      <c r="Z79" s="282">
        <v>11171</v>
      </c>
      <c r="AA79" s="285">
        <v>0</v>
      </c>
      <c r="AB79" s="285" t="s">
        <v>1025</v>
      </c>
      <c r="AC79" s="282" t="s">
        <v>1025</v>
      </c>
      <c r="AD79" s="282" t="s">
        <v>677</v>
      </c>
      <c r="AE79" s="286">
        <v>20201075</v>
      </c>
      <c r="AF79" s="286" t="s">
        <v>891</v>
      </c>
      <c r="AG79" s="282" t="s">
        <v>679</v>
      </c>
      <c r="AH79" s="285" t="s">
        <v>892</v>
      </c>
      <c r="AI79" s="285" t="s">
        <v>893</v>
      </c>
      <c r="AJ79" s="282" t="s">
        <v>679</v>
      </c>
      <c r="AK79" s="282" t="s">
        <v>894</v>
      </c>
      <c r="AL79" s="282" t="s">
        <v>894</v>
      </c>
      <c r="AM79" s="282" t="s">
        <v>895</v>
      </c>
      <c r="AN79" s="282" t="s">
        <v>735</v>
      </c>
      <c r="AO79" s="282">
        <v>522</v>
      </c>
      <c r="AP79" s="282">
        <v>522</v>
      </c>
      <c r="AQ79" s="282">
        <v>522</v>
      </c>
      <c r="AR79" s="282" t="s">
        <v>684</v>
      </c>
      <c r="AS79" s="282">
        <v>12</v>
      </c>
      <c r="AT79" s="282">
        <v>12</v>
      </c>
      <c r="AU79" s="282">
        <v>12</v>
      </c>
      <c r="AV79" s="282" t="s">
        <v>684</v>
      </c>
      <c r="AW79" s="286">
        <v>1393</v>
      </c>
      <c r="AX79" s="286">
        <v>1393</v>
      </c>
      <c r="AY79" s="286" t="s">
        <v>677</v>
      </c>
      <c r="AZ79" s="285">
        <v>40000000</v>
      </c>
      <c r="BA79" s="285">
        <v>48000000</v>
      </c>
      <c r="BB79" s="285" t="s">
        <v>679</v>
      </c>
      <c r="BC79" s="285">
        <v>1435</v>
      </c>
      <c r="BD79" s="285" t="s">
        <v>685</v>
      </c>
      <c r="BE79" s="285" t="s">
        <v>679</v>
      </c>
      <c r="BF79" s="285">
        <v>40000000</v>
      </c>
      <c r="BG79" s="285">
        <v>40000000</v>
      </c>
      <c r="BH79" s="285" t="s">
        <v>677</v>
      </c>
      <c r="BI79" s="285">
        <v>31252993.333333336</v>
      </c>
      <c r="BJ79" s="285">
        <v>0</v>
      </c>
      <c r="BK79" s="287">
        <v>0</v>
      </c>
      <c r="BL79" s="287">
        <v>48000000</v>
      </c>
    </row>
    <row r="80" spans="1:64">
      <c r="A80" s="281">
        <v>79</v>
      </c>
      <c r="B80" s="282" t="s">
        <v>1061</v>
      </c>
      <c r="C80" s="283">
        <v>7794</v>
      </c>
      <c r="D80" s="283">
        <v>79</v>
      </c>
      <c r="E80" s="282" t="s">
        <v>664</v>
      </c>
      <c r="F80" s="282" t="s">
        <v>665</v>
      </c>
      <c r="G80" s="282" t="s">
        <v>1019</v>
      </c>
      <c r="H80" s="282" t="s">
        <v>1020</v>
      </c>
      <c r="I80" s="282" t="s">
        <v>1021</v>
      </c>
      <c r="J80" s="282" t="s">
        <v>1022</v>
      </c>
      <c r="K80" s="282" t="s">
        <v>1062</v>
      </c>
      <c r="L80" s="282" t="s">
        <v>671</v>
      </c>
      <c r="M80" s="282" t="s">
        <v>672</v>
      </c>
      <c r="N80" s="282" t="s">
        <v>673</v>
      </c>
      <c r="O80" s="282" t="s">
        <v>674</v>
      </c>
      <c r="P80" s="282">
        <v>80111600</v>
      </c>
      <c r="Q80" s="282" t="s">
        <v>1063</v>
      </c>
      <c r="R80" s="282">
        <v>7</v>
      </c>
      <c r="S80" s="282">
        <v>7</v>
      </c>
      <c r="T80" s="282">
        <v>5</v>
      </c>
      <c r="U80" s="282">
        <v>1</v>
      </c>
      <c r="V80" s="282" t="s">
        <v>676</v>
      </c>
      <c r="W80" s="282">
        <v>0</v>
      </c>
      <c r="X80" s="284">
        <v>21110000</v>
      </c>
      <c r="Y80" s="284">
        <v>21110000</v>
      </c>
      <c r="Z80" s="282">
        <v>10084</v>
      </c>
      <c r="AA80" s="285">
        <v>0</v>
      </c>
      <c r="AB80" s="285" t="s">
        <v>1064</v>
      </c>
      <c r="AC80" s="282" t="s">
        <v>1064</v>
      </c>
      <c r="AD80" s="282" t="s">
        <v>677</v>
      </c>
      <c r="AE80" s="286">
        <v>20201262</v>
      </c>
      <c r="AF80" s="286" t="s">
        <v>1065</v>
      </c>
      <c r="AG80" s="282" t="s">
        <v>679</v>
      </c>
      <c r="AH80" s="285" t="s">
        <v>1066</v>
      </c>
      <c r="AI80" s="285" t="s">
        <v>1067</v>
      </c>
      <c r="AJ80" s="282" t="s">
        <v>679</v>
      </c>
      <c r="AK80" s="282" t="s">
        <v>1068</v>
      </c>
      <c r="AL80" s="282" t="s">
        <v>1068</v>
      </c>
      <c r="AM80" s="282" t="s">
        <v>1069</v>
      </c>
      <c r="AN80" s="282" t="s">
        <v>735</v>
      </c>
      <c r="AO80" s="282">
        <v>253</v>
      </c>
      <c r="AP80" s="282">
        <v>253</v>
      </c>
      <c r="AQ80" s="282">
        <v>253</v>
      </c>
      <c r="AR80" s="282" t="s">
        <v>684</v>
      </c>
      <c r="AS80" s="282">
        <v>12</v>
      </c>
      <c r="AT80" s="282">
        <v>12</v>
      </c>
      <c r="AU80" s="282">
        <v>12</v>
      </c>
      <c r="AV80" s="282" t="s">
        <v>684</v>
      </c>
      <c r="AW80" s="286">
        <v>1905</v>
      </c>
      <c r="AX80" s="286">
        <v>1905</v>
      </c>
      <c r="AY80" s="286" t="s">
        <v>677</v>
      </c>
      <c r="AZ80" s="285">
        <v>21110000</v>
      </c>
      <c r="BA80" s="285">
        <v>21110000</v>
      </c>
      <c r="BB80" s="285" t="s">
        <v>677</v>
      </c>
      <c r="BC80" s="285">
        <v>1577</v>
      </c>
      <c r="BD80" s="285" t="s">
        <v>685</v>
      </c>
      <c r="BE80" s="285" t="s">
        <v>679</v>
      </c>
      <c r="BF80" s="285">
        <v>21110000</v>
      </c>
      <c r="BG80" s="285">
        <v>21110000</v>
      </c>
      <c r="BH80" s="285" t="s">
        <v>677</v>
      </c>
      <c r="BI80" s="285">
        <v>16465800</v>
      </c>
      <c r="BJ80" s="285">
        <v>0</v>
      </c>
      <c r="BK80" s="287">
        <v>3799800</v>
      </c>
      <c r="BL80" s="287">
        <v>21110000</v>
      </c>
    </row>
    <row r="81" spans="1:64">
      <c r="A81" s="281">
        <v>80</v>
      </c>
      <c r="B81" s="282" t="s">
        <v>1070</v>
      </c>
      <c r="C81" s="283">
        <v>7794</v>
      </c>
      <c r="D81" s="283">
        <v>80</v>
      </c>
      <c r="E81" s="282" t="s">
        <v>664</v>
      </c>
      <c r="F81" s="282" t="s">
        <v>665</v>
      </c>
      <c r="G81" s="282" t="s">
        <v>1019</v>
      </c>
      <c r="H81" s="282" t="s">
        <v>1020</v>
      </c>
      <c r="I81" s="282" t="s">
        <v>1021</v>
      </c>
      <c r="J81" s="282" t="s">
        <v>1022</v>
      </c>
      <c r="K81" s="282" t="s">
        <v>1062</v>
      </c>
      <c r="L81" s="282" t="s">
        <v>671</v>
      </c>
      <c r="M81" s="282" t="s">
        <v>672</v>
      </c>
      <c r="N81" s="282" t="s">
        <v>673</v>
      </c>
      <c r="O81" s="282" t="s">
        <v>674</v>
      </c>
      <c r="P81" s="282">
        <v>80111600</v>
      </c>
      <c r="Q81" s="282" t="s">
        <v>1071</v>
      </c>
      <c r="R81" s="282">
        <v>7</v>
      </c>
      <c r="S81" s="282">
        <v>8</v>
      </c>
      <c r="T81" s="282">
        <v>4</v>
      </c>
      <c r="U81" s="282">
        <v>1</v>
      </c>
      <c r="V81" s="282" t="s">
        <v>676</v>
      </c>
      <c r="W81" s="282">
        <v>0</v>
      </c>
      <c r="X81" s="284">
        <v>12376000</v>
      </c>
      <c r="Y81" s="284">
        <v>12376000</v>
      </c>
      <c r="Z81" s="282">
        <v>10088</v>
      </c>
      <c r="AA81" s="285">
        <v>0</v>
      </c>
      <c r="AB81" s="285" t="s">
        <v>1064</v>
      </c>
      <c r="AC81" s="282" t="s">
        <v>1064</v>
      </c>
      <c r="AD81" s="282" t="s">
        <v>677</v>
      </c>
      <c r="AE81" s="286">
        <v>20201658</v>
      </c>
      <c r="AF81" s="286" t="s">
        <v>1072</v>
      </c>
      <c r="AG81" s="282" t="s">
        <v>679</v>
      </c>
      <c r="AH81" s="285" t="s">
        <v>1073</v>
      </c>
      <c r="AI81" s="285" t="s">
        <v>1073</v>
      </c>
      <c r="AJ81" s="282" t="s">
        <v>677</v>
      </c>
      <c r="AK81" s="282" t="s">
        <v>1074</v>
      </c>
      <c r="AL81" s="282" t="s">
        <v>1074</v>
      </c>
      <c r="AM81" s="282" t="s">
        <v>1075</v>
      </c>
      <c r="AN81" s="282" t="s">
        <v>735</v>
      </c>
      <c r="AO81" s="282">
        <v>253</v>
      </c>
      <c r="AP81" s="282">
        <v>253</v>
      </c>
      <c r="AQ81" s="282">
        <v>253</v>
      </c>
      <c r="AR81" s="282" t="s">
        <v>684</v>
      </c>
      <c r="AS81" s="282">
        <v>12</v>
      </c>
      <c r="AT81" s="282">
        <v>12</v>
      </c>
      <c r="AU81" s="282">
        <v>12</v>
      </c>
      <c r="AV81" s="282" t="s">
        <v>684</v>
      </c>
      <c r="AW81" s="286">
        <v>1903</v>
      </c>
      <c r="AX81" s="286">
        <v>1903</v>
      </c>
      <c r="AY81" s="286" t="s">
        <v>677</v>
      </c>
      <c r="AZ81" s="285">
        <v>12376000</v>
      </c>
      <c r="BA81" s="285">
        <v>12376000</v>
      </c>
      <c r="BB81" s="285" t="s">
        <v>677</v>
      </c>
      <c r="BC81" s="285">
        <v>2051</v>
      </c>
      <c r="BD81" s="285" t="s">
        <v>685</v>
      </c>
      <c r="BE81" s="285" t="s">
        <v>679</v>
      </c>
      <c r="BF81" s="285">
        <v>12376000</v>
      </c>
      <c r="BG81" s="285">
        <v>12376000</v>
      </c>
      <c r="BH81" s="285" t="s">
        <v>677</v>
      </c>
      <c r="BI81" s="285">
        <v>12376000</v>
      </c>
      <c r="BJ81" s="285">
        <v>0</v>
      </c>
      <c r="BK81" s="287">
        <v>721933</v>
      </c>
      <c r="BL81" s="287">
        <v>12376000</v>
      </c>
    </row>
    <row r="82" spans="1:64">
      <c r="A82" s="281">
        <v>81</v>
      </c>
      <c r="B82" s="282" t="s">
        <v>1076</v>
      </c>
      <c r="C82" s="283">
        <v>7794</v>
      </c>
      <c r="D82" s="283">
        <v>81</v>
      </c>
      <c r="E82" s="282" t="s">
        <v>664</v>
      </c>
      <c r="F82" s="282" t="s">
        <v>665</v>
      </c>
      <c r="G82" s="282" t="s">
        <v>1019</v>
      </c>
      <c r="H82" s="282" t="s">
        <v>1020</v>
      </c>
      <c r="I82" s="282" t="s">
        <v>1021</v>
      </c>
      <c r="J82" s="282" t="s">
        <v>1022</v>
      </c>
      <c r="K82" s="282" t="s">
        <v>1062</v>
      </c>
      <c r="L82" s="282" t="s">
        <v>671</v>
      </c>
      <c r="M82" s="282" t="s">
        <v>672</v>
      </c>
      <c r="N82" s="282" t="s">
        <v>673</v>
      </c>
      <c r="O82" s="282" t="s">
        <v>674</v>
      </c>
      <c r="P82" s="282">
        <v>80111600</v>
      </c>
      <c r="Q82" s="282" t="s">
        <v>1077</v>
      </c>
      <c r="R82" s="282">
        <v>10</v>
      </c>
      <c r="S82" s="282">
        <v>10</v>
      </c>
      <c r="T82" s="282">
        <v>3</v>
      </c>
      <c r="U82" s="282">
        <v>1</v>
      </c>
      <c r="V82" s="282" t="s">
        <v>676</v>
      </c>
      <c r="W82" s="282">
        <v>0</v>
      </c>
      <c r="X82" s="284">
        <v>496000</v>
      </c>
      <c r="Y82" s="284">
        <v>496000</v>
      </c>
      <c r="Z82" s="282">
        <v>11097</v>
      </c>
      <c r="AA82" s="285">
        <v>0</v>
      </c>
      <c r="AB82" s="285" t="s">
        <v>1064</v>
      </c>
      <c r="AC82" s="282" t="s">
        <v>1064</v>
      </c>
      <c r="AD82" s="282" t="s">
        <v>677</v>
      </c>
      <c r="AE82" s="286" t="s">
        <v>685</v>
      </c>
      <c r="AF82" s="286" t="s">
        <v>1078</v>
      </c>
      <c r="AG82" s="282" t="s">
        <v>744</v>
      </c>
      <c r="AH82" s="285" t="s">
        <v>685</v>
      </c>
      <c r="AI82" s="285" t="s">
        <v>1079</v>
      </c>
      <c r="AJ82" s="282" t="s">
        <v>679</v>
      </c>
      <c r="AK82" s="282" t="s">
        <v>1077</v>
      </c>
      <c r="AL82" s="282" t="s">
        <v>1080</v>
      </c>
      <c r="AM82" s="282" t="s">
        <v>1081</v>
      </c>
      <c r="AN82" s="282" t="s">
        <v>679</v>
      </c>
      <c r="AO82" s="282">
        <v>253</v>
      </c>
      <c r="AP82" s="282">
        <v>253</v>
      </c>
      <c r="AQ82" s="282">
        <v>253</v>
      </c>
      <c r="AR82" s="282" t="s">
        <v>684</v>
      </c>
      <c r="AS82" s="282">
        <v>12</v>
      </c>
      <c r="AT82" s="282">
        <v>12</v>
      </c>
      <c r="AU82" s="282">
        <v>12</v>
      </c>
      <c r="AV82" s="282" t="s">
        <v>684</v>
      </c>
      <c r="AW82" s="286">
        <v>2823</v>
      </c>
      <c r="AX82" s="286">
        <v>2823</v>
      </c>
      <c r="AY82" s="286" t="s">
        <v>677</v>
      </c>
      <c r="AZ82" s="285">
        <v>496000</v>
      </c>
      <c r="BA82" s="285">
        <v>496000</v>
      </c>
      <c r="BB82" s="285" t="s">
        <v>677</v>
      </c>
      <c r="BC82" s="285">
        <v>2932</v>
      </c>
      <c r="BD82" s="285" t="s">
        <v>685</v>
      </c>
      <c r="BE82" s="285" t="s">
        <v>679</v>
      </c>
      <c r="BF82" s="285">
        <v>496000</v>
      </c>
      <c r="BG82" s="285">
        <v>496000</v>
      </c>
      <c r="BH82" s="285" t="s">
        <v>677</v>
      </c>
      <c r="BI82" s="285">
        <v>80400</v>
      </c>
      <c r="BJ82" s="285">
        <v>0</v>
      </c>
      <c r="BK82" s="287">
        <v>0</v>
      </c>
      <c r="BL82" s="287">
        <v>496000</v>
      </c>
    </row>
    <row r="83" spans="1:64">
      <c r="A83" s="281">
        <v>82</v>
      </c>
      <c r="B83" s="282" t="s">
        <v>1082</v>
      </c>
      <c r="C83" s="283">
        <v>7794</v>
      </c>
      <c r="D83" s="283">
        <v>82</v>
      </c>
      <c r="E83" s="282" t="s">
        <v>664</v>
      </c>
      <c r="F83" s="282" t="s">
        <v>665</v>
      </c>
      <c r="G83" s="282" t="s">
        <v>1019</v>
      </c>
      <c r="H83" s="282" t="s">
        <v>1020</v>
      </c>
      <c r="I83" s="282" t="s">
        <v>1021</v>
      </c>
      <c r="J83" s="282" t="s">
        <v>1022</v>
      </c>
      <c r="K83" s="282" t="s">
        <v>1062</v>
      </c>
      <c r="L83" s="282" t="s">
        <v>671</v>
      </c>
      <c r="M83" s="282" t="s">
        <v>672</v>
      </c>
      <c r="N83" s="282" t="s">
        <v>673</v>
      </c>
      <c r="O83" s="282" t="s">
        <v>674</v>
      </c>
      <c r="P83" s="282">
        <v>80111600</v>
      </c>
      <c r="Q83" s="282" t="s">
        <v>1083</v>
      </c>
      <c r="R83" s="282">
        <v>7</v>
      </c>
      <c r="S83" s="282">
        <v>8</v>
      </c>
      <c r="T83" s="282">
        <v>4</v>
      </c>
      <c r="U83" s="282">
        <v>1</v>
      </c>
      <c r="V83" s="282" t="s">
        <v>676</v>
      </c>
      <c r="W83" s="282">
        <v>0</v>
      </c>
      <c r="X83" s="284">
        <v>7776000</v>
      </c>
      <c r="Y83" s="284">
        <v>7776000</v>
      </c>
      <c r="Z83" s="282">
        <v>10092</v>
      </c>
      <c r="AA83" s="285">
        <v>0</v>
      </c>
      <c r="AB83" s="285" t="s">
        <v>1064</v>
      </c>
      <c r="AC83" s="282" t="s">
        <v>1064</v>
      </c>
      <c r="AD83" s="282" t="s">
        <v>677</v>
      </c>
      <c r="AE83" s="286">
        <v>20201747</v>
      </c>
      <c r="AF83" s="286" t="s">
        <v>1084</v>
      </c>
      <c r="AG83" s="282" t="s">
        <v>679</v>
      </c>
      <c r="AH83" s="285" t="s">
        <v>1085</v>
      </c>
      <c r="AI83" s="285" t="s">
        <v>1085</v>
      </c>
      <c r="AJ83" s="282" t="s">
        <v>677</v>
      </c>
      <c r="AK83" s="282" t="s">
        <v>1086</v>
      </c>
      <c r="AL83" s="282" t="s">
        <v>1086</v>
      </c>
      <c r="AM83" s="282" t="s">
        <v>1086</v>
      </c>
      <c r="AN83" s="282" t="s">
        <v>684</v>
      </c>
      <c r="AO83" s="282">
        <v>253</v>
      </c>
      <c r="AP83" s="282">
        <v>253</v>
      </c>
      <c r="AQ83" s="282">
        <v>253</v>
      </c>
      <c r="AR83" s="282" t="s">
        <v>684</v>
      </c>
      <c r="AS83" s="282">
        <v>12</v>
      </c>
      <c r="AT83" s="282">
        <v>12</v>
      </c>
      <c r="AU83" s="282">
        <v>12</v>
      </c>
      <c r="AV83" s="282" t="s">
        <v>684</v>
      </c>
      <c r="AW83" s="286">
        <v>2256</v>
      </c>
      <c r="AX83" s="286">
        <v>2256</v>
      </c>
      <c r="AY83" s="286" t="s">
        <v>677</v>
      </c>
      <c r="AZ83" s="285">
        <v>7776000</v>
      </c>
      <c r="BA83" s="285">
        <v>7776000</v>
      </c>
      <c r="BB83" s="285" t="s">
        <v>677</v>
      </c>
      <c r="BC83" s="285">
        <v>2175</v>
      </c>
      <c r="BD83" s="285" t="s">
        <v>685</v>
      </c>
      <c r="BE83" s="285" t="s">
        <v>679</v>
      </c>
      <c r="BF83" s="285">
        <v>7776000</v>
      </c>
      <c r="BG83" s="285">
        <v>7776000</v>
      </c>
      <c r="BH83" s="285" t="s">
        <v>677</v>
      </c>
      <c r="BI83" s="285">
        <v>6026400</v>
      </c>
      <c r="BJ83" s="285">
        <v>0</v>
      </c>
      <c r="BK83" s="287">
        <v>194400</v>
      </c>
      <c r="BL83" s="287">
        <v>7776000</v>
      </c>
    </row>
    <row r="84" spans="1:64">
      <c r="A84" s="281">
        <v>83</v>
      </c>
      <c r="B84" s="282" t="s">
        <v>1087</v>
      </c>
      <c r="C84" s="283">
        <v>7794</v>
      </c>
      <c r="D84" s="283">
        <v>83</v>
      </c>
      <c r="E84" s="282" t="s">
        <v>664</v>
      </c>
      <c r="F84" s="282" t="s">
        <v>665</v>
      </c>
      <c r="G84" s="282" t="s">
        <v>1019</v>
      </c>
      <c r="H84" s="282" t="s">
        <v>1020</v>
      </c>
      <c r="I84" s="282" t="s">
        <v>1021</v>
      </c>
      <c r="J84" s="282" t="s">
        <v>1022</v>
      </c>
      <c r="K84" s="282" t="s">
        <v>1062</v>
      </c>
      <c r="L84" s="282" t="s">
        <v>671</v>
      </c>
      <c r="M84" s="282" t="s">
        <v>672</v>
      </c>
      <c r="N84" s="282" t="s">
        <v>673</v>
      </c>
      <c r="O84" s="282" t="s">
        <v>674</v>
      </c>
      <c r="P84" s="282">
        <v>80111600</v>
      </c>
      <c r="Q84" s="282" t="s">
        <v>1083</v>
      </c>
      <c r="R84" s="282">
        <v>7</v>
      </c>
      <c r="S84" s="282">
        <v>8</v>
      </c>
      <c r="T84" s="282">
        <v>4</v>
      </c>
      <c r="U84" s="282">
        <v>1</v>
      </c>
      <c r="V84" s="282" t="s">
        <v>676</v>
      </c>
      <c r="W84" s="282">
        <v>0</v>
      </c>
      <c r="X84" s="284">
        <v>7776000</v>
      </c>
      <c r="Y84" s="284">
        <v>7776000</v>
      </c>
      <c r="Z84" s="282">
        <v>10094</v>
      </c>
      <c r="AA84" s="285">
        <v>0</v>
      </c>
      <c r="AB84" s="285" t="s">
        <v>1064</v>
      </c>
      <c r="AC84" s="282" t="s">
        <v>1064</v>
      </c>
      <c r="AD84" s="282" t="s">
        <v>677</v>
      </c>
      <c r="AE84" s="286">
        <v>20201748</v>
      </c>
      <c r="AF84" s="286" t="s">
        <v>1088</v>
      </c>
      <c r="AG84" s="282" t="s">
        <v>679</v>
      </c>
      <c r="AH84" s="285" t="s">
        <v>1089</v>
      </c>
      <c r="AI84" s="285" t="s">
        <v>1089</v>
      </c>
      <c r="AJ84" s="282" t="s">
        <v>677</v>
      </c>
      <c r="AK84" s="282" t="s">
        <v>1086</v>
      </c>
      <c r="AL84" s="282" t="s">
        <v>1086</v>
      </c>
      <c r="AM84" s="282" t="s">
        <v>1090</v>
      </c>
      <c r="AN84" s="282" t="s">
        <v>735</v>
      </c>
      <c r="AO84" s="282">
        <v>253</v>
      </c>
      <c r="AP84" s="282">
        <v>253</v>
      </c>
      <c r="AQ84" s="282">
        <v>253</v>
      </c>
      <c r="AR84" s="282" t="s">
        <v>684</v>
      </c>
      <c r="AS84" s="282">
        <v>12</v>
      </c>
      <c r="AT84" s="282">
        <v>12</v>
      </c>
      <c r="AU84" s="282">
        <v>12</v>
      </c>
      <c r="AV84" s="282" t="s">
        <v>684</v>
      </c>
      <c r="AW84" s="286">
        <v>2258</v>
      </c>
      <c r="AX84" s="286">
        <v>2258</v>
      </c>
      <c r="AY84" s="286" t="s">
        <v>677</v>
      </c>
      <c r="AZ84" s="285">
        <v>7776000</v>
      </c>
      <c r="BA84" s="285">
        <v>7776000</v>
      </c>
      <c r="BB84" s="285" t="s">
        <v>677</v>
      </c>
      <c r="BC84" s="285">
        <v>2215</v>
      </c>
      <c r="BD84" s="285" t="s">
        <v>685</v>
      </c>
      <c r="BE84" s="285" t="s">
        <v>679</v>
      </c>
      <c r="BF84" s="285">
        <v>7776000</v>
      </c>
      <c r="BG84" s="285">
        <v>7776000</v>
      </c>
      <c r="BH84" s="285" t="s">
        <v>677</v>
      </c>
      <c r="BI84" s="285">
        <v>7776000</v>
      </c>
      <c r="BJ84" s="285">
        <v>0</v>
      </c>
      <c r="BK84" s="287">
        <v>0</v>
      </c>
      <c r="BL84" s="287">
        <v>7776000</v>
      </c>
    </row>
    <row r="85" spans="1:64">
      <c r="A85" s="281">
        <v>84</v>
      </c>
      <c r="B85" s="282" t="s">
        <v>1091</v>
      </c>
      <c r="C85" s="283">
        <v>7794</v>
      </c>
      <c r="D85" s="283">
        <v>84</v>
      </c>
      <c r="E85" s="282" t="s">
        <v>664</v>
      </c>
      <c r="F85" s="282" t="s">
        <v>665</v>
      </c>
      <c r="G85" s="282" t="s">
        <v>1019</v>
      </c>
      <c r="H85" s="282" t="s">
        <v>1020</v>
      </c>
      <c r="I85" s="282" t="s">
        <v>1021</v>
      </c>
      <c r="J85" s="282" t="s">
        <v>1022</v>
      </c>
      <c r="K85" s="282" t="s">
        <v>1062</v>
      </c>
      <c r="L85" s="282" t="s">
        <v>671</v>
      </c>
      <c r="M85" s="282" t="s">
        <v>672</v>
      </c>
      <c r="N85" s="282" t="s">
        <v>673</v>
      </c>
      <c r="O85" s="282" t="s">
        <v>674</v>
      </c>
      <c r="P85" s="282">
        <v>80111601</v>
      </c>
      <c r="Q85" s="282" t="s">
        <v>1083</v>
      </c>
      <c r="R85" s="282">
        <v>7</v>
      </c>
      <c r="S85" s="282">
        <v>8</v>
      </c>
      <c r="T85" s="282">
        <v>4</v>
      </c>
      <c r="U85" s="282">
        <v>1</v>
      </c>
      <c r="V85" s="282" t="s">
        <v>1092</v>
      </c>
      <c r="W85" s="282">
        <v>0</v>
      </c>
      <c r="X85" s="284">
        <v>7776000</v>
      </c>
      <c r="Y85" s="284">
        <v>7776000</v>
      </c>
      <c r="Z85" s="282">
        <v>10098</v>
      </c>
      <c r="AA85" s="285">
        <v>0</v>
      </c>
      <c r="AB85" s="285" t="s">
        <v>1064</v>
      </c>
      <c r="AC85" s="282" t="s">
        <v>1064</v>
      </c>
      <c r="AD85" s="282" t="s">
        <v>677</v>
      </c>
      <c r="AE85" s="286">
        <v>20202092</v>
      </c>
      <c r="AF85" s="286" t="s">
        <v>1093</v>
      </c>
      <c r="AG85" s="282" t="s">
        <v>679</v>
      </c>
      <c r="AH85" s="285" t="s">
        <v>1094</v>
      </c>
      <c r="AI85" s="285" t="s">
        <v>1094</v>
      </c>
      <c r="AJ85" s="282" t="s">
        <v>677</v>
      </c>
      <c r="AK85" s="282" t="s">
        <v>1086</v>
      </c>
      <c r="AL85" s="282" t="s">
        <v>1086</v>
      </c>
      <c r="AM85" s="282" t="s">
        <v>1086</v>
      </c>
      <c r="AN85" s="282" t="s">
        <v>684</v>
      </c>
      <c r="AO85" s="282">
        <v>253</v>
      </c>
      <c r="AP85" s="282">
        <v>253</v>
      </c>
      <c r="AQ85" s="282">
        <v>253</v>
      </c>
      <c r="AR85" s="282" t="s">
        <v>684</v>
      </c>
      <c r="AS85" s="282">
        <v>12</v>
      </c>
      <c r="AT85" s="282">
        <v>12</v>
      </c>
      <c r="AU85" s="282">
        <v>12</v>
      </c>
      <c r="AV85" s="282" t="s">
        <v>684</v>
      </c>
      <c r="AW85" s="286">
        <v>2254</v>
      </c>
      <c r="AX85" s="286">
        <v>2254</v>
      </c>
      <c r="AY85" s="286" t="s">
        <v>677</v>
      </c>
      <c r="AZ85" s="285">
        <v>7776000</v>
      </c>
      <c r="BA85" s="285">
        <v>7776000</v>
      </c>
      <c r="BB85" s="285" t="s">
        <v>677</v>
      </c>
      <c r="BC85" s="285">
        <v>2511</v>
      </c>
      <c r="BD85" s="285" t="s">
        <v>685</v>
      </c>
      <c r="BE85" s="285" t="s">
        <v>679</v>
      </c>
      <c r="BF85" s="285">
        <v>7776000</v>
      </c>
      <c r="BG85" s="285">
        <v>7776000</v>
      </c>
      <c r="BH85" s="285" t="s">
        <v>677</v>
      </c>
      <c r="BI85" s="285">
        <v>5896800</v>
      </c>
      <c r="BJ85" s="285">
        <v>0</v>
      </c>
      <c r="BK85" s="287">
        <v>64800</v>
      </c>
      <c r="BL85" s="287">
        <v>7776000</v>
      </c>
    </row>
    <row r="86" spans="1:64">
      <c r="A86" s="281">
        <v>85</v>
      </c>
      <c r="B86" s="282" t="s">
        <v>1095</v>
      </c>
      <c r="C86" s="283">
        <v>7794</v>
      </c>
      <c r="D86" s="283">
        <v>85</v>
      </c>
      <c r="E86" s="282" t="s">
        <v>664</v>
      </c>
      <c r="F86" s="282" t="s">
        <v>665</v>
      </c>
      <c r="G86" s="282" t="s">
        <v>1019</v>
      </c>
      <c r="H86" s="282" t="s">
        <v>1020</v>
      </c>
      <c r="I86" s="282" t="s">
        <v>1021</v>
      </c>
      <c r="J86" s="282" t="s">
        <v>1022</v>
      </c>
      <c r="K86" s="282" t="s">
        <v>1062</v>
      </c>
      <c r="L86" s="282" t="s">
        <v>671</v>
      </c>
      <c r="M86" s="282" t="s">
        <v>737</v>
      </c>
      <c r="N86" s="282" t="s">
        <v>738</v>
      </c>
      <c r="O86" s="282" t="s">
        <v>739</v>
      </c>
      <c r="P86" s="282" t="s">
        <v>740</v>
      </c>
      <c r="Q86" s="282" t="s">
        <v>1096</v>
      </c>
      <c r="R86" s="282">
        <v>11</v>
      </c>
      <c r="S86" s="282">
        <v>11</v>
      </c>
      <c r="T86" s="282">
        <v>1</v>
      </c>
      <c r="U86" s="282">
        <v>1</v>
      </c>
      <c r="V86" s="282" t="s">
        <v>742</v>
      </c>
      <c r="W86" s="282">
        <v>0</v>
      </c>
      <c r="X86" s="284">
        <v>0</v>
      </c>
      <c r="Y86" s="284">
        <v>0</v>
      </c>
      <c r="Z86" s="282" t="s">
        <v>685</v>
      </c>
      <c r="AA86" s="285" t="s">
        <v>685</v>
      </c>
      <c r="AB86" s="285" t="s">
        <v>1064</v>
      </c>
      <c r="AC86" s="282" t="s">
        <v>685</v>
      </c>
      <c r="AD86" s="282" t="s">
        <v>685</v>
      </c>
      <c r="AE86" s="286" t="s">
        <v>685</v>
      </c>
      <c r="AF86" s="286" t="s">
        <v>685</v>
      </c>
      <c r="AG86" s="282" t="s">
        <v>685</v>
      </c>
      <c r="AH86" s="285" t="s">
        <v>685</v>
      </c>
      <c r="AI86" s="285" t="s">
        <v>685</v>
      </c>
      <c r="AJ86" s="282" t="s">
        <v>677</v>
      </c>
      <c r="AK86" s="282" t="s">
        <v>1096</v>
      </c>
      <c r="AL86" s="282" t="s">
        <v>685</v>
      </c>
      <c r="AM86" s="282" t="s">
        <v>685</v>
      </c>
      <c r="AN86" s="282" t="s">
        <v>685</v>
      </c>
      <c r="AO86" s="282">
        <v>37</v>
      </c>
      <c r="AP86" s="282" t="s">
        <v>685</v>
      </c>
      <c r="AQ86" s="282" t="s">
        <v>685</v>
      </c>
      <c r="AR86" s="282" t="s">
        <v>685</v>
      </c>
      <c r="AS86" s="282">
        <v>12</v>
      </c>
      <c r="AT86" s="282" t="s">
        <v>685</v>
      </c>
      <c r="AU86" s="282" t="s">
        <v>685</v>
      </c>
      <c r="AV86" s="282" t="s">
        <v>685</v>
      </c>
      <c r="AW86" s="286" t="s">
        <v>685</v>
      </c>
      <c r="AX86" s="286" t="s">
        <v>685</v>
      </c>
      <c r="AY86" s="286" t="s">
        <v>677</v>
      </c>
      <c r="AZ86" s="285" t="s">
        <v>685</v>
      </c>
      <c r="BA86" s="285" t="s">
        <v>685</v>
      </c>
      <c r="BB86" s="285" t="s">
        <v>677</v>
      </c>
      <c r="BC86" s="285" t="s">
        <v>685</v>
      </c>
      <c r="BD86" s="285" t="s">
        <v>685</v>
      </c>
      <c r="BE86" s="285" t="s">
        <v>677</v>
      </c>
      <c r="BF86" s="285">
        <v>0</v>
      </c>
      <c r="BG86" s="285">
        <v>0</v>
      </c>
      <c r="BH86" s="285" t="s">
        <v>685</v>
      </c>
      <c r="BI86" s="285">
        <v>0</v>
      </c>
      <c r="BJ86" s="285">
        <v>0</v>
      </c>
      <c r="BK86" s="287">
        <v>0</v>
      </c>
      <c r="BL86" s="287" t="s">
        <v>685</v>
      </c>
    </row>
    <row r="87" spans="1:64">
      <c r="A87" s="281">
        <v>86</v>
      </c>
      <c r="B87" s="282" t="s">
        <v>1097</v>
      </c>
      <c r="C87" s="283">
        <v>7794</v>
      </c>
      <c r="D87" s="283">
        <v>86</v>
      </c>
      <c r="E87" s="282" t="s">
        <v>664</v>
      </c>
      <c r="F87" s="282" t="s">
        <v>665</v>
      </c>
      <c r="G87" s="282" t="s">
        <v>1019</v>
      </c>
      <c r="H87" s="282" t="s">
        <v>1020</v>
      </c>
      <c r="I87" s="282" t="s">
        <v>1021</v>
      </c>
      <c r="J87" s="282" t="s">
        <v>1022</v>
      </c>
      <c r="K87" s="282" t="s">
        <v>1062</v>
      </c>
      <c r="L87" s="282" t="s">
        <v>671</v>
      </c>
      <c r="M87" s="282" t="s">
        <v>737</v>
      </c>
      <c r="N87" s="282" t="s">
        <v>886</v>
      </c>
      <c r="O87" s="282" t="s">
        <v>887</v>
      </c>
      <c r="P87" s="282">
        <v>46181500</v>
      </c>
      <c r="Q87" s="282" t="s">
        <v>1098</v>
      </c>
      <c r="R87" s="282">
        <v>8</v>
      </c>
      <c r="S87" s="282">
        <v>12</v>
      </c>
      <c r="T87" s="282">
        <v>1</v>
      </c>
      <c r="U87" s="282">
        <v>1</v>
      </c>
      <c r="V87" s="282" t="s">
        <v>994</v>
      </c>
      <c r="W87" s="282">
        <v>0</v>
      </c>
      <c r="X87" s="284">
        <v>0</v>
      </c>
      <c r="Y87" s="284">
        <v>0</v>
      </c>
      <c r="Z87" s="282" t="s">
        <v>685</v>
      </c>
      <c r="AA87" s="285" t="s">
        <v>685</v>
      </c>
      <c r="AB87" s="285" t="s">
        <v>1064</v>
      </c>
      <c r="AC87" s="282" t="s">
        <v>685</v>
      </c>
      <c r="AD87" s="282" t="s">
        <v>685</v>
      </c>
      <c r="AE87" s="286" t="s">
        <v>685</v>
      </c>
      <c r="AF87" s="286" t="s">
        <v>685</v>
      </c>
      <c r="AG87" s="282" t="s">
        <v>685</v>
      </c>
      <c r="AH87" s="285" t="s">
        <v>685</v>
      </c>
      <c r="AI87" s="285" t="s">
        <v>685</v>
      </c>
      <c r="AJ87" s="282" t="s">
        <v>677</v>
      </c>
      <c r="AK87" s="282" t="s">
        <v>1099</v>
      </c>
      <c r="AL87" s="282" t="s">
        <v>685</v>
      </c>
      <c r="AM87" s="282" t="s">
        <v>685</v>
      </c>
      <c r="AN87" s="282" t="s">
        <v>685</v>
      </c>
      <c r="AO87" s="282">
        <v>522</v>
      </c>
      <c r="AP87" s="282" t="s">
        <v>685</v>
      </c>
      <c r="AQ87" s="282" t="s">
        <v>685</v>
      </c>
      <c r="AR87" s="282" t="s">
        <v>685</v>
      </c>
      <c r="AS87" s="282">
        <v>12</v>
      </c>
      <c r="AT87" s="282" t="s">
        <v>685</v>
      </c>
      <c r="AU87" s="282" t="s">
        <v>685</v>
      </c>
      <c r="AV87" s="282" t="s">
        <v>685</v>
      </c>
      <c r="AW87" s="286" t="s">
        <v>685</v>
      </c>
      <c r="AX87" s="286" t="s">
        <v>685</v>
      </c>
      <c r="AY87" s="286" t="s">
        <v>677</v>
      </c>
      <c r="AZ87" s="285" t="s">
        <v>685</v>
      </c>
      <c r="BA87" s="285" t="s">
        <v>685</v>
      </c>
      <c r="BB87" s="285" t="s">
        <v>677</v>
      </c>
      <c r="BC87" s="285" t="s">
        <v>685</v>
      </c>
      <c r="BD87" s="285" t="s">
        <v>685</v>
      </c>
      <c r="BE87" s="285" t="s">
        <v>677</v>
      </c>
      <c r="BF87" s="285">
        <v>0</v>
      </c>
      <c r="BG87" s="285">
        <v>0</v>
      </c>
      <c r="BH87" s="285" t="s">
        <v>685</v>
      </c>
      <c r="BI87" s="285">
        <v>0</v>
      </c>
      <c r="BJ87" s="285">
        <v>0</v>
      </c>
      <c r="BK87" s="287">
        <v>0</v>
      </c>
      <c r="BL87" s="287" t="s">
        <v>685</v>
      </c>
    </row>
    <row r="88" spans="1:64">
      <c r="A88" s="281">
        <v>87</v>
      </c>
      <c r="B88" s="282" t="s">
        <v>1100</v>
      </c>
      <c r="C88" s="283">
        <v>7794</v>
      </c>
      <c r="D88" s="283">
        <v>87</v>
      </c>
      <c r="E88" s="282" t="s">
        <v>664</v>
      </c>
      <c r="F88" s="282" t="s">
        <v>665</v>
      </c>
      <c r="G88" s="282" t="s">
        <v>1019</v>
      </c>
      <c r="H88" s="282" t="s">
        <v>1020</v>
      </c>
      <c r="I88" s="282" t="s">
        <v>1021</v>
      </c>
      <c r="J88" s="282" t="s">
        <v>1022</v>
      </c>
      <c r="K88" s="282" t="s">
        <v>1062</v>
      </c>
      <c r="L88" s="282" t="s">
        <v>671</v>
      </c>
      <c r="M88" s="282" t="s">
        <v>737</v>
      </c>
      <c r="N88" s="282" t="s">
        <v>886</v>
      </c>
      <c r="O88" s="282" t="s">
        <v>887</v>
      </c>
      <c r="P88" s="282" t="s">
        <v>992</v>
      </c>
      <c r="Q88" s="282" t="s">
        <v>993</v>
      </c>
      <c r="R88" s="282">
        <v>11</v>
      </c>
      <c r="S88" s="282">
        <v>11</v>
      </c>
      <c r="T88" s="282">
        <v>1</v>
      </c>
      <c r="U88" s="282">
        <v>1</v>
      </c>
      <c r="V88" s="282" t="s">
        <v>994</v>
      </c>
      <c r="W88" s="282">
        <v>0</v>
      </c>
      <c r="X88" s="284">
        <v>987116</v>
      </c>
      <c r="Y88" s="284">
        <v>987116</v>
      </c>
      <c r="Z88" s="282">
        <v>11039</v>
      </c>
      <c r="AA88" s="285">
        <v>0</v>
      </c>
      <c r="AB88" s="285" t="s">
        <v>1064</v>
      </c>
      <c r="AC88" s="282" t="s">
        <v>1064</v>
      </c>
      <c r="AD88" s="282" t="s">
        <v>677</v>
      </c>
      <c r="AE88" s="286" t="s">
        <v>685</v>
      </c>
      <c r="AF88" s="286" t="s">
        <v>995</v>
      </c>
      <c r="AG88" s="282" t="s">
        <v>744</v>
      </c>
      <c r="AH88" s="285" t="s">
        <v>685</v>
      </c>
      <c r="AI88" s="285" t="s">
        <v>996</v>
      </c>
      <c r="AJ88" s="282" t="s">
        <v>679</v>
      </c>
      <c r="AK88" s="282" t="s">
        <v>997</v>
      </c>
      <c r="AL88" s="282" t="s">
        <v>997</v>
      </c>
      <c r="AM88" s="282" t="s">
        <v>998</v>
      </c>
      <c r="AN88" s="282" t="s">
        <v>735</v>
      </c>
      <c r="AO88" s="282">
        <v>522</v>
      </c>
      <c r="AP88" s="282">
        <v>522</v>
      </c>
      <c r="AQ88" s="282">
        <v>522</v>
      </c>
      <c r="AR88" s="282" t="s">
        <v>684</v>
      </c>
      <c r="AS88" s="282">
        <v>12</v>
      </c>
      <c r="AT88" s="282">
        <v>12</v>
      </c>
      <c r="AU88" s="282">
        <v>12</v>
      </c>
      <c r="AV88" s="282" t="s">
        <v>684</v>
      </c>
      <c r="AW88" s="286">
        <v>2884</v>
      </c>
      <c r="AX88" s="286">
        <v>2884</v>
      </c>
      <c r="AY88" s="286" t="s">
        <v>677</v>
      </c>
      <c r="AZ88" s="285">
        <v>987116</v>
      </c>
      <c r="BA88" s="285">
        <v>3987116</v>
      </c>
      <c r="BB88" s="285" t="s">
        <v>679</v>
      </c>
      <c r="BC88" s="285" t="s">
        <v>685</v>
      </c>
      <c r="BD88" s="285" t="s">
        <v>685</v>
      </c>
      <c r="BE88" s="285" t="s">
        <v>677</v>
      </c>
      <c r="BF88" s="285">
        <v>0</v>
      </c>
      <c r="BG88" s="285">
        <v>356381.33921360708</v>
      </c>
      <c r="BH88" s="285" t="s">
        <v>990</v>
      </c>
      <c r="BI88" s="285">
        <v>0</v>
      </c>
      <c r="BJ88" s="285">
        <v>-630734.66078639287</v>
      </c>
      <c r="BK88" s="287">
        <v>0</v>
      </c>
      <c r="BL88" s="287">
        <v>3987116</v>
      </c>
    </row>
    <row r="89" spans="1:64">
      <c r="A89" s="281">
        <v>88</v>
      </c>
      <c r="B89" s="282" t="s">
        <v>1101</v>
      </c>
      <c r="C89" s="283">
        <v>7794</v>
      </c>
      <c r="D89" s="283">
        <v>88</v>
      </c>
      <c r="E89" s="282" t="s">
        <v>664</v>
      </c>
      <c r="F89" s="282" t="s">
        <v>665</v>
      </c>
      <c r="G89" s="282" t="s">
        <v>1019</v>
      </c>
      <c r="H89" s="282" t="s">
        <v>1020</v>
      </c>
      <c r="I89" s="282" t="s">
        <v>1021</v>
      </c>
      <c r="J89" s="282" t="s">
        <v>1022</v>
      </c>
      <c r="K89" s="282" t="s">
        <v>1062</v>
      </c>
      <c r="L89" s="282" t="s">
        <v>671</v>
      </c>
      <c r="M89" s="282" t="s">
        <v>737</v>
      </c>
      <c r="N89" s="282" t="s">
        <v>886</v>
      </c>
      <c r="O89" s="282" t="s">
        <v>887</v>
      </c>
      <c r="P89" s="282">
        <v>83111600</v>
      </c>
      <c r="Q89" s="282" t="s">
        <v>1102</v>
      </c>
      <c r="R89" s="282">
        <v>7</v>
      </c>
      <c r="S89" s="282">
        <v>7</v>
      </c>
      <c r="T89" s="282">
        <v>5</v>
      </c>
      <c r="U89" s="282">
        <v>1</v>
      </c>
      <c r="V89" s="282" t="s">
        <v>676</v>
      </c>
      <c r="W89" s="282">
        <v>0</v>
      </c>
      <c r="X89" s="284">
        <v>11500000</v>
      </c>
      <c r="Y89" s="284">
        <v>11500000</v>
      </c>
      <c r="Z89" s="282">
        <v>9762</v>
      </c>
      <c r="AA89" s="285">
        <v>0</v>
      </c>
      <c r="AB89" s="285" t="s">
        <v>1064</v>
      </c>
      <c r="AC89" s="282" t="s">
        <v>1064</v>
      </c>
      <c r="AD89" s="282" t="s">
        <v>677</v>
      </c>
      <c r="AE89" s="286" t="s">
        <v>685</v>
      </c>
      <c r="AF89" s="286" t="s">
        <v>685</v>
      </c>
      <c r="AG89" s="282" t="s">
        <v>685</v>
      </c>
      <c r="AH89" s="285" t="s">
        <v>685</v>
      </c>
      <c r="AI89" s="285" t="s">
        <v>1103</v>
      </c>
      <c r="AJ89" s="282" t="s">
        <v>679</v>
      </c>
      <c r="AK89" s="282" t="s">
        <v>1104</v>
      </c>
      <c r="AL89" s="282" t="s">
        <v>1105</v>
      </c>
      <c r="AM89" s="282" t="s">
        <v>1106</v>
      </c>
      <c r="AN89" s="282" t="s">
        <v>679</v>
      </c>
      <c r="AO89" s="282">
        <v>522</v>
      </c>
      <c r="AP89" s="282">
        <v>522</v>
      </c>
      <c r="AQ89" s="282">
        <v>522</v>
      </c>
      <c r="AR89" s="282" t="s">
        <v>684</v>
      </c>
      <c r="AS89" s="282">
        <v>12</v>
      </c>
      <c r="AT89" s="282">
        <v>12</v>
      </c>
      <c r="AU89" s="282">
        <v>12</v>
      </c>
      <c r="AV89" s="282" t="s">
        <v>684</v>
      </c>
      <c r="AW89" s="286">
        <v>1409</v>
      </c>
      <c r="AX89" s="286">
        <v>1409</v>
      </c>
      <c r="AY89" s="286" t="s">
        <v>677</v>
      </c>
      <c r="AZ89" s="285">
        <v>11500000</v>
      </c>
      <c r="BA89" s="285">
        <v>11500000</v>
      </c>
      <c r="BB89" s="285" t="s">
        <v>677</v>
      </c>
      <c r="BC89" s="285" t="s">
        <v>685</v>
      </c>
      <c r="BD89" s="285" t="s">
        <v>685</v>
      </c>
      <c r="BE89" s="285" t="s">
        <v>677</v>
      </c>
      <c r="BF89" s="285">
        <v>0</v>
      </c>
      <c r="BG89" s="285">
        <v>11112507</v>
      </c>
      <c r="BH89" s="285" t="s">
        <v>990</v>
      </c>
      <c r="BI89" s="285">
        <v>11112507</v>
      </c>
      <c r="BJ89" s="285">
        <v>-387493</v>
      </c>
      <c r="BK89" s="287">
        <v>6774442</v>
      </c>
      <c r="BL89" s="287">
        <v>11500000</v>
      </c>
    </row>
    <row r="90" spans="1:64">
      <c r="A90" s="281">
        <v>89</v>
      </c>
      <c r="B90" s="282" t="s">
        <v>1107</v>
      </c>
      <c r="C90" s="283">
        <v>7794</v>
      </c>
      <c r="D90" s="283">
        <v>89</v>
      </c>
      <c r="E90" s="282" t="s">
        <v>664</v>
      </c>
      <c r="F90" s="282" t="s">
        <v>665</v>
      </c>
      <c r="G90" s="282" t="s">
        <v>1019</v>
      </c>
      <c r="H90" s="282" t="s">
        <v>1020</v>
      </c>
      <c r="I90" s="282" t="s">
        <v>1021</v>
      </c>
      <c r="J90" s="282" t="s">
        <v>1022</v>
      </c>
      <c r="K90" s="282" t="s">
        <v>1062</v>
      </c>
      <c r="L90" s="282" t="s">
        <v>671</v>
      </c>
      <c r="M90" s="282" t="s">
        <v>672</v>
      </c>
      <c r="N90" s="282" t="s">
        <v>673</v>
      </c>
      <c r="O90" s="282" t="s">
        <v>674</v>
      </c>
      <c r="P90" s="282">
        <v>80111600</v>
      </c>
      <c r="Q90" s="282" t="s">
        <v>1108</v>
      </c>
      <c r="R90" s="282">
        <v>7</v>
      </c>
      <c r="S90" s="282">
        <v>7</v>
      </c>
      <c r="T90" s="282">
        <v>5</v>
      </c>
      <c r="U90" s="282">
        <v>1</v>
      </c>
      <c r="V90" s="282" t="s">
        <v>676</v>
      </c>
      <c r="W90" s="282">
        <v>0</v>
      </c>
      <c r="X90" s="284">
        <v>27500000</v>
      </c>
      <c r="Y90" s="284">
        <v>27500000</v>
      </c>
      <c r="Z90" s="282">
        <v>10099</v>
      </c>
      <c r="AA90" s="285">
        <v>0</v>
      </c>
      <c r="AB90" s="285" t="s">
        <v>1064</v>
      </c>
      <c r="AC90" s="282" t="s">
        <v>1064</v>
      </c>
      <c r="AD90" s="282" t="s">
        <v>677</v>
      </c>
      <c r="AE90" s="286">
        <v>20201298</v>
      </c>
      <c r="AF90" s="286" t="s">
        <v>1109</v>
      </c>
      <c r="AG90" s="282" t="s">
        <v>679</v>
      </c>
      <c r="AH90" s="285" t="s">
        <v>1110</v>
      </c>
      <c r="AI90" s="285" t="s">
        <v>1110</v>
      </c>
      <c r="AJ90" s="282" t="s">
        <v>677</v>
      </c>
      <c r="AK90" s="282" t="s">
        <v>1111</v>
      </c>
      <c r="AL90" s="282" t="s">
        <v>1111</v>
      </c>
      <c r="AM90" s="282" t="s">
        <v>1111</v>
      </c>
      <c r="AN90" s="282" t="s">
        <v>684</v>
      </c>
      <c r="AO90" s="282">
        <v>253</v>
      </c>
      <c r="AP90" s="282">
        <v>253</v>
      </c>
      <c r="AQ90" s="282">
        <v>253</v>
      </c>
      <c r="AR90" s="282" t="s">
        <v>684</v>
      </c>
      <c r="AS90" s="282">
        <v>12</v>
      </c>
      <c r="AT90" s="282">
        <v>12</v>
      </c>
      <c r="AU90" s="282">
        <v>12</v>
      </c>
      <c r="AV90" s="282" t="s">
        <v>684</v>
      </c>
      <c r="AW90" s="286">
        <v>1874</v>
      </c>
      <c r="AX90" s="286">
        <v>1874</v>
      </c>
      <c r="AY90" s="286" t="s">
        <v>677</v>
      </c>
      <c r="AZ90" s="285">
        <v>27500000</v>
      </c>
      <c r="BA90" s="285">
        <v>27500000</v>
      </c>
      <c r="BB90" s="285" t="s">
        <v>677</v>
      </c>
      <c r="BC90" s="285">
        <v>1640</v>
      </c>
      <c r="BD90" s="285" t="s">
        <v>685</v>
      </c>
      <c r="BE90" s="285" t="s">
        <v>679</v>
      </c>
      <c r="BF90" s="285">
        <v>27500000</v>
      </c>
      <c r="BG90" s="285">
        <v>27500000</v>
      </c>
      <c r="BH90" s="285" t="s">
        <v>677</v>
      </c>
      <c r="BI90" s="285">
        <v>26766667</v>
      </c>
      <c r="BJ90" s="285">
        <v>0</v>
      </c>
      <c r="BK90" s="287">
        <v>4766667</v>
      </c>
      <c r="BL90" s="287">
        <v>27500000</v>
      </c>
    </row>
    <row r="91" spans="1:64">
      <c r="A91" s="281">
        <v>90</v>
      </c>
      <c r="B91" s="282" t="s">
        <v>1112</v>
      </c>
      <c r="C91" s="283">
        <v>7794</v>
      </c>
      <c r="D91" s="283">
        <v>90</v>
      </c>
      <c r="E91" s="282" t="s">
        <v>664</v>
      </c>
      <c r="F91" s="282" t="s">
        <v>665</v>
      </c>
      <c r="G91" s="282" t="s">
        <v>1019</v>
      </c>
      <c r="H91" s="282" t="s">
        <v>1020</v>
      </c>
      <c r="I91" s="282" t="s">
        <v>1021</v>
      </c>
      <c r="J91" s="282" t="s">
        <v>1022</v>
      </c>
      <c r="K91" s="282" t="s">
        <v>1062</v>
      </c>
      <c r="L91" s="282" t="s">
        <v>671</v>
      </c>
      <c r="M91" s="282" t="s">
        <v>672</v>
      </c>
      <c r="N91" s="282" t="s">
        <v>673</v>
      </c>
      <c r="O91" s="282" t="s">
        <v>674</v>
      </c>
      <c r="P91" s="282">
        <v>80111600</v>
      </c>
      <c r="Q91" s="282" t="s">
        <v>1077</v>
      </c>
      <c r="R91" s="282">
        <v>7</v>
      </c>
      <c r="S91" s="282">
        <v>7</v>
      </c>
      <c r="T91" s="282">
        <v>5</v>
      </c>
      <c r="U91" s="282">
        <v>1</v>
      </c>
      <c r="V91" s="282" t="s">
        <v>676</v>
      </c>
      <c r="W91" s="282">
        <v>0</v>
      </c>
      <c r="X91" s="284">
        <v>1100000</v>
      </c>
      <c r="Y91" s="284">
        <v>1100000</v>
      </c>
      <c r="Z91" s="282">
        <v>11002</v>
      </c>
      <c r="AA91" s="285">
        <v>0</v>
      </c>
      <c r="AB91" s="285" t="s">
        <v>1064</v>
      </c>
      <c r="AC91" s="282" t="s">
        <v>1064</v>
      </c>
      <c r="AD91" s="282" t="s">
        <v>677</v>
      </c>
      <c r="AE91" s="286" t="s">
        <v>685</v>
      </c>
      <c r="AF91" s="286" t="s">
        <v>1113</v>
      </c>
      <c r="AG91" s="282" t="s">
        <v>744</v>
      </c>
      <c r="AH91" s="285" t="s">
        <v>685</v>
      </c>
      <c r="AI91" s="285" t="s">
        <v>1079</v>
      </c>
      <c r="AJ91" s="282" t="s">
        <v>679</v>
      </c>
      <c r="AK91" s="282" t="s">
        <v>1077</v>
      </c>
      <c r="AL91" s="282" t="s">
        <v>1114</v>
      </c>
      <c r="AM91" s="282" t="s">
        <v>1115</v>
      </c>
      <c r="AN91" s="282" t="s">
        <v>679</v>
      </c>
      <c r="AO91" s="282">
        <v>253</v>
      </c>
      <c r="AP91" s="282">
        <v>253</v>
      </c>
      <c r="AQ91" s="282">
        <v>253</v>
      </c>
      <c r="AR91" s="282" t="s">
        <v>684</v>
      </c>
      <c r="AS91" s="282">
        <v>12</v>
      </c>
      <c r="AT91" s="282">
        <v>12</v>
      </c>
      <c r="AU91" s="282">
        <v>12</v>
      </c>
      <c r="AV91" s="282" t="s">
        <v>684</v>
      </c>
      <c r="AW91" s="286">
        <v>2743</v>
      </c>
      <c r="AX91" s="286">
        <v>2743</v>
      </c>
      <c r="AY91" s="286" t="s">
        <v>677</v>
      </c>
      <c r="AZ91" s="285">
        <v>1100000</v>
      </c>
      <c r="BA91" s="285">
        <v>1100000</v>
      </c>
      <c r="BB91" s="285" t="s">
        <v>677</v>
      </c>
      <c r="BC91" s="285">
        <v>2724</v>
      </c>
      <c r="BD91" s="285" t="s">
        <v>685</v>
      </c>
      <c r="BE91" s="285" t="s">
        <v>679</v>
      </c>
      <c r="BF91" s="285">
        <v>1100000</v>
      </c>
      <c r="BG91" s="285">
        <v>1100000</v>
      </c>
      <c r="BH91" s="285" t="s">
        <v>677</v>
      </c>
      <c r="BI91" s="285">
        <v>459600</v>
      </c>
      <c r="BJ91" s="285">
        <v>0</v>
      </c>
      <c r="BK91" s="287">
        <v>0</v>
      </c>
      <c r="BL91" s="287">
        <v>1100000</v>
      </c>
    </row>
    <row r="92" spans="1:64">
      <c r="A92" s="281">
        <v>91</v>
      </c>
      <c r="B92" s="282" t="s">
        <v>1116</v>
      </c>
      <c r="C92" s="283">
        <v>7794</v>
      </c>
      <c r="D92" s="283">
        <v>91</v>
      </c>
      <c r="E92" s="282" t="s">
        <v>664</v>
      </c>
      <c r="F92" s="282" t="s">
        <v>665</v>
      </c>
      <c r="G92" s="282" t="s">
        <v>1019</v>
      </c>
      <c r="H92" s="282" t="s">
        <v>1020</v>
      </c>
      <c r="I92" s="282" t="s">
        <v>1021</v>
      </c>
      <c r="J92" s="282" t="s">
        <v>1022</v>
      </c>
      <c r="K92" s="282" t="s">
        <v>1062</v>
      </c>
      <c r="L92" s="282" t="s">
        <v>671</v>
      </c>
      <c r="M92" s="282" t="s">
        <v>737</v>
      </c>
      <c r="N92" s="282" t="s">
        <v>886</v>
      </c>
      <c r="O92" s="282" t="s">
        <v>887</v>
      </c>
      <c r="P92" s="282" t="s">
        <v>1117</v>
      </c>
      <c r="Q92" s="282" t="s">
        <v>1118</v>
      </c>
      <c r="R92" s="282">
        <v>8</v>
      </c>
      <c r="S92" s="282">
        <v>12</v>
      </c>
      <c r="T92" s="282">
        <v>1</v>
      </c>
      <c r="U92" s="282">
        <v>1</v>
      </c>
      <c r="V92" s="282" t="s">
        <v>676</v>
      </c>
      <c r="W92" s="282">
        <v>0</v>
      </c>
      <c r="X92" s="284">
        <v>0</v>
      </c>
      <c r="Y92" s="284">
        <v>0</v>
      </c>
      <c r="Z92" s="282" t="s">
        <v>685</v>
      </c>
      <c r="AA92" s="285" t="s">
        <v>685</v>
      </c>
      <c r="AB92" s="285" t="s">
        <v>1064</v>
      </c>
      <c r="AC92" s="282" t="s">
        <v>685</v>
      </c>
      <c r="AD92" s="282" t="s">
        <v>685</v>
      </c>
      <c r="AE92" s="286" t="s">
        <v>685</v>
      </c>
      <c r="AF92" s="286" t="s">
        <v>685</v>
      </c>
      <c r="AG92" s="282" t="s">
        <v>685</v>
      </c>
      <c r="AH92" s="285" t="s">
        <v>685</v>
      </c>
      <c r="AI92" s="285" t="s">
        <v>685</v>
      </c>
      <c r="AJ92" s="282" t="s">
        <v>677</v>
      </c>
      <c r="AK92" s="282" t="s">
        <v>1119</v>
      </c>
      <c r="AL92" s="282" t="s">
        <v>685</v>
      </c>
      <c r="AM92" s="282" t="s">
        <v>685</v>
      </c>
      <c r="AN92" s="282" t="s">
        <v>685</v>
      </c>
      <c r="AO92" s="282">
        <v>522</v>
      </c>
      <c r="AP92" s="282" t="s">
        <v>685</v>
      </c>
      <c r="AQ92" s="282" t="s">
        <v>685</v>
      </c>
      <c r="AR92" s="282" t="s">
        <v>685</v>
      </c>
      <c r="AS92" s="282">
        <v>12</v>
      </c>
      <c r="AT92" s="282" t="s">
        <v>685</v>
      </c>
      <c r="AU92" s="282" t="s">
        <v>685</v>
      </c>
      <c r="AV92" s="282" t="s">
        <v>685</v>
      </c>
      <c r="AW92" s="286" t="s">
        <v>685</v>
      </c>
      <c r="AX92" s="286" t="s">
        <v>685</v>
      </c>
      <c r="AY92" s="286" t="s">
        <v>677</v>
      </c>
      <c r="AZ92" s="285" t="s">
        <v>685</v>
      </c>
      <c r="BA92" s="285" t="s">
        <v>685</v>
      </c>
      <c r="BB92" s="285" t="s">
        <v>677</v>
      </c>
      <c r="BC92" s="285" t="s">
        <v>685</v>
      </c>
      <c r="BD92" s="285" t="s">
        <v>685</v>
      </c>
      <c r="BE92" s="285" t="s">
        <v>677</v>
      </c>
      <c r="BF92" s="285">
        <v>0</v>
      </c>
      <c r="BG92" s="285">
        <v>0</v>
      </c>
      <c r="BH92" s="285" t="s">
        <v>685</v>
      </c>
      <c r="BI92" s="285">
        <v>0</v>
      </c>
      <c r="BJ92" s="285">
        <v>0</v>
      </c>
      <c r="BK92" s="287">
        <v>0</v>
      </c>
      <c r="BL92" s="287" t="s">
        <v>685</v>
      </c>
    </row>
    <row r="93" spans="1:64">
      <c r="A93" s="281">
        <v>92</v>
      </c>
      <c r="B93" s="282" t="s">
        <v>1120</v>
      </c>
      <c r="C93" s="283">
        <v>7794</v>
      </c>
      <c r="D93" s="283">
        <v>92</v>
      </c>
      <c r="E93" s="282" t="s">
        <v>664</v>
      </c>
      <c r="F93" s="282" t="s">
        <v>665</v>
      </c>
      <c r="G93" s="282" t="s">
        <v>1019</v>
      </c>
      <c r="H93" s="282" t="s">
        <v>1020</v>
      </c>
      <c r="I93" s="282" t="s">
        <v>1021</v>
      </c>
      <c r="J93" s="282" t="s">
        <v>1022</v>
      </c>
      <c r="K93" s="282" t="s">
        <v>1062</v>
      </c>
      <c r="L93" s="282" t="s">
        <v>671</v>
      </c>
      <c r="M93" s="282" t="s">
        <v>672</v>
      </c>
      <c r="N93" s="282" t="s">
        <v>673</v>
      </c>
      <c r="O93" s="282" t="s">
        <v>674</v>
      </c>
      <c r="P93" s="282">
        <v>80111600</v>
      </c>
      <c r="Q93" s="282" t="s">
        <v>1121</v>
      </c>
      <c r="R93" s="282">
        <v>7</v>
      </c>
      <c r="S93" s="282">
        <v>8</v>
      </c>
      <c r="T93" s="282">
        <v>4</v>
      </c>
      <c r="U93" s="282">
        <v>1</v>
      </c>
      <c r="V93" s="282" t="s">
        <v>676</v>
      </c>
      <c r="W93" s="282">
        <v>0</v>
      </c>
      <c r="X93" s="284">
        <v>12376000</v>
      </c>
      <c r="Y93" s="284">
        <v>12376000</v>
      </c>
      <c r="Z93" s="282">
        <v>10224</v>
      </c>
      <c r="AA93" s="285">
        <v>0</v>
      </c>
      <c r="AB93" s="285" t="s">
        <v>1064</v>
      </c>
      <c r="AC93" s="282" t="s">
        <v>1064</v>
      </c>
      <c r="AD93" s="282" t="s">
        <v>677</v>
      </c>
      <c r="AE93" s="286">
        <v>20201598</v>
      </c>
      <c r="AF93" s="286" t="s">
        <v>1122</v>
      </c>
      <c r="AG93" s="282" t="s">
        <v>679</v>
      </c>
      <c r="AH93" s="285" t="s">
        <v>1123</v>
      </c>
      <c r="AI93" s="285" t="s">
        <v>1123</v>
      </c>
      <c r="AJ93" s="282" t="s">
        <v>677</v>
      </c>
      <c r="AK93" s="282" t="s">
        <v>1124</v>
      </c>
      <c r="AL93" s="282" t="s">
        <v>1125</v>
      </c>
      <c r="AM93" s="282" t="s">
        <v>1125</v>
      </c>
      <c r="AN93" s="282" t="s">
        <v>1126</v>
      </c>
      <c r="AO93" s="282">
        <v>253</v>
      </c>
      <c r="AP93" s="282">
        <v>253</v>
      </c>
      <c r="AQ93" s="282">
        <v>253</v>
      </c>
      <c r="AR93" s="282" t="s">
        <v>684</v>
      </c>
      <c r="AS93" s="282">
        <v>12</v>
      </c>
      <c r="AT93" s="282">
        <v>12</v>
      </c>
      <c r="AU93" s="282">
        <v>12</v>
      </c>
      <c r="AV93" s="282" t="s">
        <v>684</v>
      </c>
      <c r="AW93" s="286">
        <v>2315</v>
      </c>
      <c r="AX93" s="286">
        <v>2315</v>
      </c>
      <c r="AY93" s="286" t="s">
        <v>677</v>
      </c>
      <c r="AZ93" s="285">
        <v>12376000</v>
      </c>
      <c r="BA93" s="285">
        <v>12376000</v>
      </c>
      <c r="BB93" s="285" t="s">
        <v>677</v>
      </c>
      <c r="BC93" s="285">
        <v>1977</v>
      </c>
      <c r="BD93" s="285" t="s">
        <v>685</v>
      </c>
      <c r="BE93" s="285" t="s">
        <v>679</v>
      </c>
      <c r="BF93" s="285">
        <v>12376000</v>
      </c>
      <c r="BG93" s="285">
        <v>12376000</v>
      </c>
      <c r="BH93" s="285" t="s">
        <v>677</v>
      </c>
      <c r="BI93" s="285">
        <v>11035267</v>
      </c>
      <c r="BJ93" s="285">
        <v>0</v>
      </c>
      <c r="BK93" s="287">
        <v>1753267</v>
      </c>
      <c r="BL93" s="287">
        <v>12376000</v>
      </c>
    </row>
    <row r="94" spans="1:64">
      <c r="A94" s="281">
        <v>93</v>
      </c>
      <c r="B94" s="282" t="s">
        <v>1127</v>
      </c>
      <c r="C94" s="283">
        <v>7794</v>
      </c>
      <c r="D94" s="283">
        <v>93</v>
      </c>
      <c r="E94" s="282" t="s">
        <v>664</v>
      </c>
      <c r="F94" s="282" t="s">
        <v>665</v>
      </c>
      <c r="G94" s="282" t="s">
        <v>1019</v>
      </c>
      <c r="H94" s="282" t="s">
        <v>1020</v>
      </c>
      <c r="I94" s="282" t="s">
        <v>1021</v>
      </c>
      <c r="J94" s="282" t="s">
        <v>1022</v>
      </c>
      <c r="K94" s="282" t="s">
        <v>1062</v>
      </c>
      <c r="L94" s="282" t="s">
        <v>671</v>
      </c>
      <c r="M94" s="282" t="s">
        <v>672</v>
      </c>
      <c r="N94" s="282" t="s">
        <v>673</v>
      </c>
      <c r="O94" s="282" t="s">
        <v>674</v>
      </c>
      <c r="P94" s="282">
        <v>80111600</v>
      </c>
      <c r="Q94" s="282" t="s">
        <v>1128</v>
      </c>
      <c r="R94" s="282">
        <v>9</v>
      </c>
      <c r="S94" s="282">
        <v>9</v>
      </c>
      <c r="T94" s="282">
        <v>3</v>
      </c>
      <c r="U94" s="282">
        <v>1</v>
      </c>
      <c r="V94" s="282" t="s">
        <v>676</v>
      </c>
      <c r="W94" s="282">
        <v>0</v>
      </c>
      <c r="X94" s="284">
        <v>14583000</v>
      </c>
      <c r="Y94" s="284">
        <v>14583000</v>
      </c>
      <c r="Z94" s="282">
        <v>10951</v>
      </c>
      <c r="AA94" s="285">
        <v>0</v>
      </c>
      <c r="AB94" s="285" t="s">
        <v>1064</v>
      </c>
      <c r="AC94" s="282" t="s">
        <v>1064</v>
      </c>
      <c r="AD94" s="282" t="s">
        <v>677</v>
      </c>
      <c r="AE94" s="286">
        <v>20202274</v>
      </c>
      <c r="AF94" s="286" t="s">
        <v>1129</v>
      </c>
      <c r="AG94" s="282" t="s">
        <v>679</v>
      </c>
      <c r="AH94" s="285" t="s">
        <v>1130</v>
      </c>
      <c r="AI94" s="285" t="s">
        <v>1130</v>
      </c>
      <c r="AJ94" s="282" t="s">
        <v>677</v>
      </c>
      <c r="AK94" s="282" t="s">
        <v>1131</v>
      </c>
      <c r="AL94" s="282" t="s">
        <v>1131</v>
      </c>
      <c r="AM94" s="282" t="s">
        <v>1131</v>
      </c>
      <c r="AN94" s="282" t="s">
        <v>684</v>
      </c>
      <c r="AO94" s="282">
        <v>253</v>
      </c>
      <c r="AP94" s="282">
        <v>253</v>
      </c>
      <c r="AQ94" s="282">
        <v>253</v>
      </c>
      <c r="AR94" s="282" t="s">
        <v>684</v>
      </c>
      <c r="AS94" s="282">
        <v>12</v>
      </c>
      <c r="AT94" s="282">
        <v>12</v>
      </c>
      <c r="AU94" s="282">
        <v>12</v>
      </c>
      <c r="AV94" s="282" t="s">
        <v>684</v>
      </c>
      <c r="AW94" s="286">
        <v>2691</v>
      </c>
      <c r="AX94" s="286">
        <v>2691</v>
      </c>
      <c r="AY94" s="286" t="s">
        <v>677</v>
      </c>
      <c r="AZ94" s="285">
        <v>14583000</v>
      </c>
      <c r="BA94" s="285">
        <v>14583000</v>
      </c>
      <c r="BB94" s="285" t="s">
        <v>677</v>
      </c>
      <c r="BC94" s="285">
        <v>2701</v>
      </c>
      <c r="BD94" s="285" t="s">
        <v>685</v>
      </c>
      <c r="BE94" s="285" t="s">
        <v>679</v>
      </c>
      <c r="BF94" s="285">
        <v>14583000</v>
      </c>
      <c r="BG94" s="285">
        <v>14583000</v>
      </c>
      <c r="BH94" s="285" t="s">
        <v>677</v>
      </c>
      <c r="BI94" s="285">
        <v>14583000</v>
      </c>
      <c r="BJ94" s="285">
        <v>0</v>
      </c>
      <c r="BK94" s="287">
        <v>0</v>
      </c>
      <c r="BL94" s="287">
        <v>14583000</v>
      </c>
    </row>
    <row r="95" spans="1:64">
      <c r="A95" s="281">
        <v>94</v>
      </c>
      <c r="B95" s="282" t="s">
        <v>1132</v>
      </c>
      <c r="C95" s="283">
        <v>7794</v>
      </c>
      <c r="D95" s="283">
        <v>94</v>
      </c>
      <c r="E95" s="282" t="s">
        <v>664</v>
      </c>
      <c r="F95" s="282" t="s">
        <v>665</v>
      </c>
      <c r="G95" s="282" t="s">
        <v>1019</v>
      </c>
      <c r="H95" s="282" t="s">
        <v>1020</v>
      </c>
      <c r="I95" s="282" t="s">
        <v>1021</v>
      </c>
      <c r="J95" s="282" t="s">
        <v>1022</v>
      </c>
      <c r="K95" s="282" t="s">
        <v>1062</v>
      </c>
      <c r="L95" s="282" t="s">
        <v>671</v>
      </c>
      <c r="M95" s="282" t="s">
        <v>672</v>
      </c>
      <c r="N95" s="282" t="s">
        <v>673</v>
      </c>
      <c r="O95" s="282" t="s">
        <v>674</v>
      </c>
      <c r="P95" s="282">
        <v>80111600</v>
      </c>
      <c r="Q95" s="282" t="s">
        <v>750</v>
      </c>
      <c r="R95" s="282">
        <v>12</v>
      </c>
      <c r="S95" s="282">
        <v>12</v>
      </c>
      <c r="T95" s="282">
        <v>1</v>
      </c>
      <c r="U95" s="282">
        <v>1</v>
      </c>
      <c r="V95" s="282" t="s">
        <v>676</v>
      </c>
      <c r="W95" s="282">
        <v>0</v>
      </c>
      <c r="X95" s="284">
        <v>3963884</v>
      </c>
      <c r="Y95" s="284">
        <v>3963884</v>
      </c>
      <c r="Z95" s="282" t="s">
        <v>685</v>
      </c>
      <c r="AA95" s="285" t="s">
        <v>685</v>
      </c>
      <c r="AB95" s="285" t="s">
        <v>1064</v>
      </c>
      <c r="AC95" s="282" t="s">
        <v>685</v>
      </c>
      <c r="AD95" s="282" t="s">
        <v>685</v>
      </c>
      <c r="AE95" s="286" t="s">
        <v>685</v>
      </c>
      <c r="AF95" s="286" t="s">
        <v>685</v>
      </c>
      <c r="AG95" s="282" t="s">
        <v>685</v>
      </c>
      <c r="AH95" s="285" t="s">
        <v>685</v>
      </c>
      <c r="AI95" s="285" t="s">
        <v>685</v>
      </c>
      <c r="AJ95" s="282" t="s">
        <v>677</v>
      </c>
      <c r="AK95" s="282" t="s">
        <v>750</v>
      </c>
      <c r="AL95" s="282" t="s">
        <v>685</v>
      </c>
      <c r="AM95" s="282" t="s">
        <v>685</v>
      </c>
      <c r="AN95" s="282" t="s">
        <v>685</v>
      </c>
      <c r="AO95" s="282">
        <v>253</v>
      </c>
      <c r="AP95" s="282" t="s">
        <v>685</v>
      </c>
      <c r="AQ95" s="282" t="s">
        <v>685</v>
      </c>
      <c r="AR95" s="282" t="s">
        <v>685</v>
      </c>
      <c r="AS95" s="282">
        <v>12</v>
      </c>
      <c r="AT95" s="282" t="s">
        <v>685</v>
      </c>
      <c r="AU95" s="282" t="s">
        <v>685</v>
      </c>
      <c r="AV95" s="282" t="s">
        <v>685</v>
      </c>
      <c r="AW95" s="286" t="s">
        <v>685</v>
      </c>
      <c r="AX95" s="286" t="s">
        <v>685</v>
      </c>
      <c r="AY95" s="286" t="s">
        <v>677</v>
      </c>
      <c r="AZ95" s="285" t="s">
        <v>685</v>
      </c>
      <c r="BA95" s="285" t="s">
        <v>685</v>
      </c>
      <c r="BB95" s="285" t="s">
        <v>677</v>
      </c>
      <c r="BC95" s="285" t="s">
        <v>685</v>
      </c>
      <c r="BD95" s="285" t="s">
        <v>685</v>
      </c>
      <c r="BE95" s="285" t="s">
        <v>677</v>
      </c>
      <c r="BF95" s="285">
        <v>0</v>
      </c>
      <c r="BG95" s="285">
        <v>0</v>
      </c>
      <c r="BH95" s="285" t="s">
        <v>685</v>
      </c>
      <c r="BI95" s="285">
        <v>0</v>
      </c>
      <c r="BJ95" s="285">
        <v>-3963884</v>
      </c>
      <c r="BK95" s="287">
        <v>0</v>
      </c>
      <c r="BL95" s="287" t="s">
        <v>685</v>
      </c>
    </row>
    <row r="96" spans="1:64">
      <c r="A96" s="281">
        <v>95</v>
      </c>
      <c r="B96" s="282" t="s">
        <v>1133</v>
      </c>
      <c r="C96" s="283">
        <v>7794</v>
      </c>
      <c r="D96" s="283">
        <v>95</v>
      </c>
      <c r="E96" s="282" t="s">
        <v>664</v>
      </c>
      <c r="F96" s="282" t="s">
        <v>665</v>
      </c>
      <c r="G96" s="282" t="s">
        <v>1019</v>
      </c>
      <c r="H96" s="282" t="s">
        <v>1020</v>
      </c>
      <c r="I96" s="282" t="s">
        <v>1021</v>
      </c>
      <c r="J96" s="282" t="s">
        <v>1022</v>
      </c>
      <c r="K96" s="282" t="s">
        <v>1062</v>
      </c>
      <c r="L96" s="282" t="s">
        <v>671</v>
      </c>
      <c r="M96" s="282" t="s">
        <v>737</v>
      </c>
      <c r="N96" s="282" t="s">
        <v>738</v>
      </c>
      <c r="O96" s="282" t="s">
        <v>739</v>
      </c>
      <c r="P96" s="282" t="s">
        <v>740</v>
      </c>
      <c r="Q96" s="282" t="s">
        <v>741</v>
      </c>
      <c r="R96" s="282">
        <v>10</v>
      </c>
      <c r="S96" s="282">
        <v>10</v>
      </c>
      <c r="T96" s="282">
        <v>3</v>
      </c>
      <c r="U96" s="282">
        <v>1</v>
      </c>
      <c r="V96" s="282" t="s">
        <v>742</v>
      </c>
      <c r="W96" s="282">
        <v>0</v>
      </c>
      <c r="X96" s="284">
        <v>46000000</v>
      </c>
      <c r="Y96" s="284">
        <v>46000000</v>
      </c>
      <c r="Z96" s="282">
        <v>11167</v>
      </c>
      <c r="AA96" s="285">
        <v>0</v>
      </c>
      <c r="AB96" s="285" t="s">
        <v>1064</v>
      </c>
      <c r="AC96" s="282" t="s">
        <v>1064</v>
      </c>
      <c r="AD96" s="282" t="s">
        <v>677</v>
      </c>
      <c r="AE96" s="286" t="s">
        <v>685</v>
      </c>
      <c r="AF96" s="286" t="s">
        <v>743</v>
      </c>
      <c r="AG96" s="282" t="s">
        <v>744</v>
      </c>
      <c r="AH96" s="285" t="s">
        <v>685</v>
      </c>
      <c r="AI96" s="285" t="s">
        <v>745</v>
      </c>
      <c r="AJ96" s="282" t="s">
        <v>679</v>
      </c>
      <c r="AK96" s="282" t="s">
        <v>746</v>
      </c>
      <c r="AL96" s="282" t="s">
        <v>747</v>
      </c>
      <c r="AM96" s="282" t="s">
        <v>748</v>
      </c>
      <c r="AN96" s="282" t="s">
        <v>679</v>
      </c>
      <c r="AO96" s="282">
        <v>37</v>
      </c>
      <c r="AP96" s="282">
        <v>37</v>
      </c>
      <c r="AQ96" s="282">
        <v>37</v>
      </c>
      <c r="AR96" s="282" t="s">
        <v>684</v>
      </c>
      <c r="AS96" s="282">
        <v>12</v>
      </c>
      <c r="AT96" s="282">
        <v>12</v>
      </c>
      <c r="AU96" s="282">
        <v>12</v>
      </c>
      <c r="AV96" s="282" t="s">
        <v>684</v>
      </c>
      <c r="AW96" s="286">
        <v>2889</v>
      </c>
      <c r="AX96" s="286">
        <v>2889</v>
      </c>
      <c r="AY96" s="286" t="s">
        <v>677</v>
      </c>
      <c r="AZ96" s="285">
        <v>46000000</v>
      </c>
      <c r="BA96" s="285">
        <v>170950163</v>
      </c>
      <c r="BB96" s="285" t="s">
        <v>679</v>
      </c>
      <c r="BC96" s="285">
        <v>2979</v>
      </c>
      <c r="BD96" s="285" t="s">
        <v>685</v>
      </c>
      <c r="BE96" s="285" t="s">
        <v>679</v>
      </c>
      <c r="BF96" s="285">
        <v>46000000</v>
      </c>
      <c r="BG96" s="285">
        <v>46000000</v>
      </c>
      <c r="BH96" s="285" t="s">
        <v>677</v>
      </c>
      <c r="BI96" s="285">
        <v>21863582.452389941</v>
      </c>
      <c r="BJ96" s="285">
        <v>0</v>
      </c>
      <c r="BK96" s="287">
        <v>0</v>
      </c>
      <c r="BL96" s="287">
        <v>170950163</v>
      </c>
    </row>
    <row r="97" spans="1:64">
      <c r="A97" s="281">
        <v>96</v>
      </c>
      <c r="B97" s="282" t="s">
        <v>1134</v>
      </c>
      <c r="C97" s="283">
        <v>7794</v>
      </c>
      <c r="D97" s="283">
        <v>96</v>
      </c>
      <c r="E97" s="282" t="s">
        <v>664</v>
      </c>
      <c r="F97" s="282" t="s">
        <v>665</v>
      </c>
      <c r="G97" s="282" t="s">
        <v>1019</v>
      </c>
      <c r="H97" s="282" t="s">
        <v>1020</v>
      </c>
      <c r="I97" s="282" t="s">
        <v>1021</v>
      </c>
      <c r="J97" s="282" t="s">
        <v>1022</v>
      </c>
      <c r="K97" s="282" t="s">
        <v>1023</v>
      </c>
      <c r="L97" s="282" t="s">
        <v>671</v>
      </c>
      <c r="M97" s="282" t="s">
        <v>1135</v>
      </c>
      <c r="N97" s="282" t="s">
        <v>886</v>
      </c>
      <c r="O97" s="282" t="s">
        <v>887</v>
      </c>
      <c r="P97" s="282" t="s">
        <v>1136</v>
      </c>
      <c r="Q97" s="282" t="s">
        <v>1137</v>
      </c>
      <c r="R97" s="282">
        <v>8</v>
      </c>
      <c r="S97" s="282">
        <v>8</v>
      </c>
      <c r="T97" s="282">
        <v>4</v>
      </c>
      <c r="U97" s="282">
        <v>1</v>
      </c>
      <c r="V97" s="282" t="s">
        <v>676</v>
      </c>
      <c r="W97" s="282">
        <v>0</v>
      </c>
      <c r="X97" s="284">
        <v>66304000</v>
      </c>
      <c r="Y97" s="284">
        <v>66304000</v>
      </c>
      <c r="Z97" s="282">
        <v>10950</v>
      </c>
      <c r="AA97" s="285">
        <v>0</v>
      </c>
      <c r="AB97" s="285" t="s">
        <v>1025</v>
      </c>
      <c r="AC97" s="282" t="s">
        <v>1025</v>
      </c>
      <c r="AD97" s="282" t="s">
        <v>677</v>
      </c>
      <c r="AE97" s="286">
        <v>20201941</v>
      </c>
      <c r="AF97" s="286" t="s">
        <v>1138</v>
      </c>
      <c r="AG97" s="282" t="s">
        <v>679</v>
      </c>
      <c r="AH97" s="285" t="s">
        <v>1139</v>
      </c>
      <c r="AI97" s="285" t="s">
        <v>1139</v>
      </c>
      <c r="AJ97" s="282" t="s">
        <v>677</v>
      </c>
      <c r="AK97" s="282" t="s">
        <v>1140</v>
      </c>
      <c r="AL97" s="282" t="s">
        <v>1140</v>
      </c>
      <c r="AM97" s="282" t="s">
        <v>1140</v>
      </c>
      <c r="AN97" s="282" t="s">
        <v>684</v>
      </c>
      <c r="AO97" s="282">
        <v>522</v>
      </c>
      <c r="AP97" s="282">
        <v>522</v>
      </c>
      <c r="AQ97" s="282">
        <v>522</v>
      </c>
      <c r="AR97" s="282" t="s">
        <v>684</v>
      </c>
      <c r="AS97" s="282">
        <v>12</v>
      </c>
      <c r="AT97" s="282">
        <v>12</v>
      </c>
      <c r="AU97" s="282">
        <v>12</v>
      </c>
      <c r="AV97" s="282" t="s">
        <v>684</v>
      </c>
      <c r="AW97" s="286">
        <v>2673</v>
      </c>
      <c r="AX97" s="286">
        <v>2673</v>
      </c>
      <c r="AY97" s="286" t="s">
        <v>677</v>
      </c>
      <c r="AZ97" s="285">
        <v>66000000</v>
      </c>
      <c r="BA97" s="285">
        <v>66000000</v>
      </c>
      <c r="BB97" s="285" t="s">
        <v>677</v>
      </c>
      <c r="BC97" s="285">
        <v>2621</v>
      </c>
      <c r="BD97" s="285" t="s">
        <v>685</v>
      </c>
      <c r="BE97" s="285" t="s">
        <v>679</v>
      </c>
      <c r="BF97" s="285">
        <v>66000000</v>
      </c>
      <c r="BG97" s="285">
        <v>66000000</v>
      </c>
      <c r="BH97" s="285" t="s">
        <v>677</v>
      </c>
      <c r="BI97" s="285">
        <v>62150000</v>
      </c>
      <c r="BJ97" s="285">
        <v>-304000</v>
      </c>
      <c r="BK97" s="287">
        <v>0</v>
      </c>
      <c r="BL97" s="287">
        <v>66000000</v>
      </c>
    </row>
    <row r="98" spans="1:64">
      <c r="A98" s="281">
        <v>97</v>
      </c>
      <c r="B98" s="282" t="s">
        <v>1141</v>
      </c>
      <c r="C98" s="283">
        <v>7794</v>
      </c>
      <c r="D98" s="283">
        <v>97</v>
      </c>
      <c r="E98" s="282" t="s">
        <v>664</v>
      </c>
      <c r="F98" s="282" t="s">
        <v>665</v>
      </c>
      <c r="G98" s="282" t="s">
        <v>781</v>
      </c>
      <c r="H98" s="282" t="s">
        <v>1142</v>
      </c>
      <c r="I98" s="282" t="s">
        <v>815</v>
      </c>
      <c r="J98" s="282" t="s">
        <v>784</v>
      </c>
      <c r="K98" s="282" t="s">
        <v>816</v>
      </c>
      <c r="L98" s="282" t="s">
        <v>671</v>
      </c>
      <c r="M98" s="282" t="s">
        <v>672</v>
      </c>
      <c r="N98" s="282" t="s">
        <v>1143</v>
      </c>
      <c r="O98" s="282" t="s">
        <v>674</v>
      </c>
      <c r="P98" s="282">
        <v>80111600</v>
      </c>
      <c r="Q98" s="282" t="s">
        <v>1144</v>
      </c>
      <c r="R98" s="282">
        <v>8</v>
      </c>
      <c r="S98" s="282">
        <v>8</v>
      </c>
      <c r="T98" s="282">
        <v>4</v>
      </c>
      <c r="U98" s="282">
        <v>1</v>
      </c>
      <c r="V98" s="282" t="s">
        <v>676</v>
      </c>
      <c r="W98" s="282">
        <v>0</v>
      </c>
      <c r="X98" s="284">
        <v>19444000</v>
      </c>
      <c r="Y98" s="284">
        <v>19444000</v>
      </c>
      <c r="Z98" s="282">
        <v>10956</v>
      </c>
      <c r="AA98" s="285">
        <v>0</v>
      </c>
      <c r="AB98" s="285" t="s">
        <v>818</v>
      </c>
      <c r="AC98" s="282" t="s">
        <v>818</v>
      </c>
      <c r="AD98" s="282" t="s">
        <v>677</v>
      </c>
      <c r="AE98" s="286">
        <v>20202290</v>
      </c>
      <c r="AF98" s="286" t="s">
        <v>1145</v>
      </c>
      <c r="AG98" s="282" t="s">
        <v>679</v>
      </c>
      <c r="AH98" s="285" t="s">
        <v>1146</v>
      </c>
      <c r="AI98" s="285" t="s">
        <v>1146</v>
      </c>
      <c r="AJ98" s="282" t="s">
        <v>677</v>
      </c>
      <c r="AK98" s="282" t="s">
        <v>1147</v>
      </c>
      <c r="AL98" s="282" t="s">
        <v>1148</v>
      </c>
      <c r="AM98" s="282" t="s">
        <v>1147</v>
      </c>
      <c r="AN98" s="282" t="s">
        <v>683</v>
      </c>
      <c r="AO98" s="282">
        <v>253</v>
      </c>
      <c r="AP98" s="282">
        <v>253</v>
      </c>
      <c r="AQ98" s="282">
        <v>253</v>
      </c>
      <c r="AR98" s="282" t="s">
        <v>684</v>
      </c>
      <c r="AS98" s="282">
        <v>12</v>
      </c>
      <c r="AT98" s="282">
        <v>12</v>
      </c>
      <c r="AU98" s="282">
        <v>12</v>
      </c>
      <c r="AV98" s="282" t="s">
        <v>684</v>
      </c>
      <c r="AW98" s="286">
        <v>2734</v>
      </c>
      <c r="AX98" s="286">
        <v>2734</v>
      </c>
      <c r="AY98" s="286" t="s">
        <v>677</v>
      </c>
      <c r="AZ98" s="285">
        <v>14583000</v>
      </c>
      <c r="BA98" s="285">
        <v>14583000</v>
      </c>
      <c r="BB98" s="285" t="s">
        <v>677</v>
      </c>
      <c r="BC98" s="285">
        <v>2734</v>
      </c>
      <c r="BD98" s="285" t="s">
        <v>685</v>
      </c>
      <c r="BE98" s="285" t="s">
        <v>679</v>
      </c>
      <c r="BF98" s="285">
        <v>14583000</v>
      </c>
      <c r="BG98" s="285">
        <v>14583000</v>
      </c>
      <c r="BH98" s="285" t="s">
        <v>677</v>
      </c>
      <c r="BI98" s="285">
        <v>10856233</v>
      </c>
      <c r="BJ98" s="285">
        <v>-4861000</v>
      </c>
      <c r="BK98" s="287">
        <v>0</v>
      </c>
      <c r="BL98" s="287">
        <v>14583000</v>
      </c>
    </row>
    <row r="99" spans="1:64">
      <c r="A99" s="281">
        <v>98</v>
      </c>
      <c r="B99" s="282" t="s">
        <v>1149</v>
      </c>
      <c r="C99" s="283">
        <v>7794</v>
      </c>
      <c r="D99" s="283">
        <v>98</v>
      </c>
      <c r="E99" s="282" t="s">
        <v>664</v>
      </c>
      <c r="F99" s="282" t="s">
        <v>665</v>
      </c>
      <c r="G99" s="282" t="s">
        <v>781</v>
      </c>
      <c r="H99" s="282" t="s">
        <v>782</v>
      </c>
      <c r="I99" s="282" t="s">
        <v>783</v>
      </c>
      <c r="J99" s="282" t="s">
        <v>784</v>
      </c>
      <c r="K99" s="282" t="s">
        <v>823</v>
      </c>
      <c r="L99" s="282" t="s">
        <v>671</v>
      </c>
      <c r="M99" s="282" t="s">
        <v>672</v>
      </c>
      <c r="N99" s="282" t="s">
        <v>673</v>
      </c>
      <c r="O99" s="282" t="s">
        <v>674</v>
      </c>
      <c r="P99" s="282">
        <v>80111600</v>
      </c>
      <c r="Q99" s="282" t="s">
        <v>1150</v>
      </c>
      <c r="R99" s="282">
        <v>8</v>
      </c>
      <c r="S99" s="282">
        <v>9</v>
      </c>
      <c r="T99" s="282">
        <v>3</v>
      </c>
      <c r="U99" s="282">
        <v>1</v>
      </c>
      <c r="V99" s="282" t="s">
        <v>676</v>
      </c>
      <c r="W99" s="282">
        <v>0</v>
      </c>
      <c r="X99" s="284">
        <v>12666000</v>
      </c>
      <c r="Y99" s="284">
        <v>12666000</v>
      </c>
      <c r="Z99" s="282">
        <v>11012</v>
      </c>
      <c r="AA99" s="285">
        <v>0</v>
      </c>
      <c r="AB99" s="285" t="s">
        <v>825</v>
      </c>
      <c r="AC99" s="282" t="s">
        <v>825</v>
      </c>
      <c r="AD99" s="282" t="s">
        <v>677</v>
      </c>
      <c r="AE99" s="286">
        <v>20202339</v>
      </c>
      <c r="AF99" s="286" t="s">
        <v>1151</v>
      </c>
      <c r="AG99" s="282" t="s">
        <v>679</v>
      </c>
      <c r="AH99" s="285" t="s">
        <v>1152</v>
      </c>
      <c r="AI99" s="285" t="s">
        <v>1152</v>
      </c>
      <c r="AJ99" s="282" t="s">
        <v>677</v>
      </c>
      <c r="AK99" s="282" t="s">
        <v>1153</v>
      </c>
      <c r="AL99" s="282" t="s">
        <v>1154</v>
      </c>
      <c r="AM99" s="282" t="s">
        <v>1153</v>
      </c>
      <c r="AN99" s="282" t="s">
        <v>683</v>
      </c>
      <c r="AO99" s="282">
        <v>253</v>
      </c>
      <c r="AP99" s="282">
        <v>253</v>
      </c>
      <c r="AQ99" s="282">
        <v>253</v>
      </c>
      <c r="AR99" s="282" t="s">
        <v>684</v>
      </c>
      <c r="AS99" s="282">
        <v>12</v>
      </c>
      <c r="AT99" s="282">
        <v>12</v>
      </c>
      <c r="AU99" s="282">
        <v>12</v>
      </c>
      <c r="AV99" s="282" t="s">
        <v>684</v>
      </c>
      <c r="AW99" s="286">
        <v>2755</v>
      </c>
      <c r="AX99" s="286">
        <v>2755</v>
      </c>
      <c r="AY99" s="286" t="s">
        <v>677</v>
      </c>
      <c r="AZ99" s="285">
        <v>12666000</v>
      </c>
      <c r="BA99" s="285">
        <v>12666000</v>
      </c>
      <c r="BB99" s="285" t="s">
        <v>677</v>
      </c>
      <c r="BC99" s="285">
        <v>2797</v>
      </c>
      <c r="BD99" s="285" t="s">
        <v>685</v>
      </c>
      <c r="BE99" s="285" t="s">
        <v>679</v>
      </c>
      <c r="BF99" s="285">
        <v>12666000</v>
      </c>
      <c r="BG99" s="285">
        <v>12666000</v>
      </c>
      <c r="BH99" s="285" t="s">
        <v>677</v>
      </c>
      <c r="BI99" s="285">
        <v>8725467</v>
      </c>
      <c r="BJ99" s="285">
        <v>0</v>
      </c>
      <c r="BK99" s="287">
        <v>0</v>
      </c>
      <c r="BL99" s="287">
        <v>12666000</v>
      </c>
    </row>
    <row r="100" spans="1:64">
      <c r="A100" s="281">
        <v>99</v>
      </c>
      <c r="B100" s="282" t="s">
        <v>1155</v>
      </c>
      <c r="C100" s="283">
        <v>7794</v>
      </c>
      <c r="D100" s="283">
        <v>99</v>
      </c>
      <c r="E100" s="282" t="s">
        <v>664</v>
      </c>
      <c r="F100" s="282" t="s">
        <v>665</v>
      </c>
      <c r="G100" s="282" t="s">
        <v>781</v>
      </c>
      <c r="H100" s="282" t="s">
        <v>782</v>
      </c>
      <c r="I100" s="282" t="s">
        <v>783</v>
      </c>
      <c r="J100" s="282" t="s">
        <v>784</v>
      </c>
      <c r="K100" s="282" t="s">
        <v>808</v>
      </c>
      <c r="L100" s="282" t="s">
        <v>671</v>
      </c>
      <c r="M100" s="282" t="s">
        <v>672</v>
      </c>
      <c r="N100" s="282" t="s">
        <v>673</v>
      </c>
      <c r="O100" s="282" t="s">
        <v>674</v>
      </c>
      <c r="P100" s="282">
        <v>80111600</v>
      </c>
      <c r="Q100" s="282" t="s">
        <v>750</v>
      </c>
      <c r="R100" s="282">
        <v>7</v>
      </c>
      <c r="S100" s="282">
        <v>12</v>
      </c>
      <c r="T100" s="282">
        <v>1</v>
      </c>
      <c r="U100" s="282">
        <v>1</v>
      </c>
      <c r="V100" s="282" t="s">
        <v>676</v>
      </c>
      <c r="W100" s="282">
        <v>0</v>
      </c>
      <c r="X100" s="284">
        <v>0</v>
      </c>
      <c r="Y100" s="284">
        <v>0</v>
      </c>
      <c r="Z100" s="282" t="s">
        <v>685</v>
      </c>
      <c r="AA100" s="285" t="s">
        <v>685</v>
      </c>
      <c r="AB100" s="285" t="s">
        <v>808</v>
      </c>
      <c r="AC100" s="282" t="s">
        <v>685</v>
      </c>
      <c r="AD100" s="282" t="s">
        <v>685</v>
      </c>
      <c r="AE100" s="286" t="s">
        <v>685</v>
      </c>
      <c r="AF100" s="286" t="s">
        <v>685</v>
      </c>
      <c r="AG100" s="282" t="s">
        <v>685</v>
      </c>
      <c r="AH100" s="285" t="s">
        <v>685</v>
      </c>
      <c r="AI100" s="285" t="s">
        <v>685</v>
      </c>
      <c r="AJ100" s="282" t="s">
        <v>677</v>
      </c>
      <c r="AK100" s="282" t="s">
        <v>750</v>
      </c>
      <c r="AL100" s="282" t="s">
        <v>685</v>
      </c>
      <c r="AM100" s="282" t="s">
        <v>685</v>
      </c>
      <c r="AN100" s="282" t="s">
        <v>685</v>
      </c>
      <c r="AO100" s="282">
        <v>253</v>
      </c>
      <c r="AP100" s="282" t="s">
        <v>685</v>
      </c>
      <c r="AQ100" s="282" t="s">
        <v>685</v>
      </c>
      <c r="AR100" s="282" t="s">
        <v>685</v>
      </c>
      <c r="AS100" s="282">
        <v>12</v>
      </c>
      <c r="AT100" s="282" t="s">
        <v>685</v>
      </c>
      <c r="AU100" s="282" t="s">
        <v>685</v>
      </c>
      <c r="AV100" s="282" t="s">
        <v>685</v>
      </c>
      <c r="AW100" s="286" t="s">
        <v>685</v>
      </c>
      <c r="AX100" s="286" t="s">
        <v>685</v>
      </c>
      <c r="AY100" s="286" t="s">
        <v>677</v>
      </c>
      <c r="AZ100" s="285" t="s">
        <v>685</v>
      </c>
      <c r="BA100" s="285" t="s">
        <v>685</v>
      </c>
      <c r="BB100" s="285" t="s">
        <v>677</v>
      </c>
      <c r="BC100" s="285" t="s">
        <v>685</v>
      </c>
      <c r="BD100" s="285" t="s">
        <v>685</v>
      </c>
      <c r="BE100" s="285" t="s">
        <v>677</v>
      </c>
      <c r="BF100" s="285">
        <v>0</v>
      </c>
      <c r="BG100" s="285">
        <v>0</v>
      </c>
      <c r="BH100" s="285" t="s">
        <v>685</v>
      </c>
      <c r="BI100" s="285">
        <v>0</v>
      </c>
      <c r="BJ100" s="285">
        <v>0</v>
      </c>
      <c r="BK100" s="287">
        <v>0</v>
      </c>
      <c r="BL100" s="287" t="s">
        <v>685</v>
      </c>
    </row>
    <row r="101" spans="1:64">
      <c r="A101" s="281">
        <v>100</v>
      </c>
      <c r="B101" s="282" t="s">
        <v>1156</v>
      </c>
      <c r="C101" s="283">
        <v>7794</v>
      </c>
      <c r="D101" s="283" t="s">
        <v>1157</v>
      </c>
      <c r="E101" s="282" t="s">
        <v>664</v>
      </c>
      <c r="F101" s="282" t="s">
        <v>665</v>
      </c>
      <c r="G101" s="282" t="s">
        <v>1019</v>
      </c>
      <c r="H101" s="282" t="s">
        <v>1020</v>
      </c>
      <c r="I101" s="282" t="s">
        <v>1021</v>
      </c>
      <c r="J101" s="282" t="s">
        <v>1022</v>
      </c>
      <c r="K101" s="282" t="s">
        <v>1023</v>
      </c>
      <c r="L101" s="282" t="s">
        <v>671</v>
      </c>
      <c r="M101" s="282" t="s">
        <v>672</v>
      </c>
      <c r="N101" s="282" t="s">
        <v>673</v>
      </c>
      <c r="O101" s="282" t="s">
        <v>674</v>
      </c>
      <c r="P101" s="282">
        <v>80111600</v>
      </c>
      <c r="Q101" s="282" t="s">
        <v>1158</v>
      </c>
      <c r="R101" s="282">
        <v>11</v>
      </c>
      <c r="S101" s="282">
        <v>11</v>
      </c>
      <c r="T101" s="282">
        <v>2</v>
      </c>
      <c r="U101" s="282">
        <v>1</v>
      </c>
      <c r="V101" s="282" t="s">
        <v>676</v>
      </c>
      <c r="W101" s="282">
        <v>0</v>
      </c>
      <c r="X101" s="284">
        <v>8444000</v>
      </c>
      <c r="Y101" s="284">
        <v>8444000</v>
      </c>
      <c r="Z101" s="282">
        <v>11465</v>
      </c>
      <c r="AA101" s="285">
        <v>0</v>
      </c>
      <c r="AB101" s="285" t="s">
        <v>1025</v>
      </c>
      <c r="AC101" s="282" t="s">
        <v>1025</v>
      </c>
      <c r="AD101" s="282" t="s">
        <v>677</v>
      </c>
      <c r="AE101" s="286" t="s">
        <v>685</v>
      </c>
      <c r="AF101" s="286" t="s">
        <v>1054</v>
      </c>
      <c r="AG101" s="282" t="s">
        <v>744</v>
      </c>
      <c r="AH101" s="285" t="s">
        <v>685</v>
      </c>
      <c r="AI101" s="285" t="s">
        <v>1055</v>
      </c>
      <c r="AJ101" s="282" t="s">
        <v>679</v>
      </c>
      <c r="AK101" s="282" t="s">
        <v>1159</v>
      </c>
      <c r="AL101" s="282" t="s">
        <v>1160</v>
      </c>
      <c r="AM101" s="282" t="s">
        <v>1159</v>
      </c>
      <c r="AN101" s="282" t="s">
        <v>683</v>
      </c>
      <c r="AO101" s="282">
        <v>253</v>
      </c>
      <c r="AP101" s="282">
        <v>253</v>
      </c>
      <c r="AQ101" s="282">
        <v>253</v>
      </c>
      <c r="AR101" s="282" t="s">
        <v>684</v>
      </c>
      <c r="AS101" s="282">
        <v>12</v>
      </c>
      <c r="AT101" s="282">
        <v>12</v>
      </c>
      <c r="AU101" s="282">
        <v>12</v>
      </c>
      <c r="AV101" s="282" t="s">
        <v>684</v>
      </c>
      <c r="AW101" s="286">
        <v>3446</v>
      </c>
      <c r="AX101" s="286" t="s">
        <v>685</v>
      </c>
      <c r="AY101" s="286" t="s">
        <v>679</v>
      </c>
      <c r="AZ101" s="285">
        <v>8444000</v>
      </c>
      <c r="BA101" s="285" t="s">
        <v>685</v>
      </c>
      <c r="BB101" s="285" t="s">
        <v>679</v>
      </c>
      <c r="BC101" s="285">
        <v>3841</v>
      </c>
      <c r="BD101" s="285" t="s">
        <v>685</v>
      </c>
      <c r="BE101" s="285" t="s">
        <v>679</v>
      </c>
      <c r="BF101" s="285">
        <v>8444000</v>
      </c>
      <c r="BG101" s="285">
        <v>8444000</v>
      </c>
      <c r="BH101" s="285" t="s">
        <v>677</v>
      </c>
      <c r="BI101" s="285">
        <v>422200</v>
      </c>
      <c r="BJ101" s="285">
        <v>0</v>
      </c>
      <c r="BK101" s="287">
        <v>0</v>
      </c>
      <c r="BL101" s="287" t="s">
        <v>685</v>
      </c>
    </row>
    <row r="102" spans="1:64">
      <c r="A102" s="281">
        <v>101</v>
      </c>
      <c r="B102" s="282" t="s">
        <v>1161</v>
      </c>
      <c r="C102" s="283">
        <v>7794</v>
      </c>
      <c r="D102" s="283">
        <v>100</v>
      </c>
      <c r="E102" s="282" t="s">
        <v>664</v>
      </c>
      <c r="F102" s="282" t="s">
        <v>665</v>
      </c>
      <c r="G102" s="282" t="s">
        <v>1019</v>
      </c>
      <c r="H102" s="282" t="s">
        <v>1020</v>
      </c>
      <c r="I102" s="282" t="s">
        <v>1021</v>
      </c>
      <c r="J102" s="282" t="s">
        <v>1022</v>
      </c>
      <c r="K102" s="282" t="s">
        <v>1023</v>
      </c>
      <c r="L102" s="282" t="s">
        <v>671</v>
      </c>
      <c r="M102" s="282" t="s">
        <v>1135</v>
      </c>
      <c r="N102" s="282" t="s">
        <v>886</v>
      </c>
      <c r="O102" s="282" t="s">
        <v>887</v>
      </c>
      <c r="P102" s="282" t="s">
        <v>1162</v>
      </c>
      <c r="Q102" s="282" t="s">
        <v>1163</v>
      </c>
      <c r="R102" s="282">
        <v>11</v>
      </c>
      <c r="S102" s="282">
        <v>12</v>
      </c>
      <c r="T102" s="282">
        <v>1</v>
      </c>
      <c r="U102" s="282">
        <v>1</v>
      </c>
      <c r="V102" s="282" t="s">
        <v>676</v>
      </c>
      <c r="W102" s="282">
        <v>0</v>
      </c>
      <c r="X102" s="284">
        <v>38996000</v>
      </c>
      <c r="Y102" s="284">
        <v>38996000</v>
      </c>
      <c r="Z102" s="282" t="s">
        <v>685</v>
      </c>
      <c r="AA102" s="285" t="s">
        <v>685</v>
      </c>
      <c r="AB102" s="285" t="s">
        <v>1025</v>
      </c>
      <c r="AC102" s="282" t="s">
        <v>685</v>
      </c>
      <c r="AD102" s="282" t="s">
        <v>685</v>
      </c>
      <c r="AE102" s="286" t="s">
        <v>685</v>
      </c>
      <c r="AF102" s="286" t="s">
        <v>685</v>
      </c>
      <c r="AG102" s="282" t="s">
        <v>685</v>
      </c>
      <c r="AH102" s="285" t="s">
        <v>685</v>
      </c>
      <c r="AI102" s="285" t="s">
        <v>685</v>
      </c>
      <c r="AJ102" s="282" t="s">
        <v>677</v>
      </c>
      <c r="AK102" s="282" t="s">
        <v>1164</v>
      </c>
      <c r="AL102" s="282" t="s">
        <v>685</v>
      </c>
      <c r="AM102" s="282" t="s">
        <v>685</v>
      </c>
      <c r="AN102" s="282" t="s">
        <v>685</v>
      </c>
      <c r="AO102" s="282">
        <v>522</v>
      </c>
      <c r="AP102" s="282" t="s">
        <v>685</v>
      </c>
      <c r="AQ102" s="282" t="s">
        <v>685</v>
      </c>
      <c r="AR102" s="282" t="s">
        <v>685</v>
      </c>
      <c r="AS102" s="282">
        <v>12</v>
      </c>
      <c r="AT102" s="282" t="s">
        <v>685</v>
      </c>
      <c r="AU102" s="282" t="s">
        <v>685</v>
      </c>
      <c r="AV102" s="282" t="s">
        <v>685</v>
      </c>
      <c r="AW102" s="286" t="s">
        <v>685</v>
      </c>
      <c r="AX102" s="286" t="s">
        <v>685</v>
      </c>
      <c r="AY102" s="286" t="s">
        <v>677</v>
      </c>
      <c r="AZ102" s="285" t="s">
        <v>685</v>
      </c>
      <c r="BA102" s="285" t="s">
        <v>685</v>
      </c>
      <c r="BB102" s="285" t="s">
        <v>677</v>
      </c>
      <c r="BC102" s="285" t="s">
        <v>685</v>
      </c>
      <c r="BD102" s="285" t="s">
        <v>685</v>
      </c>
      <c r="BE102" s="285" t="s">
        <v>677</v>
      </c>
      <c r="BF102" s="285">
        <v>0</v>
      </c>
      <c r="BG102" s="285">
        <v>0</v>
      </c>
      <c r="BH102" s="285" t="s">
        <v>685</v>
      </c>
      <c r="BI102" s="285">
        <v>0</v>
      </c>
      <c r="BJ102" s="285">
        <v>-38996000</v>
      </c>
      <c r="BK102" s="287">
        <v>0</v>
      </c>
      <c r="BL102" s="287" t="s">
        <v>685</v>
      </c>
    </row>
    <row r="103" spans="1:64">
      <c r="A103" s="281">
        <v>102</v>
      </c>
      <c r="B103" s="282" t="s">
        <v>1165</v>
      </c>
      <c r="C103" s="283">
        <v>7794</v>
      </c>
      <c r="D103" s="283" t="s">
        <v>1166</v>
      </c>
      <c r="E103" s="282" t="s">
        <v>664</v>
      </c>
      <c r="F103" s="282" t="s">
        <v>665</v>
      </c>
      <c r="G103" s="282" t="s">
        <v>1019</v>
      </c>
      <c r="H103" s="282" t="s">
        <v>1020</v>
      </c>
      <c r="I103" s="282" t="s">
        <v>1021</v>
      </c>
      <c r="J103" s="282" t="s">
        <v>1022</v>
      </c>
      <c r="K103" s="282" t="s">
        <v>1062</v>
      </c>
      <c r="L103" s="282" t="s">
        <v>671</v>
      </c>
      <c r="M103" s="282" t="s">
        <v>672</v>
      </c>
      <c r="N103" s="282" t="s">
        <v>673</v>
      </c>
      <c r="O103" s="282" t="s">
        <v>674</v>
      </c>
      <c r="P103" s="282">
        <v>80111600</v>
      </c>
      <c r="Q103" s="282" t="s">
        <v>1167</v>
      </c>
      <c r="R103" s="282">
        <v>11</v>
      </c>
      <c r="S103" s="282">
        <v>11</v>
      </c>
      <c r="T103" s="282">
        <v>2</v>
      </c>
      <c r="U103" s="282">
        <v>1</v>
      </c>
      <c r="V103" s="282" t="s">
        <v>676</v>
      </c>
      <c r="W103" s="282">
        <v>0</v>
      </c>
      <c r="X103" s="284">
        <v>8444000</v>
      </c>
      <c r="Y103" s="284">
        <v>8444000</v>
      </c>
      <c r="Z103" s="282">
        <v>11458</v>
      </c>
      <c r="AA103" s="285">
        <v>0</v>
      </c>
      <c r="AB103" s="285" t="s">
        <v>1064</v>
      </c>
      <c r="AC103" s="282" t="s">
        <v>1064</v>
      </c>
      <c r="AD103" s="282" t="s">
        <v>677</v>
      </c>
      <c r="AE103" s="286" t="s">
        <v>685</v>
      </c>
      <c r="AF103" s="286" t="s">
        <v>1065</v>
      </c>
      <c r="AG103" s="282" t="s">
        <v>744</v>
      </c>
      <c r="AH103" s="285" t="s">
        <v>685</v>
      </c>
      <c r="AI103" s="285" t="s">
        <v>1067</v>
      </c>
      <c r="AJ103" s="282" t="s">
        <v>679</v>
      </c>
      <c r="AK103" s="282" t="s">
        <v>1168</v>
      </c>
      <c r="AL103" s="282" t="s">
        <v>1169</v>
      </c>
      <c r="AM103" s="282" t="s">
        <v>1170</v>
      </c>
      <c r="AN103" s="282" t="s">
        <v>679</v>
      </c>
      <c r="AO103" s="282">
        <v>253</v>
      </c>
      <c r="AP103" s="282">
        <v>253</v>
      </c>
      <c r="AQ103" s="282">
        <v>253</v>
      </c>
      <c r="AR103" s="282" t="s">
        <v>684</v>
      </c>
      <c r="AS103" s="282">
        <v>12</v>
      </c>
      <c r="AT103" s="282">
        <v>12</v>
      </c>
      <c r="AU103" s="282">
        <v>12</v>
      </c>
      <c r="AV103" s="282" t="s">
        <v>684</v>
      </c>
      <c r="AW103" s="286">
        <v>3568</v>
      </c>
      <c r="AX103" s="286" t="s">
        <v>685</v>
      </c>
      <c r="AY103" s="286" t="s">
        <v>679</v>
      </c>
      <c r="AZ103" s="285">
        <v>8444000</v>
      </c>
      <c r="BA103" s="285" t="s">
        <v>685</v>
      </c>
      <c r="BB103" s="285" t="s">
        <v>679</v>
      </c>
      <c r="BC103" s="285" t="s">
        <v>685</v>
      </c>
      <c r="BD103" s="285" t="s">
        <v>685</v>
      </c>
      <c r="BE103" s="285" t="s">
        <v>677</v>
      </c>
      <c r="BF103" s="285">
        <v>0</v>
      </c>
      <c r="BG103" s="285">
        <v>8444000</v>
      </c>
      <c r="BH103" s="285" t="s">
        <v>990</v>
      </c>
      <c r="BI103" s="285">
        <v>0</v>
      </c>
      <c r="BJ103" s="285">
        <v>0</v>
      </c>
      <c r="BK103" s="287">
        <v>0</v>
      </c>
      <c r="BL103" s="287" t="s">
        <v>685</v>
      </c>
    </row>
    <row r="104" spans="1:64">
      <c r="A104" s="281">
        <v>103</v>
      </c>
      <c r="B104" s="282" t="s">
        <v>1171</v>
      </c>
      <c r="C104" s="283">
        <v>7794</v>
      </c>
      <c r="D104" s="283" t="s">
        <v>1172</v>
      </c>
      <c r="E104" s="282" t="s">
        <v>664</v>
      </c>
      <c r="F104" s="282" t="s">
        <v>665</v>
      </c>
      <c r="G104" s="282" t="s">
        <v>1019</v>
      </c>
      <c r="H104" s="282" t="s">
        <v>1020</v>
      </c>
      <c r="I104" s="282" t="s">
        <v>1021</v>
      </c>
      <c r="J104" s="282" t="s">
        <v>1022</v>
      </c>
      <c r="K104" s="282" t="s">
        <v>1062</v>
      </c>
      <c r="L104" s="282" t="s">
        <v>671</v>
      </c>
      <c r="M104" s="282" t="s">
        <v>672</v>
      </c>
      <c r="N104" s="282" t="s">
        <v>673</v>
      </c>
      <c r="O104" s="282" t="s">
        <v>674</v>
      </c>
      <c r="P104" s="282">
        <v>80111600</v>
      </c>
      <c r="Q104" s="282" t="s">
        <v>1173</v>
      </c>
      <c r="R104" s="282">
        <v>11</v>
      </c>
      <c r="S104" s="282">
        <v>11</v>
      </c>
      <c r="T104" s="282">
        <v>2</v>
      </c>
      <c r="U104" s="282">
        <v>1</v>
      </c>
      <c r="V104" s="282" t="s">
        <v>676</v>
      </c>
      <c r="W104" s="282">
        <v>0</v>
      </c>
      <c r="X104" s="284">
        <v>6188000</v>
      </c>
      <c r="Y104" s="284">
        <v>6188000</v>
      </c>
      <c r="Z104" s="282">
        <v>11459</v>
      </c>
      <c r="AA104" s="285">
        <v>0</v>
      </c>
      <c r="AB104" s="285" t="s">
        <v>1064</v>
      </c>
      <c r="AC104" s="282" t="s">
        <v>1064</v>
      </c>
      <c r="AD104" s="282" t="s">
        <v>677</v>
      </c>
      <c r="AE104" s="286" t="s">
        <v>685</v>
      </c>
      <c r="AF104" s="286" t="s">
        <v>1072</v>
      </c>
      <c r="AG104" s="282" t="s">
        <v>744</v>
      </c>
      <c r="AH104" s="285" t="s">
        <v>685</v>
      </c>
      <c r="AI104" s="285" t="s">
        <v>1073</v>
      </c>
      <c r="AJ104" s="282" t="s">
        <v>679</v>
      </c>
      <c r="AK104" s="282" t="s">
        <v>1174</v>
      </c>
      <c r="AL104" s="282" t="s">
        <v>1175</v>
      </c>
      <c r="AM104" s="282" t="s">
        <v>1176</v>
      </c>
      <c r="AN104" s="282" t="s">
        <v>679</v>
      </c>
      <c r="AO104" s="282">
        <v>253</v>
      </c>
      <c r="AP104" s="282">
        <v>253</v>
      </c>
      <c r="AQ104" s="282">
        <v>253</v>
      </c>
      <c r="AR104" s="282" t="s">
        <v>684</v>
      </c>
      <c r="AS104" s="282">
        <v>12</v>
      </c>
      <c r="AT104" s="282">
        <v>12</v>
      </c>
      <c r="AU104" s="282">
        <v>12</v>
      </c>
      <c r="AV104" s="282" t="s">
        <v>684</v>
      </c>
      <c r="AW104" s="286">
        <v>3091</v>
      </c>
      <c r="AX104" s="286">
        <v>3091</v>
      </c>
      <c r="AY104" s="286" t="s">
        <v>677</v>
      </c>
      <c r="AZ104" s="285">
        <v>6188000</v>
      </c>
      <c r="BA104" s="285">
        <v>6188000</v>
      </c>
      <c r="BB104" s="285" t="s">
        <v>677</v>
      </c>
      <c r="BC104" s="285">
        <v>3362</v>
      </c>
      <c r="BD104" s="285" t="s">
        <v>685</v>
      </c>
      <c r="BE104" s="285" t="s">
        <v>679</v>
      </c>
      <c r="BF104" s="285">
        <v>6188000</v>
      </c>
      <c r="BG104" s="285">
        <v>6188000</v>
      </c>
      <c r="BH104" s="285" t="s">
        <v>677</v>
      </c>
      <c r="BI104" s="285">
        <v>721933</v>
      </c>
      <c r="BJ104" s="285">
        <v>0</v>
      </c>
      <c r="BK104" s="287">
        <v>0</v>
      </c>
      <c r="BL104" s="287">
        <v>6188000</v>
      </c>
    </row>
    <row r="105" spans="1:64">
      <c r="A105" s="281">
        <v>104</v>
      </c>
      <c r="B105" s="282" t="s">
        <v>1177</v>
      </c>
      <c r="C105" s="283">
        <v>7794</v>
      </c>
      <c r="D105" s="283" t="s">
        <v>1178</v>
      </c>
      <c r="E105" s="282" t="s">
        <v>664</v>
      </c>
      <c r="F105" s="282" t="s">
        <v>665</v>
      </c>
      <c r="G105" s="282" t="s">
        <v>1019</v>
      </c>
      <c r="H105" s="282" t="s">
        <v>1020</v>
      </c>
      <c r="I105" s="282" t="s">
        <v>1021</v>
      </c>
      <c r="J105" s="282" t="s">
        <v>1022</v>
      </c>
      <c r="K105" s="282" t="s">
        <v>1062</v>
      </c>
      <c r="L105" s="282" t="s">
        <v>671</v>
      </c>
      <c r="M105" s="282" t="s">
        <v>672</v>
      </c>
      <c r="N105" s="282" t="s">
        <v>673</v>
      </c>
      <c r="O105" s="282" t="s">
        <v>674</v>
      </c>
      <c r="P105" s="282">
        <v>80111600</v>
      </c>
      <c r="Q105" s="282" t="s">
        <v>1179</v>
      </c>
      <c r="R105" s="282">
        <v>11</v>
      </c>
      <c r="S105" s="282">
        <v>11</v>
      </c>
      <c r="T105" s="282">
        <v>2</v>
      </c>
      <c r="U105" s="282">
        <v>1</v>
      </c>
      <c r="V105" s="282" t="s">
        <v>676</v>
      </c>
      <c r="W105" s="282">
        <v>0</v>
      </c>
      <c r="X105" s="284">
        <v>3888000</v>
      </c>
      <c r="Y105" s="284">
        <v>3888000</v>
      </c>
      <c r="Z105" s="282">
        <v>11460</v>
      </c>
      <c r="AA105" s="285">
        <v>0</v>
      </c>
      <c r="AB105" s="285" t="s">
        <v>1064</v>
      </c>
      <c r="AC105" s="282" t="s">
        <v>1064</v>
      </c>
      <c r="AD105" s="282" t="s">
        <v>677</v>
      </c>
      <c r="AE105" s="286" t="s">
        <v>685</v>
      </c>
      <c r="AF105" s="286" t="s">
        <v>1084</v>
      </c>
      <c r="AG105" s="282" t="s">
        <v>744</v>
      </c>
      <c r="AH105" s="285" t="s">
        <v>685</v>
      </c>
      <c r="AI105" s="285" t="s">
        <v>1085</v>
      </c>
      <c r="AJ105" s="282" t="s">
        <v>679</v>
      </c>
      <c r="AK105" s="282" t="s">
        <v>1180</v>
      </c>
      <c r="AL105" s="282" t="s">
        <v>1181</v>
      </c>
      <c r="AM105" s="282" t="s">
        <v>1182</v>
      </c>
      <c r="AN105" s="282" t="s">
        <v>679</v>
      </c>
      <c r="AO105" s="282">
        <v>253</v>
      </c>
      <c r="AP105" s="282">
        <v>253</v>
      </c>
      <c r="AQ105" s="282">
        <v>253</v>
      </c>
      <c r="AR105" s="282" t="s">
        <v>684</v>
      </c>
      <c r="AS105" s="282">
        <v>12</v>
      </c>
      <c r="AT105" s="282">
        <v>12</v>
      </c>
      <c r="AU105" s="282">
        <v>12</v>
      </c>
      <c r="AV105" s="282" t="s">
        <v>684</v>
      </c>
      <c r="AW105" s="286">
        <v>3390</v>
      </c>
      <c r="AX105" s="286" t="s">
        <v>685</v>
      </c>
      <c r="AY105" s="286" t="s">
        <v>679</v>
      </c>
      <c r="AZ105" s="285">
        <v>3888000</v>
      </c>
      <c r="BA105" s="285" t="s">
        <v>685</v>
      </c>
      <c r="BB105" s="285" t="s">
        <v>679</v>
      </c>
      <c r="BC105" s="285">
        <v>3713</v>
      </c>
      <c r="BD105" s="285" t="s">
        <v>685</v>
      </c>
      <c r="BE105" s="285" t="s">
        <v>679</v>
      </c>
      <c r="BF105" s="285">
        <v>3888000</v>
      </c>
      <c r="BG105" s="285">
        <v>3888000</v>
      </c>
      <c r="BH105" s="285" t="s">
        <v>677</v>
      </c>
      <c r="BI105" s="285">
        <v>0</v>
      </c>
      <c r="BJ105" s="285">
        <v>0</v>
      </c>
      <c r="BK105" s="287">
        <v>0</v>
      </c>
      <c r="BL105" s="287" t="s">
        <v>685</v>
      </c>
    </row>
    <row r="106" spans="1:64">
      <c r="A106" s="281">
        <v>105</v>
      </c>
      <c r="B106" s="282" t="s">
        <v>1183</v>
      </c>
      <c r="C106" s="283">
        <v>7794</v>
      </c>
      <c r="D106" s="283" t="s">
        <v>1184</v>
      </c>
      <c r="E106" s="282" t="s">
        <v>664</v>
      </c>
      <c r="F106" s="282" t="s">
        <v>665</v>
      </c>
      <c r="G106" s="282" t="s">
        <v>1019</v>
      </c>
      <c r="H106" s="282" t="s">
        <v>1020</v>
      </c>
      <c r="I106" s="282" t="s">
        <v>1021</v>
      </c>
      <c r="J106" s="282" t="s">
        <v>1022</v>
      </c>
      <c r="K106" s="282" t="s">
        <v>1062</v>
      </c>
      <c r="L106" s="282" t="s">
        <v>671</v>
      </c>
      <c r="M106" s="282" t="s">
        <v>672</v>
      </c>
      <c r="N106" s="282" t="s">
        <v>673</v>
      </c>
      <c r="O106" s="282" t="s">
        <v>674</v>
      </c>
      <c r="P106" s="282">
        <v>80111600</v>
      </c>
      <c r="Q106" s="282" t="s">
        <v>1185</v>
      </c>
      <c r="R106" s="282">
        <v>11</v>
      </c>
      <c r="S106" s="282">
        <v>11</v>
      </c>
      <c r="T106" s="282">
        <v>2</v>
      </c>
      <c r="U106" s="282">
        <v>1</v>
      </c>
      <c r="V106" s="282" t="s">
        <v>676</v>
      </c>
      <c r="W106" s="282">
        <v>0</v>
      </c>
      <c r="X106" s="284">
        <v>3888000</v>
      </c>
      <c r="Y106" s="284">
        <v>3888000</v>
      </c>
      <c r="Z106" s="282">
        <v>11461</v>
      </c>
      <c r="AA106" s="285">
        <v>0</v>
      </c>
      <c r="AB106" s="285" t="s">
        <v>1064</v>
      </c>
      <c r="AC106" s="282" t="s">
        <v>1064</v>
      </c>
      <c r="AD106" s="282" t="s">
        <v>677</v>
      </c>
      <c r="AE106" s="286" t="s">
        <v>685</v>
      </c>
      <c r="AF106" s="286" t="s">
        <v>1088</v>
      </c>
      <c r="AG106" s="282" t="s">
        <v>744</v>
      </c>
      <c r="AH106" s="285" t="s">
        <v>685</v>
      </c>
      <c r="AI106" s="285" t="s">
        <v>1089</v>
      </c>
      <c r="AJ106" s="282" t="s">
        <v>679</v>
      </c>
      <c r="AK106" s="282" t="s">
        <v>1186</v>
      </c>
      <c r="AL106" s="282" t="s">
        <v>1187</v>
      </c>
      <c r="AM106" s="282" t="s">
        <v>1188</v>
      </c>
      <c r="AN106" s="282" t="s">
        <v>679</v>
      </c>
      <c r="AO106" s="282">
        <v>253</v>
      </c>
      <c r="AP106" s="282">
        <v>253</v>
      </c>
      <c r="AQ106" s="282">
        <v>253</v>
      </c>
      <c r="AR106" s="282" t="s">
        <v>684</v>
      </c>
      <c r="AS106" s="282">
        <v>12</v>
      </c>
      <c r="AT106" s="282">
        <v>12</v>
      </c>
      <c r="AU106" s="282">
        <v>12</v>
      </c>
      <c r="AV106" s="282" t="s">
        <v>684</v>
      </c>
      <c r="AW106" s="286">
        <v>3154</v>
      </c>
      <c r="AX106" s="286">
        <v>3154</v>
      </c>
      <c r="AY106" s="286" t="s">
        <v>677</v>
      </c>
      <c r="AZ106" s="285">
        <v>3888000</v>
      </c>
      <c r="BA106" s="285">
        <v>3888000</v>
      </c>
      <c r="BB106" s="285" t="s">
        <v>677</v>
      </c>
      <c r="BC106" s="285">
        <v>3440</v>
      </c>
      <c r="BD106" s="285" t="s">
        <v>685</v>
      </c>
      <c r="BE106" s="285" t="s">
        <v>679</v>
      </c>
      <c r="BF106" s="285">
        <v>3888000</v>
      </c>
      <c r="BG106" s="285">
        <v>3888000</v>
      </c>
      <c r="BH106" s="285" t="s">
        <v>677</v>
      </c>
      <c r="BI106" s="285">
        <v>194400</v>
      </c>
      <c r="BJ106" s="285">
        <v>0</v>
      </c>
      <c r="BK106" s="287">
        <v>0</v>
      </c>
      <c r="BL106" s="287">
        <v>3888000</v>
      </c>
    </row>
    <row r="107" spans="1:64">
      <c r="A107" s="281">
        <v>106</v>
      </c>
      <c r="B107" s="282" t="s">
        <v>1189</v>
      </c>
      <c r="C107" s="283">
        <v>7794</v>
      </c>
      <c r="D107" s="283" t="s">
        <v>1190</v>
      </c>
      <c r="E107" s="282" t="s">
        <v>664</v>
      </c>
      <c r="F107" s="282" t="s">
        <v>665</v>
      </c>
      <c r="G107" s="282" t="s">
        <v>1019</v>
      </c>
      <c r="H107" s="282" t="s">
        <v>1020</v>
      </c>
      <c r="I107" s="282" t="s">
        <v>1021</v>
      </c>
      <c r="J107" s="282" t="s">
        <v>1022</v>
      </c>
      <c r="K107" s="282" t="s">
        <v>1062</v>
      </c>
      <c r="L107" s="282" t="s">
        <v>671</v>
      </c>
      <c r="M107" s="282" t="s">
        <v>672</v>
      </c>
      <c r="N107" s="282" t="s">
        <v>673</v>
      </c>
      <c r="O107" s="282" t="s">
        <v>674</v>
      </c>
      <c r="P107" s="282">
        <v>80111600</v>
      </c>
      <c r="Q107" s="282" t="s">
        <v>1191</v>
      </c>
      <c r="R107" s="282">
        <v>11</v>
      </c>
      <c r="S107" s="282">
        <v>11</v>
      </c>
      <c r="T107" s="282">
        <v>2</v>
      </c>
      <c r="U107" s="282">
        <v>1</v>
      </c>
      <c r="V107" s="282" t="s">
        <v>676</v>
      </c>
      <c r="W107" s="282">
        <v>0</v>
      </c>
      <c r="X107" s="284">
        <v>3888000</v>
      </c>
      <c r="Y107" s="284">
        <v>3888000</v>
      </c>
      <c r="Z107" s="282">
        <v>11462</v>
      </c>
      <c r="AA107" s="285">
        <v>0</v>
      </c>
      <c r="AB107" s="285" t="s">
        <v>1064</v>
      </c>
      <c r="AC107" s="282" t="s">
        <v>1064</v>
      </c>
      <c r="AD107" s="282" t="s">
        <v>677</v>
      </c>
      <c r="AE107" s="286" t="s">
        <v>685</v>
      </c>
      <c r="AF107" s="286" t="s">
        <v>1093</v>
      </c>
      <c r="AG107" s="282" t="s">
        <v>744</v>
      </c>
      <c r="AH107" s="285" t="s">
        <v>685</v>
      </c>
      <c r="AI107" s="285" t="s">
        <v>1094</v>
      </c>
      <c r="AJ107" s="282" t="s">
        <v>679</v>
      </c>
      <c r="AK107" s="282" t="s">
        <v>1192</v>
      </c>
      <c r="AL107" s="282" t="s">
        <v>1193</v>
      </c>
      <c r="AM107" s="282" t="s">
        <v>1192</v>
      </c>
      <c r="AN107" s="282" t="s">
        <v>683</v>
      </c>
      <c r="AO107" s="282">
        <v>253</v>
      </c>
      <c r="AP107" s="282">
        <v>253</v>
      </c>
      <c r="AQ107" s="282">
        <v>253</v>
      </c>
      <c r="AR107" s="282" t="s">
        <v>684</v>
      </c>
      <c r="AS107" s="282">
        <v>12</v>
      </c>
      <c r="AT107" s="282">
        <v>12</v>
      </c>
      <c r="AU107" s="282">
        <v>12</v>
      </c>
      <c r="AV107" s="282" t="s">
        <v>684</v>
      </c>
      <c r="AW107" s="286">
        <v>3830</v>
      </c>
      <c r="AX107" s="286" t="s">
        <v>685</v>
      </c>
      <c r="AY107" s="286" t="s">
        <v>679</v>
      </c>
      <c r="AZ107" s="285">
        <v>3888000</v>
      </c>
      <c r="BA107" s="285" t="s">
        <v>685</v>
      </c>
      <c r="BB107" s="285" t="s">
        <v>679</v>
      </c>
      <c r="BC107" s="285">
        <v>3947</v>
      </c>
      <c r="BD107" s="285" t="s">
        <v>685</v>
      </c>
      <c r="BE107" s="285" t="s">
        <v>679</v>
      </c>
      <c r="BF107" s="285">
        <v>3888000</v>
      </c>
      <c r="BG107" s="285">
        <v>3888000</v>
      </c>
      <c r="BH107" s="285" t="s">
        <v>677</v>
      </c>
      <c r="BI107" s="285">
        <v>0</v>
      </c>
      <c r="BJ107" s="285">
        <v>0</v>
      </c>
      <c r="BK107" s="287">
        <v>0</v>
      </c>
      <c r="BL107" s="287" t="s">
        <v>685</v>
      </c>
    </row>
    <row r="108" spans="1:64">
      <c r="A108" s="281">
        <v>107</v>
      </c>
      <c r="B108" s="282" t="s">
        <v>1194</v>
      </c>
      <c r="C108" s="283">
        <v>7794</v>
      </c>
      <c r="D108" s="283" t="s">
        <v>1195</v>
      </c>
      <c r="E108" s="282" t="s">
        <v>664</v>
      </c>
      <c r="F108" s="282" t="s">
        <v>665</v>
      </c>
      <c r="G108" s="282" t="s">
        <v>1019</v>
      </c>
      <c r="H108" s="282" t="s">
        <v>1020</v>
      </c>
      <c r="I108" s="282" t="s">
        <v>1021</v>
      </c>
      <c r="J108" s="282" t="s">
        <v>1022</v>
      </c>
      <c r="K108" s="282" t="s">
        <v>1062</v>
      </c>
      <c r="L108" s="282" t="s">
        <v>671</v>
      </c>
      <c r="M108" s="282" t="s">
        <v>672</v>
      </c>
      <c r="N108" s="282" t="s">
        <v>673</v>
      </c>
      <c r="O108" s="282" t="s">
        <v>674</v>
      </c>
      <c r="P108" s="282">
        <v>80111600</v>
      </c>
      <c r="Q108" s="282" t="s">
        <v>1196</v>
      </c>
      <c r="R108" s="282">
        <v>11</v>
      </c>
      <c r="S108" s="282">
        <v>11</v>
      </c>
      <c r="T108" s="282">
        <v>2</v>
      </c>
      <c r="U108" s="282">
        <v>1</v>
      </c>
      <c r="V108" s="282" t="s">
        <v>676</v>
      </c>
      <c r="W108" s="282">
        <v>0</v>
      </c>
      <c r="X108" s="284">
        <v>11000000</v>
      </c>
      <c r="Y108" s="284">
        <v>11000000</v>
      </c>
      <c r="Z108" s="282">
        <v>11463</v>
      </c>
      <c r="AA108" s="285">
        <v>0</v>
      </c>
      <c r="AB108" s="285" t="s">
        <v>1064</v>
      </c>
      <c r="AC108" s="282" t="s">
        <v>1064</v>
      </c>
      <c r="AD108" s="282" t="s">
        <v>677</v>
      </c>
      <c r="AE108" s="286" t="s">
        <v>685</v>
      </c>
      <c r="AF108" s="286" t="s">
        <v>1109</v>
      </c>
      <c r="AG108" s="282" t="s">
        <v>744</v>
      </c>
      <c r="AH108" s="285" t="s">
        <v>685</v>
      </c>
      <c r="AI108" s="285" t="s">
        <v>1110</v>
      </c>
      <c r="AJ108" s="282" t="s">
        <v>679</v>
      </c>
      <c r="AK108" s="282" t="s">
        <v>1197</v>
      </c>
      <c r="AL108" s="282" t="s">
        <v>1198</v>
      </c>
      <c r="AM108" s="282" t="s">
        <v>1197</v>
      </c>
      <c r="AN108" s="282" t="s">
        <v>683</v>
      </c>
      <c r="AO108" s="282">
        <v>253</v>
      </c>
      <c r="AP108" s="282">
        <v>253</v>
      </c>
      <c r="AQ108" s="282">
        <v>253</v>
      </c>
      <c r="AR108" s="282" t="s">
        <v>684</v>
      </c>
      <c r="AS108" s="282">
        <v>12</v>
      </c>
      <c r="AT108" s="282">
        <v>12</v>
      </c>
      <c r="AU108" s="282">
        <v>12</v>
      </c>
      <c r="AV108" s="282" t="s">
        <v>684</v>
      </c>
      <c r="AW108" s="286">
        <v>3182</v>
      </c>
      <c r="AX108" s="286" t="s">
        <v>685</v>
      </c>
      <c r="AY108" s="286" t="s">
        <v>679</v>
      </c>
      <c r="AZ108" s="285">
        <v>11000000</v>
      </c>
      <c r="BA108" s="285" t="s">
        <v>685</v>
      </c>
      <c r="BB108" s="285" t="s">
        <v>679</v>
      </c>
      <c r="BC108" s="285" t="s">
        <v>685</v>
      </c>
      <c r="BD108" s="285" t="s">
        <v>685</v>
      </c>
      <c r="BE108" s="285" t="s">
        <v>677</v>
      </c>
      <c r="BF108" s="285">
        <v>0</v>
      </c>
      <c r="BG108" s="285">
        <v>11000000</v>
      </c>
      <c r="BH108" s="285" t="s">
        <v>990</v>
      </c>
      <c r="BI108" s="285">
        <v>0</v>
      </c>
      <c r="BJ108" s="285">
        <v>0</v>
      </c>
      <c r="BK108" s="287">
        <v>0</v>
      </c>
      <c r="BL108" s="287" t="s">
        <v>685</v>
      </c>
    </row>
    <row r="109" spans="1:64">
      <c r="A109" s="281">
        <v>108</v>
      </c>
      <c r="B109" s="282" t="s">
        <v>1199</v>
      </c>
      <c r="C109" s="283">
        <v>7794</v>
      </c>
      <c r="D109" s="283" t="s">
        <v>1200</v>
      </c>
      <c r="E109" s="282" t="s">
        <v>664</v>
      </c>
      <c r="F109" s="282" t="s">
        <v>665</v>
      </c>
      <c r="G109" s="282" t="s">
        <v>1019</v>
      </c>
      <c r="H109" s="282" t="s">
        <v>1020</v>
      </c>
      <c r="I109" s="282" t="s">
        <v>1021</v>
      </c>
      <c r="J109" s="282" t="s">
        <v>1022</v>
      </c>
      <c r="K109" s="282" t="s">
        <v>1062</v>
      </c>
      <c r="L109" s="282" t="s">
        <v>671</v>
      </c>
      <c r="M109" s="282" t="s">
        <v>672</v>
      </c>
      <c r="N109" s="282" t="s">
        <v>673</v>
      </c>
      <c r="O109" s="282" t="s">
        <v>674</v>
      </c>
      <c r="P109" s="282">
        <v>80111600</v>
      </c>
      <c r="Q109" s="282" t="s">
        <v>1201</v>
      </c>
      <c r="R109" s="282">
        <v>11</v>
      </c>
      <c r="S109" s="282">
        <v>11</v>
      </c>
      <c r="T109" s="282">
        <v>2</v>
      </c>
      <c r="U109" s="282">
        <v>1</v>
      </c>
      <c r="V109" s="282" t="s">
        <v>676</v>
      </c>
      <c r="W109" s="282">
        <v>0</v>
      </c>
      <c r="X109" s="284">
        <v>6188000</v>
      </c>
      <c r="Y109" s="284">
        <v>6188000</v>
      </c>
      <c r="Z109" s="282">
        <v>11464</v>
      </c>
      <c r="AA109" s="285">
        <v>0</v>
      </c>
      <c r="AB109" s="285" t="s">
        <v>1064</v>
      </c>
      <c r="AC109" s="282" t="s">
        <v>1064</v>
      </c>
      <c r="AD109" s="282" t="s">
        <v>677</v>
      </c>
      <c r="AE109" s="286" t="s">
        <v>685</v>
      </c>
      <c r="AF109" s="286" t="s">
        <v>1122</v>
      </c>
      <c r="AG109" s="282" t="s">
        <v>744</v>
      </c>
      <c r="AH109" s="285" t="s">
        <v>685</v>
      </c>
      <c r="AI109" s="285" t="s">
        <v>1123</v>
      </c>
      <c r="AJ109" s="282" t="s">
        <v>679</v>
      </c>
      <c r="AK109" s="282" t="s">
        <v>1202</v>
      </c>
      <c r="AL109" s="282" t="s">
        <v>1203</v>
      </c>
      <c r="AM109" s="282" t="s">
        <v>1204</v>
      </c>
      <c r="AN109" s="282" t="s">
        <v>679</v>
      </c>
      <c r="AO109" s="282">
        <v>253</v>
      </c>
      <c r="AP109" s="282">
        <v>253</v>
      </c>
      <c r="AQ109" s="282">
        <v>253</v>
      </c>
      <c r="AR109" s="282" t="s">
        <v>684</v>
      </c>
      <c r="AS109" s="282">
        <v>12</v>
      </c>
      <c r="AT109" s="282">
        <v>12</v>
      </c>
      <c r="AU109" s="282">
        <v>12</v>
      </c>
      <c r="AV109" s="282" t="s">
        <v>684</v>
      </c>
      <c r="AW109" s="286">
        <v>3676</v>
      </c>
      <c r="AX109" s="286" t="s">
        <v>685</v>
      </c>
      <c r="AY109" s="286" t="s">
        <v>679</v>
      </c>
      <c r="AZ109" s="285">
        <v>6188000</v>
      </c>
      <c r="BA109" s="285" t="s">
        <v>685</v>
      </c>
      <c r="BB109" s="285" t="s">
        <v>679</v>
      </c>
      <c r="BC109" s="285" t="s">
        <v>685</v>
      </c>
      <c r="BD109" s="285" t="s">
        <v>685</v>
      </c>
      <c r="BE109" s="285" t="s">
        <v>677</v>
      </c>
      <c r="BF109" s="285">
        <v>0</v>
      </c>
      <c r="BG109" s="285">
        <v>6188000</v>
      </c>
      <c r="BH109" s="285" t="s">
        <v>990</v>
      </c>
      <c r="BI109" s="285">
        <v>0</v>
      </c>
      <c r="BJ109" s="285">
        <v>0</v>
      </c>
      <c r="BK109" s="287">
        <v>0</v>
      </c>
      <c r="BL109" s="287" t="s">
        <v>685</v>
      </c>
    </row>
    <row r="110" spans="1:64">
      <c r="A110" s="281">
        <v>109</v>
      </c>
      <c r="B110" s="282" t="s">
        <v>1205</v>
      </c>
      <c r="C110" s="283">
        <v>7794</v>
      </c>
      <c r="D110" s="283" t="s">
        <v>1206</v>
      </c>
      <c r="E110" s="282" t="s">
        <v>664</v>
      </c>
      <c r="F110" s="282" t="s">
        <v>665</v>
      </c>
      <c r="G110" s="282" t="s">
        <v>1019</v>
      </c>
      <c r="H110" s="282" t="s">
        <v>1020</v>
      </c>
      <c r="I110" s="282" t="s">
        <v>1021</v>
      </c>
      <c r="J110" s="282" t="s">
        <v>1022</v>
      </c>
      <c r="K110" s="282" t="s">
        <v>1062</v>
      </c>
      <c r="L110" s="282" t="s">
        <v>671</v>
      </c>
      <c r="M110" s="282" t="s">
        <v>672</v>
      </c>
      <c r="N110" s="282" t="s">
        <v>673</v>
      </c>
      <c r="O110" s="282" t="s">
        <v>674</v>
      </c>
      <c r="P110" s="282">
        <v>80111600</v>
      </c>
      <c r="Q110" s="282" t="s">
        <v>1207</v>
      </c>
      <c r="R110" s="282">
        <v>11</v>
      </c>
      <c r="S110" s="282">
        <v>11</v>
      </c>
      <c r="T110" s="282">
        <v>1</v>
      </c>
      <c r="U110" s="282">
        <v>1</v>
      </c>
      <c r="V110" s="282" t="s">
        <v>676</v>
      </c>
      <c r="W110" s="282">
        <v>0</v>
      </c>
      <c r="X110" s="284">
        <v>4861000</v>
      </c>
      <c r="Y110" s="284">
        <v>4861000</v>
      </c>
      <c r="Z110" s="282">
        <v>11466</v>
      </c>
      <c r="AA110" s="285">
        <v>0</v>
      </c>
      <c r="AB110" s="285" t="s">
        <v>1064</v>
      </c>
      <c r="AC110" s="282" t="s">
        <v>1064</v>
      </c>
      <c r="AD110" s="282" t="s">
        <v>677</v>
      </c>
      <c r="AE110" s="286" t="s">
        <v>685</v>
      </c>
      <c r="AF110" s="286" t="s">
        <v>1129</v>
      </c>
      <c r="AG110" s="282" t="s">
        <v>744</v>
      </c>
      <c r="AH110" s="285" t="s">
        <v>685</v>
      </c>
      <c r="AI110" s="285" t="s">
        <v>1130</v>
      </c>
      <c r="AJ110" s="282" t="s">
        <v>679</v>
      </c>
      <c r="AK110" s="282" t="s">
        <v>1208</v>
      </c>
      <c r="AL110" s="282" t="s">
        <v>1209</v>
      </c>
      <c r="AM110" s="282" t="s">
        <v>1210</v>
      </c>
      <c r="AN110" s="282" t="s">
        <v>679</v>
      </c>
      <c r="AO110" s="282">
        <v>253</v>
      </c>
      <c r="AP110" s="282">
        <v>253</v>
      </c>
      <c r="AQ110" s="282">
        <v>253</v>
      </c>
      <c r="AR110" s="282" t="s">
        <v>684</v>
      </c>
      <c r="AS110" s="282">
        <v>12</v>
      </c>
      <c r="AT110" s="282">
        <v>12</v>
      </c>
      <c r="AU110" s="282">
        <v>12</v>
      </c>
      <c r="AV110" s="282" t="s">
        <v>684</v>
      </c>
      <c r="AW110" s="286">
        <v>3824</v>
      </c>
      <c r="AX110" s="286" t="s">
        <v>685</v>
      </c>
      <c r="AY110" s="286" t="s">
        <v>679</v>
      </c>
      <c r="AZ110" s="285">
        <v>4861000</v>
      </c>
      <c r="BA110" s="285" t="s">
        <v>685</v>
      </c>
      <c r="BB110" s="285" t="s">
        <v>679</v>
      </c>
      <c r="BC110" s="285">
        <v>3474</v>
      </c>
      <c r="BD110" s="285" t="s">
        <v>685</v>
      </c>
      <c r="BE110" s="285" t="s">
        <v>679</v>
      </c>
      <c r="BF110" s="285">
        <v>4861000</v>
      </c>
      <c r="BG110" s="285">
        <v>4861000</v>
      </c>
      <c r="BH110" s="285" t="s">
        <v>677</v>
      </c>
      <c r="BI110" s="285">
        <v>1620333</v>
      </c>
      <c r="BJ110" s="285">
        <v>0</v>
      </c>
      <c r="BK110" s="287">
        <v>0</v>
      </c>
      <c r="BL110" s="287" t="s">
        <v>685</v>
      </c>
    </row>
    <row r="111" spans="1:64">
      <c r="A111" s="281">
        <v>110</v>
      </c>
      <c r="B111" s="282" t="s">
        <v>1211</v>
      </c>
      <c r="C111" s="283">
        <v>7794</v>
      </c>
      <c r="D111" s="283" t="s">
        <v>1212</v>
      </c>
      <c r="E111" s="282" t="s">
        <v>664</v>
      </c>
      <c r="F111" s="282" t="s">
        <v>665</v>
      </c>
      <c r="G111" s="282" t="s">
        <v>666</v>
      </c>
      <c r="H111" s="282" t="s">
        <v>667</v>
      </c>
      <c r="I111" s="282" t="s">
        <v>668</v>
      </c>
      <c r="J111" s="282" t="s">
        <v>669</v>
      </c>
      <c r="K111" s="282" t="s">
        <v>670</v>
      </c>
      <c r="L111" s="282" t="s">
        <v>671</v>
      </c>
      <c r="M111" s="282" t="s">
        <v>672</v>
      </c>
      <c r="N111" s="282" t="s">
        <v>673</v>
      </c>
      <c r="O111" s="282" t="s">
        <v>674</v>
      </c>
      <c r="P111" s="282">
        <v>80111600</v>
      </c>
      <c r="Q111" s="282" t="s">
        <v>1213</v>
      </c>
      <c r="R111" s="282">
        <v>12</v>
      </c>
      <c r="S111" s="282">
        <v>1</v>
      </c>
      <c r="T111" s="282">
        <v>1</v>
      </c>
      <c r="U111" s="282">
        <v>1</v>
      </c>
      <c r="V111" s="282" t="s">
        <v>676</v>
      </c>
      <c r="W111" s="282">
        <v>0</v>
      </c>
      <c r="X111" s="284">
        <v>6777000</v>
      </c>
      <c r="Y111" s="284">
        <v>6777000</v>
      </c>
      <c r="Z111" s="282">
        <v>11553</v>
      </c>
      <c r="AA111" s="285">
        <v>0</v>
      </c>
      <c r="AB111" s="285" t="s">
        <v>670</v>
      </c>
      <c r="AC111" s="282" t="s">
        <v>670</v>
      </c>
      <c r="AD111" s="282" t="s">
        <v>677</v>
      </c>
      <c r="AE111" s="286" t="s">
        <v>685</v>
      </c>
      <c r="AF111" s="286" t="s">
        <v>678</v>
      </c>
      <c r="AG111" s="282" t="s">
        <v>744</v>
      </c>
      <c r="AH111" s="285" t="s">
        <v>685</v>
      </c>
      <c r="AI111" s="285" t="s">
        <v>680</v>
      </c>
      <c r="AJ111" s="282" t="s">
        <v>679</v>
      </c>
      <c r="AK111" s="282" t="s">
        <v>1214</v>
      </c>
      <c r="AL111" s="282" t="s">
        <v>1215</v>
      </c>
      <c r="AM111" s="282" t="s">
        <v>1216</v>
      </c>
      <c r="AN111" s="282" t="s">
        <v>679</v>
      </c>
      <c r="AO111" s="282">
        <v>253</v>
      </c>
      <c r="AP111" s="282">
        <v>253</v>
      </c>
      <c r="AQ111" s="282">
        <v>253</v>
      </c>
      <c r="AR111" s="282" t="s">
        <v>684</v>
      </c>
      <c r="AS111" s="282">
        <v>12</v>
      </c>
      <c r="AT111" s="282">
        <v>12</v>
      </c>
      <c r="AU111" s="282">
        <v>12</v>
      </c>
      <c r="AV111" s="282" t="s">
        <v>684</v>
      </c>
      <c r="AW111" s="286">
        <v>3282</v>
      </c>
      <c r="AX111" s="286" t="s">
        <v>685</v>
      </c>
      <c r="AY111" s="286" t="s">
        <v>679</v>
      </c>
      <c r="AZ111" s="285">
        <v>6777000</v>
      </c>
      <c r="BA111" s="285" t="s">
        <v>685</v>
      </c>
      <c r="BB111" s="285" t="s">
        <v>679</v>
      </c>
      <c r="BC111" s="285" t="s">
        <v>685</v>
      </c>
      <c r="BD111" s="285" t="s">
        <v>685</v>
      </c>
      <c r="BE111" s="285" t="s">
        <v>677</v>
      </c>
      <c r="BF111" s="285">
        <v>0</v>
      </c>
      <c r="BG111" s="285">
        <v>6777000</v>
      </c>
      <c r="BH111" s="285" t="s">
        <v>990</v>
      </c>
      <c r="BI111" s="285">
        <v>0</v>
      </c>
      <c r="BJ111" s="285">
        <v>0</v>
      </c>
      <c r="BK111" s="287">
        <v>0</v>
      </c>
      <c r="BL111" s="287" t="s">
        <v>685</v>
      </c>
    </row>
    <row r="112" spans="1:64">
      <c r="A112" s="281">
        <v>111</v>
      </c>
      <c r="B112" s="282" t="s">
        <v>1217</v>
      </c>
      <c r="C112" s="283">
        <v>7794</v>
      </c>
      <c r="D112" s="283" t="s">
        <v>1218</v>
      </c>
      <c r="E112" s="282" t="s">
        <v>664</v>
      </c>
      <c r="F112" s="282" t="s">
        <v>665</v>
      </c>
      <c r="G112" s="282" t="s">
        <v>666</v>
      </c>
      <c r="H112" s="282" t="s">
        <v>667</v>
      </c>
      <c r="I112" s="282" t="s">
        <v>668</v>
      </c>
      <c r="J112" s="282" t="s">
        <v>669</v>
      </c>
      <c r="K112" s="282" t="s">
        <v>670</v>
      </c>
      <c r="L112" s="282" t="s">
        <v>671</v>
      </c>
      <c r="M112" s="282" t="s">
        <v>672</v>
      </c>
      <c r="N112" s="282" t="s">
        <v>673</v>
      </c>
      <c r="O112" s="282" t="s">
        <v>674</v>
      </c>
      <c r="P112" s="282">
        <v>80111600</v>
      </c>
      <c r="Q112" s="282" t="s">
        <v>1219</v>
      </c>
      <c r="R112" s="282">
        <v>12</v>
      </c>
      <c r="S112" s="282">
        <v>1</v>
      </c>
      <c r="T112" s="282">
        <v>1</v>
      </c>
      <c r="U112" s="282">
        <v>1</v>
      </c>
      <c r="V112" s="282" t="s">
        <v>676</v>
      </c>
      <c r="W112" s="282">
        <v>0</v>
      </c>
      <c r="X112" s="284">
        <v>7267000</v>
      </c>
      <c r="Y112" s="284">
        <v>7267000</v>
      </c>
      <c r="Z112" s="282">
        <v>11554</v>
      </c>
      <c r="AA112" s="285">
        <v>0</v>
      </c>
      <c r="AB112" s="285" t="s">
        <v>670</v>
      </c>
      <c r="AC112" s="282" t="s">
        <v>670</v>
      </c>
      <c r="AD112" s="282" t="s">
        <v>677</v>
      </c>
      <c r="AE112" s="286" t="s">
        <v>685</v>
      </c>
      <c r="AF112" s="286" t="s">
        <v>688</v>
      </c>
      <c r="AG112" s="282" t="s">
        <v>744</v>
      </c>
      <c r="AH112" s="285" t="s">
        <v>685</v>
      </c>
      <c r="AI112" s="285" t="s">
        <v>689</v>
      </c>
      <c r="AJ112" s="282" t="s">
        <v>679</v>
      </c>
      <c r="AK112" s="282" t="s">
        <v>1220</v>
      </c>
      <c r="AL112" s="282" t="s">
        <v>1221</v>
      </c>
      <c r="AM112" s="282" t="s">
        <v>1222</v>
      </c>
      <c r="AN112" s="282" t="s">
        <v>679</v>
      </c>
      <c r="AO112" s="282">
        <v>253</v>
      </c>
      <c r="AP112" s="282">
        <v>253</v>
      </c>
      <c r="AQ112" s="282">
        <v>253</v>
      </c>
      <c r="AR112" s="282" t="s">
        <v>684</v>
      </c>
      <c r="AS112" s="282">
        <v>12</v>
      </c>
      <c r="AT112" s="282">
        <v>12</v>
      </c>
      <c r="AU112" s="282">
        <v>12</v>
      </c>
      <c r="AV112" s="282" t="s">
        <v>684</v>
      </c>
      <c r="AW112" s="286">
        <v>3666</v>
      </c>
      <c r="AX112" s="286" t="s">
        <v>685</v>
      </c>
      <c r="AY112" s="286" t="s">
        <v>679</v>
      </c>
      <c r="AZ112" s="285">
        <v>7267000</v>
      </c>
      <c r="BA112" s="285" t="s">
        <v>685</v>
      </c>
      <c r="BB112" s="285" t="s">
        <v>679</v>
      </c>
      <c r="BC112" s="285">
        <v>4047</v>
      </c>
      <c r="BD112" s="285" t="s">
        <v>685</v>
      </c>
      <c r="BE112" s="285" t="s">
        <v>679</v>
      </c>
      <c r="BF112" s="285">
        <v>7267000</v>
      </c>
      <c r="BG112" s="285">
        <v>7267000</v>
      </c>
      <c r="BH112" s="285" t="s">
        <v>677</v>
      </c>
      <c r="BI112" s="285">
        <v>0</v>
      </c>
      <c r="BJ112" s="285">
        <v>0</v>
      </c>
      <c r="BK112" s="287">
        <v>0</v>
      </c>
      <c r="BL112" s="287" t="s">
        <v>685</v>
      </c>
    </row>
    <row r="113" spans="1:64">
      <c r="A113" s="281">
        <v>112</v>
      </c>
      <c r="B113" s="282" t="s">
        <v>1223</v>
      </c>
      <c r="C113" s="283">
        <v>7794</v>
      </c>
      <c r="D113" s="283" t="s">
        <v>1224</v>
      </c>
      <c r="E113" s="282" t="s">
        <v>664</v>
      </c>
      <c r="F113" s="282" t="s">
        <v>665</v>
      </c>
      <c r="G113" s="282" t="s">
        <v>666</v>
      </c>
      <c r="H113" s="282" t="s">
        <v>667</v>
      </c>
      <c r="I113" s="282" t="s">
        <v>668</v>
      </c>
      <c r="J113" s="282" t="s">
        <v>669</v>
      </c>
      <c r="K113" s="282" t="s">
        <v>670</v>
      </c>
      <c r="L113" s="282" t="s">
        <v>671</v>
      </c>
      <c r="M113" s="282" t="s">
        <v>672</v>
      </c>
      <c r="N113" s="282" t="s">
        <v>673</v>
      </c>
      <c r="O113" s="282" t="s">
        <v>674</v>
      </c>
      <c r="P113" s="282">
        <v>80111600</v>
      </c>
      <c r="Q113" s="282" t="s">
        <v>1225</v>
      </c>
      <c r="R113" s="282">
        <v>12</v>
      </c>
      <c r="S113" s="282">
        <v>1</v>
      </c>
      <c r="T113" s="282">
        <v>1</v>
      </c>
      <c r="U113" s="282">
        <v>1</v>
      </c>
      <c r="V113" s="282" t="s">
        <v>676</v>
      </c>
      <c r="W113" s="282">
        <v>0</v>
      </c>
      <c r="X113" s="284">
        <v>7267000</v>
      </c>
      <c r="Y113" s="284">
        <v>7267000</v>
      </c>
      <c r="Z113" s="282">
        <v>11578</v>
      </c>
      <c r="AA113" s="285">
        <v>0</v>
      </c>
      <c r="AB113" s="285" t="s">
        <v>670</v>
      </c>
      <c r="AC113" s="282" t="s">
        <v>670</v>
      </c>
      <c r="AD113" s="282" t="s">
        <v>677</v>
      </c>
      <c r="AE113" s="286" t="s">
        <v>685</v>
      </c>
      <c r="AF113" s="286" t="s">
        <v>699</v>
      </c>
      <c r="AG113" s="282" t="s">
        <v>744</v>
      </c>
      <c r="AH113" s="285" t="s">
        <v>685</v>
      </c>
      <c r="AI113" s="285" t="s">
        <v>700</v>
      </c>
      <c r="AJ113" s="282" t="s">
        <v>679</v>
      </c>
      <c r="AK113" s="282" t="s">
        <v>1226</v>
      </c>
      <c r="AL113" s="282" t="s">
        <v>1227</v>
      </c>
      <c r="AM113" s="282" t="s">
        <v>1228</v>
      </c>
      <c r="AN113" s="282" t="s">
        <v>679</v>
      </c>
      <c r="AO113" s="282">
        <v>253</v>
      </c>
      <c r="AP113" s="282">
        <v>253</v>
      </c>
      <c r="AQ113" s="282">
        <v>253</v>
      </c>
      <c r="AR113" s="282" t="s">
        <v>684</v>
      </c>
      <c r="AS113" s="282">
        <v>12</v>
      </c>
      <c r="AT113" s="282">
        <v>12</v>
      </c>
      <c r="AU113" s="282">
        <v>12</v>
      </c>
      <c r="AV113" s="282" t="s">
        <v>684</v>
      </c>
      <c r="AW113" s="286">
        <v>3114</v>
      </c>
      <c r="AX113" s="286">
        <v>3114</v>
      </c>
      <c r="AY113" s="286" t="s">
        <v>677</v>
      </c>
      <c r="AZ113" s="285">
        <v>7267000</v>
      </c>
      <c r="BA113" s="285">
        <v>7267000</v>
      </c>
      <c r="BB113" s="285" t="s">
        <v>677</v>
      </c>
      <c r="BC113" s="285">
        <v>3388</v>
      </c>
      <c r="BD113" s="285" t="s">
        <v>685</v>
      </c>
      <c r="BE113" s="285" t="s">
        <v>679</v>
      </c>
      <c r="BF113" s="285">
        <v>7267000</v>
      </c>
      <c r="BG113" s="285">
        <v>7267000</v>
      </c>
      <c r="BH113" s="285" t="s">
        <v>677</v>
      </c>
      <c r="BI113" s="285">
        <v>0</v>
      </c>
      <c r="BJ113" s="285">
        <v>0</v>
      </c>
      <c r="BK113" s="287">
        <v>0</v>
      </c>
      <c r="BL113" s="287">
        <v>7267000</v>
      </c>
    </row>
    <row r="114" spans="1:64">
      <c r="A114" s="281">
        <v>113</v>
      </c>
      <c r="B114" s="282" t="s">
        <v>1229</v>
      </c>
      <c r="C114" s="283">
        <v>7794</v>
      </c>
      <c r="D114" s="283" t="s">
        <v>1230</v>
      </c>
      <c r="E114" s="282" t="s">
        <v>664</v>
      </c>
      <c r="F114" s="282" t="s">
        <v>665</v>
      </c>
      <c r="G114" s="282" t="s">
        <v>666</v>
      </c>
      <c r="H114" s="282" t="s">
        <v>667</v>
      </c>
      <c r="I114" s="282" t="s">
        <v>668</v>
      </c>
      <c r="J114" s="282" t="s">
        <v>669</v>
      </c>
      <c r="K114" s="282" t="s">
        <v>670</v>
      </c>
      <c r="L114" s="282" t="s">
        <v>671</v>
      </c>
      <c r="M114" s="282" t="s">
        <v>672</v>
      </c>
      <c r="N114" s="282" t="s">
        <v>673</v>
      </c>
      <c r="O114" s="282" t="s">
        <v>674</v>
      </c>
      <c r="P114" s="282">
        <v>80111600</v>
      </c>
      <c r="Q114" s="282" t="s">
        <v>1231</v>
      </c>
      <c r="R114" s="282">
        <v>12</v>
      </c>
      <c r="S114" s="282">
        <v>1</v>
      </c>
      <c r="T114" s="282">
        <v>1</v>
      </c>
      <c r="U114" s="282">
        <v>1</v>
      </c>
      <c r="V114" s="282" t="s">
        <v>676</v>
      </c>
      <c r="W114" s="282">
        <v>0</v>
      </c>
      <c r="X114" s="284">
        <v>6777000</v>
      </c>
      <c r="Y114" s="284">
        <v>6777000</v>
      </c>
      <c r="Z114" s="282">
        <v>11863</v>
      </c>
      <c r="AA114" s="285">
        <v>0</v>
      </c>
      <c r="AB114" s="285" t="s">
        <v>670</v>
      </c>
      <c r="AC114" s="282" t="s">
        <v>670</v>
      </c>
      <c r="AD114" s="282" t="s">
        <v>677</v>
      </c>
      <c r="AE114" s="286" t="s">
        <v>685</v>
      </c>
      <c r="AF114" s="286" t="s">
        <v>704</v>
      </c>
      <c r="AG114" s="282" t="s">
        <v>744</v>
      </c>
      <c r="AH114" s="285" t="s">
        <v>685</v>
      </c>
      <c r="AI114" s="285" t="s">
        <v>705</v>
      </c>
      <c r="AJ114" s="282" t="s">
        <v>679</v>
      </c>
      <c r="AK114" s="282" t="s">
        <v>1232</v>
      </c>
      <c r="AL114" s="282" t="s">
        <v>1233</v>
      </c>
      <c r="AM114" s="282" t="s">
        <v>1234</v>
      </c>
      <c r="AN114" s="282" t="s">
        <v>679</v>
      </c>
      <c r="AO114" s="282">
        <v>253</v>
      </c>
      <c r="AP114" s="282">
        <v>253</v>
      </c>
      <c r="AQ114" s="282">
        <v>253</v>
      </c>
      <c r="AR114" s="282" t="s">
        <v>684</v>
      </c>
      <c r="AS114" s="282">
        <v>12</v>
      </c>
      <c r="AT114" s="282">
        <v>12</v>
      </c>
      <c r="AU114" s="282">
        <v>12</v>
      </c>
      <c r="AV114" s="282" t="s">
        <v>684</v>
      </c>
      <c r="AW114" s="286">
        <v>3299</v>
      </c>
      <c r="AX114" s="286" t="s">
        <v>685</v>
      </c>
      <c r="AY114" s="286" t="s">
        <v>679</v>
      </c>
      <c r="AZ114" s="285">
        <v>6777000</v>
      </c>
      <c r="BA114" s="285" t="s">
        <v>685</v>
      </c>
      <c r="BB114" s="285" t="s">
        <v>679</v>
      </c>
      <c r="BC114" s="285">
        <v>3676</v>
      </c>
      <c r="BD114" s="285" t="s">
        <v>685</v>
      </c>
      <c r="BE114" s="285" t="s">
        <v>679</v>
      </c>
      <c r="BF114" s="285">
        <v>6777000</v>
      </c>
      <c r="BG114" s="285">
        <v>6777000</v>
      </c>
      <c r="BH114" s="285" t="s">
        <v>677</v>
      </c>
      <c r="BI114" s="285">
        <v>0</v>
      </c>
      <c r="BJ114" s="285">
        <v>0</v>
      </c>
      <c r="BK114" s="287">
        <v>0</v>
      </c>
      <c r="BL114" s="287" t="s">
        <v>685</v>
      </c>
    </row>
    <row r="115" spans="1:64">
      <c r="A115" s="281">
        <v>114</v>
      </c>
      <c r="B115" s="282" t="s">
        <v>1235</v>
      </c>
      <c r="C115" s="283">
        <v>7794</v>
      </c>
      <c r="D115" s="283" t="s">
        <v>1236</v>
      </c>
      <c r="E115" s="282" t="s">
        <v>664</v>
      </c>
      <c r="F115" s="282" t="s">
        <v>665</v>
      </c>
      <c r="G115" s="282" t="s">
        <v>666</v>
      </c>
      <c r="H115" s="282" t="s">
        <v>667</v>
      </c>
      <c r="I115" s="282" t="s">
        <v>668</v>
      </c>
      <c r="J115" s="282" t="s">
        <v>669</v>
      </c>
      <c r="K115" s="282" t="s">
        <v>670</v>
      </c>
      <c r="L115" s="282" t="s">
        <v>671</v>
      </c>
      <c r="M115" s="282" t="s">
        <v>672</v>
      </c>
      <c r="N115" s="282" t="s">
        <v>673</v>
      </c>
      <c r="O115" s="282" t="s">
        <v>674</v>
      </c>
      <c r="P115" s="282">
        <v>80111600</v>
      </c>
      <c r="Q115" s="282" t="s">
        <v>1237</v>
      </c>
      <c r="R115" s="282">
        <v>12</v>
      </c>
      <c r="S115" s="282">
        <v>1</v>
      </c>
      <c r="T115" s="282">
        <v>2</v>
      </c>
      <c r="U115" s="282">
        <v>1</v>
      </c>
      <c r="V115" s="282" t="s">
        <v>676</v>
      </c>
      <c r="W115" s="282">
        <v>0</v>
      </c>
      <c r="X115" s="284">
        <v>8444000</v>
      </c>
      <c r="Y115" s="284">
        <v>8444000</v>
      </c>
      <c r="Z115" s="282">
        <v>11844</v>
      </c>
      <c r="AA115" s="285">
        <v>0</v>
      </c>
      <c r="AB115" s="285" t="s">
        <v>670</v>
      </c>
      <c r="AC115" s="282" t="s">
        <v>670</v>
      </c>
      <c r="AD115" s="282" t="s">
        <v>677</v>
      </c>
      <c r="AE115" s="286" t="s">
        <v>685</v>
      </c>
      <c r="AF115" s="286" t="s">
        <v>709</v>
      </c>
      <c r="AG115" s="282" t="s">
        <v>744</v>
      </c>
      <c r="AH115" s="285" t="s">
        <v>685</v>
      </c>
      <c r="AI115" s="285" t="s">
        <v>710</v>
      </c>
      <c r="AJ115" s="282" t="s">
        <v>679</v>
      </c>
      <c r="AK115" s="282" t="s">
        <v>1238</v>
      </c>
      <c r="AL115" s="282" t="s">
        <v>1239</v>
      </c>
      <c r="AM115" s="282" t="s">
        <v>1240</v>
      </c>
      <c r="AN115" s="282" t="s">
        <v>679</v>
      </c>
      <c r="AO115" s="282">
        <v>253</v>
      </c>
      <c r="AP115" s="282">
        <v>253</v>
      </c>
      <c r="AQ115" s="282">
        <v>253</v>
      </c>
      <c r="AR115" s="282" t="s">
        <v>684</v>
      </c>
      <c r="AS115" s="282">
        <v>12</v>
      </c>
      <c r="AT115" s="282">
        <v>12</v>
      </c>
      <c r="AU115" s="282">
        <v>12</v>
      </c>
      <c r="AV115" s="282" t="s">
        <v>684</v>
      </c>
      <c r="AW115" s="286">
        <v>3652</v>
      </c>
      <c r="AX115" s="286" t="s">
        <v>685</v>
      </c>
      <c r="AY115" s="286" t="s">
        <v>679</v>
      </c>
      <c r="AZ115" s="285">
        <v>8444000</v>
      </c>
      <c r="BA115" s="285" t="s">
        <v>685</v>
      </c>
      <c r="BB115" s="285" t="s">
        <v>679</v>
      </c>
      <c r="BC115" s="285">
        <v>3407</v>
      </c>
      <c r="BD115" s="285" t="s">
        <v>685</v>
      </c>
      <c r="BE115" s="285" t="s">
        <v>679</v>
      </c>
      <c r="BF115" s="285">
        <v>8444000</v>
      </c>
      <c r="BG115" s="285">
        <v>8444000</v>
      </c>
      <c r="BH115" s="285" t="s">
        <v>677</v>
      </c>
      <c r="BI115" s="285">
        <v>1688800</v>
      </c>
      <c r="BJ115" s="285">
        <v>0</v>
      </c>
      <c r="BK115" s="287">
        <v>0</v>
      </c>
      <c r="BL115" s="287" t="s">
        <v>685</v>
      </c>
    </row>
    <row r="116" spans="1:64">
      <c r="A116" s="281">
        <v>115</v>
      </c>
      <c r="B116" s="282" t="s">
        <v>1241</v>
      </c>
      <c r="C116" s="283">
        <v>7794</v>
      </c>
      <c r="D116" s="283" t="s">
        <v>1242</v>
      </c>
      <c r="E116" s="282" t="s">
        <v>664</v>
      </c>
      <c r="F116" s="282" t="s">
        <v>665</v>
      </c>
      <c r="G116" s="282" t="s">
        <v>666</v>
      </c>
      <c r="H116" s="282" t="s">
        <v>667</v>
      </c>
      <c r="I116" s="282" t="s">
        <v>668</v>
      </c>
      <c r="J116" s="282" t="s">
        <v>669</v>
      </c>
      <c r="K116" s="282" t="s">
        <v>670</v>
      </c>
      <c r="L116" s="282" t="s">
        <v>671</v>
      </c>
      <c r="M116" s="282" t="s">
        <v>672</v>
      </c>
      <c r="N116" s="282" t="s">
        <v>673</v>
      </c>
      <c r="O116" s="282" t="s">
        <v>674</v>
      </c>
      <c r="P116" s="282">
        <v>80111600</v>
      </c>
      <c r="Q116" s="282" t="s">
        <v>1243</v>
      </c>
      <c r="R116" s="282">
        <v>12</v>
      </c>
      <c r="S116" s="282">
        <v>1</v>
      </c>
      <c r="T116" s="282">
        <v>2</v>
      </c>
      <c r="U116" s="282">
        <v>1</v>
      </c>
      <c r="V116" s="282" t="s">
        <v>676</v>
      </c>
      <c r="W116" s="282">
        <v>0</v>
      </c>
      <c r="X116" s="284">
        <v>13554000</v>
      </c>
      <c r="Y116" s="284">
        <v>13554000</v>
      </c>
      <c r="Z116" s="282">
        <v>11855</v>
      </c>
      <c r="AA116" s="285">
        <v>0</v>
      </c>
      <c r="AB116" s="285" t="s">
        <v>670</v>
      </c>
      <c r="AC116" s="282" t="s">
        <v>670</v>
      </c>
      <c r="AD116" s="282" t="s">
        <v>677</v>
      </c>
      <c r="AE116" s="286" t="s">
        <v>685</v>
      </c>
      <c r="AF116" s="286" t="s">
        <v>714</v>
      </c>
      <c r="AG116" s="282" t="s">
        <v>744</v>
      </c>
      <c r="AH116" s="285" t="s">
        <v>685</v>
      </c>
      <c r="AI116" s="285" t="s">
        <v>715</v>
      </c>
      <c r="AJ116" s="282" t="s">
        <v>679</v>
      </c>
      <c r="AK116" s="282" t="s">
        <v>1244</v>
      </c>
      <c r="AL116" s="282" t="s">
        <v>1245</v>
      </c>
      <c r="AM116" s="282" t="s">
        <v>1246</v>
      </c>
      <c r="AN116" s="282" t="s">
        <v>679</v>
      </c>
      <c r="AO116" s="282">
        <v>253</v>
      </c>
      <c r="AP116" s="282">
        <v>253</v>
      </c>
      <c r="AQ116" s="282">
        <v>253</v>
      </c>
      <c r="AR116" s="282" t="s">
        <v>684</v>
      </c>
      <c r="AS116" s="282">
        <v>12</v>
      </c>
      <c r="AT116" s="282">
        <v>12</v>
      </c>
      <c r="AU116" s="282">
        <v>12</v>
      </c>
      <c r="AV116" s="282" t="s">
        <v>684</v>
      </c>
      <c r="AW116" s="286">
        <v>3066</v>
      </c>
      <c r="AX116" s="286">
        <v>3066</v>
      </c>
      <c r="AY116" s="286" t="s">
        <v>677</v>
      </c>
      <c r="AZ116" s="285">
        <v>13554000</v>
      </c>
      <c r="BA116" s="285">
        <v>13554000</v>
      </c>
      <c r="BB116" s="285" t="s">
        <v>677</v>
      </c>
      <c r="BC116" s="285">
        <v>3383</v>
      </c>
      <c r="BD116" s="285" t="s">
        <v>685</v>
      </c>
      <c r="BE116" s="285" t="s">
        <v>679</v>
      </c>
      <c r="BF116" s="285">
        <v>13554000</v>
      </c>
      <c r="BG116" s="285">
        <v>13554000</v>
      </c>
      <c r="BH116" s="285" t="s">
        <v>677</v>
      </c>
      <c r="BI116" s="285">
        <v>0</v>
      </c>
      <c r="BJ116" s="285">
        <v>0</v>
      </c>
      <c r="BK116" s="287">
        <v>0</v>
      </c>
      <c r="BL116" s="287">
        <v>13554000</v>
      </c>
    </row>
    <row r="117" spans="1:64">
      <c r="A117" s="281">
        <v>116</v>
      </c>
      <c r="B117" s="282" t="s">
        <v>1247</v>
      </c>
      <c r="C117" s="283">
        <v>7794</v>
      </c>
      <c r="D117" s="283" t="s">
        <v>1248</v>
      </c>
      <c r="E117" s="282" t="s">
        <v>664</v>
      </c>
      <c r="F117" s="282" t="s">
        <v>665</v>
      </c>
      <c r="G117" s="282" t="s">
        <v>666</v>
      </c>
      <c r="H117" s="282" t="s">
        <v>667</v>
      </c>
      <c r="I117" s="282" t="s">
        <v>668</v>
      </c>
      <c r="J117" s="282" t="s">
        <v>669</v>
      </c>
      <c r="K117" s="282" t="s">
        <v>670</v>
      </c>
      <c r="L117" s="282" t="s">
        <v>671</v>
      </c>
      <c r="M117" s="282" t="s">
        <v>672</v>
      </c>
      <c r="N117" s="282" t="s">
        <v>673</v>
      </c>
      <c r="O117" s="282" t="s">
        <v>674</v>
      </c>
      <c r="P117" s="282">
        <v>80111600</v>
      </c>
      <c r="Q117" s="282" t="s">
        <v>1249</v>
      </c>
      <c r="R117" s="282">
        <v>12</v>
      </c>
      <c r="S117" s="282">
        <v>1</v>
      </c>
      <c r="T117" s="282">
        <v>2</v>
      </c>
      <c r="U117" s="282">
        <v>1</v>
      </c>
      <c r="V117" s="282" t="s">
        <v>676</v>
      </c>
      <c r="W117" s="282">
        <v>0</v>
      </c>
      <c r="X117" s="284">
        <v>8444000</v>
      </c>
      <c r="Y117" s="284">
        <v>8444000</v>
      </c>
      <c r="Z117" s="282">
        <v>11850</v>
      </c>
      <c r="AA117" s="285">
        <v>0</v>
      </c>
      <c r="AB117" s="285" t="s">
        <v>670</v>
      </c>
      <c r="AC117" s="282" t="s">
        <v>670</v>
      </c>
      <c r="AD117" s="282" t="s">
        <v>677</v>
      </c>
      <c r="AE117" s="286" t="s">
        <v>685</v>
      </c>
      <c r="AF117" s="286" t="s">
        <v>719</v>
      </c>
      <c r="AG117" s="282" t="s">
        <v>744</v>
      </c>
      <c r="AH117" s="285" t="s">
        <v>685</v>
      </c>
      <c r="AI117" s="285" t="s">
        <v>720</v>
      </c>
      <c r="AJ117" s="282" t="s">
        <v>679</v>
      </c>
      <c r="AK117" s="282" t="s">
        <v>1250</v>
      </c>
      <c r="AL117" s="282" t="s">
        <v>1251</v>
      </c>
      <c r="AM117" s="282" t="s">
        <v>1252</v>
      </c>
      <c r="AN117" s="282" t="s">
        <v>679</v>
      </c>
      <c r="AO117" s="282">
        <v>253</v>
      </c>
      <c r="AP117" s="282">
        <v>253</v>
      </c>
      <c r="AQ117" s="282">
        <v>253</v>
      </c>
      <c r="AR117" s="282" t="s">
        <v>684</v>
      </c>
      <c r="AS117" s="282">
        <v>12</v>
      </c>
      <c r="AT117" s="282">
        <v>12</v>
      </c>
      <c r="AU117" s="282">
        <v>12</v>
      </c>
      <c r="AV117" s="282" t="s">
        <v>684</v>
      </c>
      <c r="AW117" s="286">
        <v>3541</v>
      </c>
      <c r="AX117" s="286" t="s">
        <v>685</v>
      </c>
      <c r="AY117" s="286" t="s">
        <v>679</v>
      </c>
      <c r="AZ117" s="285">
        <v>8444000</v>
      </c>
      <c r="BA117" s="285" t="s">
        <v>685</v>
      </c>
      <c r="BB117" s="285" t="s">
        <v>679</v>
      </c>
      <c r="BC117" s="285">
        <v>3831</v>
      </c>
      <c r="BD117" s="285" t="s">
        <v>685</v>
      </c>
      <c r="BE117" s="285" t="s">
        <v>679</v>
      </c>
      <c r="BF117" s="285">
        <v>8444000</v>
      </c>
      <c r="BG117" s="285">
        <v>8444000</v>
      </c>
      <c r="BH117" s="285" t="s">
        <v>677</v>
      </c>
      <c r="BI117" s="285">
        <v>985133</v>
      </c>
      <c r="BJ117" s="285">
        <v>0</v>
      </c>
      <c r="BK117" s="287">
        <v>0</v>
      </c>
      <c r="BL117" s="287" t="s">
        <v>685</v>
      </c>
    </row>
    <row r="118" spans="1:64">
      <c r="A118" s="281">
        <v>117</v>
      </c>
      <c r="B118" s="282" t="s">
        <v>1253</v>
      </c>
      <c r="C118" s="283">
        <v>7794</v>
      </c>
      <c r="D118" s="283" t="s">
        <v>1254</v>
      </c>
      <c r="E118" s="282" t="s">
        <v>664</v>
      </c>
      <c r="F118" s="282" t="s">
        <v>665</v>
      </c>
      <c r="G118" s="282" t="s">
        <v>666</v>
      </c>
      <c r="H118" s="282" t="s">
        <v>667</v>
      </c>
      <c r="I118" s="282" t="s">
        <v>668</v>
      </c>
      <c r="J118" s="282" t="s">
        <v>669</v>
      </c>
      <c r="K118" s="282" t="s">
        <v>670</v>
      </c>
      <c r="L118" s="282" t="s">
        <v>671</v>
      </c>
      <c r="M118" s="282" t="s">
        <v>672</v>
      </c>
      <c r="N118" s="282" t="s">
        <v>673</v>
      </c>
      <c r="O118" s="282" t="s">
        <v>674</v>
      </c>
      <c r="P118" s="282">
        <v>80111600</v>
      </c>
      <c r="Q118" s="282" t="s">
        <v>1255</v>
      </c>
      <c r="R118" s="282">
        <v>12</v>
      </c>
      <c r="S118" s="282">
        <v>1</v>
      </c>
      <c r="T118" s="282">
        <v>2</v>
      </c>
      <c r="U118" s="282">
        <v>1</v>
      </c>
      <c r="V118" s="282" t="s">
        <v>676</v>
      </c>
      <c r="W118" s="282">
        <v>0</v>
      </c>
      <c r="X118" s="284">
        <v>9722000</v>
      </c>
      <c r="Y118" s="284">
        <v>9722000</v>
      </c>
      <c r="Z118" s="282">
        <v>11860</v>
      </c>
      <c r="AA118" s="285">
        <v>0</v>
      </c>
      <c r="AB118" s="285" t="s">
        <v>670</v>
      </c>
      <c r="AC118" s="282" t="s">
        <v>670</v>
      </c>
      <c r="AD118" s="282" t="s">
        <v>677</v>
      </c>
      <c r="AE118" s="286" t="s">
        <v>685</v>
      </c>
      <c r="AF118" s="286" t="s">
        <v>724</v>
      </c>
      <c r="AG118" s="282" t="s">
        <v>744</v>
      </c>
      <c r="AH118" s="285" t="s">
        <v>685</v>
      </c>
      <c r="AI118" s="285" t="s">
        <v>725</v>
      </c>
      <c r="AJ118" s="282" t="s">
        <v>679</v>
      </c>
      <c r="AK118" s="282" t="s">
        <v>1256</v>
      </c>
      <c r="AL118" s="282" t="s">
        <v>1257</v>
      </c>
      <c r="AM118" s="282" t="s">
        <v>1258</v>
      </c>
      <c r="AN118" s="282" t="s">
        <v>679</v>
      </c>
      <c r="AO118" s="282">
        <v>253</v>
      </c>
      <c r="AP118" s="282">
        <v>253</v>
      </c>
      <c r="AQ118" s="282">
        <v>253</v>
      </c>
      <c r="AR118" s="282" t="s">
        <v>684</v>
      </c>
      <c r="AS118" s="282">
        <v>12</v>
      </c>
      <c r="AT118" s="282">
        <v>12</v>
      </c>
      <c r="AU118" s="282">
        <v>12</v>
      </c>
      <c r="AV118" s="282" t="s">
        <v>684</v>
      </c>
      <c r="AW118" s="286">
        <v>3675</v>
      </c>
      <c r="AX118" s="286" t="s">
        <v>685</v>
      </c>
      <c r="AY118" s="286" t="s">
        <v>679</v>
      </c>
      <c r="AZ118" s="285">
        <v>9722000</v>
      </c>
      <c r="BA118" s="285" t="s">
        <v>685</v>
      </c>
      <c r="BB118" s="285" t="s">
        <v>679</v>
      </c>
      <c r="BC118" s="285" t="s">
        <v>685</v>
      </c>
      <c r="BD118" s="285" t="s">
        <v>685</v>
      </c>
      <c r="BE118" s="285" t="s">
        <v>677</v>
      </c>
      <c r="BF118" s="285">
        <v>0</v>
      </c>
      <c r="BG118" s="285">
        <v>9722000</v>
      </c>
      <c r="BH118" s="285" t="s">
        <v>990</v>
      </c>
      <c r="BI118" s="285">
        <v>0</v>
      </c>
      <c r="BJ118" s="285">
        <v>0</v>
      </c>
      <c r="BK118" s="287">
        <v>0</v>
      </c>
      <c r="BL118" s="287" t="s">
        <v>685</v>
      </c>
    </row>
    <row r="119" spans="1:64">
      <c r="A119" s="281">
        <v>118</v>
      </c>
      <c r="B119" s="282" t="s">
        <v>1259</v>
      </c>
      <c r="C119" s="283">
        <v>7794</v>
      </c>
      <c r="D119" s="283" t="s">
        <v>1260</v>
      </c>
      <c r="E119" s="282" t="s">
        <v>664</v>
      </c>
      <c r="F119" s="282" t="s">
        <v>665</v>
      </c>
      <c r="G119" s="282" t="s">
        <v>666</v>
      </c>
      <c r="H119" s="282" t="s">
        <v>667</v>
      </c>
      <c r="I119" s="282" t="s">
        <v>668</v>
      </c>
      <c r="J119" s="282" t="s">
        <v>669</v>
      </c>
      <c r="K119" s="282" t="s">
        <v>670</v>
      </c>
      <c r="L119" s="282" t="s">
        <v>671</v>
      </c>
      <c r="M119" s="282" t="s">
        <v>672</v>
      </c>
      <c r="N119" s="282" t="s">
        <v>673</v>
      </c>
      <c r="O119" s="282" t="s">
        <v>674</v>
      </c>
      <c r="P119" s="282">
        <v>80111600</v>
      </c>
      <c r="Q119" s="282" t="s">
        <v>1261</v>
      </c>
      <c r="R119" s="282">
        <v>12</v>
      </c>
      <c r="S119" s="282">
        <v>1</v>
      </c>
      <c r="T119" s="282">
        <v>2</v>
      </c>
      <c r="U119" s="282">
        <v>1</v>
      </c>
      <c r="V119" s="282" t="s">
        <v>676</v>
      </c>
      <c r="W119" s="282">
        <v>0</v>
      </c>
      <c r="X119" s="284">
        <v>3888000</v>
      </c>
      <c r="Y119" s="284">
        <v>3888000</v>
      </c>
      <c r="Z119" s="282">
        <v>11861</v>
      </c>
      <c r="AA119" s="285">
        <v>0</v>
      </c>
      <c r="AB119" s="285" t="s">
        <v>670</v>
      </c>
      <c r="AC119" s="282" t="s">
        <v>670</v>
      </c>
      <c r="AD119" s="282" t="s">
        <v>677</v>
      </c>
      <c r="AE119" s="286" t="s">
        <v>685</v>
      </c>
      <c r="AF119" s="286" t="s">
        <v>731</v>
      </c>
      <c r="AG119" s="282" t="s">
        <v>744</v>
      </c>
      <c r="AH119" s="285" t="s">
        <v>685</v>
      </c>
      <c r="AI119" s="285" t="s">
        <v>732</v>
      </c>
      <c r="AJ119" s="282" t="s">
        <v>679</v>
      </c>
      <c r="AK119" s="282" t="s">
        <v>1262</v>
      </c>
      <c r="AL119" s="282" t="s">
        <v>1263</v>
      </c>
      <c r="AM119" s="282" t="s">
        <v>1264</v>
      </c>
      <c r="AN119" s="282" t="s">
        <v>679</v>
      </c>
      <c r="AO119" s="282">
        <v>253</v>
      </c>
      <c r="AP119" s="282">
        <v>253</v>
      </c>
      <c r="AQ119" s="282">
        <v>253</v>
      </c>
      <c r="AR119" s="282" t="s">
        <v>684</v>
      </c>
      <c r="AS119" s="282">
        <v>12</v>
      </c>
      <c r="AT119" s="282">
        <v>12</v>
      </c>
      <c r="AU119" s="282">
        <v>12</v>
      </c>
      <c r="AV119" s="282" t="s">
        <v>684</v>
      </c>
      <c r="AW119" s="286">
        <v>3511</v>
      </c>
      <c r="AX119" s="286" t="s">
        <v>685</v>
      </c>
      <c r="AY119" s="286" t="s">
        <v>679</v>
      </c>
      <c r="AZ119" s="285">
        <v>3888000</v>
      </c>
      <c r="BA119" s="285" t="s">
        <v>685</v>
      </c>
      <c r="BB119" s="285" t="s">
        <v>679</v>
      </c>
      <c r="BC119" s="285" t="s">
        <v>685</v>
      </c>
      <c r="BD119" s="285" t="s">
        <v>685</v>
      </c>
      <c r="BE119" s="285" t="s">
        <v>677</v>
      </c>
      <c r="BF119" s="285">
        <v>0</v>
      </c>
      <c r="BG119" s="285">
        <v>3888000</v>
      </c>
      <c r="BH119" s="285" t="s">
        <v>990</v>
      </c>
      <c r="BI119" s="285">
        <v>0</v>
      </c>
      <c r="BJ119" s="285">
        <v>0</v>
      </c>
      <c r="BK119" s="287">
        <v>0</v>
      </c>
      <c r="BL119" s="287" t="s">
        <v>685</v>
      </c>
    </row>
    <row r="120" spans="1:64">
      <c r="A120" s="281">
        <v>119</v>
      </c>
      <c r="B120" s="282" t="s">
        <v>1265</v>
      </c>
      <c r="C120" s="283">
        <v>7794</v>
      </c>
      <c r="D120" s="283" t="s">
        <v>1266</v>
      </c>
      <c r="E120" s="282" t="s">
        <v>664</v>
      </c>
      <c r="F120" s="282" t="s">
        <v>665</v>
      </c>
      <c r="G120" s="282" t="s">
        <v>666</v>
      </c>
      <c r="H120" s="282" t="s">
        <v>667</v>
      </c>
      <c r="I120" s="282" t="s">
        <v>668</v>
      </c>
      <c r="J120" s="282" t="s">
        <v>669</v>
      </c>
      <c r="K120" s="282" t="s">
        <v>752</v>
      </c>
      <c r="L120" s="282" t="s">
        <v>671</v>
      </c>
      <c r="M120" s="282" t="s">
        <v>672</v>
      </c>
      <c r="N120" s="282" t="s">
        <v>673</v>
      </c>
      <c r="O120" s="282" t="s">
        <v>674</v>
      </c>
      <c r="P120" s="282">
        <v>80111600</v>
      </c>
      <c r="Q120" s="282" t="s">
        <v>1267</v>
      </c>
      <c r="R120" s="282">
        <v>12</v>
      </c>
      <c r="S120" s="282">
        <v>1</v>
      </c>
      <c r="T120" s="282">
        <v>1</v>
      </c>
      <c r="U120" s="282">
        <v>1</v>
      </c>
      <c r="V120" s="282" t="s">
        <v>676</v>
      </c>
      <c r="W120" s="282">
        <v>0</v>
      </c>
      <c r="X120" s="284">
        <v>4222000</v>
      </c>
      <c r="Y120" s="284">
        <v>4222000</v>
      </c>
      <c r="Z120" s="282">
        <v>11869</v>
      </c>
      <c r="AA120" s="285">
        <v>0</v>
      </c>
      <c r="AB120" s="285" t="s">
        <v>754</v>
      </c>
      <c r="AC120" s="282" t="s">
        <v>754</v>
      </c>
      <c r="AD120" s="282" t="s">
        <v>677</v>
      </c>
      <c r="AE120" s="286" t="s">
        <v>685</v>
      </c>
      <c r="AF120" s="286" t="s">
        <v>755</v>
      </c>
      <c r="AG120" s="282" t="s">
        <v>744</v>
      </c>
      <c r="AH120" s="285" t="s">
        <v>685</v>
      </c>
      <c r="AI120" s="285" t="s">
        <v>756</v>
      </c>
      <c r="AJ120" s="282" t="s">
        <v>679</v>
      </c>
      <c r="AK120" s="282" t="s">
        <v>1268</v>
      </c>
      <c r="AL120" s="282" t="s">
        <v>1269</v>
      </c>
      <c r="AM120" s="282" t="s">
        <v>1270</v>
      </c>
      <c r="AN120" s="282" t="s">
        <v>679</v>
      </c>
      <c r="AO120" s="282">
        <v>253</v>
      </c>
      <c r="AP120" s="282">
        <v>253</v>
      </c>
      <c r="AQ120" s="282">
        <v>253</v>
      </c>
      <c r="AR120" s="282" t="s">
        <v>684</v>
      </c>
      <c r="AS120" s="282">
        <v>12</v>
      </c>
      <c r="AT120" s="282">
        <v>12</v>
      </c>
      <c r="AU120" s="282">
        <v>12</v>
      </c>
      <c r="AV120" s="282" t="s">
        <v>684</v>
      </c>
      <c r="AW120" s="286">
        <v>3427</v>
      </c>
      <c r="AX120" s="286" t="s">
        <v>685</v>
      </c>
      <c r="AY120" s="286" t="s">
        <v>679</v>
      </c>
      <c r="AZ120" s="285">
        <v>4222000</v>
      </c>
      <c r="BA120" s="285" t="s">
        <v>685</v>
      </c>
      <c r="BB120" s="285" t="s">
        <v>679</v>
      </c>
      <c r="BC120" s="285" t="s">
        <v>685</v>
      </c>
      <c r="BD120" s="285" t="s">
        <v>685</v>
      </c>
      <c r="BE120" s="285" t="s">
        <v>677</v>
      </c>
      <c r="BF120" s="285">
        <v>0</v>
      </c>
      <c r="BG120" s="285">
        <v>4222000</v>
      </c>
      <c r="BH120" s="285" t="s">
        <v>990</v>
      </c>
      <c r="BI120" s="285">
        <v>0</v>
      </c>
      <c r="BJ120" s="285">
        <v>0</v>
      </c>
      <c r="BK120" s="287">
        <v>0</v>
      </c>
      <c r="BL120" s="287" t="s">
        <v>685</v>
      </c>
    </row>
    <row r="121" spans="1:64">
      <c r="A121" s="281">
        <v>120</v>
      </c>
      <c r="B121" s="282" t="s">
        <v>1271</v>
      </c>
      <c r="C121" s="283">
        <v>7794</v>
      </c>
      <c r="D121" s="283" t="s">
        <v>1272</v>
      </c>
      <c r="E121" s="282" t="s">
        <v>664</v>
      </c>
      <c r="F121" s="282" t="s">
        <v>665</v>
      </c>
      <c r="G121" s="282" t="s">
        <v>666</v>
      </c>
      <c r="H121" s="282" t="s">
        <v>667</v>
      </c>
      <c r="I121" s="282" t="s">
        <v>668</v>
      </c>
      <c r="J121" s="282" t="s">
        <v>669</v>
      </c>
      <c r="K121" s="282" t="s">
        <v>752</v>
      </c>
      <c r="L121" s="282" t="s">
        <v>671</v>
      </c>
      <c r="M121" s="282" t="s">
        <v>672</v>
      </c>
      <c r="N121" s="282" t="s">
        <v>673</v>
      </c>
      <c r="O121" s="282" t="s">
        <v>674</v>
      </c>
      <c r="P121" s="282">
        <v>80111600</v>
      </c>
      <c r="Q121" s="282" t="s">
        <v>1273</v>
      </c>
      <c r="R121" s="282">
        <v>12</v>
      </c>
      <c r="S121" s="282">
        <v>1</v>
      </c>
      <c r="T121" s="282">
        <v>1</v>
      </c>
      <c r="U121" s="282">
        <v>1</v>
      </c>
      <c r="V121" s="282" t="s">
        <v>676</v>
      </c>
      <c r="W121" s="282">
        <v>0</v>
      </c>
      <c r="X121" s="284">
        <v>4222000</v>
      </c>
      <c r="Y121" s="284">
        <v>4222000</v>
      </c>
      <c r="Z121" s="282">
        <v>11870</v>
      </c>
      <c r="AA121" s="285">
        <v>0</v>
      </c>
      <c r="AB121" s="285" t="s">
        <v>754</v>
      </c>
      <c r="AC121" s="282" t="s">
        <v>754</v>
      </c>
      <c r="AD121" s="282" t="s">
        <v>677</v>
      </c>
      <c r="AE121" s="286" t="s">
        <v>685</v>
      </c>
      <c r="AF121" s="286" t="s">
        <v>759</v>
      </c>
      <c r="AG121" s="282" t="s">
        <v>744</v>
      </c>
      <c r="AH121" s="285" t="s">
        <v>685</v>
      </c>
      <c r="AI121" s="285" t="s">
        <v>760</v>
      </c>
      <c r="AJ121" s="282" t="s">
        <v>679</v>
      </c>
      <c r="AK121" s="282" t="s">
        <v>1274</v>
      </c>
      <c r="AL121" s="282" t="s">
        <v>1275</v>
      </c>
      <c r="AM121" s="282" t="s">
        <v>1276</v>
      </c>
      <c r="AN121" s="282" t="s">
        <v>679</v>
      </c>
      <c r="AO121" s="282">
        <v>253</v>
      </c>
      <c r="AP121" s="282">
        <v>253</v>
      </c>
      <c r="AQ121" s="282">
        <v>253</v>
      </c>
      <c r="AR121" s="282" t="s">
        <v>684</v>
      </c>
      <c r="AS121" s="282">
        <v>12</v>
      </c>
      <c r="AT121" s="282">
        <v>12</v>
      </c>
      <c r="AU121" s="282">
        <v>12</v>
      </c>
      <c r="AV121" s="282" t="s">
        <v>684</v>
      </c>
      <c r="AW121" s="286">
        <v>3880</v>
      </c>
      <c r="AX121" s="286" t="s">
        <v>685</v>
      </c>
      <c r="AY121" s="286" t="s">
        <v>679</v>
      </c>
      <c r="AZ121" s="285">
        <v>4222000</v>
      </c>
      <c r="BA121" s="285" t="s">
        <v>685</v>
      </c>
      <c r="BB121" s="285" t="s">
        <v>679</v>
      </c>
      <c r="BC121" s="285">
        <v>3622</v>
      </c>
      <c r="BD121" s="285" t="s">
        <v>685</v>
      </c>
      <c r="BE121" s="285" t="s">
        <v>679</v>
      </c>
      <c r="BF121" s="285">
        <v>4222000</v>
      </c>
      <c r="BG121" s="285">
        <v>4222000</v>
      </c>
      <c r="BH121" s="285" t="s">
        <v>677</v>
      </c>
      <c r="BI121" s="285">
        <v>1688800</v>
      </c>
      <c r="BJ121" s="285">
        <v>0</v>
      </c>
      <c r="BK121" s="287">
        <v>0</v>
      </c>
      <c r="BL121" s="287" t="s">
        <v>685</v>
      </c>
    </row>
    <row r="122" spans="1:64">
      <c r="A122" s="281">
        <v>121</v>
      </c>
      <c r="B122" s="282" t="s">
        <v>1277</v>
      </c>
      <c r="C122" s="283">
        <v>7794</v>
      </c>
      <c r="D122" s="283" t="s">
        <v>1278</v>
      </c>
      <c r="E122" s="282" t="s">
        <v>664</v>
      </c>
      <c r="F122" s="282" t="s">
        <v>665</v>
      </c>
      <c r="G122" s="282" t="s">
        <v>666</v>
      </c>
      <c r="H122" s="282" t="s">
        <v>667</v>
      </c>
      <c r="I122" s="282" t="s">
        <v>668</v>
      </c>
      <c r="J122" s="282" t="s">
        <v>669</v>
      </c>
      <c r="K122" s="282" t="s">
        <v>752</v>
      </c>
      <c r="L122" s="282" t="s">
        <v>671</v>
      </c>
      <c r="M122" s="282" t="s">
        <v>672</v>
      </c>
      <c r="N122" s="282" t="s">
        <v>673</v>
      </c>
      <c r="O122" s="282" t="s">
        <v>674</v>
      </c>
      <c r="P122" s="282">
        <v>80111600</v>
      </c>
      <c r="Q122" s="282" t="s">
        <v>1279</v>
      </c>
      <c r="R122" s="282">
        <v>12</v>
      </c>
      <c r="S122" s="282">
        <v>1</v>
      </c>
      <c r="T122" s="282">
        <v>1</v>
      </c>
      <c r="U122" s="282">
        <v>1</v>
      </c>
      <c r="V122" s="282" t="s">
        <v>676</v>
      </c>
      <c r="W122" s="282">
        <v>0</v>
      </c>
      <c r="X122" s="284">
        <v>4222000</v>
      </c>
      <c r="Y122" s="284">
        <v>4222000</v>
      </c>
      <c r="Z122" s="282">
        <v>11846</v>
      </c>
      <c r="AA122" s="285">
        <v>0</v>
      </c>
      <c r="AB122" s="285" t="s">
        <v>754</v>
      </c>
      <c r="AC122" s="282" t="s">
        <v>754</v>
      </c>
      <c r="AD122" s="282" t="s">
        <v>677</v>
      </c>
      <c r="AE122" s="286" t="s">
        <v>685</v>
      </c>
      <c r="AF122" s="286" t="s">
        <v>763</v>
      </c>
      <c r="AG122" s="282" t="s">
        <v>744</v>
      </c>
      <c r="AH122" s="285" t="s">
        <v>685</v>
      </c>
      <c r="AI122" s="285" t="s">
        <v>764</v>
      </c>
      <c r="AJ122" s="282" t="s">
        <v>679</v>
      </c>
      <c r="AK122" s="282" t="s">
        <v>1280</v>
      </c>
      <c r="AL122" s="282" t="s">
        <v>1281</v>
      </c>
      <c r="AM122" s="282" t="s">
        <v>1282</v>
      </c>
      <c r="AN122" s="282" t="s">
        <v>679</v>
      </c>
      <c r="AO122" s="282">
        <v>253</v>
      </c>
      <c r="AP122" s="282">
        <v>253</v>
      </c>
      <c r="AQ122" s="282">
        <v>253</v>
      </c>
      <c r="AR122" s="282" t="s">
        <v>684</v>
      </c>
      <c r="AS122" s="282">
        <v>12</v>
      </c>
      <c r="AT122" s="282">
        <v>12</v>
      </c>
      <c r="AU122" s="282">
        <v>12</v>
      </c>
      <c r="AV122" s="282" t="s">
        <v>684</v>
      </c>
      <c r="AW122" s="286">
        <v>3888</v>
      </c>
      <c r="AX122" s="286" t="s">
        <v>685</v>
      </c>
      <c r="AY122" s="286" t="s">
        <v>679</v>
      </c>
      <c r="AZ122" s="285">
        <v>4222000</v>
      </c>
      <c r="BA122" s="285" t="s">
        <v>685</v>
      </c>
      <c r="BB122" s="285" t="s">
        <v>679</v>
      </c>
      <c r="BC122" s="285">
        <v>3539</v>
      </c>
      <c r="BD122" s="285" t="s">
        <v>685</v>
      </c>
      <c r="BE122" s="285" t="s">
        <v>679</v>
      </c>
      <c r="BF122" s="285">
        <v>4222000</v>
      </c>
      <c r="BG122" s="285">
        <v>4222000</v>
      </c>
      <c r="BH122" s="285" t="s">
        <v>677</v>
      </c>
      <c r="BI122" s="285">
        <v>1407333</v>
      </c>
      <c r="BJ122" s="285">
        <v>0</v>
      </c>
      <c r="BK122" s="287">
        <v>0</v>
      </c>
      <c r="BL122" s="287" t="s">
        <v>685</v>
      </c>
    </row>
    <row r="123" spans="1:64">
      <c r="A123" s="281">
        <v>122</v>
      </c>
      <c r="B123" s="282" t="s">
        <v>1283</v>
      </c>
      <c r="C123" s="283">
        <v>7794</v>
      </c>
      <c r="D123" s="283" t="s">
        <v>1284</v>
      </c>
      <c r="E123" s="282" t="s">
        <v>664</v>
      </c>
      <c r="F123" s="282" t="s">
        <v>665</v>
      </c>
      <c r="G123" s="282" t="s">
        <v>666</v>
      </c>
      <c r="H123" s="282" t="s">
        <v>667</v>
      </c>
      <c r="I123" s="282" t="s">
        <v>668</v>
      </c>
      <c r="J123" s="282" t="s">
        <v>669</v>
      </c>
      <c r="K123" s="282" t="s">
        <v>752</v>
      </c>
      <c r="L123" s="282" t="s">
        <v>671</v>
      </c>
      <c r="M123" s="282" t="s">
        <v>672</v>
      </c>
      <c r="N123" s="282" t="s">
        <v>673</v>
      </c>
      <c r="O123" s="282" t="s">
        <v>674</v>
      </c>
      <c r="P123" s="282">
        <v>80111600</v>
      </c>
      <c r="Q123" s="282" t="s">
        <v>1285</v>
      </c>
      <c r="R123" s="282">
        <v>12</v>
      </c>
      <c r="S123" s="282">
        <v>1</v>
      </c>
      <c r="T123" s="282">
        <v>1</v>
      </c>
      <c r="U123" s="282">
        <v>1</v>
      </c>
      <c r="V123" s="282" t="s">
        <v>676</v>
      </c>
      <c r="W123" s="282">
        <v>0</v>
      </c>
      <c r="X123" s="284">
        <v>4222000</v>
      </c>
      <c r="Y123" s="284">
        <v>4222000</v>
      </c>
      <c r="Z123" s="282">
        <v>11853</v>
      </c>
      <c r="AA123" s="285">
        <v>0</v>
      </c>
      <c r="AB123" s="285" t="s">
        <v>754</v>
      </c>
      <c r="AC123" s="282" t="s">
        <v>754</v>
      </c>
      <c r="AD123" s="282" t="s">
        <v>677</v>
      </c>
      <c r="AE123" s="286" t="s">
        <v>685</v>
      </c>
      <c r="AF123" s="286" t="s">
        <v>766</v>
      </c>
      <c r="AG123" s="282" t="s">
        <v>744</v>
      </c>
      <c r="AH123" s="285" t="s">
        <v>685</v>
      </c>
      <c r="AI123" s="285" t="s">
        <v>767</v>
      </c>
      <c r="AJ123" s="282" t="s">
        <v>679</v>
      </c>
      <c r="AK123" s="282" t="s">
        <v>1286</v>
      </c>
      <c r="AL123" s="282" t="s">
        <v>1287</v>
      </c>
      <c r="AM123" s="282" t="s">
        <v>1288</v>
      </c>
      <c r="AN123" s="282" t="s">
        <v>679</v>
      </c>
      <c r="AO123" s="282">
        <v>253</v>
      </c>
      <c r="AP123" s="282">
        <v>253</v>
      </c>
      <c r="AQ123" s="282">
        <v>253</v>
      </c>
      <c r="AR123" s="282" t="s">
        <v>684</v>
      </c>
      <c r="AS123" s="282">
        <v>12</v>
      </c>
      <c r="AT123" s="282">
        <v>12</v>
      </c>
      <c r="AU123" s="282">
        <v>12</v>
      </c>
      <c r="AV123" s="282" t="s">
        <v>684</v>
      </c>
      <c r="AW123" s="286">
        <v>3067</v>
      </c>
      <c r="AX123" s="286">
        <v>3067</v>
      </c>
      <c r="AY123" s="286" t="s">
        <v>677</v>
      </c>
      <c r="AZ123" s="285">
        <v>4222000</v>
      </c>
      <c r="BA123" s="285">
        <v>4222000</v>
      </c>
      <c r="BB123" s="285" t="s">
        <v>677</v>
      </c>
      <c r="BC123" s="285">
        <v>3885</v>
      </c>
      <c r="BD123" s="285" t="s">
        <v>685</v>
      </c>
      <c r="BE123" s="285" t="s">
        <v>679</v>
      </c>
      <c r="BF123" s="285">
        <v>4222000</v>
      </c>
      <c r="BG123" s="285">
        <v>4222000</v>
      </c>
      <c r="BH123" s="285" t="s">
        <v>677</v>
      </c>
      <c r="BI123" s="285">
        <v>985133</v>
      </c>
      <c r="BJ123" s="285">
        <v>0</v>
      </c>
      <c r="BK123" s="287">
        <v>0</v>
      </c>
      <c r="BL123" s="287">
        <v>4222000</v>
      </c>
    </row>
    <row r="124" spans="1:64">
      <c r="A124" s="281">
        <v>123</v>
      </c>
      <c r="B124" s="282" t="s">
        <v>1289</v>
      </c>
      <c r="C124" s="283">
        <v>7794</v>
      </c>
      <c r="D124" s="283" t="s">
        <v>1290</v>
      </c>
      <c r="E124" s="282" t="s">
        <v>664</v>
      </c>
      <c r="F124" s="282" t="s">
        <v>665</v>
      </c>
      <c r="G124" s="282" t="s">
        <v>771</v>
      </c>
      <c r="H124" s="282" t="s">
        <v>667</v>
      </c>
      <c r="I124" s="282" t="s">
        <v>668</v>
      </c>
      <c r="J124" s="282" t="s">
        <v>669</v>
      </c>
      <c r="K124" s="282" t="s">
        <v>772</v>
      </c>
      <c r="L124" s="282" t="s">
        <v>671</v>
      </c>
      <c r="M124" s="282" t="s">
        <v>672</v>
      </c>
      <c r="N124" s="282" t="s">
        <v>673</v>
      </c>
      <c r="O124" s="282" t="s">
        <v>674</v>
      </c>
      <c r="P124" s="282">
        <v>80111600</v>
      </c>
      <c r="Q124" s="282" t="s">
        <v>1291</v>
      </c>
      <c r="R124" s="282">
        <v>12</v>
      </c>
      <c r="S124" s="282">
        <v>1</v>
      </c>
      <c r="T124" s="282">
        <v>1</v>
      </c>
      <c r="U124" s="282">
        <v>1</v>
      </c>
      <c r="V124" s="282" t="s">
        <v>676</v>
      </c>
      <c r="W124" s="282">
        <v>0</v>
      </c>
      <c r="X124" s="284">
        <v>2656000</v>
      </c>
      <c r="Y124" s="284">
        <v>2656000</v>
      </c>
      <c r="Z124" s="282">
        <v>11835</v>
      </c>
      <c r="AA124" s="285">
        <v>0</v>
      </c>
      <c r="AB124" s="285" t="s">
        <v>774</v>
      </c>
      <c r="AC124" s="282" t="s">
        <v>774</v>
      </c>
      <c r="AD124" s="282" t="s">
        <v>677</v>
      </c>
      <c r="AE124" s="286" t="s">
        <v>685</v>
      </c>
      <c r="AF124" s="286" t="s">
        <v>775</v>
      </c>
      <c r="AG124" s="282" t="s">
        <v>744</v>
      </c>
      <c r="AH124" s="285" t="s">
        <v>685</v>
      </c>
      <c r="AI124" s="285" t="s">
        <v>776</v>
      </c>
      <c r="AJ124" s="282" t="s">
        <v>679</v>
      </c>
      <c r="AK124" s="282" t="s">
        <v>1292</v>
      </c>
      <c r="AL124" s="282" t="s">
        <v>1293</v>
      </c>
      <c r="AM124" s="282" t="s">
        <v>1294</v>
      </c>
      <c r="AN124" s="282" t="s">
        <v>679</v>
      </c>
      <c r="AO124" s="282">
        <v>253</v>
      </c>
      <c r="AP124" s="282">
        <v>253</v>
      </c>
      <c r="AQ124" s="282">
        <v>253</v>
      </c>
      <c r="AR124" s="282" t="s">
        <v>684</v>
      </c>
      <c r="AS124" s="282">
        <v>12</v>
      </c>
      <c r="AT124" s="282">
        <v>12</v>
      </c>
      <c r="AU124" s="282">
        <v>12</v>
      </c>
      <c r="AV124" s="282" t="s">
        <v>684</v>
      </c>
      <c r="AW124" s="286">
        <v>3482</v>
      </c>
      <c r="AX124" s="286" t="s">
        <v>685</v>
      </c>
      <c r="AY124" s="286" t="s">
        <v>679</v>
      </c>
      <c r="AZ124" s="285">
        <v>2656000</v>
      </c>
      <c r="BA124" s="285" t="s">
        <v>685</v>
      </c>
      <c r="BB124" s="285" t="s">
        <v>679</v>
      </c>
      <c r="BC124" s="285">
        <v>3266</v>
      </c>
      <c r="BD124" s="285" t="s">
        <v>685</v>
      </c>
      <c r="BE124" s="285" t="s">
        <v>679</v>
      </c>
      <c r="BF124" s="285">
        <v>2656000</v>
      </c>
      <c r="BG124" s="285">
        <v>2656000</v>
      </c>
      <c r="BH124" s="285" t="s">
        <v>677</v>
      </c>
      <c r="BI124" s="285">
        <v>0</v>
      </c>
      <c r="BJ124" s="285">
        <v>0</v>
      </c>
      <c r="BK124" s="287">
        <v>0</v>
      </c>
      <c r="BL124" s="287" t="s">
        <v>685</v>
      </c>
    </row>
    <row r="125" spans="1:64">
      <c r="A125" s="281">
        <v>124</v>
      </c>
      <c r="B125" s="282" t="s">
        <v>1295</v>
      </c>
      <c r="C125" s="283">
        <v>7794</v>
      </c>
      <c r="D125" s="283" t="s">
        <v>1296</v>
      </c>
      <c r="E125" s="282" t="s">
        <v>664</v>
      </c>
      <c r="F125" s="282" t="s">
        <v>665</v>
      </c>
      <c r="G125" s="282" t="s">
        <v>781</v>
      </c>
      <c r="H125" s="282" t="s">
        <v>782</v>
      </c>
      <c r="I125" s="282" t="s">
        <v>783</v>
      </c>
      <c r="J125" s="282" t="s">
        <v>784</v>
      </c>
      <c r="K125" s="282" t="s">
        <v>785</v>
      </c>
      <c r="L125" s="282" t="s">
        <v>671</v>
      </c>
      <c r="M125" s="282" t="s">
        <v>672</v>
      </c>
      <c r="N125" s="282" t="s">
        <v>673</v>
      </c>
      <c r="O125" s="282" t="s">
        <v>674</v>
      </c>
      <c r="P125" s="282">
        <v>80111600</v>
      </c>
      <c r="Q125" s="282" t="s">
        <v>1297</v>
      </c>
      <c r="R125" s="282">
        <v>12</v>
      </c>
      <c r="S125" s="282">
        <v>1</v>
      </c>
      <c r="T125" s="282">
        <v>1</v>
      </c>
      <c r="U125" s="282">
        <v>1</v>
      </c>
      <c r="V125" s="282" t="s">
        <v>676</v>
      </c>
      <c r="W125" s="282">
        <v>0</v>
      </c>
      <c r="X125" s="284">
        <v>4222000</v>
      </c>
      <c r="Y125" s="284">
        <v>4222000</v>
      </c>
      <c r="Z125" s="282">
        <v>11711</v>
      </c>
      <c r="AA125" s="285">
        <v>0</v>
      </c>
      <c r="AB125" s="285" t="s">
        <v>785</v>
      </c>
      <c r="AC125" s="282" t="s">
        <v>785</v>
      </c>
      <c r="AD125" s="282" t="s">
        <v>677</v>
      </c>
      <c r="AE125" s="286" t="s">
        <v>685</v>
      </c>
      <c r="AF125" s="286" t="s">
        <v>799</v>
      </c>
      <c r="AG125" s="282" t="s">
        <v>744</v>
      </c>
      <c r="AH125" s="285" t="s">
        <v>685</v>
      </c>
      <c r="AI125" s="285" t="s">
        <v>800</v>
      </c>
      <c r="AJ125" s="282" t="s">
        <v>679</v>
      </c>
      <c r="AK125" s="282" t="s">
        <v>1298</v>
      </c>
      <c r="AL125" s="282" t="s">
        <v>1299</v>
      </c>
      <c r="AM125" s="282" t="s">
        <v>1300</v>
      </c>
      <c r="AN125" s="282" t="s">
        <v>679</v>
      </c>
      <c r="AO125" s="282">
        <v>253</v>
      </c>
      <c r="AP125" s="282">
        <v>253</v>
      </c>
      <c r="AQ125" s="282">
        <v>253</v>
      </c>
      <c r="AR125" s="282" t="s">
        <v>684</v>
      </c>
      <c r="AS125" s="282">
        <v>12</v>
      </c>
      <c r="AT125" s="282">
        <v>12</v>
      </c>
      <c r="AU125" s="282">
        <v>12</v>
      </c>
      <c r="AV125" s="282" t="s">
        <v>684</v>
      </c>
      <c r="AW125" s="286">
        <v>3259</v>
      </c>
      <c r="AX125" s="286" t="s">
        <v>685</v>
      </c>
      <c r="AY125" s="286" t="s">
        <v>679</v>
      </c>
      <c r="AZ125" s="285">
        <v>4222000</v>
      </c>
      <c r="BA125" s="285" t="s">
        <v>685</v>
      </c>
      <c r="BB125" s="285" t="s">
        <v>679</v>
      </c>
      <c r="BC125" s="285">
        <v>3183</v>
      </c>
      <c r="BD125" s="285" t="s">
        <v>685</v>
      </c>
      <c r="BE125" s="285" t="s">
        <v>679</v>
      </c>
      <c r="BF125" s="285">
        <v>4222000</v>
      </c>
      <c r="BG125" s="285">
        <v>4222000</v>
      </c>
      <c r="BH125" s="285" t="s">
        <v>677</v>
      </c>
      <c r="BI125" s="285">
        <v>0</v>
      </c>
      <c r="BJ125" s="285">
        <v>0</v>
      </c>
      <c r="BK125" s="287">
        <v>0</v>
      </c>
      <c r="BL125" s="287" t="s">
        <v>685</v>
      </c>
    </row>
    <row r="126" spans="1:64">
      <c r="A126" s="281">
        <v>125</v>
      </c>
      <c r="B126" s="282" t="s">
        <v>1301</v>
      </c>
      <c r="C126" s="283">
        <v>7794</v>
      </c>
      <c r="D126" s="283" t="s">
        <v>1302</v>
      </c>
      <c r="E126" s="282" t="s">
        <v>664</v>
      </c>
      <c r="F126" s="282" t="s">
        <v>665</v>
      </c>
      <c r="G126" s="282" t="s">
        <v>781</v>
      </c>
      <c r="H126" s="282" t="s">
        <v>782</v>
      </c>
      <c r="I126" s="282" t="s">
        <v>783</v>
      </c>
      <c r="J126" s="282" t="s">
        <v>784</v>
      </c>
      <c r="K126" s="282" t="s">
        <v>785</v>
      </c>
      <c r="L126" s="282" t="s">
        <v>671</v>
      </c>
      <c r="M126" s="282" t="s">
        <v>672</v>
      </c>
      <c r="N126" s="282" t="s">
        <v>673</v>
      </c>
      <c r="O126" s="282" t="s">
        <v>674</v>
      </c>
      <c r="P126" s="282">
        <v>80111600</v>
      </c>
      <c r="Q126" s="282" t="s">
        <v>1303</v>
      </c>
      <c r="R126" s="282">
        <v>12</v>
      </c>
      <c r="S126" s="282">
        <v>1</v>
      </c>
      <c r="T126" s="282">
        <v>2</v>
      </c>
      <c r="U126" s="282">
        <v>1</v>
      </c>
      <c r="V126" s="282" t="s">
        <v>676</v>
      </c>
      <c r="W126" s="282">
        <v>0</v>
      </c>
      <c r="X126" s="284">
        <v>15788000</v>
      </c>
      <c r="Y126" s="284">
        <v>15788000</v>
      </c>
      <c r="Z126" s="282">
        <v>12017</v>
      </c>
      <c r="AA126" s="285">
        <v>0</v>
      </c>
      <c r="AB126" s="285" t="s">
        <v>785</v>
      </c>
      <c r="AC126" s="282" t="s">
        <v>785</v>
      </c>
      <c r="AD126" s="282" t="s">
        <v>677</v>
      </c>
      <c r="AE126" s="286" t="s">
        <v>685</v>
      </c>
      <c r="AF126" s="286" t="s">
        <v>804</v>
      </c>
      <c r="AG126" s="282" t="s">
        <v>744</v>
      </c>
      <c r="AH126" s="285" t="s">
        <v>685</v>
      </c>
      <c r="AI126" s="285" t="s">
        <v>805</v>
      </c>
      <c r="AJ126" s="282" t="s">
        <v>679</v>
      </c>
      <c r="AK126" s="282" t="s">
        <v>1304</v>
      </c>
      <c r="AL126" s="282" t="s">
        <v>1305</v>
      </c>
      <c r="AM126" s="282" t="s">
        <v>1306</v>
      </c>
      <c r="AN126" s="282" t="s">
        <v>679</v>
      </c>
      <c r="AO126" s="282">
        <v>253</v>
      </c>
      <c r="AP126" s="282">
        <v>253</v>
      </c>
      <c r="AQ126" s="282">
        <v>253</v>
      </c>
      <c r="AR126" s="282" t="s">
        <v>684</v>
      </c>
      <c r="AS126" s="282">
        <v>12</v>
      </c>
      <c r="AT126" s="282">
        <v>12</v>
      </c>
      <c r="AU126" s="282">
        <v>12</v>
      </c>
      <c r="AV126" s="282" t="s">
        <v>684</v>
      </c>
      <c r="AW126" s="286">
        <v>3498</v>
      </c>
      <c r="AX126" s="286" t="s">
        <v>685</v>
      </c>
      <c r="AY126" s="286" t="s">
        <v>679</v>
      </c>
      <c r="AZ126" s="285">
        <v>15788000</v>
      </c>
      <c r="BA126" s="285" t="s">
        <v>685</v>
      </c>
      <c r="BB126" s="285" t="s">
        <v>679</v>
      </c>
      <c r="BC126" s="285">
        <v>3853</v>
      </c>
      <c r="BD126" s="285" t="s">
        <v>685</v>
      </c>
      <c r="BE126" s="285" t="s">
        <v>679</v>
      </c>
      <c r="BF126" s="285">
        <v>15788000</v>
      </c>
      <c r="BG126" s="285">
        <v>15788000</v>
      </c>
      <c r="BH126" s="285" t="s">
        <v>677</v>
      </c>
      <c r="BI126" s="285">
        <v>1841933</v>
      </c>
      <c r="BJ126" s="285">
        <v>0</v>
      </c>
      <c r="BK126" s="287">
        <v>0</v>
      </c>
      <c r="BL126" s="287" t="s">
        <v>685</v>
      </c>
    </row>
    <row r="127" spans="1:64">
      <c r="A127" s="281">
        <v>126</v>
      </c>
      <c r="B127" s="282" t="s">
        <v>1307</v>
      </c>
      <c r="C127" s="283">
        <v>7794</v>
      </c>
      <c r="D127" s="283" t="s">
        <v>1308</v>
      </c>
      <c r="E127" s="282" t="s">
        <v>664</v>
      </c>
      <c r="F127" s="282" t="s">
        <v>665</v>
      </c>
      <c r="G127" s="282" t="s">
        <v>781</v>
      </c>
      <c r="H127" s="282" t="s">
        <v>814</v>
      </c>
      <c r="I127" s="282" t="s">
        <v>815</v>
      </c>
      <c r="J127" s="282" t="s">
        <v>784</v>
      </c>
      <c r="K127" s="282" t="s">
        <v>816</v>
      </c>
      <c r="L127" s="282" t="s">
        <v>671</v>
      </c>
      <c r="M127" s="282" t="s">
        <v>672</v>
      </c>
      <c r="N127" s="282" t="s">
        <v>673</v>
      </c>
      <c r="O127" s="282" t="s">
        <v>674</v>
      </c>
      <c r="P127" s="282">
        <v>80111600</v>
      </c>
      <c r="Q127" s="282" t="s">
        <v>1309</v>
      </c>
      <c r="R127" s="282">
        <v>12</v>
      </c>
      <c r="S127" s="282">
        <v>1</v>
      </c>
      <c r="T127" s="282">
        <v>1</v>
      </c>
      <c r="U127" s="282">
        <v>1</v>
      </c>
      <c r="V127" s="282" t="s">
        <v>676</v>
      </c>
      <c r="W127" s="282">
        <v>0</v>
      </c>
      <c r="X127" s="284">
        <v>3746000</v>
      </c>
      <c r="Y127" s="284">
        <v>3746000</v>
      </c>
      <c r="Z127" s="282">
        <v>12046</v>
      </c>
      <c r="AA127" s="285">
        <v>0</v>
      </c>
      <c r="AB127" s="285" t="s">
        <v>818</v>
      </c>
      <c r="AC127" s="282" t="s">
        <v>818</v>
      </c>
      <c r="AD127" s="282" t="s">
        <v>677</v>
      </c>
      <c r="AE127" s="286" t="s">
        <v>685</v>
      </c>
      <c r="AF127" s="286" t="s">
        <v>819</v>
      </c>
      <c r="AG127" s="282" t="s">
        <v>744</v>
      </c>
      <c r="AH127" s="285" t="s">
        <v>685</v>
      </c>
      <c r="AI127" s="285" t="s">
        <v>820</v>
      </c>
      <c r="AJ127" s="282" t="s">
        <v>679</v>
      </c>
      <c r="AK127" s="282" t="s">
        <v>1310</v>
      </c>
      <c r="AL127" s="282" t="s">
        <v>1311</v>
      </c>
      <c r="AM127" s="282" t="s">
        <v>1312</v>
      </c>
      <c r="AN127" s="282" t="s">
        <v>679</v>
      </c>
      <c r="AO127" s="282">
        <v>253</v>
      </c>
      <c r="AP127" s="282">
        <v>253</v>
      </c>
      <c r="AQ127" s="282">
        <v>253</v>
      </c>
      <c r="AR127" s="282" t="s">
        <v>684</v>
      </c>
      <c r="AS127" s="282">
        <v>12</v>
      </c>
      <c r="AT127" s="282">
        <v>12</v>
      </c>
      <c r="AU127" s="282">
        <v>12</v>
      </c>
      <c r="AV127" s="282" t="s">
        <v>684</v>
      </c>
      <c r="AW127" s="286">
        <v>3881</v>
      </c>
      <c r="AX127" s="286" t="s">
        <v>685</v>
      </c>
      <c r="AY127" s="286" t="s">
        <v>679</v>
      </c>
      <c r="AZ127" s="285">
        <v>3746000</v>
      </c>
      <c r="BA127" s="285" t="s">
        <v>685</v>
      </c>
      <c r="BB127" s="285" t="s">
        <v>679</v>
      </c>
      <c r="BC127" s="285">
        <v>3782</v>
      </c>
      <c r="BD127" s="285" t="s">
        <v>685</v>
      </c>
      <c r="BE127" s="285" t="s">
        <v>679</v>
      </c>
      <c r="BF127" s="285">
        <v>3746000</v>
      </c>
      <c r="BG127" s="285">
        <v>3746000</v>
      </c>
      <c r="BH127" s="285" t="s">
        <v>677</v>
      </c>
      <c r="BI127" s="285">
        <v>749200</v>
      </c>
      <c r="BJ127" s="285">
        <v>0</v>
      </c>
      <c r="BK127" s="287">
        <v>0</v>
      </c>
      <c r="BL127" s="287" t="s">
        <v>685</v>
      </c>
    </row>
    <row r="128" spans="1:64">
      <c r="A128" s="281">
        <v>127</v>
      </c>
      <c r="B128" s="282" t="s">
        <v>1313</v>
      </c>
      <c r="C128" s="283">
        <v>7794</v>
      </c>
      <c r="D128" s="283" t="s">
        <v>1314</v>
      </c>
      <c r="E128" s="282" t="s">
        <v>664</v>
      </c>
      <c r="F128" s="282" t="s">
        <v>665</v>
      </c>
      <c r="G128" s="282" t="s">
        <v>781</v>
      </c>
      <c r="H128" s="282" t="s">
        <v>782</v>
      </c>
      <c r="I128" s="282" t="s">
        <v>783</v>
      </c>
      <c r="J128" s="282" t="s">
        <v>784</v>
      </c>
      <c r="K128" s="282" t="s">
        <v>823</v>
      </c>
      <c r="L128" s="282" t="s">
        <v>671</v>
      </c>
      <c r="M128" s="282" t="s">
        <v>672</v>
      </c>
      <c r="N128" s="282" t="s">
        <v>673</v>
      </c>
      <c r="O128" s="282" t="s">
        <v>674</v>
      </c>
      <c r="P128" s="282">
        <v>80111600</v>
      </c>
      <c r="Q128" s="282" t="s">
        <v>1315</v>
      </c>
      <c r="R128" s="282">
        <v>12</v>
      </c>
      <c r="S128" s="282">
        <v>1</v>
      </c>
      <c r="T128" s="282">
        <v>2</v>
      </c>
      <c r="U128" s="282">
        <v>1</v>
      </c>
      <c r="V128" s="282" t="s">
        <v>676</v>
      </c>
      <c r="W128" s="282">
        <v>0</v>
      </c>
      <c r="X128" s="284">
        <v>8444000</v>
      </c>
      <c r="Y128" s="284">
        <v>8444000</v>
      </c>
      <c r="Z128" s="282">
        <v>12025</v>
      </c>
      <c r="AA128" s="285">
        <v>0</v>
      </c>
      <c r="AB128" s="285" t="s">
        <v>825</v>
      </c>
      <c r="AC128" s="282" t="s">
        <v>825</v>
      </c>
      <c r="AD128" s="282" t="s">
        <v>677</v>
      </c>
      <c r="AE128" s="286" t="s">
        <v>685</v>
      </c>
      <c r="AF128" s="286" t="s">
        <v>826</v>
      </c>
      <c r="AG128" s="282" t="s">
        <v>744</v>
      </c>
      <c r="AH128" s="285" t="s">
        <v>685</v>
      </c>
      <c r="AI128" s="285" t="s">
        <v>827</v>
      </c>
      <c r="AJ128" s="282" t="s">
        <v>679</v>
      </c>
      <c r="AK128" s="282" t="s">
        <v>1316</v>
      </c>
      <c r="AL128" s="282" t="s">
        <v>1317</v>
      </c>
      <c r="AM128" s="282" t="s">
        <v>1318</v>
      </c>
      <c r="AN128" s="282" t="s">
        <v>679</v>
      </c>
      <c r="AO128" s="282">
        <v>253</v>
      </c>
      <c r="AP128" s="282">
        <v>253</v>
      </c>
      <c r="AQ128" s="282">
        <v>253</v>
      </c>
      <c r="AR128" s="282" t="s">
        <v>684</v>
      </c>
      <c r="AS128" s="282">
        <v>12</v>
      </c>
      <c r="AT128" s="282">
        <v>12</v>
      </c>
      <c r="AU128" s="282">
        <v>12</v>
      </c>
      <c r="AV128" s="282" t="s">
        <v>684</v>
      </c>
      <c r="AW128" s="286">
        <v>3435</v>
      </c>
      <c r="AX128" s="286" t="s">
        <v>685</v>
      </c>
      <c r="AY128" s="286" t="s">
        <v>679</v>
      </c>
      <c r="AZ128" s="285">
        <v>8444000</v>
      </c>
      <c r="BA128" s="285" t="s">
        <v>685</v>
      </c>
      <c r="BB128" s="285" t="s">
        <v>679</v>
      </c>
      <c r="BC128" s="285">
        <v>3637</v>
      </c>
      <c r="BD128" s="285" t="s">
        <v>685</v>
      </c>
      <c r="BE128" s="285" t="s">
        <v>679</v>
      </c>
      <c r="BF128" s="285">
        <v>8444000</v>
      </c>
      <c r="BG128" s="285">
        <v>8444000</v>
      </c>
      <c r="BH128" s="285" t="s">
        <v>677</v>
      </c>
      <c r="BI128" s="285">
        <v>562933</v>
      </c>
      <c r="BJ128" s="285">
        <v>0</v>
      </c>
      <c r="BK128" s="287">
        <v>0</v>
      </c>
      <c r="BL128" s="287" t="s">
        <v>685</v>
      </c>
    </row>
    <row r="129" spans="1:64">
      <c r="A129" s="281">
        <v>128</v>
      </c>
      <c r="B129" s="282" t="s">
        <v>1319</v>
      </c>
      <c r="C129" s="283">
        <v>7794</v>
      </c>
      <c r="D129" s="283" t="s">
        <v>1320</v>
      </c>
      <c r="E129" s="282" t="s">
        <v>664</v>
      </c>
      <c r="F129" s="282" t="s">
        <v>665</v>
      </c>
      <c r="G129" s="282" t="s">
        <v>781</v>
      </c>
      <c r="H129" s="282" t="s">
        <v>782</v>
      </c>
      <c r="I129" s="282" t="s">
        <v>783</v>
      </c>
      <c r="J129" s="282" t="s">
        <v>784</v>
      </c>
      <c r="K129" s="282" t="s">
        <v>823</v>
      </c>
      <c r="L129" s="282" t="s">
        <v>671</v>
      </c>
      <c r="M129" s="282" t="s">
        <v>672</v>
      </c>
      <c r="N129" s="282" t="s">
        <v>673</v>
      </c>
      <c r="O129" s="282" t="s">
        <v>674</v>
      </c>
      <c r="P129" s="282">
        <v>80111600</v>
      </c>
      <c r="Q129" s="282" t="s">
        <v>1321</v>
      </c>
      <c r="R129" s="282">
        <v>12</v>
      </c>
      <c r="S129" s="282">
        <v>1</v>
      </c>
      <c r="T129" s="282">
        <v>2</v>
      </c>
      <c r="U129" s="282">
        <v>1</v>
      </c>
      <c r="V129" s="282" t="s">
        <v>676</v>
      </c>
      <c r="W129" s="282">
        <v>0</v>
      </c>
      <c r="X129" s="284">
        <v>9722000</v>
      </c>
      <c r="Y129" s="284">
        <v>9722000</v>
      </c>
      <c r="Z129" s="282">
        <v>12027</v>
      </c>
      <c r="AA129" s="285">
        <v>0</v>
      </c>
      <c r="AB129" s="285" t="s">
        <v>825</v>
      </c>
      <c r="AC129" s="282" t="s">
        <v>825</v>
      </c>
      <c r="AD129" s="282" t="s">
        <v>677</v>
      </c>
      <c r="AE129" s="286" t="s">
        <v>685</v>
      </c>
      <c r="AF129" s="286" t="s">
        <v>831</v>
      </c>
      <c r="AG129" s="282" t="s">
        <v>744</v>
      </c>
      <c r="AH129" s="285" t="s">
        <v>685</v>
      </c>
      <c r="AI129" s="285" t="s">
        <v>832</v>
      </c>
      <c r="AJ129" s="282" t="s">
        <v>679</v>
      </c>
      <c r="AK129" s="282" t="s">
        <v>1322</v>
      </c>
      <c r="AL129" s="282" t="s">
        <v>1323</v>
      </c>
      <c r="AM129" s="282" t="s">
        <v>1324</v>
      </c>
      <c r="AN129" s="282" t="s">
        <v>679</v>
      </c>
      <c r="AO129" s="282">
        <v>253</v>
      </c>
      <c r="AP129" s="282">
        <v>253</v>
      </c>
      <c r="AQ129" s="282">
        <v>253</v>
      </c>
      <c r="AR129" s="282" t="s">
        <v>684</v>
      </c>
      <c r="AS129" s="282">
        <v>12</v>
      </c>
      <c r="AT129" s="282">
        <v>12</v>
      </c>
      <c r="AU129" s="282">
        <v>12</v>
      </c>
      <c r="AV129" s="282" t="s">
        <v>684</v>
      </c>
      <c r="AW129" s="286">
        <v>3616</v>
      </c>
      <c r="AX129" s="286" t="s">
        <v>685</v>
      </c>
      <c r="AY129" s="286" t="s">
        <v>679</v>
      </c>
      <c r="AZ129" s="285">
        <v>9722000</v>
      </c>
      <c r="BA129" s="285" t="s">
        <v>685</v>
      </c>
      <c r="BB129" s="285" t="s">
        <v>679</v>
      </c>
      <c r="BC129" s="285">
        <v>3717</v>
      </c>
      <c r="BD129" s="285" t="s">
        <v>685</v>
      </c>
      <c r="BE129" s="285" t="s">
        <v>679</v>
      </c>
      <c r="BF129" s="285">
        <v>9722000</v>
      </c>
      <c r="BG129" s="285">
        <v>9722000</v>
      </c>
      <c r="BH129" s="285" t="s">
        <v>677</v>
      </c>
      <c r="BI129" s="285">
        <v>648133</v>
      </c>
      <c r="BJ129" s="285">
        <v>0</v>
      </c>
      <c r="BK129" s="287">
        <v>0</v>
      </c>
      <c r="BL129" s="287" t="s">
        <v>685</v>
      </c>
    </row>
    <row r="130" spans="1:64">
      <c r="A130" s="281">
        <v>129</v>
      </c>
      <c r="B130" s="282" t="s">
        <v>1325</v>
      </c>
      <c r="C130" s="283">
        <v>7794</v>
      </c>
      <c r="D130" s="283" t="s">
        <v>1326</v>
      </c>
      <c r="E130" s="282" t="s">
        <v>664</v>
      </c>
      <c r="F130" s="282" t="s">
        <v>665</v>
      </c>
      <c r="G130" s="282" t="s">
        <v>781</v>
      </c>
      <c r="H130" s="282" t="s">
        <v>782</v>
      </c>
      <c r="I130" s="282" t="s">
        <v>783</v>
      </c>
      <c r="J130" s="282" t="s">
        <v>784</v>
      </c>
      <c r="K130" s="282" t="s">
        <v>823</v>
      </c>
      <c r="L130" s="282" t="s">
        <v>671</v>
      </c>
      <c r="M130" s="282" t="s">
        <v>672</v>
      </c>
      <c r="N130" s="282" t="s">
        <v>673</v>
      </c>
      <c r="O130" s="282" t="s">
        <v>674</v>
      </c>
      <c r="P130" s="282">
        <v>80111600</v>
      </c>
      <c r="Q130" s="282" t="s">
        <v>1327</v>
      </c>
      <c r="R130" s="282">
        <v>12</v>
      </c>
      <c r="S130" s="282">
        <v>1</v>
      </c>
      <c r="T130" s="282">
        <v>2</v>
      </c>
      <c r="U130" s="282">
        <v>1</v>
      </c>
      <c r="V130" s="282" t="s">
        <v>676</v>
      </c>
      <c r="W130" s="282">
        <v>0</v>
      </c>
      <c r="X130" s="284">
        <v>4934000</v>
      </c>
      <c r="Y130" s="284">
        <v>4934000</v>
      </c>
      <c r="Z130" s="282">
        <v>12048</v>
      </c>
      <c r="AA130" s="285">
        <v>0</v>
      </c>
      <c r="AB130" s="285" t="s">
        <v>825</v>
      </c>
      <c r="AC130" s="282" t="s">
        <v>825</v>
      </c>
      <c r="AD130" s="282" t="s">
        <v>677</v>
      </c>
      <c r="AE130" s="286" t="s">
        <v>685</v>
      </c>
      <c r="AF130" s="286" t="s">
        <v>836</v>
      </c>
      <c r="AG130" s="282" t="s">
        <v>744</v>
      </c>
      <c r="AH130" s="285" t="s">
        <v>685</v>
      </c>
      <c r="AI130" s="285" t="s">
        <v>837</v>
      </c>
      <c r="AJ130" s="282" t="s">
        <v>679</v>
      </c>
      <c r="AK130" s="282" t="s">
        <v>1328</v>
      </c>
      <c r="AL130" s="282" t="s">
        <v>1329</v>
      </c>
      <c r="AM130" s="282" t="s">
        <v>1330</v>
      </c>
      <c r="AN130" s="282" t="s">
        <v>679</v>
      </c>
      <c r="AO130" s="282">
        <v>253</v>
      </c>
      <c r="AP130" s="282">
        <v>253</v>
      </c>
      <c r="AQ130" s="282">
        <v>253</v>
      </c>
      <c r="AR130" s="282" t="s">
        <v>684</v>
      </c>
      <c r="AS130" s="282">
        <v>12</v>
      </c>
      <c r="AT130" s="282">
        <v>12</v>
      </c>
      <c r="AU130" s="282">
        <v>12</v>
      </c>
      <c r="AV130" s="282" t="s">
        <v>684</v>
      </c>
      <c r="AW130" s="286">
        <v>3593</v>
      </c>
      <c r="AX130" s="286" t="s">
        <v>685</v>
      </c>
      <c r="AY130" s="286" t="s">
        <v>679</v>
      </c>
      <c r="AZ130" s="285">
        <v>4934000</v>
      </c>
      <c r="BA130" s="285" t="s">
        <v>685</v>
      </c>
      <c r="BB130" s="285" t="s">
        <v>679</v>
      </c>
      <c r="BC130" s="285" t="s">
        <v>685</v>
      </c>
      <c r="BD130" s="285" t="s">
        <v>685</v>
      </c>
      <c r="BE130" s="285" t="s">
        <v>677</v>
      </c>
      <c r="BF130" s="285">
        <v>0</v>
      </c>
      <c r="BG130" s="285">
        <v>4934000</v>
      </c>
      <c r="BH130" s="285" t="s">
        <v>990</v>
      </c>
      <c r="BI130" s="285">
        <v>0</v>
      </c>
      <c r="BJ130" s="285">
        <v>0</v>
      </c>
      <c r="BK130" s="287">
        <v>0</v>
      </c>
      <c r="BL130" s="287" t="s">
        <v>685</v>
      </c>
    </row>
    <row r="131" spans="1:64">
      <c r="A131" s="281">
        <v>130</v>
      </c>
      <c r="B131" s="282" t="s">
        <v>1331</v>
      </c>
      <c r="C131" s="283">
        <v>7794</v>
      </c>
      <c r="D131" s="283" t="s">
        <v>1332</v>
      </c>
      <c r="E131" s="282" t="s">
        <v>664</v>
      </c>
      <c r="F131" s="282" t="s">
        <v>665</v>
      </c>
      <c r="G131" s="282" t="s">
        <v>781</v>
      </c>
      <c r="H131" s="282" t="s">
        <v>782</v>
      </c>
      <c r="I131" s="282" t="s">
        <v>783</v>
      </c>
      <c r="J131" s="282" t="s">
        <v>784</v>
      </c>
      <c r="K131" s="282" t="s">
        <v>823</v>
      </c>
      <c r="L131" s="282" t="s">
        <v>671</v>
      </c>
      <c r="M131" s="282" t="s">
        <v>672</v>
      </c>
      <c r="N131" s="282" t="s">
        <v>673</v>
      </c>
      <c r="O131" s="282" t="s">
        <v>674</v>
      </c>
      <c r="P131" s="282">
        <v>80111600</v>
      </c>
      <c r="Q131" s="282" t="s">
        <v>1333</v>
      </c>
      <c r="R131" s="282">
        <v>12</v>
      </c>
      <c r="S131" s="282">
        <v>1</v>
      </c>
      <c r="T131" s="282">
        <v>2</v>
      </c>
      <c r="U131" s="282">
        <v>1</v>
      </c>
      <c r="V131" s="282" t="s">
        <v>676</v>
      </c>
      <c r="W131" s="282">
        <v>0</v>
      </c>
      <c r="X131" s="284">
        <v>9722000</v>
      </c>
      <c r="Y131" s="284">
        <v>9722000</v>
      </c>
      <c r="Z131" s="282">
        <v>12022</v>
      </c>
      <c r="AA131" s="285">
        <v>0</v>
      </c>
      <c r="AB131" s="285" t="s">
        <v>825</v>
      </c>
      <c r="AC131" s="282" t="s">
        <v>825</v>
      </c>
      <c r="AD131" s="282" t="s">
        <v>677</v>
      </c>
      <c r="AE131" s="286" t="s">
        <v>685</v>
      </c>
      <c r="AF131" s="286" t="s">
        <v>840</v>
      </c>
      <c r="AG131" s="282" t="s">
        <v>744</v>
      </c>
      <c r="AH131" s="285" t="s">
        <v>685</v>
      </c>
      <c r="AI131" s="285" t="s">
        <v>841</v>
      </c>
      <c r="AJ131" s="282" t="s">
        <v>679</v>
      </c>
      <c r="AK131" s="282" t="s">
        <v>1334</v>
      </c>
      <c r="AL131" s="282" t="s">
        <v>1335</v>
      </c>
      <c r="AM131" s="282" t="s">
        <v>1336</v>
      </c>
      <c r="AN131" s="282" t="s">
        <v>679</v>
      </c>
      <c r="AO131" s="282">
        <v>253</v>
      </c>
      <c r="AP131" s="282">
        <v>253</v>
      </c>
      <c r="AQ131" s="282">
        <v>253</v>
      </c>
      <c r="AR131" s="282" t="s">
        <v>684</v>
      </c>
      <c r="AS131" s="282">
        <v>12</v>
      </c>
      <c r="AT131" s="282">
        <v>12</v>
      </c>
      <c r="AU131" s="282">
        <v>12</v>
      </c>
      <c r="AV131" s="282" t="s">
        <v>684</v>
      </c>
      <c r="AW131" s="286">
        <v>3890</v>
      </c>
      <c r="AX131" s="286" t="s">
        <v>685</v>
      </c>
      <c r="AY131" s="286" t="s">
        <v>679</v>
      </c>
      <c r="AZ131" s="285">
        <v>9722000</v>
      </c>
      <c r="BA131" s="285" t="s">
        <v>685</v>
      </c>
      <c r="BB131" s="285" t="s">
        <v>679</v>
      </c>
      <c r="BC131" s="285" t="s">
        <v>685</v>
      </c>
      <c r="BD131" s="285" t="s">
        <v>685</v>
      </c>
      <c r="BE131" s="285" t="s">
        <v>677</v>
      </c>
      <c r="BF131" s="285">
        <v>0</v>
      </c>
      <c r="BG131" s="285">
        <v>9722000</v>
      </c>
      <c r="BH131" s="285" t="s">
        <v>990</v>
      </c>
      <c r="BI131" s="285">
        <v>972200</v>
      </c>
      <c r="BJ131" s="285">
        <v>0</v>
      </c>
      <c r="BK131" s="287">
        <v>0</v>
      </c>
      <c r="BL131" s="287" t="s">
        <v>685</v>
      </c>
    </row>
    <row r="132" spans="1:64">
      <c r="A132" s="281">
        <v>131</v>
      </c>
      <c r="B132" s="282" t="s">
        <v>1337</v>
      </c>
      <c r="C132" s="283">
        <v>7794</v>
      </c>
      <c r="D132" s="283" t="s">
        <v>1338</v>
      </c>
      <c r="E132" s="282" t="s">
        <v>664</v>
      </c>
      <c r="F132" s="282" t="s">
        <v>665</v>
      </c>
      <c r="G132" s="282" t="s">
        <v>781</v>
      </c>
      <c r="H132" s="282" t="s">
        <v>782</v>
      </c>
      <c r="I132" s="282" t="s">
        <v>783</v>
      </c>
      <c r="J132" s="282" t="s">
        <v>784</v>
      </c>
      <c r="K132" s="282" t="s">
        <v>823</v>
      </c>
      <c r="L132" s="282" t="s">
        <v>671</v>
      </c>
      <c r="M132" s="282" t="s">
        <v>672</v>
      </c>
      <c r="N132" s="282" t="s">
        <v>673</v>
      </c>
      <c r="O132" s="282" t="s">
        <v>674</v>
      </c>
      <c r="P132" s="282">
        <v>80111600</v>
      </c>
      <c r="Q132" s="282" t="s">
        <v>1339</v>
      </c>
      <c r="R132" s="282">
        <v>12</v>
      </c>
      <c r="S132" s="282">
        <v>1</v>
      </c>
      <c r="T132" s="282">
        <v>2</v>
      </c>
      <c r="U132" s="282">
        <v>1</v>
      </c>
      <c r="V132" s="282" t="s">
        <v>676</v>
      </c>
      <c r="W132" s="282">
        <v>0</v>
      </c>
      <c r="X132" s="284">
        <v>8444000</v>
      </c>
      <c r="Y132" s="284">
        <v>8444000</v>
      </c>
      <c r="Z132" s="282">
        <v>12013</v>
      </c>
      <c r="AA132" s="285">
        <v>0</v>
      </c>
      <c r="AB132" s="285" t="s">
        <v>825</v>
      </c>
      <c r="AC132" s="282" t="s">
        <v>825</v>
      </c>
      <c r="AD132" s="282" t="s">
        <v>677</v>
      </c>
      <c r="AE132" s="286" t="s">
        <v>685</v>
      </c>
      <c r="AF132" s="286" t="s">
        <v>843</v>
      </c>
      <c r="AG132" s="282" t="s">
        <v>744</v>
      </c>
      <c r="AH132" s="285" t="s">
        <v>685</v>
      </c>
      <c r="AI132" s="285" t="s">
        <v>844</v>
      </c>
      <c r="AJ132" s="282" t="s">
        <v>679</v>
      </c>
      <c r="AK132" s="282" t="s">
        <v>1340</v>
      </c>
      <c r="AL132" s="282" t="s">
        <v>1341</v>
      </c>
      <c r="AM132" s="282" t="s">
        <v>1342</v>
      </c>
      <c r="AN132" s="282" t="s">
        <v>679</v>
      </c>
      <c r="AO132" s="282">
        <v>253</v>
      </c>
      <c r="AP132" s="282">
        <v>253</v>
      </c>
      <c r="AQ132" s="282">
        <v>253</v>
      </c>
      <c r="AR132" s="282" t="s">
        <v>684</v>
      </c>
      <c r="AS132" s="282">
        <v>12</v>
      </c>
      <c r="AT132" s="282">
        <v>12</v>
      </c>
      <c r="AU132" s="282">
        <v>12</v>
      </c>
      <c r="AV132" s="282" t="s">
        <v>684</v>
      </c>
      <c r="AW132" s="286">
        <v>3614</v>
      </c>
      <c r="AX132" s="286" t="s">
        <v>685</v>
      </c>
      <c r="AY132" s="286" t="s">
        <v>679</v>
      </c>
      <c r="AZ132" s="285">
        <v>8444000</v>
      </c>
      <c r="BA132" s="285" t="s">
        <v>685</v>
      </c>
      <c r="BB132" s="285" t="s">
        <v>679</v>
      </c>
      <c r="BC132" s="285">
        <v>3596</v>
      </c>
      <c r="BD132" s="285" t="s">
        <v>685</v>
      </c>
      <c r="BE132" s="285" t="s">
        <v>679</v>
      </c>
      <c r="BF132" s="285">
        <v>8444000</v>
      </c>
      <c r="BG132" s="285">
        <v>8444000</v>
      </c>
      <c r="BH132" s="285" t="s">
        <v>677</v>
      </c>
      <c r="BI132" s="285">
        <v>1407333</v>
      </c>
      <c r="BJ132" s="285">
        <v>0</v>
      </c>
      <c r="BK132" s="287">
        <v>0</v>
      </c>
      <c r="BL132" s="287" t="s">
        <v>685</v>
      </c>
    </row>
    <row r="133" spans="1:64">
      <c r="A133" s="281">
        <v>132</v>
      </c>
      <c r="B133" s="282" t="s">
        <v>1343</v>
      </c>
      <c r="C133" s="283">
        <v>7794</v>
      </c>
      <c r="D133" s="283" t="s">
        <v>1344</v>
      </c>
      <c r="E133" s="282" t="s">
        <v>664</v>
      </c>
      <c r="F133" s="282" t="s">
        <v>665</v>
      </c>
      <c r="G133" s="282" t="s">
        <v>781</v>
      </c>
      <c r="H133" s="282" t="s">
        <v>782</v>
      </c>
      <c r="I133" s="282" t="s">
        <v>783</v>
      </c>
      <c r="J133" s="282" t="s">
        <v>784</v>
      </c>
      <c r="K133" s="282" t="s">
        <v>823</v>
      </c>
      <c r="L133" s="282" t="s">
        <v>671</v>
      </c>
      <c r="M133" s="282" t="s">
        <v>672</v>
      </c>
      <c r="N133" s="282" t="s">
        <v>673</v>
      </c>
      <c r="O133" s="282" t="s">
        <v>674</v>
      </c>
      <c r="P133" s="282">
        <v>80111600</v>
      </c>
      <c r="Q133" s="282" t="s">
        <v>1345</v>
      </c>
      <c r="R133" s="282">
        <v>12</v>
      </c>
      <c r="S133" s="282">
        <v>1</v>
      </c>
      <c r="T133" s="282">
        <v>2</v>
      </c>
      <c r="U133" s="282">
        <v>1</v>
      </c>
      <c r="V133" s="282" t="s">
        <v>676</v>
      </c>
      <c r="W133" s="282">
        <v>0</v>
      </c>
      <c r="X133" s="284">
        <v>9722000</v>
      </c>
      <c r="Y133" s="284">
        <v>9722000</v>
      </c>
      <c r="Z133" s="282">
        <v>12018</v>
      </c>
      <c r="AA133" s="285">
        <v>0</v>
      </c>
      <c r="AB133" s="285" t="s">
        <v>825</v>
      </c>
      <c r="AC133" s="282" t="s">
        <v>825</v>
      </c>
      <c r="AD133" s="282" t="s">
        <v>677</v>
      </c>
      <c r="AE133" s="286" t="s">
        <v>685</v>
      </c>
      <c r="AF133" s="286" t="s">
        <v>847</v>
      </c>
      <c r="AG133" s="282" t="s">
        <v>744</v>
      </c>
      <c r="AH133" s="285" t="s">
        <v>685</v>
      </c>
      <c r="AI133" s="285" t="s">
        <v>848</v>
      </c>
      <c r="AJ133" s="282" t="s">
        <v>679</v>
      </c>
      <c r="AK133" s="282" t="s">
        <v>1346</v>
      </c>
      <c r="AL133" s="282" t="s">
        <v>1347</v>
      </c>
      <c r="AM133" s="282" t="s">
        <v>1346</v>
      </c>
      <c r="AN133" s="282" t="s">
        <v>683</v>
      </c>
      <c r="AO133" s="282">
        <v>253</v>
      </c>
      <c r="AP133" s="282">
        <v>253</v>
      </c>
      <c r="AQ133" s="282">
        <v>253</v>
      </c>
      <c r="AR133" s="282" t="s">
        <v>684</v>
      </c>
      <c r="AS133" s="282">
        <v>12</v>
      </c>
      <c r="AT133" s="282">
        <v>12</v>
      </c>
      <c r="AU133" s="282">
        <v>12</v>
      </c>
      <c r="AV133" s="282" t="s">
        <v>684</v>
      </c>
      <c r="AW133" s="286">
        <v>3372</v>
      </c>
      <c r="AX133" s="286" t="s">
        <v>685</v>
      </c>
      <c r="AY133" s="286" t="s">
        <v>679</v>
      </c>
      <c r="AZ133" s="285">
        <v>9722000</v>
      </c>
      <c r="BA133" s="285" t="s">
        <v>685</v>
      </c>
      <c r="BB133" s="285" t="s">
        <v>679</v>
      </c>
      <c r="BC133" s="285" t="s">
        <v>685</v>
      </c>
      <c r="BD133" s="285" t="s">
        <v>685</v>
      </c>
      <c r="BE133" s="285" t="s">
        <v>677</v>
      </c>
      <c r="BF133" s="285">
        <v>0</v>
      </c>
      <c r="BG133" s="285">
        <v>9722000</v>
      </c>
      <c r="BH133" s="285" t="s">
        <v>990</v>
      </c>
      <c r="BI133" s="285">
        <v>1134233</v>
      </c>
      <c r="BJ133" s="285">
        <v>0</v>
      </c>
      <c r="BK133" s="287">
        <v>0</v>
      </c>
      <c r="BL133" s="287" t="s">
        <v>685</v>
      </c>
    </row>
    <row r="134" spans="1:64">
      <c r="A134" s="281">
        <v>133</v>
      </c>
      <c r="B134" s="282" t="s">
        <v>1348</v>
      </c>
      <c r="C134" s="283">
        <v>7794</v>
      </c>
      <c r="D134" s="283" t="s">
        <v>1349</v>
      </c>
      <c r="E134" s="282" t="s">
        <v>664</v>
      </c>
      <c r="F134" s="282" t="s">
        <v>665</v>
      </c>
      <c r="G134" s="282" t="s">
        <v>781</v>
      </c>
      <c r="H134" s="282" t="s">
        <v>782</v>
      </c>
      <c r="I134" s="282" t="s">
        <v>783</v>
      </c>
      <c r="J134" s="282" t="s">
        <v>784</v>
      </c>
      <c r="K134" s="282" t="s">
        <v>823</v>
      </c>
      <c r="L134" s="282" t="s">
        <v>671</v>
      </c>
      <c r="M134" s="282" t="s">
        <v>672</v>
      </c>
      <c r="N134" s="282" t="s">
        <v>673</v>
      </c>
      <c r="O134" s="282" t="s">
        <v>674</v>
      </c>
      <c r="P134" s="282">
        <v>80111600</v>
      </c>
      <c r="Q134" s="282" t="s">
        <v>1350</v>
      </c>
      <c r="R134" s="282">
        <v>12</v>
      </c>
      <c r="S134" s="282">
        <v>1</v>
      </c>
      <c r="T134" s="282">
        <v>2</v>
      </c>
      <c r="U134" s="282">
        <v>1</v>
      </c>
      <c r="V134" s="282" t="s">
        <v>676</v>
      </c>
      <c r="W134" s="282">
        <v>0</v>
      </c>
      <c r="X134" s="284">
        <v>5764000</v>
      </c>
      <c r="Y134" s="284">
        <v>5764000</v>
      </c>
      <c r="Z134" s="282">
        <v>12038</v>
      </c>
      <c r="AA134" s="285">
        <v>0</v>
      </c>
      <c r="AB134" s="285" t="s">
        <v>825</v>
      </c>
      <c r="AC134" s="282" t="s">
        <v>825</v>
      </c>
      <c r="AD134" s="282" t="s">
        <v>677</v>
      </c>
      <c r="AE134" s="286" t="s">
        <v>685</v>
      </c>
      <c r="AF134" s="286" t="s">
        <v>857</v>
      </c>
      <c r="AG134" s="282" t="s">
        <v>744</v>
      </c>
      <c r="AH134" s="285" t="s">
        <v>685</v>
      </c>
      <c r="AI134" s="285" t="s">
        <v>859</v>
      </c>
      <c r="AJ134" s="282" t="s">
        <v>679</v>
      </c>
      <c r="AK134" s="282" t="s">
        <v>1351</v>
      </c>
      <c r="AL134" s="282" t="s">
        <v>1352</v>
      </c>
      <c r="AM134" s="282" t="s">
        <v>1353</v>
      </c>
      <c r="AN134" s="282" t="s">
        <v>679</v>
      </c>
      <c r="AO134" s="282">
        <v>253</v>
      </c>
      <c r="AP134" s="282">
        <v>253</v>
      </c>
      <c r="AQ134" s="282">
        <v>253</v>
      </c>
      <c r="AR134" s="282" t="s">
        <v>684</v>
      </c>
      <c r="AS134" s="282">
        <v>12</v>
      </c>
      <c r="AT134" s="282">
        <v>12</v>
      </c>
      <c r="AU134" s="282">
        <v>12</v>
      </c>
      <c r="AV134" s="282" t="s">
        <v>684</v>
      </c>
      <c r="AW134" s="286">
        <v>3639</v>
      </c>
      <c r="AX134" s="286" t="s">
        <v>685</v>
      </c>
      <c r="AY134" s="286" t="s">
        <v>679</v>
      </c>
      <c r="AZ134" s="285">
        <v>5764000</v>
      </c>
      <c r="BA134" s="285" t="s">
        <v>685</v>
      </c>
      <c r="BB134" s="285" t="s">
        <v>679</v>
      </c>
      <c r="BC134" s="285">
        <v>3773</v>
      </c>
      <c r="BD134" s="285" t="s">
        <v>685</v>
      </c>
      <c r="BE134" s="285" t="s">
        <v>679</v>
      </c>
      <c r="BF134" s="285">
        <v>5764000</v>
      </c>
      <c r="BG134" s="285">
        <v>5764000</v>
      </c>
      <c r="BH134" s="285" t="s">
        <v>677</v>
      </c>
      <c r="BI134" s="285">
        <v>672467</v>
      </c>
      <c r="BJ134" s="285">
        <v>0</v>
      </c>
      <c r="BK134" s="287">
        <v>0</v>
      </c>
      <c r="BL134" s="287" t="s">
        <v>685</v>
      </c>
    </row>
    <row r="135" spans="1:64">
      <c r="A135" s="281">
        <v>134</v>
      </c>
      <c r="B135" s="282" t="s">
        <v>1354</v>
      </c>
      <c r="C135" s="283">
        <v>7794</v>
      </c>
      <c r="D135" s="283" t="s">
        <v>1355</v>
      </c>
      <c r="E135" s="282" t="s">
        <v>664</v>
      </c>
      <c r="F135" s="282" t="s">
        <v>665</v>
      </c>
      <c r="G135" s="282" t="s">
        <v>781</v>
      </c>
      <c r="H135" s="282" t="s">
        <v>782</v>
      </c>
      <c r="I135" s="282" t="s">
        <v>783</v>
      </c>
      <c r="J135" s="282" t="s">
        <v>784</v>
      </c>
      <c r="K135" s="282" t="s">
        <v>823</v>
      </c>
      <c r="L135" s="282" t="s">
        <v>671</v>
      </c>
      <c r="M135" s="282" t="s">
        <v>672</v>
      </c>
      <c r="N135" s="282" t="s">
        <v>673</v>
      </c>
      <c r="O135" s="282" t="s">
        <v>674</v>
      </c>
      <c r="P135" s="282">
        <v>80111600</v>
      </c>
      <c r="Q135" s="282" t="s">
        <v>1356</v>
      </c>
      <c r="R135" s="282">
        <v>12</v>
      </c>
      <c r="S135" s="282">
        <v>1</v>
      </c>
      <c r="T135" s="282">
        <v>2</v>
      </c>
      <c r="U135" s="282">
        <v>1</v>
      </c>
      <c r="V135" s="282" t="s">
        <v>676</v>
      </c>
      <c r="W135" s="282">
        <v>0</v>
      </c>
      <c r="X135" s="284">
        <v>8444000</v>
      </c>
      <c r="Y135" s="284">
        <v>8444000</v>
      </c>
      <c r="Z135" s="282">
        <v>12011</v>
      </c>
      <c r="AA135" s="285">
        <v>0</v>
      </c>
      <c r="AB135" s="285" t="s">
        <v>825</v>
      </c>
      <c r="AC135" s="282" t="s">
        <v>825</v>
      </c>
      <c r="AD135" s="282" t="s">
        <v>677</v>
      </c>
      <c r="AE135" s="286" t="s">
        <v>685</v>
      </c>
      <c r="AF135" s="286" t="s">
        <v>862</v>
      </c>
      <c r="AG135" s="282" t="s">
        <v>744</v>
      </c>
      <c r="AH135" s="285" t="s">
        <v>685</v>
      </c>
      <c r="AI135" s="285" t="s">
        <v>863</v>
      </c>
      <c r="AJ135" s="282" t="s">
        <v>679</v>
      </c>
      <c r="AK135" s="282" t="s">
        <v>1357</v>
      </c>
      <c r="AL135" s="282" t="s">
        <v>1358</v>
      </c>
      <c r="AM135" s="282" t="s">
        <v>1359</v>
      </c>
      <c r="AN135" s="282" t="s">
        <v>679</v>
      </c>
      <c r="AO135" s="282">
        <v>253</v>
      </c>
      <c r="AP135" s="282">
        <v>253</v>
      </c>
      <c r="AQ135" s="282">
        <v>253</v>
      </c>
      <c r="AR135" s="282" t="s">
        <v>684</v>
      </c>
      <c r="AS135" s="282">
        <v>12</v>
      </c>
      <c r="AT135" s="282">
        <v>12</v>
      </c>
      <c r="AU135" s="282">
        <v>12</v>
      </c>
      <c r="AV135" s="282" t="s">
        <v>684</v>
      </c>
      <c r="AW135" s="286">
        <v>3322</v>
      </c>
      <c r="AX135" s="286" t="s">
        <v>685</v>
      </c>
      <c r="AY135" s="286" t="s">
        <v>679</v>
      </c>
      <c r="AZ135" s="285">
        <v>8444000</v>
      </c>
      <c r="BA135" s="285" t="s">
        <v>685</v>
      </c>
      <c r="BB135" s="285" t="s">
        <v>679</v>
      </c>
      <c r="BC135" s="285">
        <v>3180</v>
      </c>
      <c r="BD135" s="285" t="s">
        <v>685</v>
      </c>
      <c r="BE135" s="285" t="s">
        <v>679</v>
      </c>
      <c r="BF135" s="285">
        <v>8444000</v>
      </c>
      <c r="BG135" s="285">
        <v>8444000</v>
      </c>
      <c r="BH135" s="285" t="s">
        <v>677</v>
      </c>
      <c r="BI135" s="285">
        <v>2955400</v>
      </c>
      <c r="BJ135" s="285">
        <v>0</v>
      </c>
      <c r="BK135" s="287">
        <v>0</v>
      </c>
      <c r="BL135" s="287" t="s">
        <v>685</v>
      </c>
    </row>
    <row r="136" spans="1:64">
      <c r="A136" s="281">
        <v>135</v>
      </c>
      <c r="B136" s="282" t="s">
        <v>1360</v>
      </c>
      <c r="C136" s="283">
        <v>7794</v>
      </c>
      <c r="D136" s="283" t="s">
        <v>1361</v>
      </c>
      <c r="E136" s="282" t="s">
        <v>664</v>
      </c>
      <c r="F136" s="282" t="s">
        <v>665</v>
      </c>
      <c r="G136" s="282" t="s">
        <v>781</v>
      </c>
      <c r="H136" s="282" t="s">
        <v>782</v>
      </c>
      <c r="I136" s="282" t="s">
        <v>783</v>
      </c>
      <c r="J136" s="282" t="s">
        <v>784</v>
      </c>
      <c r="K136" s="282" t="s">
        <v>823</v>
      </c>
      <c r="L136" s="282" t="s">
        <v>671</v>
      </c>
      <c r="M136" s="282" t="s">
        <v>672</v>
      </c>
      <c r="N136" s="282" t="s">
        <v>673</v>
      </c>
      <c r="O136" s="282" t="s">
        <v>674</v>
      </c>
      <c r="P136" s="282">
        <v>80111600</v>
      </c>
      <c r="Q136" s="282" t="s">
        <v>1362</v>
      </c>
      <c r="R136" s="282">
        <v>12</v>
      </c>
      <c r="S136" s="282">
        <v>1</v>
      </c>
      <c r="T136" s="282">
        <v>2</v>
      </c>
      <c r="U136" s="282">
        <v>1</v>
      </c>
      <c r="V136" s="282" t="s">
        <v>676</v>
      </c>
      <c r="W136" s="282">
        <v>0</v>
      </c>
      <c r="X136" s="284">
        <v>8444000</v>
      </c>
      <c r="Y136" s="284">
        <v>8444000</v>
      </c>
      <c r="Z136" s="282">
        <v>12020</v>
      </c>
      <c r="AA136" s="285">
        <v>0</v>
      </c>
      <c r="AB136" s="285" t="s">
        <v>825</v>
      </c>
      <c r="AC136" s="282" t="s">
        <v>825</v>
      </c>
      <c r="AD136" s="282" t="s">
        <v>677</v>
      </c>
      <c r="AE136" s="286" t="s">
        <v>685</v>
      </c>
      <c r="AF136" s="286" t="s">
        <v>866</v>
      </c>
      <c r="AG136" s="282" t="s">
        <v>744</v>
      </c>
      <c r="AH136" s="285" t="s">
        <v>685</v>
      </c>
      <c r="AI136" s="285" t="s">
        <v>867</v>
      </c>
      <c r="AJ136" s="282" t="s">
        <v>679</v>
      </c>
      <c r="AK136" s="282" t="s">
        <v>1363</v>
      </c>
      <c r="AL136" s="282" t="s">
        <v>1364</v>
      </c>
      <c r="AM136" s="282" t="s">
        <v>1365</v>
      </c>
      <c r="AN136" s="282" t="s">
        <v>679</v>
      </c>
      <c r="AO136" s="282">
        <v>253</v>
      </c>
      <c r="AP136" s="282">
        <v>253</v>
      </c>
      <c r="AQ136" s="282">
        <v>253</v>
      </c>
      <c r="AR136" s="282" t="s">
        <v>684</v>
      </c>
      <c r="AS136" s="282">
        <v>12</v>
      </c>
      <c r="AT136" s="282">
        <v>12</v>
      </c>
      <c r="AU136" s="282">
        <v>12</v>
      </c>
      <c r="AV136" s="282" t="s">
        <v>684</v>
      </c>
      <c r="AW136" s="286">
        <v>3819</v>
      </c>
      <c r="AX136" s="286" t="s">
        <v>685</v>
      </c>
      <c r="AY136" s="286" t="s">
        <v>679</v>
      </c>
      <c r="AZ136" s="285">
        <v>8444000</v>
      </c>
      <c r="BA136" s="285" t="s">
        <v>685</v>
      </c>
      <c r="BB136" s="285" t="s">
        <v>679</v>
      </c>
      <c r="BC136" s="285">
        <v>3698</v>
      </c>
      <c r="BD136" s="285" t="s">
        <v>685</v>
      </c>
      <c r="BE136" s="285" t="s">
        <v>679</v>
      </c>
      <c r="BF136" s="285">
        <v>8444000</v>
      </c>
      <c r="BG136" s="285">
        <v>8444000</v>
      </c>
      <c r="BH136" s="285" t="s">
        <v>677</v>
      </c>
      <c r="BI136" s="285">
        <v>985133</v>
      </c>
      <c r="BJ136" s="285">
        <v>0</v>
      </c>
      <c r="BK136" s="287">
        <v>0</v>
      </c>
      <c r="BL136" s="287" t="s">
        <v>685</v>
      </c>
    </row>
    <row r="137" spans="1:64">
      <c r="A137" s="281">
        <v>136</v>
      </c>
      <c r="B137" s="282" t="s">
        <v>1366</v>
      </c>
      <c r="C137" s="283">
        <v>7794</v>
      </c>
      <c r="D137" s="283" t="s">
        <v>1367</v>
      </c>
      <c r="E137" s="282" t="s">
        <v>664</v>
      </c>
      <c r="F137" s="282" t="s">
        <v>665</v>
      </c>
      <c r="G137" s="282" t="s">
        <v>781</v>
      </c>
      <c r="H137" s="282" t="s">
        <v>782</v>
      </c>
      <c r="I137" s="282" t="s">
        <v>783</v>
      </c>
      <c r="J137" s="282" t="s">
        <v>784</v>
      </c>
      <c r="K137" s="282" t="s">
        <v>823</v>
      </c>
      <c r="L137" s="282" t="s">
        <v>671</v>
      </c>
      <c r="M137" s="282" t="s">
        <v>672</v>
      </c>
      <c r="N137" s="282" t="s">
        <v>673</v>
      </c>
      <c r="O137" s="282" t="s">
        <v>674</v>
      </c>
      <c r="P137" s="282">
        <v>80111600</v>
      </c>
      <c r="Q137" s="282" t="s">
        <v>1368</v>
      </c>
      <c r="R137" s="282">
        <v>12</v>
      </c>
      <c r="S137" s="282">
        <v>1</v>
      </c>
      <c r="T137" s="282">
        <v>2</v>
      </c>
      <c r="U137" s="282">
        <v>1</v>
      </c>
      <c r="V137" s="282" t="s">
        <v>676</v>
      </c>
      <c r="W137" s="282">
        <v>0</v>
      </c>
      <c r="X137" s="284">
        <v>7492000</v>
      </c>
      <c r="Y137" s="284">
        <v>7492000</v>
      </c>
      <c r="Z137" s="282">
        <v>11719</v>
      </c>
      <c r="AA137" s="285">
        <v>0</v>
      </c>
      <c r="AB137" s="285" t="s">
        <v>825</v>
      </c>
      <c r="AC137" s="282" t="s">
        <v>825</v>
      </c>
      <c r="AD137" s="282" t="s">
        <v>677</v>
      </c>
      <c r="AE137" s="286" t="s">
        <v>685</v>
      </c>
      <c r="AF137" s="286" t="s">
        <v>874</v>
      </c>
      <c r="AG137" s="282" t="s">
        <v>744</v>
      </c>
      <c r="AH137" s="285" t="s">
        <v>685</v>
      </c>
      <c r="AI137" s="285" t="s">
        <v>875</v>
      </c>
      <c r="AJ137" s="282" t="s">
        <v>679</v>
      </c>
      <c r="AK137" s="282" t="s">
        <v>1369</v>
      </c>
      <c r="AL137" s="282" t="s">
        <v>1370</v>
      </c>
      <c r="AM137" s="282" t="s">
        <v>1371</v>
      </c>
      <c r="AN137" s="282" t="s">
        <v>679</v>
      </c>
      <c r="AO137" s="282">
        <v>253</v>
      </c>
      <c r="AP137" s="282">
        <v>253</v>
      </c>
      <c r="AQ137" s="282">
        <v>253</v>
      </c>
      <c r="AR137" s="282" t="s">
        <v>684</v>
      </c>
      <c r="AS137" s="282">
        <v>12</v>
      </c>
      <c r="AT137" s="282">
        <v>12</v>
      </c>
      <c r="AU137" s="282">
        <v>12</v>
      </c>
      <c r="AV137" s="282" t="s">
        <v>684</v>
      </c>
      <c r="AW137" s="286">
        <v>3462</v>
      </c>
      <c r="AX137" s="286" t="s">
        <v>685</v>
      </c>
      <c r="AY137" s="286" t="s">
        <v>679</v>
      </c>
      <c r="AZ137" s="285">
        <v>7492000</v>
      </c>
      <c r="BA137" s="285" t="s">
        <v>685</v>
      </c>
      <c r="BB137" s="285" t="s">
        <v>679</v>
      </c>
      <c r="BC137" s="285">
        <v>3185</v>
      </c>
      <c r="BD137" s="285" t="s">
        <v>685</v>
      </c>
      <c r="BE137" s="285" t="s">
        <v>679</v>
      </c>
      <c r="BF137" s="285">
        <v>7492000</v>
      </c>
      <c r="BG137" s="285">
        <v>7492000</v>
      </c>
      <c r="BH137" s="285" t="s">
        <v>677</v>
      </c>
      <c r="BI137" s="285">
        <v>2622200</v>
      </c>
      <c r="BJ137" s="285">
        <v>0</v>
      </c>
      <c r="BK137" s="287">
        <v>0</v>
      </c>
      <c r="BL137" s="287" t="s">
        <v>685</v>
      </c>
    </row>
    <row r="138" spans="1:64">
      <c r="A138" s="281">
        <v>137</v>
      </c>
      <c r="B138" s="282" t="s">
        <v>1372</v>
      </c>
      <c r="C138" s="283">
        <v>7794</v>
      </c>
      <c r="D138" s="283" t="s">
        <v>1373</v>
      </c>
      <c r="E138" s="282" t="s">
        <v>664</v>
      </c>
      <c r="F138" s="282" t="s">
        <v>665</v>
      </c>
      <c r="G138" s="282" t="s">
        <v>781</v>
      </c>
      <c r="H138" s="282" t="s">
        <v>782</v>
      </c>
      <c r="I138" s="282" t="s">
        <v>783</v>
      </c>
      <c r="J138" s="282" t="s">
        <v>784</v>
      </c>
      <c r="K138" s="282" t="s">
        <v>823</v>
      </c>
      <c r="L138" s="282" t="s">
        <v>671</v>
      </c>
      <c r="M138" s="282" t="s">
        <v>672</v>
      </c>
      <c r="N138" s="282" t="s">
        <v>673</v>
      </c>
      <c r="O138" s="282" t="s">
        <v>674</v>
      </c>
      <c r="P138" s="282">
        <v>80111600</v>
      </c>
      <c r="Q138" s="282" t="s">
        <v>1374</v>
      </c>
      <c r="R138" s="282">
        <v>12</v>
      </c>
      <c r="S138" s="282">
        <v>1</v>
      </c>
      <c r="T138" s="282">
        <v>2</v>
      </c>
      <c r="U138" s="282">
        <v>1</v>
      </c>
      <c r="V138" s="282" t="s">
        <v>676</v>
      </c>
      <c r="W138" s="282">
        <v>0</v>
      </c>
      <c r="X138" s="284">
        <v>7492000</v>
      </c>
      <c r="Y138" s="284">
        <v>7492000</v>
      </c>
      <c r="Z138" s="282">
        <v>11949</v>
      </c>
      <c r="AA138" s="285">
        <v>0</v>
      </c>
      <c r="AB138" s="285" t="s">
        <v>825</v>
      </c>
      <c r="AC138" s="282" t="s">
        <v>825</v>
      </c>
      <c r="AD138" s="282" t="s">
        <v>677</v>
      </c>
      <c r="AE138" s="286" t="s">
        <v>685</v>
      </c>
      <c r="AF138" s="286" t="s">
        <v>879</v>
      </c>
      <c r="AG138" s="282" t="s">
        <v>744</v>
      </c>
      <c r="AH138" s="285" t="s">
        <v>685</v>
      </c>
      <c r="AI138" s="285" t="s">
        <v>880</v>
      </c>
      <c r="AJ138" s="282" t="s">
        <v>679</v>
      </c>
      <c r="AK138" s="282" t="s">
        <v>1375</v>
      </c>
      <c r="AL138" s="282" t="s">
        <v>1376</v>
      </c>
      <c r="AM138" s="282" t="s">
        <v>1377</v>
      </c>
      <c r="AN138" s="282" t="s">
        <v>679</v>
      </c>
      <c r="AO138" s="282">
        <v>253</v>
      </c>
      <c r="AP138" s="282">
        <v>253</v>
      </c>
      <c r="AQ138" s="282">
        <v>253</v>
      </c>
      <c r="AR138" s="282" t="s">
        <v>684</v>
      </c>
      <c r="AS138" s="282">
        <v>12</v>
      </c>
      <c r="AT138" s="282">
        <v>12</v>
      </c>
      <c r="AU138" s="282">
        <v>12</v>
      </c>
      <c r="AV138" s="282" t="s">
        <v>684</v>
      </c>
      <c r="AW138" s="286">
        <v>3323</v>
      </c>
      <c r="AX138" s="286" t="s">
        <v>685</v>
      </c>
      <c r="AY138" s="286" t="s">
        <v>679</v>
      </c>
      <c r="AZ138" s="285">
        <v>7492000</v>
      </c>
      <c r="BA138" s="285" t="s">
        <v>685</v>
      </c>
      <c r="BB138" s="285" t="s">
        <v>679</v>
      </c>
      <c r="BC138" s="285">
        <v>3186</v>
      </c>
      <c r="BD138" s="285" t="s">
        <v>685</v>
      </c>
      <c r="BE138" s="285" t="s">
        <v>679</v>
      </c>
      <c r="BF138" s="285">
        <v>7492000</v>
      </c>
      <c r="BG138" s="285">
        <v>7492000</v>
      </c>
      <c r="BH138" s="285" t="s">
        <v>677</v>
      </c>
      <c r="BI138" s="285">
        <v>2622200</v>
      </c>
      <c r="BJ138" s="285">
        <v>0</v>
      </c>
      <c r="BK138" s="287">
        <v>0</v>
      </c>
      <c r="BL138" s="287" t="s">
        <v>685</v>
      </c>
    </row>
    <row r="139" spans="1:64">
      <c r="A139" s="281">
        <v>138</v>
      </c>
      <c r="B139" s="282" t="s">
        <v>1378</v>
      </c>
      <c r="C139" s="283">
        <v>7794</v>
      </c>
      <c r="D139" s="283" t="s">
        <v>1379</v>
      </c>
      <c r="E139" s="282" t="s">
        <v>664</v>
      </c>
      <c r="F139" s="282" t="s">
        <v>665</v>
      </c>
      <c r="G139" s="282" t="s">
        <v>781</v>
      </c>
      <c r="H139" s="282" t="s">
        <v>782</v>
      </c>
      <c r="I139" s="282" t="s">
        <v>783</v>
      </c>
      <c r="J139" s="282" t="s">
        <v>784</v>
      </c>
      <c r="K139" s="282" t="s">
        <v>823</v>
      </c>
      <c r="L139" s="282" t="s">
        <v>671</v>
      </c>
      <c r="M139" s="282" t="s">
        <v>672</v>
      </c>
      <c r="N139" s="282" t="s">
        <v>673</v>
      </c>
      <c r="O139" s="282" t="s">
        <v>674</v>
      </c>
      <c r="P139" s="282">
        <v>80111600</v>
      </c>
      <c r="Q139" s="282" t="s">
        <v>1380</v>
      </c>
      <c r="R139" s="282">
        <v>12</v>
      </c>
      <c r="S139" s="282">
        <v>1</v>
      </c>
      <c r="T139" s="282">
        <v>2</v>
      </c>
      <c r="U139" s="282">
        <v>1</v>
      </c>
      <c r="V139" s="282" t="s">
        <v>676</v>
      </c>
      <c r="W139" s="282">
        <v>0</v>
      </c>
      <c r="X139" s="284">
        <v>5764000</v>
      </c>
      <c r="Y139" s="284">
        <v>5764000</v>
      </c>
      <c r="Z139" s="282">
        <v>12036</v>
      </c>
      <c r="AA139" s="285">
        <v>0</v>
      </c>
      <c r="AB139" s="285" t="s">
        <v>825</v>
      </c>
      <c r="AC139" s="282" t="s">
        <v>825</v>
      </c>
      <c r="AD139" s="282" t="s">
        <v>677</v>
      </c>
      <c r="AE139" s="286" t="s">
        <v>685</v>
      </c>
      <c r="AF139" s="286" t="s">
        <v>883</v>
      </c>
      <c r="AG139" s="282" t="s">
        <v>744</v>
      </c>
      <c r="AH139" s="285" t="s">
        <v>685</v>
      </c>
      <c r="AI139" s="285" t="s">
        <v>884</v>
      </c>
      <c r="AJ139" s="282" t="s">
        <v>679</v>
      </c>
      <c r="AK139" s="282" t="s">
        <v>1381</v>
      </c>
      <c r="AL139" s="282" t="s">
        <v>1382</v>
      </c>
      <c r="AM139" s="282" t="s">
        <v>1383</v>
      </c>
      <c r="AN139" s="282" t="s">
        <v>679</v>
      </c>
      <c r="AO139" s="282">
        <v>253</v>
      </c>
      <c r="AP139" s="282">
        <v>253</v>
      </c>
      <c r="AQ139" s="282">
        <v>253</v>
      </c>
      <c r="AR139" s="282" t="s">
        <v>684</v>
      </c>
      <c r="AS139" s="282">
        <v>12</v>
      </c>
      <c r="AT139" s="282">
        <v>12</v>
      </c>
      <c r="AU139" s="282">
        <v>12</v>
      </c>
      <c r="AV139" s="282" t="s">
        <v>684</v>
      </c>
      <c r="AW139" s="286">
        <v>3887</v>
      </c>
      <c r="AX139" s="286" t="s">
        <v>685</v>
      </c>
      <c r="AY139" s="286" t="s">
        <v>679</v>
      </c>
      <c r="AZ139" s="285">
        <v>5764000</v>
      </c>
      <c r="BA139" s="285" t="s">
        <v>685</v>
      </c>
      <c r="BB139" s="285" t="s">
        <v>679</v>
      </c>
      <c r="BC139" s="285">
        <v>3494</v>
      </c>
      <c r="BD139" s="285" t="s">
        <v>685</v>
      </c>
      <c r="BE139" s="285" t="s">
        <v>679</v>
      </c>
      <c r="BF139" s="285">
        <v>5764000</v>
      </c>
      <c r="BG139" s="285">
        <v>5764000</v>
      </c>
      <c r="BH139" s="285" t="s">
        <v>677</v>
      </c>
      <c r="BI139" s="285">
        <v>1248867</v>
      </c>
      <c r="BJ139" s="285">
        <v>0</v>
      </c>
      <c r="BK139" s="287">
        <v>0</v>
      </c>
      <c r="BL139" s="287" t="s">
        <v>685</v>
      </c>
    </row>
    <row r="140" spans="1:64">
      <c r="A140" s="281">
        <v>139</v>
      </c>
      <c r="B140" s="282" t="s">
        <v>1384</v>
      </c>
      <c r="C140" s="283">
        <v>7794</v>
      </c>
      <c r="D140" s="283" t="s">
        <v>1385</v>
      </c>
      <c r="E140" s="282" t="s">
        <v>664</v>
      </c>
      <c r="F140" s="282" t="s">
        <v>665</v>
      </c>
      <c r="G140" s="282" t="s">
        <v>781</v>
      </c>
      <c r="H140" s="282" t="s">
        <v>782</v>
      </c>
      <c r="I140" s="282" t="s">
        <v>783</v>
      </c>
      <c r="J140" s="282" t="s">
        <v>784</v>
      </c>
      <c r="K140" s="282" t="s">
        <v>897</v>
      </c>
      <c r="L140" s="282" t="s">
        <v>671</v>
      </c>
      <c r="M140" s="282" t="s">
        <v>672</v>
      </c>
      <c r="N140" s="282" t="s">
        <v>673</v>
      </c>
      <c r="O140" s="282" t="s">
        <v>674</v>
      </c>
      <c r="P140" s="282">
        <v>80111600</v>
      </c>
      <c r="Q140" s="282" t="s">
        <v>1386</v>
      </c>
      <c r="R140" s="282">
        <v>12</v>
      </c>
      <c r="S140" s="282">
        <v>1</v>
      </c>
      <c r="T140" s="282">
        <v>1</v>
      </c>
      <c r="U140" s="282">
        <v>1</v>
      </c>
      <c r="V140" s="282" t="s">
        <v>676</v>
      </c>
      <c r="W140" s="282">
        <v>0</v>
      </c>
      <c r="X140" s="284">
        <v>5500000</v>
      </c>
      <c r="Y140" s="284">
        <v>5500000</v>
      </c>
      <c r="Z140" s="282">
        <v>11586</v>
      </c>
      <c r="AA140" s="285">
        <v>0</v>
      </c>
      <c r="AB140" s="285" t="s">
        <v>897</v>
      </c>
      <c r="AC140" s="282" t="s">
        <v>897</v>
      </c>
      <c r="AD140" s="282" t="s">
        <v>677</v>
      </c>
      <c r="AE140" s="286" t="s">
        <v>685</v>
      </c>
      <c r="AF140" s="286" t="s">
        <v>905</v>
      </c>
      <c r="AG140" s="282" t="s">
        <v>744</v>
      </c>
      <c r="AH140" s="285" t="s">
        <v>685</v>
      </c>
      <c r="AI140" s="285" t="s">
        <v>906</v>
      </c>
      <c r="AJ140" s="282" t="s">
        <v>679</v>
      </c>
      <c r="AK140" s="282" t="s">
        <v>1387</v>
      </c>
      <c r="AL140" s="282" t="s">
        <v>1388</v>
      </c>
      <c r="AM140" s="282" t="s">
        <v>1389</v>
      </c>
      <c r="AN140" s="282" t="s">
        <v>679</v>
      </c>
      <c r="AO140" s="282">
        <v>253</v>
      </c>
      <c r="AP140" s="282">
        <v>253</v>
      </c>
      <c r="AQ140" s="282">
        <v>253</v>
      </c>
      <c r="AR140" s="282" t="s">
        <v>684</v>
      </c>
      <c r="AS140" s="282">
        <v>12</v>
      </c>
      <c r="AT140" s="282">
        <v>12</v>
      </c>
      <c r="AU140" s="282">
        <v>12</v>
      </c>
      <c r="AV140" s="282" t="s">
        <v>684</v>
      </c>
      <c r="AW140" s="286">
        <v>3098</v>
      </c>
      <c r="AX140" s="286">
        <v>3098</v>
      </c>
      <c r="AY140" s="286" t="s">
        <v>677</v>
      </c>
      <c r="AZ140" s="285">
        <v>5500000</v>
      </c>
      <c r="BA140" s="285">
        <v>5500000</v>
      </c>
      <c r="BB140" s="285" t="s">
        <v>677</v>
      </c>
      <c r="BC140" s="285">
        <v>3221</v>
      </c>
      <c r="BD140" s="285" t="s">
        <v>685</v>
      </c>
      <c r="BE140" s="285" t="s">
        <v>679</v>
      </c>
      <c r="BF140" s="285">
        <v>5500000</v>
      </c>
      <c r="BG140" s="285">
        <v>5500000</v>
      </c>
      <c r="BH140" s="285" t="s">
        <v>677</v>
      </c>
      <c r="BI140" s="285">
        <v>0</v>
      </c>
      <c r="BJ140" s="285">
        <v>0</v>
      </c>
      <c r="BK140" s="287">
        <v>0</v>
      </c>
      <c r="BL140" s="287">
        <v>5500000</v>
      </c>
    </row>
    <row r="141" spans="1:64">
      <c r="A141" s="281">
        <v>140</v>
      </c>
      <c r="B141" s="282" t="s">
        <v>1390</v>
      </c>
      <c r="C141" s="283">
        <v>7794</v>
      </c>
      <c r="D141" s="283" t="s">
        <v>1391</v>
      </c>
      <c r="E141" s="282" t="s">
        <v>664</v>
      </c>
      <c r="F141" s="282" t="s">
        <v>665</v>
      </c>
      <c r="G141" s="282" t="s">
        <v>781</v>
      </c>
      <c r="H141" s="282" t="s">
        <v>782</v>
      </c>
      <c r="I141" s="282" t="s">
        <v>783</v>
      </c>
      <c r="J141" s="282" t="s">
        <v>784</v>
      </c>
      <c r="K141" s="282" t="s">
        <v>897</v>
      </c>
      <c r="L141" s="282" t="s">
        <v>671</v>
      </c>
      <c r="M141" s="282" t="s">
        <v>672</v>
      </c>
      <c r="N141" s="282" t="s">
        <v>673</v>
      </c>
      <c r="O141" s="282" t="s">
        <v>674</v>
      </c>
      <c r="P141" s="282">
        <v>80111600</v>
      </c>
      <c r="Q141" s="282" t="s">
        <v>1392</v>
      </c>
      <c r="R141" s="282">
        <v>12</v>
      </c>
      <c r="S141" s="282">
        <v>1</v>
      </c>
      <c r="T141" s="282">
        <v>1</v>
      </c>
      <c r="U141" s="282">
        <v>1</v>
      </c>
      <c r="V141" s="282" t="s">
        <v>676</v>
      </c>
      <c r="W141" s="282">
        <v>0</v>
      </c>
      <c r="X141" s="284">
        <v>3357000</v>
      </c>
      <c r="Y141" s="284">
        <v>3357000</v>
      </c>
      <c r="Z141" s="282">
        <v>11992</v>
      </c>
      <c r="AA141" s="285">
        <v>0</v>
      </c>
      <c r="AB141" s="285" t="s">
        <v>897</v>
      </c>
      <c r="AC141" s="282" t="s">
        <v>897</v>
      </c>
      <c r="AD141" s="282" t="s">
        <v>677</v>
      </c>
      <c r="AE141" s="286" t="s">
        <v>685</v>
      </c>
      <c r="AF141" s="286" t="s">
        <v>917</v>
      </c>
      <c r="AG141" s="282" t="s">
        <v>744</v>
      </c>
      <c r="AH141" s="285" t="s">
        <v>685</v>
      </c>
      <c r="AI141" s="285" t="s">
        <v>918</v>
      </c>
      <c r="AJ141" s="282" t="s">
        <v>679</v>
      </c>
      <c r="AK141" s="282" t="s">
        <v>1393</v>
      </c>
      <c r="AL141" s="282" t="s">
        <v>1394</v>
      </c>
      <c r="AM141" s="282" t="s">
        <v>1395</v>
      </c>
      <c r="AN141" s="282" t="s">
        <v>679</v>
      </c>
      <c r="AO141" s="282">
        <v>253</v>
      </c>
      <c r="AP141" s="282">
        <v>253</v>
      </c>
      <c r="AQ141" s="282">
        <v>253</v>
      </c>
      <c r="AR141" s="282" t="s">
        <v>684</v>
      </c>
      <c r="AS141" s="282">
        <v>12</v>
      </c>
      <c r="AT141" s="282">
        <v>12</v>
      </c>
      <c r="AU141" s="282">
        <v>12</v>
      </c>
      <c r="AV141" s="282" t="s">
        <v>684</v>
      </c>
      <c r="AW141" s="286">
        <v>3534</v>
      </c>
      <c r="AX141" s="286" t="s">
        <v>685</v>
      </c>
      <c r="AY141" s="286" t="s">
        <v>679</v>
      </c>
      <c r="AZ141" s="285">
        <v>3357000</v>
      </c>
      <c r="BA141" s="285" t="s">
        <v>685</v>
      </c>
      <c r="BB141" s="285" t="s">
        <v>679</v>
      </c>
      <c r="BC141" s="285">
        <v>3501</v>
      </c>
      <c r="BD141" s="285" t="s">
        <v>685</v>
      </c>
      <c r="BE141" s="285" t="s">
        <v>679</v>
      </c>
      <c r="BF141" s="285">
        <v>3357000</v>
      </c>
      <c r="BG141" s="285">
        <v>3357000</v>
      </c>
      <c r="BH141" s="285" t="s">
        <v>677</v>
      </c>
      <c r="BI141" s="285">
        <v>0</v>
      </c>
      <c r="BJ141" s="285">
        <v>0</v>
      </c>
      <c r="BK141" s="287">
        <v>0</v>
      </c>
      <c r="BL141" s="287" t="s">
        <v>685</v>
      </c>
    </row>
    <row r="142" spans="1:64">
      <c r="A142" s="281">
        <v>141</v>
      </c>
      <c r="B142" s="282" t="s">
        <v>1396</v>
      </c>
      <c r="C142" s="283">
        <v>7794</v>
      </c>
      <c r="D142" s="283" t="s">
        <v>1397</v>
      </c>
      <c r="E142" s="282" t="s">
        <v>664</v>
      </c>
      <c r="F142" s="282" t="s">
        <v>665</v>
      </c>
      <c r="G142" s="282" t="s">
        <v>781</v>
      </c>
      <c r="H142" s="282" t="s">
        <v>782</v>
      </c>
      <c r="I142" s="282" t="s">
        <v>783</v>
      </c>
      <c r="J142" s="282" t="s">
        <v>784</v>
      </c>
      <c r="K142" s="282" t="s">
        <v>897</v>
      </c>
      <c r="L142" s="282" t="s">
        <v>671</v>
      </c>
      <c r="M142" s="282" t="s">
        <v>672</v>
      </c>
      <c r="N142" s="282" t="s">
        <v>673</v>
      </c>
      <c r="O142" s="282" t="s">
        <v>674</v>
      </c>
      <c r="P142" s="282">
        <v>80111600</v>
      </c>
      <c r="Q142" s="282" t="s">
        <v>1398</v>
      </c>
      <c r="R142" s="282">
        <v>12</v>
      </c>
      <c r="S142" s="282">
        <v>1</v>
      </c>
      <c r="T142" s="282">
        <v>1</v>
      </c>
      <c r="U142" s="282">
        <v>1</v>
      </c>
      <c r="V142" s="282" t="s">
        <v>676</v>
      </c>
      <c r="W142" s="282">
        <v>0</v>
      </c>
      <c r="X142" s="284">
        <v>3357000</v>
      </c>
      <c r="Y142" s="284">
        <v>3357000</v>
      </c>
      <c r="Z142" s="282">
        <v>11998</v>
      </c>
      <c r="AA142" s="285">
        <v>0</v>
      </c>
      <c r="AB142" s="285" t="s">
        <v>897</v>
      </c>
      <c r="AC142" s="282" t="s">
        <v>897</v>
      </c>
      <c r="AD142" s="282" t="s">
        <v>677</v>
      </c>
      <c r="AE142" s="286" t="s">
        <v>685</v>
      </c>
      <c r="AF142" s="286" t="s">
        <v>920</v>
      </c>
      <c r="AG142" s="282" t="s">
        <v>744</v>
      </c>
      <c r="AH142" s="285" t="s">
        <v>685</v>
      </c>
      <c r="AI142" s="285" t="s">
        <v>921</v>
      </c>
      <c r="AJ142" s="282" t="s">
        <v>679</v>
      </c>
      <c r="AK142" s="282" t="s">
        <v>1399</v>
      </c>
      <c r="AL142" s="282" t="s">
        <v>1400</v>
      </c>
      <c r="AM142" s="282" t="s">
        <v>1401</v>
      </c>
      <c r="AN142" s="282" t="s">
        <v>679</v>
      </c>
      <c r="AO142" s="282">
        <v>253</v>
      </c>
      <c r="AP142" s="282">
        <v>253</v>
      </c>
      <c r="AQ142" s="282">
        <v>253</v>
      </c>
      <c r="AR142" s="282" t="s">
        <v>684</v>
      </c>
      <c r="AS142" s="282">
        <v>12</v>
      </c>
      <c r="AT142" s="282">
        <v>12</v>
      </c>
      <c r="AU142" s="282">
        <v>12</v>
      </c>
      <c r="AV142" s="282" t="s">
        <v>684</v>
      </c>
      <c r="AW142" s="286">
        <v>3647</v>
      </c>
      <c r="AX142" s="286" t="s">
        <v>685</v>
      </c>
      <c r="AY142" s="286" t="s">
        <v>679</v>
      </c>
      <c r="AZ142" s="285">
        <v>3357000</v>
      </c>
      <c r="BA142" s="285" t="s">
        <v>685</v>
      </c>
      <c r="BB142" s="285" t="s">
        <v>679</v>
      </c>
      <c r="BC142" s="285">
        <v>3974</v>
      </c>
      <c r="BD142" s="285" t="s">
        <v>685</v>
      </c>
      <c r="BE142" s="285" t="s">
        <v>679</v>
      </c>
      <c r="BF142" s="285">
        <v>3357000</v>
      </c>
      <c r="BG142" s="285">
        <v>3357000</v>
      </c>
      <c r="BH142" s="285" t="s">
        <v>677</v>
      </c>
      <c r="BI142" s="285">
        <v>0</v>
      </c>
      <c r="BJ142" s="285">
        <v>0</v>
      </c>
      <c r="BK142" s="287">
        <v>0</v>
      </c>
      <c r="BL142" s="287" t="s">
        <v>685</v>
      </c>
    </row>
    <row r="143" spans="1:64">
      <c r="A143" s="281">
        <v>142</v>
      </c>
      <c r="B143" s="282" t="s">
        <v>1402</v>
      </c>
      <c r="C143" s="283">
        <v>7794</v>
      </c>
      <c r="D143" s="283" t="s">
        <v>1403</v>
      </c>
      <c r="E143" s="282" t="s">
        <v>664</v>
      </c>
      <c r="F143" s="282" t="s">
        <v>665</v>
      </c>
      <c r="G143" s="282" t="s">
        <v>781</v>
      </c>
      <c r="H143" s="282" t="s">
        <v>782</v>
      </c>
      <c r="I143" s="282" t="s">
        <v>783</v>
      </c>
      <c r="J143" s="282" t="s">
        <v>784</v>
      </c>
      <c r="K143" s="282" t="s">
        <v>808</v>
      </c>
      <c r="L143" s="282" t="s">
        <v>671</v>
      </c>
      <c r="M143" s="282" t="s">
        <v>672</v>
      </c>
      <c r="N143" s="282" t="s">
        <v>673</v>
      </c>
      <c r="O143" s="282" t="s">
        <v>674</v>
      </c>
      <c r="P143" s="282">
        <v>80111600</v>
      </c>
      <c r="Q143" s="282" t="s">
        <v>1404</v>
      </c>
      <c r="R143" s="282">
        <v>12</v>
      </c>
      <c r="S143" s="282">
        <v>1</v>
      </c>
      <c r="T143" s="282">
        <v>2</v>
      </c>
      <c r="U143" s="282">
        <v>1</v>
      </c>
      <c r="V143" s="282" t="s">
        <v>676</v>
      </c>
      <c r="W143" s="282">
        <v>0</v>
      </c>
      <c r="X143" s="284">
        <v>15788000</v>
      </c>
      <c r="Y143" s="284">
        <v>15788000</v>
      </c>
      <c r="Z143" s="282">
        <v>11974</v>
      </c>
      <c r="AA143" s="285">
        <v>0</v>
      </c>
      <c r="AB143" s="285" t="s">
        <v>808</v>
      </c>
      <c r="AC143" s="282" t="s">
        <v>808</v>
      </c>
      <c r="AD143" s="282" t="s">
        <v>677</v>
      </c>
      <c r="AE143" s="286" t="s">
        <v>685</v>
      </c>
      <c r="AF143" s="286" t="s">
        <v>925</v>
      </c>
      <c r="AG143" s="282" t="s">
        <v>744</v>
      </c>
      <c r="AH143" s="285" t="s">
        <v>685</v>
      </c>
      <c r="AI143" s="285" t="s">
        <v>926</v>
      </c>
      <c r="AJ143" s="282" t="s">
        <v>679</v>
      </c>
      <c r="AK143" s="282" t="s">
        <v>1405</v>
      </c>
      <c r="AL143" s="282" t="s">
        <v>1406</v>
      </c>
      <c r="AM143" s="282" t="s">
        <v>1405</v>
      </c>
      <c r="AN143" s="282" t="s">
        <v>683</v>
      </c>
      <c r="AO143" s="282">
        <v>253</v>
      </c>
      <c r="AP143" s="282">
        <v>253</v>
      </c>
      <c r="AQ143" s="282">
        <v>253</v>
      </c>
      <c r="AR143" s="282" t="s">
        <v>684</v>
      </c>
      <c r="AS143" s="282">
        <v>12</v>
      </c>
      <c r="AT143" s="282">
        <v>12</v>
      </c>
      <c r="AU143" s="282">
        <v>12</v>
      </c>
      <c r="AV143" s="282" t="s">
        <v>684</v>
      </c>
      <c r="AW143" s="286">
        <v>3381</v>
      </c>
      <c r="AX143" s="286" t="s">
        <v>685</v>
      </c>
      <c r="AY143" s="286" t="s">
        <v>679</v>
      </c>
      <c r="AZ143" s="285">
        <v>15788000</v>
      </c>
      <c r="BA143" s="285" t="s">
        <v>685</v>
      </c>
      <c r="BB143" s="285" t="s">
        <v>679</v>
      </c>
      <c r="BC143" s="285">
        <v>3614</v>
      </c>
      <c r="BD143" s="285" t="s">
        <v>685</v>
      </c>
      <c r="BE143" s="285" t="s">
        <v>679</v>
      </c>
      <c r="BF143" s="285">
        <v>15788000</v>
      </c>
      <c r="BG143" s="285">
        <v>15788000</v>
      </c>
      <c r="BH143" s="285" t="s">
        <v>677</v>
      </c>
      <c r="BI143" s="285">
        <v>2631333</v>
      </c>
      <c r="BJ143" s="285">
        <v>0</v>
      </c>
      <c r="BK143" s="287">
        <v>0</v>
      </c>
      <c r="BL143" s="287" t="s">
        <v>685</v>
      </c>
    </row>
    <row r="144" spans="1:64">
      <c r="A144" s="281">
        <v>143</v>
      </c>
      <c r="B144" s="282" t="s">
        <v>1407</v>
      </c>
      <c r="C144" s="283">
        <v>7794</v>
      </c>
      <c r="D144" s="283" t="s">
        <v>1408</v>
      </c>
      <c r="E144" s="282" t="s">
        <v>664</v>
      </c>
      <c r="F144" s="282" t="s">
        <v>665</v>
      </c>
      <c r="G144" s="282" t="s">
        <v>781</v>
      </c>
      <c r="H144" s="282" t="s">
        <v>782</v>
      </c>
      <c r="I144" s="282" t="s">
        <v>783</v>
      </c>
      <c r="J144" s="282" t="s">
        <v>784</v>
      </c>
      <c r="K144" s="282" t="s">
        <v>808</v>
      </c>
      <c r="L144" s="282" t="s">
        <v>671</v>
      </c>
      <c r="M144" s="282" t="s">
        <v>672</v>
      </c>
      <c r="N144" s="282" t="s">
        <v>673</v>
      </c>
      <c r="O144" s="282" t="s">
        <v>674</v>
      </c>
      <c r="P144" s="282">
        <v>80111600</v>
      </c>
      <c r="Q144" s="282" t="s">
        <v>1409</v>
      </c>
      <c r="R144" s="282">
        <v>12</v>
      </c>
      <c r="S144" s="282">
        <v>1</v>
      </c>
      <c r="T144" s="282">
        <v>1</v>
      </c>
      <c r="U144" s="282">
        <v>1</v>
      </c>
      <c r="V144" s="282" t="s">
        <v>676</v>
      </c>
      <c r="W144" s="282">
        <v>0</v>
      </c>
      <c r="X144" s="284">
        <v>4222000</v>
      </c>
      <c r="Y144" s="284">
        <v>4222000</v>
      </c>
      <c r="Z144" s="282">
        <v>11986</v>
      </c>
      <c r="AA144" s="285">
        <v>0</v>
      </c>
      <c r="AB144" s="285" t="s">
        <v>808</v>
      </c>
      <c r="AC144" s="282" t="s">
        <v>808</v>
      </c>
      <c r="AD144" s="282" t="s">
        <v>677</v>
      </c>
      <c r="AE144" s="286" t="s">
        <v>685</v>
      </c>
      <c r="AF144" s="286" t="s">
        <v>941</v>
      </c>
      <c r="AG144" s="282" t="s">
        <v>744</v>
      </c>
      <c r="AH144" s="285" t="s">
        <v>685</v>
      </c>
      <c r="AI144" s="285" t="s">
        <v>942</v>
      </c>
      <c r="AJ144" s="282" t="s">
        <v>679</v>
      </c>
      <c r="AK144" s="282" t="s">
        <v>1410</v>
      </c>
      <c r="AL144" s="282" t="s">
        <v>1411</v>
      </c>
      <c r="AM144" s="282" t="s">
        <v>1412</v>
      </c>
      <c r="AN144" s="282" t="s">
        <v>679</v>
      </c>
      <c r="AO144" s="282">
        <v>253</v>
      </c>
      <c r="AP144" s="282">
        <v>253</v>
      </c>
      <c r="AQ144" s="282">
        <v>253</v>
      </c>
      <c r="AR144" s="282" t="s">
        <v>684</v>
      </c>
      <c r="AS144" s="282">
        <v>12</v>
      </c>
      <c r="AT144" s="282">
        <v>12</v>
      </c>
      <c r="AU144" s="282">
        <v>12</v>
      </c>
      <c r="AV144" s="282" t="s">
        <v>684</v>
      </c>
      <c r="AW144" s="286">
        <v>3898</v>
      </c>
      <c r="AX144" s="286" t="s">
        <v>685</v>
      </c>
      <c r="AY144" s="286" t="s">
        <v>679</v>
      </c>
      <c r="AZ144" s="285">
        <v>4222000</v>
      </c>
      <c r="BA144" s="285" t="s">
        <v>685</v>
      </c>
      <c r="BB144" s="285" t="s">
        <v>679</v>
      </c>
      <c r="BC144" s="285">
        <v>3966</v>
      </c>
      <c r="BD144" s="285" t="s">
        <v>685</v>
      </c>
      <c r="BE144" s="285" t="s">
        <v>679</v>
      </c>
      <c r="BF144" s="285">
        <v>4222000</v>
      </c>
      <c r="BG144" s="285">
        <v>4222000</v>
      </c>
      <c r="BH144" s="285" t="s">
        <v>677</v>
      </c>
      <c r="BI144" s="285">
        <v>844400</v>
      </c>
      <c r="BJ144" s="285">
        <v>0</v>
      </c>
      <c r="BK144" s="287">
        <v>0</v>
      </c>
      <c r="BL144" s="287" t="s">
        <v>685</v>
      </c>
    </row>
    <row r="145" spans="1:64">
      <c r="A145" s="281">
        <v>144</v>
      </c>
      <c r="B145" s="282" t="s">
        <v>1413</v>
      </c>
      <c r="C145" s="283">
        <v>7794</v>
      </c>
      <c r="D145" s="283" t="s">
        <v>1414</v>
      </c>
      <c r="E145" s="282" t="s">
        <v>664</v>
      </c>
      <c r="F145" s="282" t="s">
        <v>665</v>
      </c>
      <c r="G145" s="282" t="s">
        <v>781</v>
      </c>
      <c r="H145" s="282" t="s">
        <v>782</v>
      </c>
      <c r="I145" s="282" t="s">
        <v>783</v>
      </c>
      <c r="J145" s="282" t="s">
        <v>784</v>
      </c>
      <c r="K145" s="282" t="s">
        <v>808</v>
      </c>
      <c r="L145" s="282" t="s">
        <v>671</v>
      </c>
      <c r="M145" s="282" t="s">
        <v>672</v>
      </c>
      <c r="N145" s="282" t="s">
        <v>673</v>
      </c>
      <c r="O145" s="282" t="s">
        <v>674</v>
      </c>
      <c r="P145" s="282">
        <v>80111600</v>
      </c>
      <c r="Q145" s="282" t="s">
        <v>1415</v>
      </c>
      <c r="R145" s="282">
        <v>12</v>
      </c>
      <c r="S145" s="282">
        <v>1</v>
      </c>
      <c r="T145" s="282">
        <v>1</v>
      </c>
      <c r="U145" s="282">
        <v>1</v>
      </c>
      <c r="V145" s="282" t="s">
        <v>676</v>
      </c>
      <c r="W145" s="282">
        <v>0</v>
      </c>
      <c r="X145" s="284">
        <v>3357000</v>
      </c>
      <c r="Y145" s="284">
        <v>3357000</v>
      </c>
      <c r="Z145" s="282">
        <v>11963</v>
      </c>
      <c r="AA145" s="285">
        <v>0</v>
      </c>
      <c r="AB145" s="285" t="s">
        <v>808</v>
      </c>
      <c r="AC145" s="282" t="s">
        <v>808</v>
      </c>
      <c r="AD145" s="282" t="s">
        <v>677</v>
      </c>
      <c r="AE145" s="286" t="s">
        <v>685</v>
      </c>
      <c r="AF145" s="286" t="s">
        <v>947</v>
      </c>
      <c r="AG145" s="282" t="s">
        <v>744</v>
      </c>
      <c r="AH145" s="285" t="s">
        <v>685</v>
      </c>
      <c r="AI145" s="285" t="s">
        <v>948</v>
      </c>
      <c r="AJ145" s="282" t="s">
        <v>679</v>
      </c>
      <c r="AK145" s="282" t="s">
        <v>1416</v>
      </c>
      <c r="AL145" s="282" t="s">
        <v>1417</v>
      </c>
      <c r="AM145" s="282" t="s">
        <v>1416</v>
      </c>
      <c r="AN145" s="282" t="s">
        <v>683</v>
      </c>
      <c r="AO145" s="282">
        <v>253</v>
      </c>
      <c r="AP145" s="282">
        <v>253</v>
      </c>
      <c r="AQ145" s="282">
        <v>253</v>
      </c>
      <c r="AR145" s="282" t="s">
        <v>684</v>
      </c>
      <c r="AS145" s="282">
        <v>12</v>
      </c>
      <c r="AT145" s="282">
        <v>12</v>
      </c>
      <c r="AU145" s="282">
        <v>12</v>
      </c>
      <c r="AV145" s="282" t="s">
        <v>684</v>
      </c>
      <c r="AW145" s="286">
        <v>3324</v>
      </c>
      <c r="AX145" s="286" t="s">
        <v>685</v>
      </c>
      <c r="AY145" s="286" t="s">
        <v>679</v>
      </c>
      <c r="AZ145" s="285">
        <v>3357000</v>
      </c>
      <c r="BA145" s="285" t="s">
        <v>685</v>
      </c>
      <c r="BB145" s="285" t="s">
        <v>679</v>
      </c>
      <c r="BC145" s="285">
        <v>3348</v>
      </c>
      <c r="BD145" s="285" t="s">
        <v>685</v>
      </c>
      <c r="BE145" s="285" t="s">
        <v>679</v>
      </c>
      <c r="BF145" s="285">
        <v>3357000</v>
      </c>
      <c r="BG145" s="285">
        <v>3357000</v>
      </c>
      <c r="BH145" s="285" t="s">
        <v>677</v>
      </c>
      <c r="BI145" s="285">
        <v>0</v>
      </c>
      <c r="BJ145" s="285">
        <v>0</v>
      </c>
      <c r="BK145" s="287">
        <v>0</v>
      </c>
      <c r="BL145" s="287" t="s">
        <v>685</v>
      </c>
    </row>
    <row r="146" spans="1:64">
      <c r="A146" s="281">
        <v>145</v>
      </c>
      <c r="B146" s="282" t="s">
        <v>1418</v>
      </c>
      <c r="C146" s="283">
        <v>7794</v>
      </c>
      <c r="D146" s="283" t="s">
        <v>1419</v>
      </c>
      <c r="E146" s="282" t="s">
        <v>664</v>
      </c>
      <c r="F146" s="282" t="s">
        <v>665</v>
      </c>
      <c r="G146" s="282" t="s">
        <v>781</v>
      </c>
      <c r="H146" s="282" t="s">
        <v>782</v>
      </c>
      <c r="I146" s="282" t="s">
        <v>783</v>
      </c>
      <c r="J146" s="282" t="s">
        <v>784</v>
      </c>
      <c r="K146" s="282" t="s">
        <v>808</v>
      </c>
      <c r="L146" s="282" t="s">
        <v>671</v>
      </c>
      <c r="M146" s="282" t="s">
        <v>672</v>
      </c>
      <c r="N146" s="282" t="s">
        <v>673</v>
      </c>
      <c r="O146" s="282" t="s">
        <v>674</v>
      </c>
      <c r="P146" s="282">
        <v>80111600</v>
      </c>
      <c r="Q146" s="282" t="s">
        <v>1420</v>
      </c>
      <c r="R146" s="282">
        <v>12</v>
      </c>
      <c r="S146" s="282">
        <v>1</v>
      </c>
      <c r="T146" s="282">
        <v>1</v>
      </c>
      <c r="U146" s="282">
        <v>1</v>
      </c>
      <c r="V146" s="282" t="s">
        <v>676</v>
      </c>
      <c r="W146" s="282">
        <v>0</v>
      </c>
      <c r="X146" s="284">
        <v>4861000</v>
      </c>
      <c r="Y146" s="284">
        <v>4861000</v>
      </c>
      <c r="Z146" s="282">
        <v>11972</v>
      </c>
      <c r="AA146" s="285">
        <v>0</v>
      </c>
      <c r="AB146" s="285" t="s">
        <v>808</v>
      </c>
      <c r="AC146" s="282" t="s">
        <v>808</v>
      </c>
      <c r="AD146" s="282" t="s">
        <v>677</v>
      </c>
      <c r="AE146" s="286" t="s">
        <v>685</v>
      </c>
      <c r="AF146" s="286" t="s">
        <v>954</v>
      </c>
      <c r="AG146" s="282" t="s">
        <v>744</v>
      </c>
      <c r="AH146" s="285" t="s">
        <v>685</v>
      </c>
      <c r="AI146" s="285" t="s">
        <v>955</v>
      </c>
      <c r="AJ146" s="282" t="s">
        <v>679</v>
      </c>
      <c r="AK146" s="282" t="s">
        <v>1421</v>
      </c>
      <c r="AL146" s="282" t="s">
        <v>1422</v>
      </c>
      <c r="AM146" s="282" t="s">
        <v>1423</v>
      </c>
      <c r="AN146" s="282" t="s">
        <v>679</v>
      </c>
      <c r="AO146" s="282">
        <v>253</v>
      </c>
      <c r="AP146" s="282">
        <v>253</v>
      </c>
      <c r="AQ146" s="282">
        <v>253</v>
      </c>
      <c r="AR146" s="282" t="s">
        <v>684</v>
      </c>
      <c r="AS146" s="282">
        <v>12</v>
      </c>
      <c r="AT146" s="282">
        <v>12</v>
      </c>
      <c r="AU146" s="282">
        <v>12</v>
      </c>
      <c r="AV146" s="282" t="s">
        <v>684</v>
      </c>
      <c r="AW146" s="286">
        <v>3826</v>
      </c>
      <c r="AX146" s="286" t="s">
        <v>685</v>
      </c>
      <c r="AY146" s="286" t="s">
        <v>679</v>
      </c>
      <c r="AZ146" s="285">
        <v>4861000</v>
      </c>
      <c r="BA146" s="285" t="s">
        <v>685</v>
      </c>
      <c r="BB146" s="285" t="s">
        <v>679</v>
      </c>
      <c r="BC146" s="285">
        <v>3627</v>
      </c>
      <c r="BD146" s="285" t="s">
        <v>685</v>
      </c>
      <c r="BE146" s="285" t="s">
        <v>679</v>
      </c>
      <c r="BF146" s="285">
        <v>4861000</v>
      </c>
      <c r="BG146" s="285">
        <v>4861000</v>
      </c>
      <c r="BH146" s="285" t="s">
        <v>677</v>
      </c>
      <c r="BI146" s="285">
        <v>1944400</v>
      </c>
      <c r="BJ146" s="285">
        <v>0</v>
      </c>
      <c r="BK146" s="287">
        <v>0</v>
      </c>
      <c r="BL146" s="287" t="s">
        <v>685</v>
      </c>
    </row>
    <row r="147" spans="1:64">
      <c r="A147" s="281">
        <v>146</v>
      </c>
      <c r="B147" s="282" t="s">
        <v>1424</v>
      </c>
      <c r="C147" s="283">
        <v>7794</v>
      </c>
      <c r="D147" s="283" t="s">
        <v>1425</v>
      </c>
      <c r="E147" s="282" t="s">
        <v>664</v>
      </c>
      <c r="F147" s="282" t="s">
        <v>665</v>
      </c>
      <c r="G147" s="282" t="s">
        <v>781</v>
      </c>
      <c r="H147" s="282" t="s">
        <v>814</v>
      </c>
      <c r="I147" s="282" t="s">
        <v>815</v>
      </c>
      <c r="J147" s="282" t="s">
        <v>784</v>
      </c>
      <c r="K147" s="282" t="s">
        <v>816</v>
      </c>
      <c r="L147" s="282" t="s">
        <v>671</v>
      </c>
      <c r="M147" s="282" t="s">
        <v>672</v>
      </c>
      <c r="N147" s="282" t="s">
        <v>673</v>
      </c>
      <c r="O147" s="282" t="s">
        <v>674</v>
      </c>
      <c r="P147" s="282">
        <v>80111600</v>
      </c>
      <c r="Q147" s="282" t="s">
        <v>1426</v>
      </c>
      <c r="R147" s="282">
        <v>12</v>
      </c>
      <c r="S147" s="282">
        <v>1</v>
      </c>
      <c r="T147" s="282">
        <v>2</v>
      </c>
      <c r="U147" s="282">
        <v>1</v>
      </c>
      <c r="V147" s="282" t="s">
        <v>676</v>
      </c>
      <c r="W147" s="282">
        <v>0</v>
      </c>
      <c r="X147" s="284">
        <v>15788000</v>
      </c>
      <c r="Y147" s="284">
        <v>15788000</v>
      </c>
      <c r="Z147" s="282">
        <v>12040</v>
      </c>
      <c r="AA147" s="285">
        <v>0</v>
      </c>
      <c r="AB147" s="285" t="s">
        <v>818</v>
      </c>
      <c r="AC147" s="282" t="s">
        <v>818</v>
      </c>
      <c r="AD147" s="282" t="s">
        <v>677</v>
      </c>
      <c r="AE147" s="286" t="s">
        <v>685</v>
      </c>
      <c r="AF147" s="286" t="s">
        <v>960</v>
      </c>
      <c r="AG147" s="282" t="s">
        <v>744</v>
      </c>
      <c r="AH147" s="285" t="s">
        <v>685</v>
      </c>
      <c r="AI147" s="285" t="s">
        <v>961</v>
      </c>
      <c r="AJ147" s="282" t="s">
        <v>679</v>
      </c>
      <c r="AK147" s="282" t="s">
        <v>1427</v>
      </c>
      <c r="AL147" s="282" t="s">
        <v>1428</v>
      </c>
      <c r="AM147" s="282" t="s">
        <v>1429</v>
      </c>
      <c r="AN147" s="282" t="s">
        <v>679</v>
      </c>
      <c r="AO147" s="282">
        <v>253</v>
      </c>
      <c r="AP147" s="282">
        <v>253</v>
      </c>
      <c r="AQ147" s="282">
        <v>253</v>
      </c>
      <c r="AR147" s="282" t="s">
        <v>684</v>
      </c>
      <c r="AS147" s="282">
        <v>12</v>
      </c>
      <c r="AT147" s="282">
        <v>12</v>
      </c>
      <c r="AU147" s="282">
        <v>12</v>
      </c>
      <c r="AV147" s="282" t="s">
        <v>684</v>
      </c>
      <c r="AW147" s="286">
        <v>3643</v>
      </c>
      <c r="AX147" s="286" t="s">
        <v>685</v>
      </c>
      <c r="AY147" s="286" t="s">
        <v>679</v>
      </c>
      <c r="AZ147" s="285">
        <v>15788000</v>
      </c>
      <c r="BA147" s="285" t="s">
        <v>685</v>
      </c>
      <c r="BB147" s="285" t="s">
        <v>679</v>
      </c>
      <c r="BC147" s="285">
        <v>3866</v>
      </c>
      <c r="BD147" s="285" t="s">
        <v>685</v>
      </c>
      <c r="BE147" s="285" t="s">
        <v>679</v>
      </c>
      <c r="BF147" s="285">
        <v>15788000</v>
      </c>
      <c r="BG147" s="285">
        <v>15788000</v>
      </c>
      <c r="BH147" s="285" t="s">
        <v>677</v>
      </c>
      <c r="BI147" s="285">
        <v>1841933</v>
      </c>
      <c r="BJ147" s="285">
        <v>0</v>
      </c>
      <c r="BK147" s="287">
        <v>0</v>
      </c>
      <c r="BL147" s="287" t="s">
        <v>685</v>
      </c>
    </row>
    <row r="148" spans="1:64">
      <c r="A148" s="281">
        <v>147</v>
      </c>
      <c r="B148" s="282" t="s">
        <v>1430</v>
      </c>
      <c r="C148" s="283">
        <v>7794</v>
      </c>
      <c r="D148" s="283" t="s">
        <v>1431</v>
      </c>
      <c r="E148" s="282" t="s">
        <v>664</v>
      </c>
      <c r="F148" s="282" t="s">
        <v>665</v>
      </c>
      <c r="G148" s="282" t="s">
        <v>781</v>
      </c>
      <c r="H148" s="282" t="s">
        <v>814</v>
      </c>
      <c r="I148" s="282" t="s">
        <v>815</v>
      </c>
      <c r="J148" s="282" t="s">
        <v>784</v>
      </c>
      <c r="K148" s="282" t="s">
        <v>816</v>
      </c>
      <c r="L148" s="282" t="s">
        <v>671</v>
      </c>
      <c r="M148" s="282" t="s">
        <v>672</v>
      </c>
      <c r="N148" s="282" t="s">
        <v>673</v>
      </c>
      <c r="O148" s="282" t="s">
        <v>674</v>
      </c>
      <c r="P148" s="282">
        <v>80111600</v>
      </c>
      <c r="Q148" s="282" t="s">
        <v>1432</v>
      </c>
      <c r="R148" s="282">
        <v>12</v>
      </c>
      <c r="S148" s="282">
        <v>1</v>
      </c>
      <c r="T148" s="282">
        <v>1</v>
      </c>
      <c r="U148" s="282">
        <v>1</v>
      </c>
      <c r="V148" s="282" t="s">
        <v>676</v>
      </c>
      <c r="W148" s="282">
        <v>0</v>
      </c>
      <c r="X148" s="284">
        <v>3746000</v>
      </c>
      <c r="Y148" s="284">
        <v>3746000</v>
      </c>
      <c r="Z148" s="282">
        <v>12037</v>
      </c>
      <c r="AA148" s="285">
        <v>0</v>
      </c>
      <c r="AB148" s="285" t="s">
        <v>818</v>
      </c>
      <c r="AC148" s="282" t="s">
        <v>818</v>
      </c>
      <c r="AD148" s="282" t="s">
        <v>677</v>
      </c>
      <c r="AE148" s="286" t="s">
        <v>685</v>
      </c>
      <c r="AF148" s="286" t="s">
        <v>970</v>
      </c>
      <c r="AG148" s="282" t="s">
        <v>744</v>
      </c>
      <c r="AH148" s="285" t="s">
        <v>685</v>
      </c>
      <c r="AI148" s="285" t="s">
        <v>971</v>
      </c>
      <c r="AJ148" s="282" t="s">
        <v>679</v>
      </c>
      <c r="AK148" s="282" t="s">
        <v>1433</v>
      </c>
      <c r="AL148" s="282" t="s">
        <v>1434</v>
      </c>
      <c r="AM148" s="282" t="s">
        <v>1435</v>
      </c>
      <c r="AN148" s="282" t="s">
        <v>679</v>
      </c>
      <c r="AO148" s="282">
        <v>253</v>
      </c>
      <c r="AP148" s="282">
        <v>253</v>
      </c>
      <c r="AQ148" s="282">
        <v>253</v>
      </c>
      <c r="AR148" s="282" t="s">
        <v>684</v>
      </c>
      <c r="AS148" s="282">
        <v>12</v>
      </c>
      <c r="AT148" s="282">
        <v>12</v>
      </c>
      <c r="AU148" s="282">
        <v>12</v>
      </c>
      <c r="AV148" s="282" t="s">
        <v>684</v>
      </c>
      <c r="AW148" s="286">
        <v>3487</v>
      </c>
      <c r="AX148" s="286" t="s">
        <v>685</v>
      </c>
      <c r="AY148" s="286" t="s">
        <v>679</v>
      </c>
      <c r="AZ148" s="285">
        <v>3746000</v>
      </c>
      <c r="BA148" s="285" t="s">
        <v>685</v>
      </c>
      <c r="BB148" s="285" t="s">
        <v>679</v>
      </c>
      <c r="BC148" s="285">
        <v>3600</v>
      </c>
      <c r="BD148" s="285" t="s">
        <v>685</v>
      </c>
      <c r="BE148" s="285" t="s">
        <v>679</v>
      </c>
      <c r="BF148" s="285">
        <v>3746000</v>
      </c>
      <c r="BG148" s="285">
        <v>3746000</v>
      </c>
      <c r="BH148" s="285" t="s">
        <v>677</v>
      </c>
      <c r="BI148" s="285">
        <v>1248667</v>
      </c>
      <c r="BJ148" s="285">
        <v>0</v>
      </c>
      <c r="BK148" s="287">
        <v>0</v>
      </c>
      <c r="BL148" s="287" t="s">
        <v>685</v>
      </c>
    </row>
    <row r="149" spans="1:64">
      <c r="A149" s="281">
        <v>148</v>
      </c>
      <c r="B149" s="282" t="s">
        <v>1436</v>
      </c>
      <c r="C149" s="283">
        <v>7794</v>
      </c>
      <c r="D149" s="283" t="s">
        <v>1437</v>
      </c>
      <c r="E149" s="282" t="s">
        <v>664</v>
      </c>
      <c r="F149" s="282" t="s">
        <v>665</v>
      </c>
      <c r="G149" s="282" t="s">
        <v>1019</v>
      </c>
      <c r="H149" s="282" t="s">
        <v>1020</v>
      </c>
      <c r="I149" s="282" t="s">
        <v>1021</v>
      </c>
      <c r="J149" s="282" t="s">
        <v>1022</v>
      </c>
      <c r="K149" s="282" t="s">
        <v>1023</v>
      </c>
      <c r="L149" s="282" t="s">
        <v>671</v>
      </c>
      <c r="M149" s="282" t="s">
        <v>672</v>
      </c>
      <c r="N149" s="282" t="s">
        <v>673</v>
      </c>
      <c r="O149" s="282" t="s">
        <v>674</v>
      </c>
      <c r="P149" s="282">
        <v>80111600</v>
      </c>
      <c r="Q149" s="282" t="s">
        <v>1438</v>
      </c>
      <c r="R149" s="282">
        <v>11</v>
      </c>
      <c r="S149" s="282">
        <v>11</v>
      </c>
      <c r="T149" s="282">
        <v>2</v>
      </c>
      <c r="U149" s="282">
        <v>1</v>
      </c>
      <c r="V149" s="282" t="s">
        <v>676</v>
      </c>
      <c r="W149" s="282">
        <v>0</v>
      </c>
      <c r="X149" s="284">
        <v>21550000</v>
      </c>
      <c r="Y149" s="284">
        <v>21550000</v>
      </c>
      <c r="Z149" s="282">
        <v>12231</v>
      </c>
      <c r="AA149" s="285">
        <v>0</v>
      </c>
      <c r="AB149" s="285" t="s">
        <v>1025</v>
      </c>
      <c r="AC149" s="282" t="s">
        <v>1025</v>
      </c>
      <c r="AD149" s="282" t="s">
        <v>677</v>
      </c>
      <c r="AE149" s="286" t="s">
        <v>685</v>
      </c>
      <c r="AF149" s="286" t="s">
        <v>1026</v>
      </c>
      <c r="AG149" s="282" t="s">
        <v>744</v>
      </c>
      <c r="AH149" s="285" t="s">
        <v>685</v>
      </c>
      <c r="AI149" s="285" t="s">
        <v>1027</v>
      </c>
      <c r="AJ149" s="282" t="s">
        <v>679</v>
      </c>
      <c r="AK149" s="282" t="s">
        <v>1439</v>
      </c>
      <c r="AL149" s="282" t="s">
        <v>1440</v>
      </c>
      <c r="AM149" s="282" t="s">
        <v>1441</v>
      </c>
      <c r="AN149" s="282" t="s">
        <v>679</v>
      </c>
      <c r="AO149" s="282">
        <v>253</v>
      </c>
      <c r="AP149" s="282">
        <v>253</v>
      </c>
      <c r="AQ149" s="282">
        <v>253</v>
      </c>
      <c r="AR149" s="282" t="s">
        <v>684</v>
      </c>
      <c r="AS149" s="282">
        <v>12</v>
      </c>
      <c r="AT149" s="282">
        <v>12</v>
      </c>
      <c r="AU149" s="282">
        <v>12</v>
      </c>
      <c r="AV149" s="282" t="s">
        <v>684</v>
      </c>
      <c r="AW149" s="286">
        <v>3769</v>
      </c>
      <c r="AX149" s="286" t="s">
        <v>685</v>
      </c>
      <c r="AY149" s="286" t="s">
        <v>679</v>
      </c>
      <c r="AZ149" s="285">
        <v>21550000</v>
      </c>
      <c r="BA149" s="285" t="s">
        <v>685</v>
      </c>
      <c r="BB149" s="285" t="s">
        <v>679</v>
      </c>
      <c r="BC149" s="285">
        <v>3599</v>
      </c>
      <c r="BD149" s="285" t="s">
        <v>685</v>
      </c>
      <c r="BE149" s="285" t="s">
        <v>679</v>
      </c>
      <c r="BF149" s="285">
        <v>21550000</v>
      </c>
      <c r="BG149" s="285">
        <v>21550000</v>
      </c>
      <c r="BH149" s="285" t="s">
        <v>677</v>
      </c>
      <c r="BI149" s="285">
        <v>0</v>
      </c>
      <c r="BJ149" s="285">
        <v>0</v>
      </c>
      <c r="BK149" s="287">
        <v>0</v>
      </c>
      <c r="BL149" s="287" t="s">
        <v>685</v>
      </c>
    </row>
    <row r="150" spans="1:64">
      <c r="A150" s="281">
        <v>149</v>
      </c>
      <c r="B150" s="282" t="s">
        <v>1442</v>
      </c>
      <c r="C150" s="283">
        <v>7794</v>
      </c>
      <c r="D150" s="283" t="s">
        <v>1443</v>
      </c>
      <c r="E150" s="282" t="s">
        <v>664</v>
      </c>
      <c r="F150" s="282" t="s">
        <v>665</v>
      </c>
      <c r="G150" s="282" t="s">
        <v>1019</v>
      </c>
      <c r="H150" s="282" t="s">
        <v>1020</v>
      </c>
      <c r="I150" s="282" t="s">
        <v>1021</v>
      </c>
      <c r="J150" s="282" t="s">
        <v>1022</v>
      </c>
      <c r="K150" s="282" t="s">
        <v>1023</v>
      </c>
      <c r="L150" s="282" t="s">
        <v>671</v>
      </c>
      <c r="M150" s="282" t="s">
        <v>672</v>
      </c>
      <c r="N150" s="282" t="s">
        <v>673</v>
      </c>
      <c r="O150" s="282" t="s">
        <v>674</v>
      </c>
      <c r="P150" s="282">
        <v>80111600</v>
      </c>
      <c r="Q150" s="282" t="s">
        <v>1444</v>
      </c>
      <c r="R150" s="282">
        <v>11</v>
      </c>
      <c r="S150" s="282">
        <v>11</v>
      </c>
      <c r="T150" s="282">
        <v>2</v>
      </c>
      <c r="U150" s="282">
        <v>1</v>
      </c>
      <c r="V150" s="282" t="s">
        <v>676</v>
      </c>
      <c r="W150" s="282">
        <v>0</v>
      </c>
      <c r="X150" s="284">
        <v>21550000</v>
      </c>
      <c r="Y150" s="284">
        <v>21550000</v>
      </c>
      <c r="Z150" s="282">
        <v>12235</v>
      </c>
      <c r="AA150" s="285">
        <v>0</v>
      </c>
      <c r="AB150" s="285" t="s">
        <v>1025</v>
      </c>
      <c r="AC150" s="282" t="s">
        <v>1025</v>
      </c>
      <c r="AD150" s="282" t="s">
        <v>677</v>
      </c>
      <c r="AE150" s="286" t="s">
        <v>685</v>
      </c>
      <c r="AF150" s="286" t="s">
        <v>1031</v>
      </c>
      <c r="AG150" s="282" t="s">
        <v>744</v>
      </c>
      <c r="AH150" s="285" t="s">
        <v>685</v>
      </c>
      <c r="AI150" s="285" t="s">
        <v>1032</v>
      </c>
      <c r="AJ150" s="282" t="s">
        <v>679</v>
      </c>
      <c r="AK150" s="282" t="s">
        <v>1445</v>
      </c>
      <c r="AL150" s="282" t="s">
        <v>1446</v>
      </c>
      <c r="AM150" s="282" t="s">
        <v>1447</v>
      </c>
      <c r="AN150" s="282" t="s">
        <v>679</v>
      </c>
      <c r="AO150" s="282">
        <v>253</v>
      </c>
      <c r="AP150" s="282">
        <v>253</v>
      </c>
      <c r="AQ150" s="282">
        <v>253</v>
      </c>
      <c r="AR150" s="282" t="s">
        <v>684</v>
      </c>
      <c r="AS150" s="282">
        <v>12</v>
      </c>
      <c r="AT150" s="282">
        <v>12</v>
      </c>
      <c r="AU150" s="282">
        <v>12</v>
      </c>
      <c r="AV150" s="282" t="s">
        <v>684</v>
      </c>
      <c r="AW150" s="286">
        <v>3766</v>
      </c>
      <c r="AX150" s="286" t="s">
        <v>685</v>
      </c>
      <c r="AY150" s="286" t="s">
        <v>679</v>
      </c>
      <c r="AZ150" s="285">
        <v>21550000</v>
      </c>
      <c r="BA150" s="285" t="s">
        <v>685</v>
      </c>
      <c r="BB150" s="285" t="s">
        <v>679</v>
      </c>
      <c r="BC150" s="285">
        <v>4014</v>
      </c>
      <c r="BD150" s="285" t="s">
        <v>685</v>
      </c>
      <c r="BE150" s="285" t="s">
        <v>679</v>
      </c>
      <c r="BF150" s="285">
        <v>21550000</v>
      </c>
      <c r="BG150" s="285">
        <v>21550000</v>
      </c>
      <c r="BH150" s="285" t="s">
        <v>677</v>
      </c>
      <c r="BI150" s="285">
        <v>0</v>
      </c>
      <c r="BJ150" s="285">
        <v>0</v>
      </c>
      <c r="BK150" s="287">
        <v>0</v>
      </c>
      <c r="BL150" s="287" t="s">
        <v>685</v>
      </c>
    </row>
    <row r="151" spans="1:64">
      <c r="A151" s="281">
        <v>150</v>
      </c>
      <c r="B151" s="282" t="s">
        <v>1448</v>
      </c>
      <c r="C151" s="283">
        <v>7794</v>
      </c>
      <c r="D151" s="283" t="s">
        <v>1449</v>
      </c>
      <c r="E151" s="282" t="s">
        <v>664</v>
      </c>
      <c r="F151" s="282" t="s">
        <v>665</v>
      </c>
      <c r="G151" s="282" t="s">
        <v>1019</v>
      </c>
      <c r="H151" s="282" t="s">
        <v>1020</v>
      </c>
      <c r="I151" s="282" t="s">
        <v>1021</v>
      </c>
      <c r="J151" s="282" t="s">
        <v>1022</v>
      </c>
      <c r="K151" s="282" t="s">
        <v>1023</v>
      </c>
      <c r="L151" s="282" t="s">
        <v>671</v>
      </c>
      <c r="M151" s="282" t="s">
        <v>672</v>
      </c>
      <c r="N151" s="282" t="s">
        <v>673</v>
      </c>
      <c r="O151" s="282" t="s">
        <v>674</v>
      </c>
      <c r="P151" s="282">
        <v>80111600</v>
      </c>
      <c r="Q151" s="282" t="s">
        <v>1450</v>
      </c>
      <c r="R151" s="282">
        <v>11</v>
      </c>
      <c r="S151" s="282">
        <v>11</v>
      </c>
      <c r="T151" s="282">
        <v>2</v>
      </c>
      <c r="U151" s="282">
        <v>1</v>
      </c>
      <c r="V151" s="282" t="s">
        <v>676</v>
      </c>
      <c r="W151" s="282">
        <v>0</v>
      </c>
      <c r="X151" s="284">
        <v>21550000</v>
      </c>
      <c r="Y151" s="284">
        <v>21550000</v>
      </c>
      <c r="Z151" s="282">
        <v>12236</v>
      </c>
      <c r="AA151" s="285">
        <v>0</v>
      </c>
      <c r="AB151" s="285" t="s">
        <v>1025</v>
      </c>
      <c r="AC151" s="282" t="s">
        <v>1025</v>
      </c>
      <c r="AD151" s="282" t="s">
        <v>677</v>
      </c>
      <c r="AE151" s="286" t="s">
        <v>685</v>
      </c>
      <c r="AF151" s="286" t="s">
        <v>1036</v>
      </c>
      <c r="AG151" s="282" t="s">
        <v>744</v>
      </c>
      <c r="AH151" s="285" t="s">
        <v>685</v>
      </c>
      <c r="AI151" s="285" t="s">
        <v>1037</v>
      </c>
      <c r="AJ151" s="282" t="s">
        <v>679</v>
      </c>
      <c r="AK151" s="282" t="s">
        <v>1451</v>
      </c>
      <c r="AL151" s="282" t="s">
        <v>1452</v>
      </c>
      <c r="AM151" s="282" t="s">
        <v>1453</v>
      </c>
      <c r="AN151" s="282" t="s">
        <v>679</v>
      </c>
      <c r="AO151" s="282">
        <v>253</v>
      </c>
      <c r="AP151" s="282">
        <v>253</v>
      </c>
      <c r="AQ151" s="282">
        <v>253</v>
      </c>
      <c r="AR151" s="282" t="s">
        <v>684</v>
      </c>
      <c r="AS151" s="282">
        <v>12</v>
      </c>
      <c r="AT151" s="282">
        <v>12</v>
      </c>
      <c r="AU151" s="282">
        <v>12</v>
      </c>
      <c r="AV151" s="282" t="s">
        <v>684</v>
      </c>
      <c r="AW151" s="286">
        <v>3929</v>
      </c>
      <c r="AX151" s="286" t="s">
        <v>685</v>
      </c>
      <c r="AY151" s="286" t="s">
        <v>679</v>
      </c>
      <c r="AZ151" s="285">
        <v>21550000</v>
      </c>
      <c r="BA151" s="285" t="s">
        <v>685</v>
      </c>
      <c r="BB151" s="285" t="s">
        <v>679</v>
      </c>
      <c r="BC151" s="285" t="s">
        <v>685</v>
      </c>
      <c r="BD151" s="285" t="s">
        <v>685</v>
      </c>
      <c r="BE151" s="285" t="s">
        <v>677</v>
      </c>
      <c r="BF151" s="285">
        <v>0</v>
      </c>
      <c r="BG151" s="285">
        <v>21550000</v>
      </c>
      <c r="BH151" s="285" t="s">
        <v>990</v>
      </c>
      <c r="BI151" s="285">
        <v>0</v>
      </c>
      <c r="BJ151" s="285">
        <v>0</v>
      </c>
      <c r="BK151" s="287">
        <v>0</v>
      </c>
      <c r="BL151" s="287" t="s">
        <v>685</v>
      </c>
    </row>
    <row r="152" spans="1:64">
      <c r="A152" s="281">
        <v>151</v>
      </c>
      <c r="B152" s="282" t="s">
        <v>1454</v>
      </c>
      <c r="C152" s="283">
        <v>7794</v>
      </c>
      <c r="D152" s="283" t="s">
        <v>1455</v>
      </c>
      <c r="E152" s="282" t="s">
        <v>664</v>
      </c>
      <c r="F152" s="282" t="s">
        <v>665</v>
      </c>
      <c r="G152" s="282" t="s">
        <v>1019</v>
      </c>
      <c r="H152" s="282" t="s">
        <v>1020</v>
      </c>
      <c r="I152" s="282" t="s">
        <v>1021</v>
      </c>
      <c r="J152" s="282" t="s">
        <v>1022</v>
      </c>
      <c r="K152" s="282" t="s">
        <v>1023</v>
      </c>
      <c r="L152" s="282" t="s">
        <v>671</v>
      </c>
      <c r="M152" s="282" t="s">
        <v>672</v>
      </c>
      <c r="N152" s="282" t="s">
        <v>673</v>
      </c>
      <c r="O152" s="282" t="s">
        <v>674</v>
      </c>
      <c r="P152" s="282">
        <v>80111600</v>
      </c>
      <c r="Q152" s="282" t="s">
        <v>1456</v>
      </c>
      <c r="R152" s="282">
        <v>11</v>
      </c>
      <c r="S152" s="282">
        <v>11</v>
      </c>
      <c r="T152" s="282">
        <v>2</v>
      </c>
      <c r="U152" s="282">
        <v>1</v>
      </c>
      <c r="V152" s="282" t="s">
        <v>676</v>
      </c>
      <c r="W152" s="282">
        <v>0</v>
      </c>
      <c r="X152" s="284">
        <v>13554000</v>
      </c>
      <c r="Y152" s="284">
        <v>13554000</v>
      </c>
      <c r="Z152" s="282">
        <v>12233</v>
      </c>
      <c r="AA152" s="285">
        <v>0</v>
      </c>
      <c r="AB152" s="285" t="s">
        <v>1025</v>
      </c>
      <c r="AC152" s="282" t="s">
        <v>1025</v>
      </c>
      <c r="AD152" s="282" t="s">
        <v>677</v>
      </c>
      <c r="AE152" s="286" t="s">
        <v>685</v>
      </c>
      <c r="AF152" s="286" t="s">
        <v>1041</v>
      </c>
      <c r="AG152" s="282" t="s">
        <v>744</v>
      </c>
      <c r="AH152" s="285" t="s">
        <v>685</v>
      </c>
      <c r="AI152" s="285" t="s">
        <v>1042</v>
      </c>
      <c r="AJ152" s="282" t="s">
        <v>679</v>
      </c>
      <c r="AK152" s="282" t="s">
        <v>1457</v>
      </c>
      <c r="AL152" s="282" t="s">
        <v>1458</v>
      </c>
      <c r="AM152" s="282" t="s">
        <v>1459</v>
      </c>
      <c r="AN152" s="282" t="s">
        <v>679</v>
      </c>
      <c r="AO152" s="282">
        <v>253</v>
      </c>
      <c r="AP152" s="282">
        <v>253</v>
      </c>
      <c r="AQ152" s="282">
        <v>253</v>
      </c>
      <c r="AR152" s="282" t="s">
        <v>684</v>
      </c>
      <c r="AS152" s="282">
        <v>12</v>
      </c>
      <c r="AT152" s="282">
        <v>12</v>
      </c>
      <c r="AU152" s="282">
        <v>12</v>
      </c>
      <c r="AV152" s="282" t="s">
        <v>684</v>
      </c>
      <c r="AW152" s="286">
        <v>3768</v>
      </c>
      <c r="AX152" s="286" t="s">
        <v>685</v>
      </c>
      <c r="AY152" s="286" t="s">
        <v>679</v>
      </c>
      <c r="AZ152" s="285">
        <v>13554000</v>
      </c>
      <c r="BA152" s="285" t="s">
        <v>685</v>
      </c>
      <c r="BB152" s="285" t="s">
        <v>679</v>
      </c>
      <c r="BC152" s="285">
        <v>3745</v>
      </c>
      <c r="BD152" s="285" t="s">
        <v>685</v>
      </c>
      <c r="BE152" s="285" t="s">
        <v>679</v>
      </c>
      <c r="BF152" s="285">
        <v>13554000</v>
      </c>
      <c r="BG152" s="285">
        <v>13554000</v>
      </c>
      <c r="BH152" s="285" t="s">
        <v>677</v>
      </c>
      <c r="BI152" s="285">
        <v>0</v>
      </c>
      <c r="BJ152" s="285">
        <v>0</v>
      </c>
      <c r="BK152" s="287">
        <v>0</v>
      </c>
      <c r="BL152" s="287" t="s">
        <v>685</v>
      </c>
    </row>
    <row r="153" spans="1:64">
      <c r="A153" s="281">
        <v>152</v>
      </c>
      <c r="B153" s="282" t="s">
        <v>1460</v>
      </c>
      <c r="C153" s="283">
        <v>7794</v>
      </c>
      <c r="D153" s="283" t="s">
        <v>1461</v>
      </c>
      <c r="E153" s="282" t="s">
        <v>664</v>
      </c>
      <c r="F153" s="282" t="s">
        <v>665</v>
      </c>
      <c r="G153" s="282" t="s">
        <v>1019</v>
      </c>
      <c r="H153" s="282" t="s">
        <v>1020</v>
      </c>
      <c r="I153" s="282" t="s">
        <v>1021</v>
      </c>
      <c r="J153" s="282" t="s">
        <v>1022</v>
      </c>
      <c r="K153" s="282" t="s">
        <v>1023</v>
      </c>
      <c r="L153" s="282" t="s">
        <v>671</v>
      </c>
      <c r="M153" s="282" t="s">
        <v>672</v>
      </c>
      <c r="N153" s="282" t="s">
        <v>673</v>
      </c>
      <c r="O153" s="282" t="s">
        <v>674</v>
      </c>
      <c r="P153" s="282">
        <v>80111600</v>
      </c>
      <c r="Q153" s="282" t="s">
        <v>1462</v>
      </c>
      <c r="R153" s="282">
        <v>11</v>
      </c>
      <c r="S153" s="282">
        <v>11</v>
      </c>
      <c r="T153" s="282">
        <v>2</v>
      </c>
      <c r="U153" s="282">
        <v>1</v>
      </c>
      <c r="V153" s="282" t="s">
        <v>676</v>
      </c>
      <c r="W153" s="282">
        <v>0</v>
      </c>
      <c r="X153" s="284">
        <v>9722000</v>
      </c>
      <c r="Y153" s="284">
        <v>9722000</v>
      </c>
      <c r="Z153" s="282">
        <v>12234</v>
      </c>
      <c r="AA153" s="285">
        <v>0</v>
      </c>
      <c r="AB153" s="285" t="s">
        <v>1025</v>
      </c>
      <c r="AC153" s="282" t="s">
        <v>1025</v>
      </c>
      <c r="AD153" s="282" t="s">
        <v>677</v>
      </c>
      <c r="AE153" s="286" t="s">
        <v>685</v>
      </c>
      <c r="AF153" s="286" t="s">
        <v>1046</v>
      </c>
      <c r="AG153" s="282" t="s">
        <v>744</v>
      </c>
      <c r="AH153" s="285" t="s">
        <v>685</v>
      </c>
      <c r="AI153" s="285" t="s">
        <v>1047</v>
      </c>
      <c r="AJ153" s="282" t="s">
        <v>679</v>
      </c>
      <c r="AK153" s="282" t="s">
        <v>1463</v>
      </c>
      <c r="AL153" s="282" t="s">
        <v>1464</v>
      </c>
      <c r="AM153" s="282" t="s">
        <v>1465</v>
      </c>
      <c r="AN153" s="282" t="s">
        <v>679</v>
      </c>
      <c r="AO153" s="282">
        <v>253</v>
      </c>
      <c r="AP153" s="282">
        <v>253</v>
      </c>
      <c r="AQ153" s="282">
        <v>253</v>
      </c>
      <c r="AR153" s="282" t="s">
        <v>684</v>
      </c>
      <c r="AS153" s="282">
        <v>12</v>
      </c>
      <c r="AT153" s="282">
        <v>12</v>
      </c>
      <c r="AU153" s="282">
        <v>12</v>
      </c>
      <c r="AV153" s="282" t="s">
        <v>684</v>
      </c>
      <c r="AW153" s="286">
        <v>3924</v>
      </c>
      <c r="AX153" s="286" t="s">
        <v>685</v>
      </c>
      <c r="AY153" s="286" t="s">
        <v>679</v>
      </c>
      <c r="AZ153" s="285">
        <v>9722000</v>
      </c>
      <c r="BA153" s="285" t="s">
        <v>685</v>
      </c>
      <c r="BB153" s="285" t="s">
        <v>679</v>
      </c>
      <c r="BC153" s="285">
        <v>3914</v>
      </c>
      <c r="BD153" s="285" t="s">
        <v>685</v>
      </c>
      <c r="BE153" s="285" t="s">
        <v>679</v>
      </c>
      <c r="BF153" s="285">
        <v>9722000</v>
      </c>
      <c r="BG153" s="285">
        <v>9722000</v>
      </c>
      <c r="BH153" s="285" t="s">
        <v>677</v>
      </c>
      <c r="BI153" s="285">
        <v>0</v>
      </c>
      <c r="BJ153" s="285">
        <v>0</v>
      </c>
      <c r="BK153" s="287">
        <v>0</v>
      </c>
      <c r="BL153" s="287" t="s">
        <v>685</v>
      </c>
    </row>
    <row r="154" spans="1:64">
      <c r="A154" s="281">
        <v>153</v>
      </c>
      <c r="B154" s="282" t="s">
        <v>1466</v>
      </c>
      <c r="C154" s="283">
        <v>7794</v>
      </c>
      <c r="D154" s="283" t="s">
        <v>1467</v>
      </c>
      <c r="E154" s="282" t="s">
        <v>664</v>
      </c>
      <c r="F154" s="282" t="s">
        <v>665</v>
      </c>
      <c r="G154" s="282" t="s">
        <v>1019</v>
      </c>
      <c r="H154" s="282" t="s">
        <v>1020</v>
      </c>
      <c r="I154" s="282" t="s">
        <v>1021</v>
      </c>
      <c r="J154" s="282" t="s">
        <v>1022</v>
      </c>
      <c r="K154" s="282" t="s">
        <v>1023</v>
      </c>
      <c r="L154" s="282" t="s">
        <v>671</v>
      </c>
      <c r="M154" s="282" t="s">
        <v>672</v>
      </c>
      <c r="N154" s="282" t="s">
        <v>673</v>
      </c>
      <c r="O154" s="282" t="s">
        <v>674</v>
      </c>
      <c r="P154" s="282">
        <v>80111600</v>
      </c>
      <c r="Q154" s="282" t="s">
        <v>1468</v>
      </c>
      <c r="R154" s="282">
        <v>11</v>
      </c>
      <c r="S154" s="282">
        <v>11</v>
      </c>
      <c r="T154" s="282">
        <v>2</v>
      </c>
      <c r="U154" s="282">
        <v>1</v>
      </c>
      <c r="V154" s="282" t="s">
        <v>676</v>
      </c>
      <c r="W154" s="282">
        <v>0</v>
      </c>
      <c r="X154" s="284">
        <v>9722000</v>
      </c>
      <c r="Y154" s="284">
        <v>9722000</v>
      </c>
      <c r="Z154" s="282">
        <v>12232</v>
      </c>
      <c r="AA154" s="285">
        <v>0</v>
      </c>
      <c r="AB154" s="285" t="s">
        <v>1025</v>
      </c>
      <c r="AC154" s="282" t="s">
        <v>1025</v>
      </c>
      <c r="AD154" s="282" t="s">
        <v>677</v>
      </c>
      <c r="AE154" s="286" t="s">
        <v>685</v>
      </c>
      <c r="AF154" s="286" t="s">
        <v>1050</v>
      </c>
      <c r="AG154" s="282" t="s">
        <v>744</v>
      </c>
      <c r="AH154" s="285" t="s">
        <v>685</v>
      </c>
      <c r="AI154" s="285" t="s">
        <v>1051</v>
      </c>
      <c r="AJ154" s="282" t="s">
        <v>679</v>
      </c>
      <c r="AK154" s="282" t="s">
        <v>1469</v>
      </c>
      <c r="AL154" s="282" t="s">
        <v>1470</v>
      </c>
      <c r="AM154" s="282" t="s">
        <v>1471</v>
      </c>
      <c r="AN154" s="282" t="s">
        <v>679</v>
      </c>
      <c r="AO154" s="282">
        <v>253</v>
      </c>
      <c r="AP154" s="282">
        <v>253</v>
      </c>
      <c r="AQ154" s="282">
        <v>253</v>
      </c>
      <c r="AR154" s="282" t="s">
        <v>684</v>
      </c>
      <c r="AS154" s="282">
        <v>12</v>
      </c>
      <c r="AT154" s="282">
        <v>12</v>
      </c>
      <c r="AU154" s="282">
        <v>12</v>
      </c>
      <c r="AV154" s="282" t="s">
        <v>684</v>
      </c>
      <c r="AW154" s="286">
        <v>3873</v>
      </c>
      <c r="AX154" s="286" t="s">
        <v>685</v>
      </c>
      <c r="AY154" s="286" t="s">
        <v>679</v>
      </c>
      <c r="AZ154" s="285">
        <v>9722000</v>
      </c>
      <c r="BA154" s="285" t="s">
        <v>685</v>
      </c>
      <c r="BB154" s="285" t="s">
        <v>679</v>
      </c>
      <c r="BC154" s="285">
        <v>3737</v>
      </c>
      <c r="BD154" s="285" t="s">
        <v>685</v>
      </c>
      <c r="BE154" s="285" t="s">
        <v>679</v>
      </c>
      <c r="BF154" s="285">
        <v>9722000</v>
      </c>
      <c r="BG154" s="285">
        <v>9722000</v>
      </c>
      <c r="BH154" s="285" t="s">
        <v>677</v>
      </c>
      <c r="BI154" s="285">
        <v>0</v>
      </c>
      <c r="BJ154" s="285">
        <v>0</v>
      </c>
      <c r="BK154" s="287">
        <v>0</v>
      </c>
      <c r="BL154" s="287" t="s">
        <v>685</v>
      </c>
    </row>
    <row r="155" spans="1:64">
      <c r="A155" s="281">
        <v>154</v>
      </c>
      <c r="B155" s="282" t="s">
        <v>1472</v>
      </c>
      <c r="C155" s="283">
        <v>7794</v>
      </c>
      <c r="D155" s="283" t="s">
        <v>1473</v>
      </c>
      <c r="E155" s="282" t="s">
        <v>664</v>
      </c>
      <c r="F155" s="282" t="s">
        <v>665</v>
      </c>
      <c r="G155" s="282" t="s">
        <v>781</v>
      </c>
      <c r="H155" s="282" t="s">
        <v>782</v>
      </c>
      <c r="I155" s="282" t="s">
        <v>783</v>
      </c>
      <c r="J155" s="282" t="s">
        <v>784</v>
      </c>
      <c r="K155" s="282" t="s">
        <v>823</v>
      </c>
      <c r="L155" s="282" t="s">
        <v>671</v>
      </c>
      <c r="M155" s="282" t="s">
        <v>672</v>
      </c>
      <c r="N155" s="282" t="s">
        <v>673</v>
      </c>
      <c r="O155" s="282" t="s">
        <v>674</v>
      </c>
      <c r="P155" s="282">
        <v>80111600</v>
      </c>
      <c r="Q155" s="282" t="s">
        <v>1474</v>
      </c>
      <c r="R155" s="282">
        <v>12</v>
      </c>
      <c r="S155" s="282">
        <v>1</v>
      </c>
      <c r="T155" s="282">
        <v>1</v>
      </c>
      <c r="U155" s="282">
        <v>1</v>
      </c>
      <c r="V155" s="282" t="s">
        <v>676</v>
      </c>
      <c r="W155" s="282">
        <v>0</v>
      </c>
      <c r="X155" s="284">
        <v>4222000</v>
      </c>
      <c r="Y155" s="284">
        <v>4222000</v>
      </c>
      <c r="Z155" s="282">
        <v>11952</v>
      </c>
      <c r="AA155" s="285">
        <v>0</v>
      </c>
      <c r="AB155" s="285" t="s">
        <v>825</v>
      </c>
      <c r="AC155" s="282" t="s">
        <v>825</v>
      </c>
      <c r="AD155" s="282" t="s">
        <v>677</v>
      </c>
      <c r="AE155" s="286" t="s">
        <v>685</v>
      </c>
      <c r="AF155" s="286" t="s">
        <v>1151</v>
      </c>
      <c r="AG155" s="282" t="s">
        <v>744</v>
      </c>
      <c r="AH155" s="285" t="s">
        <v>685</v>
      </c>
      <c r="AI155" s="285" t="s">
        <v>1152</v>
      </c>
      <c r="AJ155" s="282" t="s">
        <v>679</v>
      </c>
      <c r="AK155" s="282" t="s">
        <v>1475</v>
      </c>
      <c r="AL155" s="282" t="s">
        <v>1476</v>
      </c>
      <c r="AM155" s="282" t="s">
        <v>1477</v>
      </c>
      <c r="AN155" s="282" t="s">
        <v>679</v>
      </c>
      <c r="AO155" s="282">
        <v>253</v>
      </c>
      <c r="AP155" s="282">
        <v>253</v>
      </c>
      <c r="AQ155" s="282">
        <v>253</v>
      </c>
      <c r="AR155" s="282" t="s">
        <v>684</v>
      </c>
      <c r="AS155" s="282">
        <v>12</v>
      </c>
      <c r="AT155" s="282">
        <v>12</v>
      </c>
      <c r="AU155" s="282">
        <v>12</v>
      </c>
      <c r="AV155" s="282" t="s">
        <v>684</v>
      </c>
      <c r="AW155" s="286">
        <v>3413</v>
      </c>
      <c r="AX155" s="286" t="s">
        <v>685</v>
      </c>
      <c r="AY155" s="286" t="s">
        <v>679</v>
      </c>
      <c r="AZ155" s="285">
        <v>4222000</v>
      </c>
      <c r="BA155" s="285" t="s">
        <v>685</v>
      </c>
      <c r="BB155" s="285" t="s">
        <v>679</v>
      </c>
      <c r="BC155" s="285">
        <v>3641</v>
      </c>
      <c r="BD155" s="285" t="s">
        <v>685</v>
      </c>
      <c r="BE155" s="285" t="s">
        <v>679</v>
      </c>
      <c r="BF155" s="285">
        <v>4222000</v>
      </c>
      <c r="BG155" s="285">
        <v>4222000</v>
      </c>
      <c r="BH155" s="285" t="s">
        <v>677</v>
      </c>
      <c r="BI155" s="285">
        <v>0</v>
      </c>
      <c r="BJ155" s="285">
        <v>0</v>
      </c>
      <c r="BK155" s="287">
        <v>0</v>
      </c>
      <c r="BL155" s="287" t="s">
        <v>685</v>
      </c>
    </row>
    <row r="156" spans="1:64">
      <c r="A156" s="281">
        <v>155</v>
      </c>
      <c r="B156" s="282" t="s">
        <v>1478</v>
      </c>
      <c r="C156" s="283">
        <v>7794</v>
      </c>
      <c r="D156" s="283">
        <v>101</v>
      </c>
      <c r="E156" s="282" t="s">
        <v>664</v>
      </c>
      <c r="F156" s="282" t="s">
        <v>665</v>
      </c>
      <c r="G156" s="282" t="s">
        <v>781</v>
      </c>
      <c r="H156" s="282" t="s">
        <v>782</v>
      </c>
      <c r="I156" s="282" t="s">
        <v>783</v>
      </c>
      <c r="J156" s="282" t="s">
        <v>784</v>
      </c>
      <c r="K156" s="282" t="s">
        <v>823</v>
      </c>
      <c r="L156" s="282" t="s">
        <v>671</v>
      </c>
      <c r="M156" s="282" t="s">
        <v>737</v>
      </c>
      <c r="N156" s="282" t="s">
        <v>886</v>
      </c>
      <c r="O156" s="282" t="s">
        <v>887</v>
      </c>
      <c r="P156" s="282" t="s">
        <v>1162</v>
      </c>
      <c r="Q156" s="282" t="s">
        <v>750</v>
      </c>
      <c r="R156" s="282">
        <v>11</v>
      </c>
      <c r="S156" s="282">
        <v>11</v>
      </c>
      <c r="T156" s="282">
        <v>2</v>
      </c>
      <c r="U156" s="282">
        <v>1</v>
      </c>
      <c r="V156" s="282" t="s">
        <v>1479</v>
      </c>
      <c r="W156" s="282">
        <v>0</v>
      </c>
      <c r="X156" s="284">
        <v>0</v>
      </c>
      <c r="Y156" s="284">
        <v>0</v>
      </c>
      <c r="Z156" s="282" t="s">
        <v>685</v>
      </c>
      <c r="AA156" s="285" t="s">
        <v>685</v>
      </c>
      <c r="AB156" s="285" t="s">
        <v>825</v>
      </c>
      <c r="AC156" s="282" t="s">
        <v>685</v>
      </c>
      <c r="AD156" s="282" t="s">
        <v>685</v>
      </c>
      <c r="AE156" s="286" t="s">
        <v>685</v>
      </c>
      <c r="AF156" s="286" t="s">
        <v>685</v>
      </c>
      <c r="AG156" s="282" t="s">
        <v>685</v>
      </c>
      <c r="AH156" s="285" t="s">
        <v>685</v>
      </c>
      <c r="AI156" s="285" t="s">
        <v>685</v>
      </c>
      <c r="AJ156" s="282" t="s">
        <v>677</v>
      </c>
      <c r="AK156" s="282" t="s">
        <v>750</v>
      </c>
      <c r="AL156" s="282" t="s">
        <v>685</v>
      </c>
      <c r="AM156" s="282" t="s">
        <v>685</v>
      </c>
      <c r="AN156" s="282" t="s">
        <v>685</v>
      </c>
      <c r="AO156" s="282">
        <v>522</v>
      </c>
      <c r="AP156" s="282" t="s">
        <v>685</v>
      </c>
      <c r="AQ156" s="282" t="s">
        <v>685</v>
      </c>
      <c r="AR156" s="282" t="s">
        <v>685</v>
      </c>
      <c r="AS156" s="282">
        <v>12</v>
      </c>
      <c r="AT156" s="282" t="s">
        <v>685</v>
      </c>
      <c r="AU156" s="282" t="s">
        <v>685</v>
      </c>
      <c r="AV156" s="282" t="s">
        <v>685</v>
      </c>
      <c r="AW156" s="286" t="s">
        <v>685</v>
      </c>
      <c r="AX156" s="286" t="s">
        <v>685</v>
      </c>
      <c r="AY156" s="286" t="s">
        <v>677</v>
      </c>
      <c r="AZ156" s="285" t="s">
        <v>685</v>
      </c>
      <c r="BA156" s="285" t="s">
        <v>685</v>
      </c>
      <c r="BB156" s="285" t="s">
        <v>677</v>
      </c>
      <c r="BC156" s="285" t="s">
        <v>685</v>
      </c>
      <c r="BD156" s="285" t="s">
        <v>685</v>
      </c>
      <c r="BE156" s="285" t="s">
        <v>677</v>
      </c>
      <c r="BF156" s="285">
        <v>0</v>
      </c>
      <c r="BG156" s="285">
        <v>0</v>
      </c>
      <c r="BH156" s="285" t="s">
        <v>685</v>
      </c>
      <c r="BI156" s="285">
        <v>0</v>
      </c>
      <c r="BJ156" s="285">
        <v>0</v>
      </c>
      <c r="BK156" s="287">
        <v>0</v>
      </c>
      <c r="BL156" s="287" t="s">
        <v>685</v>
      </c>
    </row>
    <row r="157" spans="1:64">
      <c r="A157" s="281">
        <v>156</v>
      </c>
      <c r="B157" s="282" t="s">
        <v>1480</v>
      </c>
      <c r="C157" s="283">
        <v>7794</v>
      </c>
      <c r="D157" s="283" t="s">
        <v>1481</v>
      </c>
      <c r="E157" s="282" t="s">
        <v>664</v>
      </c>
      <c r="F157" s="282" t="s">
        <v>665</v>
      </c>
      <c r="G157" s="282" t="s">
        <v>781</v>
      </c>
      <c r="H157" s="282" t="s">
        <v>782</v>
      </c>
      <c r="I157" s="282" t="s">
        <v>783</v>
      </c>
      <c r="J157" s="282" t="s">
        <v>784</v>
      </c>
      <c r="K157" s="282" t="s">
        <v>785</v>
      </c>
      <c r="L157" s="282" t="s">
        <v>671</v>
      </c>
      <c r="M157" s="282" t="s">
        <v>672</v>
      </c>
      <c r="N157" s="282" t="s">
        <v>673</v>
      </c>
      <c r="O157" s="282" t="s">
        <v>674</v>
      </c>
      <c r="P157" s="282">
        <v>80111600</v>
      </c>
      <c r="Q157" s="282" t="s">
        <v>1482</v>
      </c>
      <c r="R157" s="282">
        <v>12</v>
      </c>
      <c r="S157" s="282">
        <v>1</v>
      </c>
      <c r="T157" s="282">
        <v>1</v>
      </c>
      <c r="U157" s="282">
        <v>1</v>
      </c>
      <c r="V157" s="282" t="s">
        <v>676</v>
      </c>
      <c r="W157" s="282">
        <v>0</v>
      </c>
      <c r="X157" s="284">
        <v>1591000</v>
      </c>
      <c r="Y157" s="284">
        <v>1591000</v>
      </c>
      <c r="Z157" s="282">
        <v>12015</v>
      </c>
      <c r="AA157" s="285">
        <v>0</v>
      </c>
      <c r="AB157" s="285" t="s">
        <v>785</v>
      </c>
      <c r="AC157" s="282" t="s">
        <v>785</v>
      </c>
      <c r="AD157" s="282" t="s">
        <v>677</v>
      </c>
      <c r="AE157" s="286" t="s">
        <v>685</v>
      </c>
      <c r="AF157" s="286" t="s">
        <v>787</v>
      </c>
      <c r="AG157" s="282" t="s">
        <v>744</v>
      </c>
      <c r="AH157" s="285" t="s">
        <v>685</v>
      </c>
      <c r="AI157" s="285" t="s">
        <v>789</v>
      </c>
      <c r="AJ157" s="282" t="s">
        <v>679</v>
      </c>
      <c r="AK157" s="282" t="s">
        <v>1483</v>
      </c>
      <c r="AL157" s="282" t="s">
        <v>1484</v>
      </c>
      <c r="AM157" s="282" t="s">
        <v>1485</v>
      </c>
      <c r="AN157" s="282" t="s">
        <v>679</v>
      </c>
      <c r="AO157" s="282">
        <v>253</v>
      </c>
      <c r="AP157" s="282">
        <v>253</v>
      </c>
      <c r="AQ157" s="282">
        <v>253</v>
      </c>
      <c r="AR157" s="282" t="s">
        <v>684</v>
      </c>
      <c r="AS157" s="282">
        <v>12</v>
      </c>
      <c r="AT157" s="282">
        <v>12</v>
      </c>
      <c r="AU157" s="282">
        <v>12</v>
      </c>
      <c r="AV157" s="282" t="s">
        <v>684</v>
      </c>
      <c r="AW157" s="286">
        <v>3265</v>
      </c>
      <c r="AX157" s="286" t="s">
        <v>685</v>
      </c>
      <c r="AY157" s="286" t="s">
        <v>679</v>
      </c>
      <c r="AZ157" s="285">
        <v>1591000</v>
      </c>
      <c r="BA157" s="285" t="s">
        <v>685</v>
      </c>
      <c r="BB157" s="285" t="s">
        <v>679</v>
      </c>
      <c r="BC157" s="285">
        <v>3872</v>
      </c>
      <c r="BD157" s="285" t="s">
        <v>685</v>
      </c>
      <c r="BE157" s="285" t="s">
        <v>679</v>
      </c>
      <c r="BF157" s="285">
        <v>1591000</v>
      </c>
      <c r="BG157" s="285">
        <v>1591000</v>
      </c>
      <c r="BH157" s="285" t="s">
        <v>677</v>
      </c>
      <c r="BI157" s="285">
        <v>0</v>
      </c>
      <c r="BJ157" s="285">
        <v>0</v>
      </c>
      <c r="BK157" s="287">
        <v>0</v>
      </c>
      <c r="BL157" s="287" t="s">
        <v>685</v>
      </c>
    </row>
    <row r="158" spans="1:64">
      <c r="A158" s="281">
        <v>157</v>
      </c>
      <c r="B158" s="282" t="s">
        <v>1486</v>
      </c>
      <c r="C158" s="283">
        <v>7794</v>
      </c>
      <c r="D158" s="283" t="s">
        <v>1487</v>
      </c>
      <c r="E158" s="282" t="s">
        <v>664</v>
      </c>
      <c r="F158" s="282" t="s">
        <v>665</v>
      </c>
      <c r="G158" s="282" t="s">
        <v>781</v>
      </c>
      <c r="H158" s="282" t="s">
        <v>782</v>
      </c>
      <c r="I158" s="282" t="s">
        <v>783</v>
      </c>
      <c r="J158" s="282" t="s">
        <v>784</v>
      </c>
      <c r="K158" s="282" t="s">
        <v>785</v>
      </c>
      <c r="L158" s="282" t="s">
        <v>671</v>
      </c>
      <c r="M158" s="282" t="s">
        <v>672</v>
      </c>
      <c r="N158" s="282" t="s">
        <v>673</v>
      </c>
      <c r="O158" s="282" t="s">
        <v>674</v>
      </c>
      <c r="P158" s="282">
        <v>80111600</v>
      </c>
      <c r="Q158" s="282" t="s">
        <v>1488</v>
      </c>
      <c r="R158" s="282">
        <v>12</v>
      </c>
      <c r="S158" s="282">
        <v>1</v>
      </c>
      <c r="T158" s="282">
        <v>1</v>
      </c>
      <c r="U158" s="282">
        <v>1</v>
      </c>
      <c r="V158" s="282" t="s">
        <v>676</v>
      </c>
      <c r="W158" s="282">
        <v>0</v>
      </c>
      <c r="X158" s="284">
        <v>3756000</v>
      </c>
      <c r="Y158" s="284">
        <v>3756000</v>
      </c>
      <c r="Z158" s="282">
        <v>12030</v>
      </c>
      <c r="AA158" s="285">
        <v>0</v>
      </c>
      <c r="AB158" s="285" t="s">
        <v>785</v>
      </c>
      <c r="AC158" s="282" t="s">
        <v>785</v>
      </c>
      <c r="AD158" s="282" t="s">
        <v>677</v>
      </c>
      <c r="AE158" s="286" t="s">
        <v>685</v>
      </c>
      <c r="AF158" s="286" t="s">
        <v>793</v>
      </c>
      <c r="AG158" s="282" t="s">
        <v>744</v>
      </c>
      <c r="AH158" s="285" t="s">
        <v>685</v>
      </c>
      <c r="AI158" s="285" t="s">
        <v>794</v>
      </c>
      <c r="AJ158" s="282" t="s">
        <v>679</v>
      </c>
      <c r="AK158" s="282" t="s">
        <v>1489</v>
      </c>
      <c r="AL158" s="282" t="s">
        <v>1490</v>
      </c>
      <c r="AM158" s="282" t="s">
        <v>1491</v>
      </c>
      <c r="AN158" s="282" t="s">
        <v>679</v>
      </c>
      <c r="AO158" s="282">
        <v>253</v>
      </c>
      <c r="AP158" s="282">
        <v>253</v>
      </c>
      <c r="AQ158" s="282">
        <v>253</v>
      </c>
      <c r="AR158" s="282" t="s">
        <v>684</v>
      </c>
      <c r="AS158" s="282">
        <v>12</v>
      </c>
      <c r="AT158" s="282">
        <v>12</v>
      </c>
      <c r="AU158" s="282">
        <v>12</v>
      </c>
      <c r="AV158" s="282" t="s">
        <v>684</v>
      </c>
      <c r="AW158" s="286">
        <v>3897</v>
      </c>
      <c r="AX158" s="286" t="s">
        <v>685</v>
      </c>
      <c r="AY158" s="286" t="s">
        <v>679</v>
      </c>
      <c r="AZ158" s="285">
        <v>3746000</v>
      </c>
      <c r="BA158" s="285" t="s">
        <v>685</v>
      </c>
      <c r="BB158" s="285" t="s">
        <v>679</v>
      </c>
      <c r="BC158" s="285">
        <v>3672</v>
      </c>
      <c r="BD158" s="285" t="s">
        <v>685</v>
      </c>
      <c r="BE158" s="285" t="s">
        <v>679</v>
      </c>
      <c r="BF158" s="285">
        <v>3746000</v>
      </c>
      <c r="BG158" s="285">
        <v>3746000</v>
      </c>
      <c r="BH158" s="285" t="s">
        <v>677</v>
      </c>
      <c r="BI158" s="285">
        <v>749200</v>
      </c>
      <c r="BJ158" s="285">
        <v>-10000</v>
      </c>
      <c r="BK158" s="287">
        <v>0</v>
      </c>
      <c r="BL158" s="287" t="s">
        <v>685</v>
      </c>
    </row>
    <row r="159" spans="1:64">
      <c r="A159" s="281">
        <v>158</v>
      </c>
      <c r="B159" s="282" t="s">
        <v>1492</v>
      </c>
      <c r="C159" s="283">
        <v>7794</v>
      </c>
      <c r="D159" s="283" t="s">
        <v>1493</v>
      </c>
      <c r="E159" s="282" t="s">
        <v>664</v>
      </c>
      <c r="F159" s="282" t="s">
        <v>665</v>
      </c>
      <c r="G159" s="282" t="s">
        <v>781</v>
      </c>
      <c r="H159" s="282" t="s">
        <v>814</v>
      </c>
      <c r="I159" s="282" t="s">
        <v>815</v>
      </c>
      <c r="J159" s="282" t="s">
        <v>784</v>
      </c>
      <c r="K159" s="282" t="s">
        <v>816</v>
      </c>
      <c r="L159" s="282" t="s">
        <v>671</v>
      </c>
      <c r="M159" s="282" t="s">
        <v>672</v>
      </c>
      <c r="N159" s="282" t="s">
        <v>673</v>
      </c>
      <c r="O159" s="282" t="s">
        <v>674</v>
      </c>
      <c r="P159" s="282">
        <v>80111600</v>
      </c>
      <c r="Q159" s="282" t="s">
        <v>1494</v>
      </c>
      <c r="R159" s="282">
        <v>12</v>
      </c>
      <c r="S159" s="282">
        <v>1</v>
      </c>
      <c r="T159" s="282">
        <v>1</v>
      </c>
      <c r="U159" s="282">
        <v>1</v>
      </c>
      <c r="V159" s="282" t="s">
        <v>676</v>
      </c>
      <c r="W159" s="282">
        <v>0</v>
      </c>
      <c r="X159" s="284">
        <v>3357000</v>
      </c>
      <c r="Y159" s="284">
        <v>3357000</v>
      </c>
      <c r="Z159" s="282">
        <v>12035</v>
      </c>
      <c r="AA159" s="285">
        <v>0</v>
      </c>
      <c r="AB159" s="285" t="s">
        <v>818</v>
      </c>
      <c r="AC159" s="282" t="s">
        <v>818</v>
      </c>
      <c r="AD159" s="282" t="s">
        <v>677</v>
      </c>
      <c r="AE159" s="286" t="s">
        <v>685</v>
      </c>
      <c r="AF159" s="286" t="s">
        <v>852</v>
      </c>
      <c r="AG159" s="282" t="s">
        <v>744</v>
      </c>
      <c r="AH159" s="285" t="s">
        <v>685</v>
      </c>
      <c r="AI159" s="285" t="s">
        <v>853</v>
      </c>
      <c r="AJ159" s="282" t="s">
        <v>679</v>
      </c>
      <c r="AK159" s="282" t="s">
        <v>1495</v>
      </c>
      <c r="AL159" s="282" t="s">
        <v>1496</v>
      </c>
      <c r="AM159" s="282" t="s">
        <v>1497</v>
      </c>
      <c r="AN159" s="282" t="s">
        <v>679</v>
      </c>
      <c r="AO159" s="282">
        <v>253</v>
      </c>
      <c r="AP159" s="282">
        <v>253</v>
      </c>
      <c r="AQ159" s="282">
        <v>253</v>
      </c>
      <c r="AR159" s="282" t="s">
        <v>684</v>
      </c>
      <c r="AS159" s="282">
        <v>12</v>
      </c>
      <c r="AT159" s="282">
        <v>12</v>
      </c>
      <c r="AU159" s="282">
        <v>12</v>
      </c>
      <c r="AV159" s="282" t="s">
        <v>684</v>
      </c>
      <c r="AW159" s="286">
        <v>3505</v>
      </c>
      <c r="AX159" s="286" t="s">
        <v>685</v>
      </c>
      <c r="AY159" s="286" t="s">
        <v>679</v>
      </c>
      <c r="AZ159" s="285">
        <v>3357000</v>
      </c>
      <c r="BA159" s="285" t="s">
        <v>685</v>
      </c>
      <c r="BB159" s="285" t="s">
        <v>679</v>
      </c>
      <c r="BC159" s="285" t="s">
        <v>685</v>
      </c>
      <c r="BD159" s="285" t="s">
        <v>685</v>
      </c>
      <c r="BE159" s="285" t="s">
        <v>677</v>
      </c>
      <c r="BF159" s="285">
        <v>0</v>
      </c>
      <c r="BG159" s="285">
        <v>3357000</v>
      </c>
      <c r="BH159" s="285" t="s">
        <v>990</v>
      </c>
      <c r="BI159" s="285">
        <v>1454700</v>
      </c>
      <c r="BJ159" s="285">
        <v>0</v>
      </c>
      <c r="BK159" s="287">
        <v>0</v>
      </c>
      <c r="BL159" s="287" t="s">
        <v>685</v>
      </c>
    </row>
    <row r="160" spans="1:64">
      <c r="A160" s="281">
        <v>159</v>
      </c>
      <c r="B160" s="282" t="s">
        <v>1498</v>
      </c>
      <c r="C160" s="283">
        <v>7794</v>
      </c>
      <c r="D160" s="283" t="s">
        <v>1499</v>
      </c>
      <c r="E160" s="282" t="s">
        <v>664</v>
      </c>
      <c r="F160" s="282" t="s">
        <v>665</v>
      </c>
      <c r="G160" s="282" t="s">
        <v>781</v>
      </c>
      <c r="H160" s="282" t="s">
        <v>782</v>
      </c>
      <c r="I160" s="282" t="s">
        <v>783</v>
      </c>
      <c r="J160" s="282" t="s">
        <v>784</v>
      </c>
      <c r="K160" s="282" t="s">
        <v>897</v>
      </c>
      <c r="L160" s="282" t="s">
        <v>671</v>
      </c>
      <c r="M160" s="282" t="s">
        <v>672</v>
      </c>
      <c r="N160" s="282" t="s">
        <v>673</v>
      </c>
      <c r="O160" s="282" t="s">
        <v>674</v>
      </c>
      <c r="P160" s="282">
        <v>80111600</v>
      </c>
      <c r="Q160" s="282" t="s">
        <v>1500</v>
      </c>
      <c r="R160" s="282">
        <v>12</v>
      </c>
      <c r="S160" s="282">
        <v>1</v>
      </c>
      <c r="T160" s="282">
        <v>1</v>
      </c>
      <c r="U160" s="282">
        <v>1</v>
      </c>
      <c r="V160" s="282" t="s">
        <v>676</v>
      </c>
      <c r="W160" s="282">
        <v>0</v>
      </c>
      <c r="X160" s="284">
        <v>3357000</v>
      </c>
      <c r="Y160" s="284">
        <v>3357000</v>
      </c>
      <c r="Z160" s="282">
        <v>11970</v>
      </c>
      <c r="AA160" s="285">
        <v>0</v>
      </c>
      <c r="AB160" s="285" t="s">
        <v>897</v>
      </c>
      <c r="AC160" s="282" t="s">
        <v>897</v>
      </c>
      <c r="AD160" s="282" t="s">
        <v>677</v>
      </c>
      <c r="AE160" s="286" t="s">
        <v>685</v>
      </c>
      <c r="AF160" s="286" t="s">
        <v>910</v>
      </c>
      <c r="AG160" s="282" t="s">
        <v>744</v>
      </c>
      <c r="AH160" s="285" t="s">
        <v>685</v>
      </c>
      <c r="AI160" s="285" t="s">
        <v>911</v>
      </c>
      <c r="AJ160" s="282" t="s">
        <v>679</v>
      </c>
      <c r="AK160" s="282" t="s">
        <v>1501</v>
      </c>
      <c r="AL160" s="282" t="s">
        <v>1502</v>
      </c>
      <c r="AM160" s="282" t="s">
        <v>1503</v>
      </c>
      <c r="AN160" s="282" t="s">
        <v>679</v>
      </c>
      <c r="AO160" s="282">
        <v>253</v>
      </c>
      <c r="AP160" s="282">
        <v>253</v>
      </c>
      <c r="AQ160" s="282">
        <v>253</v>
      </c>
      <c r="AR160" s="282" t="s">
        <v>684</v>
      </c>
      <c r="AS160" s="282">
        <v>12</v>
      </c>
      <c r="AT160" s="282">
        <v>12</v>
      </c>
      <c r="AU160" s="282">
        <v>12</v>
      </c>
      <c r="AV160" s="282" t="s">
        <v>684</v>
      </c>
      <c r="AW160" s="286">
        <v>3547</v>
      </c>
      <c r="AX160" s="286" t="s">
        <v>685</v>
      </c>
      <c r="AY160" s="286" t="s">
        <v>679</v>
      </c>
      <c r="AZ160" s="285">
        <v>3357000</v>
      </c>
      <c r="BA160" s="285" t="s">
        <v>685</v>
      </c>
      <c r="BB160" s="285" t="s">
        <v>679</v>
      </c>
      <c r="BC160" s="285">
        <v>3532</v>
      </c>
      <c r="BD160" s="285" t="s">
        <v>685</v>
      </c>
      <c r="BE160" s="285" t="s">
        <v>679</v>
      </c>
      <c r="BF160" s="285">
        <v>3357000</v>
      </c>
      <c r="BG160" s="285">
        <v>3357000</v>
      </c>
      <c r="BH160" s="285" t="s">
        <v>677</v>
      </c>
      <c r="BI160" s="285">
        <v>1342800</v>
      </c>
      <c r="BJ160" s="285">
        <v>0</v>
      </c>
      <c r="BK160" s="287">
        <v>0</v>
      </c>
      <c r="BL160" s="287" t="s">
        <v>685</v>
      </c>
    </row>
    <row r="161" spans="1:64">
      <c r="A161" s="281">
        <v>160</v>
      </c>
      <c r="B161" s="282" t="s">
        <v>1504</v>
      </c>
      <c r="C161" s="283">
        <v>7794</v>
      </c>
      <c r="D161" s="283" t="s">
        <v>1505</v>
      </c>
      <c r="E161" s="282" t="s">
        <v>664</v>
      </c>
      <c r="F161" s="282" t="s">
        <v>665</v>
      </c>
      <c r="G161" s="282" t="s">
        <v>781</v>
      </c>
      <c r="H161" s="282" t="s">
        <v>782</v>
      </c>
      <c r="I161" s="282" t="s">
        <v>783</v>
      </c>
      <c r="J161" s="282" t="s">
        <v>784</v>
      </c>
      <c r="K161" s="282" t="s">
        <v>897</v>
      </c>
      <c r="L161" s="282" t="s">
        <v>671</v>
      </c>
      <c r="M161" s="282" t="s">
        <v>672</v>
      </c>
      <c r="N161" s="282" t="s">
        <v>673</v>
      </c>
      <c r="O161" s="282" t="s">
        <v>674</v>
      </c>
      <c r="P161" s="282">
        <v>80111600</v>
      </c>
      <c r="Q161" s="282" t="s">
        <v>1506</v>
      </c>
      <c r="R161" s="282">
        <v>12</v>
      </c>
      <c r="S161" s="282">
        <v>1</v>
      </c>
      <c r="T161" s="282">
        <v>1</v>
      </c>
      <c r="U161" s="282">
        <v>1</v>
      </c>
      <c r="V161" s="282" t="s">
        <v>676</v>
      </c>
      <c r="W161" s="282">
        <v>0</v>
      </c>
      <c r="X161" s="284">
        <v>3357000</v>
      </c>
      <c r="Y161" s="284">
        <v>3357000</v>
      </c>
      <c r="Z161" s="282">
        <v>11976</v>
      </c>
      <c r="AA161" s="285">
        <v>0</v>
      </c>
      <c r="AB161" s="285" t="s">
        <v>897</v>
      </c>
      <c r="AC161" s="282" t="s">
        <v>897</v>
      </c>
      <c r="AD161" s="282" t="s">
        <v>677</v>
      </c>
      <c r="AE161" s="286" t="s">
        <v>685</v>
      </c>
      <c r="AF161" s="286" t="s">
        <v>914</v>
      </c>
      <c r="AG161" s="282" t="s">
        <v>744</v>
      </c>
      <c r="AH161" s="285" t="s">
        <v>685</v>
      </c>
      <c r="AI161" s="285" t="s">
        <v>915</v>
      </c>
      <c r="AJ161" s="282" t="s">
        <v>679</v>
      </c>
      <c r="AK161" s="282" t="s">
        <v>1507</v>
      </c>
      <c r="AL161" s="282" t="s">
        <v>1508</v>
      </c>
      <c r="AM161" s="282" t="s">
        <v>1507</v>
      </c>
      <c r="AN161" s="282" t="s">
        <v>683</v>
      </c>
      <c r="AO161" s="282">
        <v>253</v>
      </c>
      <c r="AP161" s="282">
        <v>253</v>
      </c>
      <c r="AQ161" s="282">
        <v>253</v>
      </c>
      <c r="AR161" s="282" t="s">
        <v>684</v>
      </c>
      <c r="AS161" s="282">
        <v>12</v>
      </c>
      <c r="AT161" s="282">
        <v>12</v>
      </c>
      <c r="AU161" s="282">
        <v>12</v>
      </c>
      <c r="AV161" s="282" t="s">
        <v>684</v>
      </c>
      <c r="AW161" s="286">
        <v>3626</v>
      </c>
      <c r="AX161" s="286" t="s">
        <v>685</v>
      </c>
      <c r="AY161" s="286" t="s">
        <v>679</v>
      </c>
      <c r="AZ161" s="285">
        <v>3357000</v>
      </c>
      <c r="BA161" s="285" t="s">
        <v>685</v>
      </c>
      <c r="BB161" s="285" t="s">
        <v>679</v>
      </c>
      <c r="BC161" s="285">
        <v>3850</v>
      </c>
      <c r="BD161" s="285" t="s">
        <v>685</v>
      </c>
      <c r="BE161" s="285" t="s">
        <v>679</v>
      </c>
      <c r="BF161" s="285">
        <v>3357000</v>
      </c>
      <c r="BG161" s="285">
        <v>3357000</v>
      </c>
      <c r="BH161" s="285" t="s">
        <v>677</v>
      </c>
      <c r="BI161" s="285">
        <v>0</v>
      </c>
      <c r="BJ161" s="285">
        <v>0</v>
      </c>
      <c r="BK161" s="287">
        <v>0</v>
      </c>
      <c r="BL161" s="287" t="s">
        <v>685</v>
      </c>
    </row>
    <row r="162" spans="1:64">
      <c r="A162" s="281">
        <v>161</v>
      </c>
      <c r="B162" s="282" t="s">
        <v>1509</v>
      </c>
      <c r="C162" s="283">
        <v>7794</v>
      </c>
      <c r="D162" s="283" t="s">
        <v>1510</v>
      </c>
      <c r="E162" s="282" t="s">
        <v>664</v>
      </c>
      <c r="F162" s="282" t="s">
        <v>665</v>
      </c>
      <c r="G162" s="282" t="s">
        <v>781</v>
      </c>
      <c r="H162" s="282" t="s">
        <v>782</v>
      </c>
      <c r="I162" s="282" t="s">
        <v>783</v>
      </c>
      <c r="J162" s="282" t="s">
        <v>784</v>
      </c>
      <c r="K162" s="282" t="s">
        <v>808</v>
      </c>
      <c r="L162" s="282" t="s">
        <v>671</v>
      </c>
      <c r="M162" s="282" t="s">
        <v>672</v>
      </c>
      <c r="N162" s="282" t="s">
        <v>673</v>
      </c>
      <c r="O162" s="282" t="s">
        <v>674</v>
      </c>
      <c r="P162" s="282">
        <v>80111600</v>
      </c>
      <c r="Q162" s="282" t="s">
        <v>1511</v>
      </c>
      <c r="R162" s="282">
        <v>12</v>
      </c>
      <c r="S162" s="282">
        <v>1</v>
      </c>
      <c r="T162" s="282">
        <v>1</v>
      </c>
      <c r="U162" s="282">
        <v>1</v>
      </c>
      <c r="V162" s="282" t="s">
        <v>676</v>
      </c>
      <c r="W162" s="282">
        <v>0</v>
      </c>
      <c r="X162" s="284">
        <v>3357000</v>
      </c>
      <c r="Y162" s="284">
        <v>3357000</v>
      </c>
      <c r="Z162" s="282">
        <v>11978</v>
      </c>
      <c r="AA162" s="285">
        <v>0</v>
      </c>
      <c r="AB162" s="285" t="s">
        <v>808</v>
      </c>
      <c r="AC162" s="282" t="s">
        <v>808</v>
      </c>
      <c r="AD162" s="282" t="s">
        <v>677</v>
      </c>
      <c r="AE162" s="286" t="s">
        <v>685</v>
      </c>
      <c r="AF162" s="286" t="s">
        <v>930</v>
      </c>
      <c r="AG162" s="282" t="s">
        <v>744</v>
      </c>
      <c r="AH162" s="285" t="s">
        <v>685</v>
      </c>
      <c r="AI162" s="285" t="s">
        <v>932</v>
      </c>
      <c r="AJ162" s="282" t="s">
        <v>679</v>
      </c>
      <c r="AK162" s="282" t="s">
        <v>1512</v>
      </c>
      <c r="AL162" s="282" t="s">
        <v>1513</v>
      </c>
      <c r="AM162" s="282" t="s">
        <v>1514</v>
      </c>
      <c r="AN162" s="282" t="s">
        <v>679</v>
      </c>
      <c r="AO162" s="282">
        <v>253</v>
      </c>
      <c r="AP162" s="282">
        <v>253</v>
      </c>
      <c r="AQ162" s="282">
        <v>253</v>
      </c>
      <c r="AR162" s="282" t="s">
        <v>684</v>
      </c>
      <c r="AS162" s="282">
        <v>12</v>
      </c>
      <c r="AT162" s="282">
        <v>12</v>
      </c>
      <c r="AU162" s="282">
        <v>12</v>
      </c>
      <c r="AV162" s="282" t="s">
        <v>684</v>
      </c>
      <c r="AW162" s="286">
        <v>3828</v>
      </c>
      <c r="AX162" s="286" t="s">
        <v>685</v>
      </c>
      <c r="AY162" s="286" t="s">
        <v>679</v>
      </c>
      <c r="AZ162" s="285">
        <v>3357000</v>
      </c>
      <c r="BA162" s="285" t="s">
        <v>685</v>
      </c>
      <c r="BB162" s="285" t="s">
        <v>679</v>
      </c>
      <c r="BC162" s="285">
        <v>3887</v>
      </c>
      <c r="BD162" s="285" t="s">
        <v>685</v>
      </c>
      <c r="BE162" s="285" t="s">
        <v>679</v>
      </c>
      <c r="BF162" s="285">
        <v>3357000</v>
      </c>
      <c r="BG162" s="285">
        <v>3357000</v>
      </c>
      <c r="BH162" s="285" t="s">
        <v>677</v>
      </c>
      <c r="BI162" s="285">
        <v>0</v>
      </c>
      <c r="BJ162" s="285">
        <v>0</v>
      </c>
      <c r="BK162" s="287">
        <v>0</v>
      </c>
      <c r="BL162" s="287" t="s">
        <v>685</v>
      </c>
    </row>
    <row r="163" spans="1:64">
      <c r="A163" s="281">
        <v>162</v>
      </c>
      <c r="B163" s="282" t="s">
        <v>1515</v>
      </c>
      <c r="C163" s="283">
        <v>7794</v>
      </c>
      <c r="D163" s="283" t="s">
        <v>1516</v>
      </c>
      <c r="E163" s="282" t="s">
        <v>664</v>
      </c>
      <c r="F163" s="282" t="s">
        <v>665</v>
      </c>
      <c r="G163" s="282" t="s">
        <v>781</v>
      </c>
      <c r="H163" s="282" t="s">
        <v>814</v>
      </c>
      <c r="I163" s="282" t="s">
        <v>815</v>
      </c>
      <c r="J163" s="282" t="s">
        <v>784</v>
      </c>
      <c r="K163" s="282" t="s">
        <v>816</v>
      </c>
      <c r="L163" s="282" t="s">
        <v>671</v>
      </c>
      <c r="M163" s="282" t="s">
        <v>672</v>
      </c>
      <c r="N163" s="282" t="s">
        <v>673</v>
      </c>
      <c r="O163" s="282" t="s">
        <v>674</v>
      </c>
      <c r="P163" s="282">
        <v>80111600</v>
      </c>
      <c r="Q163" s="282" t="s">
        <v>1517</v>
      </c>
      <c r="R163" s="282">
        <v>12</v>
      </c>
      <c r="S163" s="282">
        <v>1</v>
      </c>
      <c r="T163" s="282">
        <v>1</v>
      </c>
      <c r="U163" s="282">
        <v>1</v>
      </c>
      <c r="V163" s="282" t="s">
        <v>676</v>
      </c>
      <c r="W163" s="282">
        <v>0</v>
      </c>
      <c r="X163" s="284">
        <v>3746000</v>
      </c>
      <c r="Y163" s="284">
        <v>3746000</v>
      </c>
      <c r="Z163" s="282">
        <v>12041</v>
      </c>
      <c r="AA163" s="285">
        <v>0</v>
      </c>
      <c r="AB163" s="285" t="s">
        <v>818</v>
      </c>
      <c r="AC163" s="282" t="s">
        <v>818</v>
      </c>
      <c r="AD163" s="282" t="s">
        <v>677</v>
      </c>
      <c r="AE163" s="286" t="s">
        <v>685</v>
      </c>
      <c r="AF163" s="286" t="s">
        <v>965</v>
      </c>
      <c r="AG163" s="282" t="s">
        <v>744</v>
      </c>
      <c r="AH163" s="285" t="s">
        <v>685</v>
      </c>
      <c r="AI163" s="285" t="s">
        <v>966</v>
      </c>
      <c r="AJ163" s="282" t="s">
        <v>679</v>
      </c>
      <c r="AK163" s="282" t="s">
        <v>1518</v>
      </c>
      <c r="AL163" s="282" t="s">
        <v>1519</v>
      </c>
      <c r="AM163" s="282" t="s">
        <v>1520</v>
      </c>
      <c r="AN163" s="282" t="s">
        <v>679</v>
      </c>
      <c r="AO163" s="282">
        <v>253</v>
      </c>
      <c r="AP163" s="282">
        <v>253</v>
      </c>
      <c r="AQ163" s="282">
        <v>253</v>
      </c>
      <c r="AR163" s="282" t="s">
        <v>684</v>
      </c>
      <c r="AS163" s="282">
        <v>12</v>
      </c>
      <c r="AT163" s="282">
        <v>12</v>
      </c>
      <c r="AU163" s="282">
        <v>12</v>
      </c>
      <c r="AV163" s="282" t="s">
        <v>684</v>
      </c>
      <c r="AW163" s="286">
        <v>3694</v>
      </c>
      <c r="AX163" s="286" t="s">
        <v>685</v>
      </c>
      <c r="AY163" s="286" t="s">
        <v>679</v>
      </c>
      <c r="AZ163" s="285">
        <v>3746000</v>
      </c>
      <c r="BA163" s="285" t="s">
        <v>685</v>
      </c>
      <c r="BB163" s="285" t="s">
        <v>679</v>
      </c>
      <c r="BC163" s="285">
        <v>3856</v>
      </c>
      <c r="BD163" s="285" t="s">
        <v>685</v>
      </c>
      <c r="BE163" s="285" t="s">
        <v>679</v>
      </c>
      <c r="BF163" s="285">
        <v>3746000</v>
      </c>
      <c r="BG163" s="285">
        <v>3746000</v>
      </c>
      <c r="BH163" s="285" t="s">
        <v>677</v>
      </c>
      <c r="BI163" s="285">
        <v>0</v>
      </c>
      <c r="BJ163" s="285">
        <v>0</v>
      </c>
      <c r="BK163" s="287">
        <v>0</v>
      </c>
      <c r="BL163" s="287" t="s">
        <v>685</v>
      </c>
    </row>
    <row r="164" spans="1:64">
      <c r="A164" s="281">
        <v>163</v>
      </c>
      <c r="B164" s="282" t="s">
        <v>1521</v>
      </c>
      <c r="C164" s="283">
        <v>7794</v>
      </c>
      <c r="D164" s="283" t="s">
        <v>1522</v>
      </c>
      <c r="E164" s="282" t="s">
        <v>664</v>
      </c>
      <c r="F164" s="282" t="s">
        <v>665</v>
      </c>
      <c r="G164" s="282" t="s">
        <v>781</v>
      </c>
      <c r="H164" s="282" t="s">
        <v>782</v>
      </c>
      <c r="I164" s="282" t="s">
        <v>783</v>
      </c>
      <c r="J164" s="282" t="s">
        <v>784</v>
      </c>
      <c r="K164" s="282" t="s">
        <v>808</v>
      </c>
      <c r="L164" s="282" t="s">
        <v>671</v>
      </c>
      <c r="M164" s="282" t="s">
        <v>672</v>
      </c>
      <c r="N164" s="282" t="s">
        <v>673</v>
      </c>
      <c r="O164" s="282" t="s">
        <v>674</v>
      </c>
      <c r="P164" s="282">
        <v>80111600</v>
      </c>
      <c r="Q164" s="282" t="s">
        <v>1523</v>
      </c>
      <c r="R164" s="282">
        <v>12</v>
      </c>
      <c r="S164" s="282">
        <v>1</v>
      </c>
      <c r="T164" s="282">
        <v>1</v>
      </c>
      <c r="U164" s="282">
        <v>1</v>
      </c>
      <c r="V164" s="282" t="s">
        <v>676</v>
      </c>
      <c r="W164" s="282">
        <v>0</v>
      </c>
      <c r="X164" s="284">
        <v>4222000</v>
      </c>
      <c r="Y164" s="284">
        <v>4222000</v>
      </c>
      <c r="Z164" s="282">
        <v>11967</v>
      </c>
      <c r="AA164" s="285">
        <v>0</v>
      </c>
      <c r="AB164" s="285" t="s">
        <v>808</v>
      </c>
      <c r="AC164" s="282" t="s">
        <v>808</v>
      </c>
      <c r="AD164" s="282" t="s">
        <v>677</v>
      </c>
      <c r="AE164" s="286" t="s">
        <v>685</v>
      </c>
      <c r="AF164" s="286" t="s">
        <v>1007</v>
      </c>
      <c r="AG164" s="282" t="s">
        <v>744</v>
      </c>
      <c r="AH164" s="285" t="s">
        <v>685</v>
      </c>
      <c r="AI164" s="285" t="s">
        <v>1008</v>
      </c>
      <c r="AJ164" s="282" t="s">
        <v>679</v>
      </c>
      <c r="AK164" s="282" t="s">
        <v>1524</v>
      </c>
      <c r="AL164" s="282" t="s">
        <v>1525</v>
      </c>
      <c r="AM164" s="282" t="s">
        <v>1526</v>
      </c>
      <c r="AN164" s="282" t="s">
        <v>679</v>
      </c>
      <c r="AO164" s="282">
        <v>253</v>
      </c>
      <c r="AP164" s="282">
        <v>253</v>
      </c>
      <c r="AQ164" s="282">
        <v>253</v>
      </c>
      <c r="AR164" s="282" t="s">
        <v>684</v>
      </c>
      <c r="AS164" s="282">
        <v>12</v>
      </c>
      <c r="AT164" s="282">
        <v>12</v>
      </c>
      <c r="AU164" s="282">
        <v>12</v>
      </c>
      <c r="AV164" s="282" t="s">
        <v>684</v>
      </c>
      <c r="AW164" s="286">
        <v>3692</v>
      </c>
      <c r="AX164" s="286" t="s">
        <v>685</v>
      </c>
      <c r="AY164" s="286" t="s">
        <v>679</v>
      </c>
      <c r="AZ164" s="285">
        <v>4222000</v>
      </c>
      <c r="BA164" s="285" t="s">
        <v>685</v>
      </c>
      <c r="BB164" s="285" t="s">
        <v>679</v>
      </c>
      <c r="BC164" s="285">
        <v>3632</v>
      </c>
      <c r="BD164" s="285" t="s">
        <v>685</v>
      </c>
      <c r="BE164" s="285" t="s">
        <v>679</v>
      </c>
      <c r="BF164" s="285">
        <v>4222000</v>
      </c>
      <c r="BG164" s="285">
        <v>4222000</v>
      </c>
      <c r="BH164" s="285" t="s">
        <v>677</v>
      </c>
      <c r="BI164" s="285">
        <v>1829533</v>
      </c>
      <c r="BJ164" s="285">
        <v>0</v>
      </c>
      <c r="BK164" s="287">
        <v>0</v>
      </c>
      <c r="BL164" s="287" t="s">
        <v>685</v>
      </c>
    </row>
    <row r="165" spans="1:64">
      <c r="A165" s="281">
        <v>164</v>
      </c>
      <c r="B165" s="282" t="s">
        <v>1527</v>
      </c>
      <c r="C165" s="283">
        <v>7794</v>
      </c>
      <c r="D165" s="283" t="s">
        <v>1528</v>
      </c>
      <c r="E165" s="282" t="s">
        <v>664</v>
      </c>
      <c r="F165" s="282" t="s">
        <v>665</v>
      </c>
      <c r="G165" s="282" t="s">
        <v>781</v>
      </c>
      <c r="H165" s="282" t="s">
        <v>782</v>
      </c>
      <c r="I165" s="282" t="s">
        <v>783</v>
      </c>
      <c r="J165" s="282" t="s">
        <v>784</v>
      </c>
      <c r="K165" s="282" t="s">
        <v>808</v>
      </c>
      <c r="L165" s="282" t="s">
        <v>671</v>
      </c>
      <c r="M165" s="282" t="s">
        <v>672</v>
      </c>
      <c r="N165" s="282" t="s">
        <v>673</v>
      </c>
      <c r="O165" s="282" t="s">
        <v>674</v>
      </c>
      <c r="P165" s="282">
        <v>80111600</v>
      </c>
      <c r="Q165" s="282" t="s">
        <v>1529</v>
      </c>
      <c r="R165" s="282">
        <v>12</v>
      </c>
      <c r="S165" s="282">
        <v>1</v>
      </c>
      <c r="T165" s="282">
        <v>1</v>
      </c>
      <c r="U165" s="282">
        <v>1</v>
      </c>
      <c r="V165" s="282" t="s">
        <v>676</v>
      </c>
      <c r="W165" s="282">
        <v>0</v>
      </c>
      <c r="X165" s="284">
        <v>2882000</v>
      </c>
      <c r="Y165" s="284">
        <v>2882000</v>
      </c>
      <c r="Z165" s="282">
        <v>11979</v>
      </c>
      <c r="AA165" s="285">
        <v>0</v>
      </c>
      <c r="AB165" s="285" t="s">
        <v>808</v>
      </c>
      <c r="AC165" s="282" t="s">
        <v>808</v>
      </c>
      <c r="AD165" s="282" t="s">
        <v>677</v>
      </c>
      <c r="AE165" s="286" t="s">
        <v>685</v>
      </c>
      <c r="AF165" s="286" t="s">
        <v>1014</v>
      </c>
      <c r="AG165" s="282" t="s">
        <v>744</v>
      </c>
      <c r="AH165" s="285" t="s">
        <v>685</v>
      </c>
      <c r="AI165" s="285" t="s">
        <v>1015</v>
      </c>
      <c r="AJ165" s="282" t="s">
        <v>679</v>
      </c>
      <c r="AK165" s="282" t="s">
        <v>1530</v>
      </c>
      <c r="AL165" s="282" t="s">
        <v>1531</v>
      </c>
      <c r="AM165" s="282" t="s">
        <v>1532</v>
      </c>
      <c r="AN165" s="282" t="s">
        <v>679</v>
      </c>
      <c r="AO165" s="282">
        <v>253</v>
      </c>
      <c r="AP165" s="282">
        <v>253</v>
      </c>
      <c r="AQ165" s="282">
        <v>253</v>
      </c>
      <c r="AR165" s="282" t="s">
        <v>684</v>
      </c>
      <c r="AS165" s="282">
        <v>12</v>
      </c>
      <c r="AT165" s="282">
        <v>12</v>
      </c>
      <c r="AU165" s="282">
        <v>12</v>
      </c>
      <c r="AV165" s="282" t="s">
        <v>684</v>
      </c>
      <c r="AW165" s="286">
        <v>3486</v>
      </c>
      <c r="AX165" s="286" t="s">
        <v>685</v>
      </c>
      <c r="AY165" s="286" t="s">
        <v>679</v>
      </c>
      <c r="AZ165" s="285">
        <v>2882000</v>
      </c>
      <c r="BA165" s="285" t="s">
        <v>685</v>
      </c>
      <c r="BB165" s="285" t="s">
        <v>679</v>
      </c>
      <c r="BC165" s="285">
        <v>3589</v>
      </c>
      <c r="BD165" s="285" t="s">
        <v>685</v>
      </c>
      <c r="BE165" s="285" t="s">
        <v>679</v>
      </c>
      <c r="BF165" s="285">
        <v>2882000</v>
      </c>
      <c r="BG165" s="285">
        <v>2882000</v>
      </c>
      <c r="BH165" s="285" t="s">
        <v>677</v>
      </c>
      <c r="BI165" s="285">
        <v>672467</v>
      </c>
      <c r="BJ165" s="285">
        <v>0</v>
      </c>
      <c r="BK165" s="287">
        <v>0</v>
      </c>
      <c r="BL165" s="287" t="s">
        <v>685</v>
      </c>
    </row>
    <row r="166" spans="1:64">
      <c r="A166" s="281">
        <v>165</v>
      </c>
      <c r="B166" s="282" t="s">
        <v>1533</v>
      </c>
      <c r="C166" s="283">
        <v>7794</v>
      </c>
      <c r="D166" s="283" t="s">
        <v>1534</v>
      </c>
      <c r="E166" s="282" t="s">
        <v>664</v>
      </c>
      <c r="F166" s="282" t="s">
        <v>665</v>
      </c>
      <c r="G166" s="282" t="s">
        <v>781</v>
      </c>
      <c r="H166" s="282" t="s">
        <v>1142</v>
      </c>
      <c r="I166" s="282" t="s">
        <v>815</v>
      </c>
      <c r="J166" s="282" t="s">
        <v>784</v>
      </c>
      <c r="K166" s="282" t="s">
        <v>816</v>
      </c>
      <c r="L166" s="282" t="s">
        <v>671</v>
      </c>
      <c r="M166" s="282" t="s">
        <v>672</v>
      </c>
      <c r="N166" s="282" t="s">
        <v>1143</v>
      </c>
      <c r="O166" s="282" t="s">
        <v>674</v>
      </c>
      <c r="P166" s="282">
        <v>80111600</v>
      </c>
      <c r="Q166" s="282" t="s">
        <v>1535</v>
      </c>
      <c r="R166" s="282">
        <v>12</v>
      </c>
      <c r="S166" s="282">
        <v>1</v>
      </c>
      <c r="T166" s="282">
        <v>1</v>
      </c>
      <c r="U166" s="282">
        <v>1</v>
      </c>
      <c r="V166" s="282" t="s">
        <v>676</v>
      </c>
      <c r="W166" s="282">
        <v>0</v>
      </c>
      <c r="X166" s="284">
        <v>4861000</v>
      </c>
      <c r="Y166" s="284">
        <v>4861000</v>
      </c>
      <c r="Z166" s="282">
        <v>12043</v>
      </c>
      <c r="AA166" s="285">
        <v>0</v>
      </c>
      <c r="AB166" s="285" t="s">
        <v>818</v>
      </c>
      <c r="AC166" s="282" t="s">
        <v>818</v>
      </c>
      <c r="AD166" s="282" t="s">
        <v>677</v>
      </c>
      <c r="AE166" s="286" t="s">
        <v>685</v>
      </c>
      <c r="AF166" s="286" t="s">
        <v>1145</v>
      </c>
      <c r="AG166" s="282" t="s">
        <v>744</v>
      </c>
      <c r="AH166" s="285" t="s">
        <v>685</v>
      </c>
      <c r="AI166" s="285" t="s">
        <v>1146</v>
      </c>
      <c r="AJ166" s="282" t="s">
        <v>679</v>
      </c>
      <c r="AK166" s="282" t="s">
        <v>1536</v>
      </c>
      <c r="AL166" s="282" t="s">
        <v>1537</v>
      </c>
      <c r="AM166" s="282" t="s">
        <v>1538</v>
      </c>
      <c r="AN166" s="282" t="s">
        <v>679</v>
      </c>
      <c r="AO166" s="282">
        <v>253</v>
      </c>
      <c r="AP166" s="282">
        <v>253</v>
      </c>
      <c r="AQ166" s="282">
        <v>253</v>
      </c>
      <c r="AR166" s="282" t="s">
        <v>684</v>
      </c>
      <c r="AS166" s="282">
        <v>12</v>
      </c>
      <c r="AT166" s="282">
        <v>12</v>
      </c>
      <c r="AU166" s="282">
        <v>12</v>
      </c>
      <c r="AV166" s="282" t="s">
        <v>684</v>
      </c>
      <c r="AW166" s="286">
        <v>3268</v>
      </c>
      <c r="AX166" s="286" t="s">
        <v>685</v>
      </c>
      <c r="AY166" s="286" t="s">
        <v>679</v>
      </c>
      <c r="AZ166" s="285">
        <v>4861000</v>
      </c>
      <c r="BA166" s="285" t="s">
        <v>685</v>
      </c>
      <c r="BB166" s="285" t="s">
        <v>679</v>
      </c>
      <c r="BC166" s="285">
        <v>3673</v>
      </c>
      <c r="BD166" s="285" t="s">
        <v>685</v>
      </c>
      <c r="BE166" s="285" t="s">
        <v>679</v>
      </c>
      <c r="BF166" s="285">
        <v>4861000</v>
      </c>
      <c r="BG166" s="285">
        <v>4861000</v>
      </c>
      <c r="BH166" s="285" t="s">
        <v>677</v>
      </c>
      <c r="BI166" s="285">
        <v>0</v>
      </c>
      <c r="BJ166" s="285">
        <v>0</v>
      </c>
      <c r="BK166" s="287">
        <v>0</v>
      </c>
      <c r="BL166" s="287" t="s">
        <v>685</v>
      </c>
    </row>
    <row r="167" spans="1:64">
      <c r="A167" s="281">
        <v>166</v>
      </c>
      <c r="B167" s="282" t="s">
        <v>1539</v>
      </c>
      <c r="C167" s="283">
        <v>7794</v>
      </c>
      <c r="D167" s="283">
        <v>102</v>
      </c>
      <c r="E167" s="282" t="s">
        <v>664</v>
      </c>
      <c r="F167" s="282" t="s">
        <v>665</v>
      </c>
      <c r="G167" s="282" t="s">
        <v>1019</v>
      </c>
      <c r="H167" s="282" t="s">
        <v>1020</v>
      </c>
      <c r="I167" s="282" t="s">
        <v>1021</v>
      </c>
      <c r="J167" s="282" t="s">
        <v>1022</v>
      </c>
      <c r="K167" s="282" t="s">
        <v>1062</v>
      </c>
      <c r="L167" s="282" t="s">
        <v>671</v>
      </c>
      <c r="M167" s="282" t="s">
        <v>737</v>
      </c>
      <c r="N167" s="282" t="s">
        <v>886</v>
      </c>
      <c r="O167" s="282" t="s">
        <v>887</v>
      </c>
      <c r="P167" s="282">
        <v>83111600</v>
      </c>
      <c r="Q167" s="282" t="s">
        <v>1102</v>
      </c>
      <c r="R167" s="282">
        <v>12</v>
      </c>
      <c r="S167" s="282">
        <v>12</v>
      </c>
      <c r="T167" s="282">
        <v>1</v>
      </c>
      <c r="U167" s="282">
        <v>1</v>
      </c>
      <c r="V167" s="282" t="s">
        <v>676</v>
      </c>
      <c r="W167" s="282">
        <v>0</v>
      </c>
      <c r="X167" s="284">
        <v>1410000</v>
      </c>
      <c r="Y167" s="284">
        <v>1410000</v>
      </c>
      <c r="Z167" s="282">
        <v>12309</v>
      </c>
      <c r="AA167" s="285">
        <v>0</v>
      </c>
      <c r="AB167" s="285" t="s">
        <v>1064</v>
      </c>
      <c r="AC167" s="282" t="s">
        <v>1064</v>
      </c>
      <c r="AD167" s="282" t="s">
        <v>677</v>
      </c>
      <c r="AE167" s="286" t="s">
        <v>685</v>
      </c>
      <c r="AF167" s="286" t="s">
        <v>685</v>
      </c>
      <c r="AG167" s="282" t="s">
        <v>685</v>
      </c>
      <c r="AH167" s="285" t="s">
        <v>685</v>
      </c>
      <c r="AI167" s="285" t="s">
        <v>1103</v>
      </c>
      <c r="AJ167" s="282" t="s">
        <v>679</v>
      </c>
      <c r="AK167" s="282" t="s">
        <v>1104</v>
      </c>
      <c r="AL167" s="282" t="s">
        <v>1540</v>
      </c>
      <c r="AM167" s="282" t="s">
        <v>1541</v>
      </c>
      <c r="AN167" s="282" t="s">
        <v>679</v>
      </c>
      <c r="AO167" s="282">
        <v>522</v>
      </c>
      <c r="AP167" s="282">
        <v>522</v>
      </c>
      <c r="AQ167" s="282">
        <v>522</v>
      </c>
      <c r="AR167" s="282" t="s">
        <v>684</v>
      </c>
      <c r="AS167" s="282">
        <v>12</v>
      </c>
      <c r="AT167" s="282">
        <v>12</v>
      </c>
      <c r="AU167" s="282">
        <v>12</v>
      </c>
      <c r="AV167" s="282" t="s">
        <v>684</v>
      </c>
      <c r="AW167" s="286">
        <v>4003</v>
      </c>
      <c r="AX167" s="286" t="s">
        <v>685</v>
      </c>
      <c r="AY167" s="286" t="s">
        <v>679</v>
      </c>
      <c r="AZ167" s="285">
        <v>1410000</v>
      </c>
      <c r="BA167" s="285" t="s">
        <v>685</v>
      </c>
      <c r="BB167" s="285" t="s">
        <v>679</v>
      </c>
      <c r="BC167" s="285" t="s">
        <v>685</v>
      </c>
      <c r="BD167" s="285" t="s">
        <v>685</v>
      </c>
      <c r="BE167" s="285" t="s">
        <v>677</v>
      </c>
      <c r="BF167" s="285">
        <v>0</v>
      </c>
      <c r="BG167" s="285">
        <v>1410000</v>
      </c>
      <c r="BH167" s="285" t="s">
        <v>990</v>
      </c>
      <c r="BI167" s="285">
        <v>991635</v>
      </c>
      <c r="BJ167" s="285">
        <v>0</v>
      </c>
      <c r="BK167" s="287">
        <v>0</v>
      </c>
      <c r="BL167" s="287" t="s">
        <v>685</v>
      </c>
    </row>
    <row r="168" spans="1:64" s="289" customFormat="1">
      <c r="A168" s="288"/>
      <c r="X168" s="290">
        <f>SUM(X2:X167)</f>
        <v>2520913490</v>
      </c>
      <c r="Y168" s="290">
        <f>SUM(Y2:Y167)</f>
        <v>2520913490</v>
      </c>
      <c r="AZ168" s="290">
        <f>SUM(AZ2:AZ167)</f>
        <v>2448228059</v>
      </c>
      <c r="BF168" s="290">
        <f>SUM(BF2:BF167)</f>
        <v>2010869453</v>
      </c>
      <c r="BG168" s="290">
        <f>SUM(BG2:BG167)</f>
        <v>2444467440</v>
      </c>
      <c r="BI168" s="290">
        <f>SUM(BI2:BI167)</f>
        <v>1650914867</v>
      </c>
    </row>
  </sheetData>
  <conditionalFormatting sqref="B1:B167">
    <cfRule type="duplicateValues" dxfId="25" priority="24"/>
  </conditionalFormatting>
  <conditionalFormatting sqref="AR1">
    <cfRule type="duplicateValues" dxfId="24" priority="23"/>
  </conditionalFormatting>
  <conditionalFormatting sqref="AG1">
    <cfRule type="duplicateValues" dxfId="23" priority="22"/>
  </conditionalFormatting>
  <conditionalFormatting sqref="AJ1">
    <cfRule type="duplicateValues" dxfId="22" priority="21"/>
  </conditionalFormatting>
  <conditionalFormatting sqref="AN1">
    <cfRule type="duplicateValues" dxfId="21" priority="20"/>
  </conditionalFormatting>
  <conditionalFormatting sqref="AV1">
    <cfRule type="duplicateValues" dxfId="20" priority="19"/>
  </conditionalFormatting>
  <conditionalFormatting sqref="BE1">
    <cfRule type="duplicateValues" dxfId="19" priority="18"/>
  </conditionalFormatting>
  <conditionalFormatting sqref="BH1">
    <cfRule type="duplicateValues" dxfId="18" priority="17"/>
  </conditionalFormatting>
  <conditionalFormatting sqref="AN1:AR167 AV1:AV167 BE1:BE167 AJ1:AJ167 AD1:AD167 AG1:AG167 BH1:BH167">
    <cfRule type="containsText" dxfId="17" priority="16" operator="containsText" text="Validar">
      <formula>NOT(ISERROR(SEARCH("Validar",AD1)))</formula>
    </cfRule>
  </conditionalFormatting>
  <conditionalFormatting sqref="AD1">
    <cfRule type="duplicateValues" dxfId="16" priority="15"/>
  </conditionalFormatting>
  <conditionalFormatting sqref="AD1">
    <cfRule type="containsText" dxfId="15" priority="14" operator="containsText" text="Validar">
      <formula>NOT(ISERROR(SEARCH("Validar",AD1)))</formula>
    </cfRule>
  </conditionalFormatting>
  <conditionalFormatting sqref="AY1">
    <cfRule type="duplicateValues" dxfId="14" priority="13"/>
  </conditionalFormatting>
  <conditionalFormatting sqref="AY1">
    <cfRule type="containsText" dxfId="13" priority="12" operator="containsText" text="Validar">
      <formula>NOT(ISERROR(SEARCH("Validar",AY1)))</formula>
    </cfRule>
  </conditionalFormatting>
  <conditionalFormatting sqref="BB1">
    <cfRule type="duplicateValues" dxfId="12" priority="11"/>
  </conditionalFormatting>
  <conditionalFormatting sqref="BB1">
    <cfRule type="containsText" dxfId="11" priority="10" operator="containsText" text="Validar">
      <formula>NOT(ISERROR(SEARCH("Validar",BB1)))</formula>
    </cfRule>
  </conditionalFormatting>
  <conditionalFormatting sqref="B1:B167">
    <cfRule type="duplicateValues" dxfId="10" priority="9"/>
  </conditionalFormatting>
  <conditionalFormatting sqref="BK1:BK167">
    <cfRule type="duplicateValues" dxfId="9" priority="25"/>
    <cfRule type="duplicateValues" dxfId="8" priority="26"/>
  </conditionalFormatting>
  <conditionalFormatting sqref="AX1:AX167">
    <cfRule type="duplicateValues" dxfId="7" priority="8"/>
  </conditionalFormatting>
  <conditionalFormatting sqref="B2:B167">
    <cfRule type="duplicateValues" dxfId="6" priority="4"/>
    <cfRule type="duplicateValues" dxfId="5" priority="6"/>
  </conditionalFormatting>
  <conditionalFormatting sqref="B2:B167">
    <cfRule type="duplicateValues" dxfId="4" priority="5"/>
  </conditionalFormatting>
  <conditionalFormatting sqref="B2:B167">
    <cfRule type="duplicateValues" dxfId="3" priority="7"/>
  </conditionalFormatting>
  <conditionalFormatting sqref="BK2:BK167">
    <cfRule type="duplicateValues" dxfId="2" priority="3"/>
  </conditionalFormatting>
  <conditionalFormatting sqref="A1">
    <cfRule type="duplicateValues" dxfId="1" priority="2"/>
  </conditionalFormatting>
  <conditionalFormatting sqref="A1">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GESTIÓN</vt:lpstr>
      <vt:lpstr>INVERSIÓN</vt:lpstr>
      <vt:lpstr>ACTIVIDADES</vt:lpstr>
      <vt:lpstr>TERRITORIALIZACIÓN</vt:lpstr>
      <vt:lpstr>SPI</vt:lpstr>
      <vt:lpstr>RevLin Cierre PAA 7794</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2021-02-03T20:53:51Z</dcterms:modified>
</cp:coreProperties>
</file>