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CARLOS MORENO\Documents\DIANA 2021\SEGUIMIENTO PAA 2021\PLAN ANUAL DE AUDITORIA 2021 PUBICADOS\"/>
    </mc:Choice>
  </mc:AlternateContent>
  <xr:revisionPtr revIDLastSave="0" documentId="13_ncr:1_{1A0CC246-F629-40BA-B2CD-1575C60A5393}" xr6:coauthVersionLast="47" xr6:coauthVersionMax="47" xr10:uidLastSave="{00000000-0000-0000-0000-000000000000}"/>
  <bookViews>
    <workbookView xWindow="-120" yWindow="-120" windowWidth="20730" windowHeight="11160" xr2:uid="{00000000-000D-0000-FFFF-FFFF00000000}"/>
  </bookViews>
  <sheets>
    <sheet name="PAA OCI 2021" sheetId="12" r:id="rId1"/>
    <sheet name="RADICADOS CONTRALORÍA" sheetId="16" r:id="rId2"/>
    <sheet name="PROGRAMA ANUAL DE AUDITORIA" sheetId="14" r:id="rId3"/>
    <sheet name="ANEXOS" sheetId="13" state="hidden" r:id="rId4"/>
    <sheet name="Matriz enlaces" sheetId="4" state="hidden" r:id="rId5"/>
    <sheet name="Resumen" sheetId="5" state="hidden" r:id="rId6"/>
  </sheets>
  <definedNames>
    <definedName name="_xlnm._FilterDatabase" localSheetId="0" hidden="1">'PAA OCI 2021'!$A$9:$AH$9</definedName>
    <definedName name="_xlnm.Print_Area" localSheetId="4">'Matriz enlaces'!$A$1:$BE$41</definedName>
    <definedName name="_xlnm.Print_Area" localSheetId="0">'PAA OCI 2021'!$A$8:$AF$164</definedName>
    <definedName name="_xlnm.Print_Area" localSheetId="5">Resumen!$B$2:$I$39</definedName>
    <definedName name="_xlnm.Print_Titles" localSheetId="0">'PAA OCI 2021'!$8:$9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39" i="12" l="1"/>
  <c r="AE103" i="12" l="1"/>
  <c r="AF103" i="12" s="1"/>
  <c r="AE13" i="12"/>
  <c r="AE15" i="12" l="1"/>
  <c r="R15" i="12"/>
  <c r="AF15" i="12" s="1"/>
  <c r="R13" i="12" l="1"/>
  <c r="AF13" i="12" s="1"/>
  <c r="W151" i="12"/>
  <c r="AD145" i="12"/>
  <c r="AC145" i="12"/>
  <c r="AB145" i="12"/>
  <c r="AA145" i="12"/>
  <c r="Z145" i="12"/>
  <c r="Y145" i="12"/>
  <c r="X145" i="12"/>
  <c r="W145" i="12"/>
  <c r="V145" i="12"/>
  <c r="U145" i="12"/>
  <c r="T145" i="12"/>
  <c r="S145" i="12"/>
  <c r="W139" i="12"/>
  <c r="AC52" i="12"/>
  <c r="AE16" i="12"/>
  <c r="AD17" i="12"/>
  <c r="AC17" i="12"/>
  <c r="AB17" i="12"/>
  <c r="AA17" i="12"/>
  <c r="Z17" i="12"/>
  <c r="Y17" i="12"/>
  <c r="X17" i="12"/>
  <c r="W17" i="12"/>
  <c r="V17" i="12"/>
  <c r="U17" i="12"/>
  <c r="T17" i="12"/>
  <c r="S17" i="12"/>
  <c r="AE145" i="12" l="1"/>
  <c r="AE102" i="12" l="1"/>
  <c r="V139" i="12"/>
  <c r="U139" i="12"/>
  <c r="T139" i="12"/>
  <c r="S139" i="12"/>
  <c r="Q139" i="12"/>
  <c r="P139" i="12"/>
  <c r="O139" i="12"/>
  <c r="N139" i="12"/>
  <c r="M139" i="12"/>
  <c r="L139" i="12"/>
  <c r="K139" i="12"/>
  <c r="J139" i="12"/>
  <c r="I139" i="12"/>
  <c r="H139" i="12"/>
  <c r="G139" i="12"/>
  <c r="F139" i="12"/>
  <c r="AD105" i="12"/>
  <c r="AC105" i="12"/>
  <c r="AB105" i="12"/>
  <c r="AA105" i="12"/>
  <c r="Z105" i="12"/>
  <c r="Y105" i="12"/>
  <c r="X105" i="12"/>
  <c r="W105" i="12"/>
  <c r="V105" i="12"/>
  <c r="U105" i="12"/>
  <c r="T105" i="12"/>
  <c r="S105" i="12"/>
  <c r="F17" i="12"/>
  <c r="Y106" i="12" l="1"/>
  <c r="S106" i="12"/>
  <c r="AB106" i="12"/>
  <c r="V106" i="12"/>
  <c r="AE106" i="12" l="1"/>
  <c r="AF102" i="12"/>
  <c r="V74" i="12" l="1"/>
  <c r="F151" i="12" l="1"/>
  <c r="R139" i="12" l="1"/>
  <c r="AE133" i="12"/>
  <c r="R133" i="12"/>
  <c r="AE132" i="12"/>
  <c r="R132" i="12"/>
  <c r="AE131" i="12"/>
  <c r="R131" i="12"/>
  <c r="AF131" i="12" l="1"/>
  <c r="AF132" i="12"/>
  <c r="AF133" i="12"/>
  <c r="AD151" i="12"/>
  <c r="AC151" i="12"/>
  <c r="AB151" i="12"/>
  <c r="AA151" i="12"/>
  <c r="Z151" i="12"/>
  <c r="Y151" i="12"/>
  <c r="X151" i="12"/>
  <c r="V151" i="12"/>
  <c r="U151" i="12"/>
  <c r="T151" i="12"/>
  <c r="S151" i="12"/>
  <c r="Q151" i="12"/>
  <c r="P151" i="12"/>
  <c r="O151" i="12"/>
  <c r="N151" i="12"/>
  <c r="M151" i="12"/>
  <c r="L151" i="12"/>
  <c r="K151" i="12"/>
  <c r="J151" i="12"/>
  <c r="I151" i="12"/>
  <c r="H151" i="12"/>
  <c r="G151" i="12"/>
  <c r="Q145" i="12"/>
  <c r="P145" i="12"/>
  <c r="O145" i="12"/>
  <c r="N145" i="12"/>
  <c r="M145" i="12"/>
  <c r="L145" i="12"/>
  <c r="K145" i="12"/>
  <c r="J145" i="12"/>
  <c r="I145" i="12"/>
  <c r="H145" i="12"/>
  <c r="G145" i="12"/>
  <c r="F145" i="12"/>
  <c r="AE143" i="12"/>
  <c r="R143" i="12"/>
  <c r="Q105" i="12"/>
  <c r="P105" i="12"/>
  <c r="O105" i="12"/>
  <c r="N105" i="12"/>
  <c r="M105" i="12"/>
  <c r="L105" i="12"/>
  <c r="K105" i="12"/>
  <c r="J105" i="12"/>
  <c r="H105" i="12"/>
  <c r="G105" i="12"/>
  <c r="F105" i="12"/>
  <c r="I105" i="12"/>
  <c r="R151" i="12" l="1"/>
  <c r="I106" i="12"/>
  <c r="V107" i="12" s="1"/>
  <c r="L106" i="12"/>
  <c r="Y107" i="12" s="1"/>
  <c r="O106" i="12"/>
  <c r="AB107" i="12" s="1"/>
  <c r="AF143" i="12"/>
  <c r="R145" i="12"/>
  <c r="AF145" i="12" s="1"/>
  <c r="F152" i="12"/>
  <c r="L152" i="12"/>
  <c r="S152" i="12"/>
  <c r="Y152" i="12"/>
  <c r="R105" i="12"/>
  <c r="I152" i="12"/>
  <c r="O152" i="12"/>
  <c r="V152" i="12"/>
  <c r="AB152" i="12"/>
  <c r="F106" i="12"/>
  <c r="S107" i="12" s="1"/>
  <c r="Y153" i="12" l="1"/>
  <c r="AE107" i="12"/>
  <c r="S153" i="12"/>
  <c r="AB153" i="12"/>
  <c r="R152" i="12"/>
  <c r="F153" i="12" s="1"/>
  <c r="AE152" i="12"/>
  <c r="V153" i="12"/>
  <c r="R106" i="12"/>
  <c r="AF106" i="12" s="1"/>
  <c r="AE153" i="12" l="1"/>
  <c r="AF152" i="12"/>
  <c r="L153" i="12"/>
  <c r="I153" i="12"/>
  <c r="O153" i="12"/>
  <c r="I107" i="12"/>
  <c r="O107" i="12"/>
  <c r="L107" i="12"/>
  <c r="F107" i="12"/>
  <c r="R153" i="12" l="1"/>
  <c r="R107" i="12"/>
  <c r="AE31" i="12"/>
  <c r="R31" i="12"/>
  <c r="AE30" i="12"/>
  <c r="R30" i="12"/>
  <c r="AF30" i="12" l="1"/>
  <c r="AF31" i="12"/>
  <c r="S18" i="12"/>
  <c r="Y18" i="12" l="1"/>
  <c r="V18" i="12"/>
  <c r="AB18" i="12"/>
  <c r="AE18" i="12" l="1"/>
  <c r="R16" i="12"/>
  <c r="V19" i="12" l="1"/>
  <c r="AB19" i="12"/>
  <c r="Y19" i="12"/>
  <c r="AF16" i="12"/>
  <c r="AE138" i="12" l="1"/>
  <c r="AE137" i="12"/>
  <c r="R138" i="12"/>
  <c r="R137" i="12"/>
  <c r="R126" i="12"/>
  <c r="AF138" i="12" l="1"/>
  <c r="AF137" i="12"/>
  <c r="AE104" i="12"/>
  <c r="R104" i="12"/>
  <c r="AF104" i="12" l="1"/>
  <c r="AE100" i="12"/>
  <c r="AE150" i="12" l="1"/>
  <c r="R150" i="12"/>
  <c r="AF150" i="12" l="1"/>
  <c r="R135" i="12"/>
  <c r="AE135" i="12"/>
  <c r="AF135" i="12" l="1"/>
  <c r="AE134" i="12"/>
  <c r="R134" i="12"/>
  <c r="AF134" i="12" l="1"/>
  <c r="AE149" i="12"/>
  <c r="AE151" i="12" s="1"/>
  <c r="R149" i="12"/>
  <c r="AE144" i="12"/>
  <c r="R144" i="12"/>
  <c r="AD139" i="12"/>
  <c r="AC139" i="12"/>
  <c r="AB139" i="12"/>
  <c r="AA139" i="12"/>
  <c r="Z139" i="12"/>
  <c r="Y139" i="12"/>
  <c r="AE136" i="12"/>
  <c r="R136" i="12"/>
  <c r="AD127" i="12"/>
  <c r="AC127" i="12"/>
  <c r="AB127" i="12"/>
  <c r="AA127" i="12"/>
  <c r="Z127" i="12"/>
  <c r="Y127" i="12"/>
  <c r="X127" i="12"/>
  <c r="W127" i="12"/>
  <c r="V127" i="12"/>
  <c r="U127" i="12"/>
  <c r="T127" i="12"/>
  <c r="S127" i="12"/>
  <c r="Q127" i="12"/>
  <c r="P127" i="12"/>
  <c r="O127" i="12"/>
  <c r="N127" i="12"/>
  <c r="M127" i="12"/>
  <c r="L127" i="12"/>
  <c r="K127" i="12"/>
  <c r="J127" i="12"/>
  <c r="I127" i="12"/>
  <c r="H127" i="12"/>
  <c r="G127" i="12"/>
  <c r="F127" i="12"/>
  <c r="AE126" i="12"/>
  <c r="AE125" i="12"/>
  <c r="R125" i="12"/>
  <c r="AE124" i="12"/>
  <c r="R124" i="12"/>
  <c r="AE123" i="12"/>
  <c r="R123" i="12"/>
  <c r="AE122" i="12"/>
  <c r="R122" i="12"/>
  <c r="AE121" i="12"/>
  <c r="R121" i="12"/>
  <c r="AE120" i="12"/>
  <c r="R120" i="12"/>
  <c r="AE119" i="12"/>
  <c r="R119" i="12"/>
  <c r="AE118" i="12"/>
  <c r="R118" i="12"/>
  <c r="AE117" i="12"/>
  <c r="R117" i="12"/>
  <c r="AE116" i="12"/>
  <c r="R116" i="12"/>
  <c r="AE115" i="12"/>
  <c r="R115" i="12"/>
  <c r="AE114" i="12"/>
  <c r="R114" i="12"/>
  <c r="AE113" i="12"/>
  <c r="R113" i="12"/>
  <c r="AE112" i="12"/>
  <c r="R112" i="12"/>
  <c r="AE111" i="12"/>
  <c r="R111" i="12"/>
  <c r="AE110" i="12"/>
  <c r="R110" i="12"/>
  <c r="AE109" i="12"/>
  <c r="R109" i="12"/>
  <c r="AE101" i="12"/>
  <c r="AE105" i="12" s="1"/>
  <c r="R101" i="12"/>
  <c r="R100" i="12"/>
  <c r="AD96" i="12"/>
  <c r="AC96" i="12"/>
  <c r="AB96" i="12"/>
  <c r="AA96" i="12"/>
  <c r="Z96" i="12"/>
  <c r="Y96" i="12"/>
  <c r="X96" i="12"/>
  <c r="W96" i="12"/>
  <c r="V96" i="12"/>
  <c r="U96" i="12"/>
  <c r="T96" i="12"/>
  <c r="S96" i="12"/>
  <c r="Q96" i="12"/>
  <c r="P96" i="12"/>
  <c r="O96" i="12"/>
  <c r="N96" i="12"/>
  <c r="M96" i="12"/>
  <c r="L96" i="12"/>
  <c r="K96" i="12"/>
  <c r="J96" i="12"/>
  <c r="I96" i="12"/>
  <c r="H96" i="12"/>
  <c r="G96" i="12"/>
  <c r="F96" i="12"/>
  <c r="AE95" i="12"/>
  <c r="R95" i="12"/>
  <c r="AE94" i="12"/>
  <c r="R94" i="12"/>
  <c r="AE93" i="12"/>
  <c r="R93" i="12"/>
  <c r="AE92" i="12"/>
  <c r="R92" i="12"/>
  <c r="AE91" i="12"/>
  <c r="R91" i="12"/>
  <c r="AE90" i="12"/>
  <c r="R90" i="12"/>
  <c r="AE89" i="12"/>
  <c r="R89" i="12"/>
  <c r="AE88" i="12"/>
  <c r="R88" i="12"/>
  <c r="A95" i="12"/>
  <c r="AE87" i="12"/>
  <c r="R87" i="12"/>
  <c r="AE86" i="12"/>
  <c r="R86" i="12"/>
  <c r="AE85" i="12"/>
  <c r="R85" i="12"/>
  <c r="AE84" i="12"/>
  <c r="R84" i="12"/>
  <c r="AE83" i="12"/>
  <c r="R83" i="12"/>
  <c r="AE82" i="12"/>
  <c r="R82" i="12"/>
  <c r="AE81" i="12"/>
  <c r="R81" i="12"/>
  <c r="AE80" i="12"/>
  <c r="R80" i="12"/>
  <c r="AE79" i="12"/>
  <c r="R79" i="12"/>
  <c r="AE78" i="12"/>
  <c r="R78" i="12"/>
  <c r="AD74" i="12"/>
  <c r="AC74" i="12"/>
  <c r="AB74" i="12"/>
  <c r="AA74" i="12"/>
  <c r="Z74" i="12"/>
  <c r="Y74" i="12"/>
  <c r="X74" i="12"/>
  <c r="W74" i="12"/>
  <c r="U74" i="12"/>
  <c r="T74" i="12"/>
  <c r="S74" i="12"/>
  <c r="Q74" i="12"/>
  <c r="P74" i="12"/>
  <c r="O74" i="12"/>
  <c r="N74" i="12"/>
  <c r="M74" i="12"/>
  <c r="L74" i="12"/>
  <c r="K74" i="12"/>
  <c r="J74" i="12"/>
  <c r="I74" i="12"/>
  <c r="H74" i="12"/>
  <c r="G74" i="12"/>
  <c r="F74" i="12"/>
  <c r="AE73" i="12"/>
  <c r="R73" i="12"/>
  <c r="AE72" i="12"/>
  <c r="R72" i="12"/>
  <c r="AE71" i="12"/>
  <c r="R71" i="12"/>
  <c r="AE70" i="12"/>
  <c r="R70" i="12"/>
  <c r="AE69" i="12"/>
  <c r="R69" i="12"/>
  <c r="AE68" i="12"/>
  <c r="R68" i="12"/>
  <c r="AE67" i="12"/>
  <c r="R67" i="12"/>
  <c r="AE66" i="12"/>
  <c r="R66" i="12"/>
  <c r="AE65" i="12"/>
  <c r="R65" i="12"/>
  <c r="A67" i="12"/>
  <c r="A68" i="12" s="1"/>
  <c r="A69" i="12" s="1"/>
  <c r="A70" i="12" s="1"/>
  <c r="A71" i="12" s="1"/>
  <c r="AE64" i="12"/>
  <c r="R64" i="12"/>
  <c r="AE63" i="12"/>
  <c r="R63" i="12"/>
  <c r="AE62" i="12"/>
  <c r="R62" i="12"/>
  <c r="AE61" i="12"/>
  <c r="R61" i="12"/>
  <c r="AE60" i="12"/>
  <c r="R60" i="12"/>
  <c r="AE59" i="12"/>
  <c r="R59" i="12"/>
  <c r="AE58" i="12"/>
  <c r="R58" i="12"/>
  <c r="AE57" i="12"/>
  <c r="R57" i="12"/>
  <c r="AE56" i="12"/>
  <c r="R56" i="12"/>
  <c r="AD52" i="12"/>
  <c r="AB52" i="12"/>
  <c r="AA52" i="12"/>
  <c r="Z52" i="12"/>
  <c r="Y52" i="12"/>
  <c r="X52" i="12"/>
  <c r="W52" i="12"/>
  <c r="V52" i="12"/>
  <c r="U52" i="12"/>
  <c r="T52" i="12"/>
  <c r="S52" i="12"/>
  <c r="Q52" i="12"/>
  <c r="P52" i="12"/>
  <c r="O52" i="12"/>
  <c r="N52" i="12"/>
  <c r="M52" i="12"/>
  <c r="L52" i="12"/>
  <c r="K52" i="12"/>
  <c r="J52" i="12"/>
  <c r="I52" i="12"/>
  <c r="H52" i="12"/>
  <c r="G52" i="12"/>
  <c r="F52" i="12"/>
  <c r="AE51" i="12"/>
  <c r="R51" i="12"/>
  <c r="AE50" i="12"/>
  <c r="R50" i="12"/>
  <c r="AE49" i="12"/>
  <c r="R49" i="12"/>
  <c r="AE48" i="12"/>
  <c r="R48" i="12"/>
  <c r="AE47" i="12"/>
  <c r="R47" i="12"/>
  <c r="AE46" i="12"/>
  <c r="R46" i="12"/>
  <c r="AE45" i="12"/>
  <c r="R45" i="12"/>
  <c r="AE44" i="12"/>
  <c r="R44" i="12"/>
  <c r="AE43" i="12"/>
  <c r="R43" i="12"/>
  <c r="AE42" i="12"/>
  <c r="R42" i="12"/>
  <c r="AE41" i="12"/>
  <c r="R41" i="12"/>
  <c r="AE40" i="12"/>
  <c r="R40" i="12"/>
  <c r="AE39" i="12"/>
  <c r="R39" i="12"/>
  <c r="AE38" i="12"/>
  <c r="R38" i="12"/>
  <c r="AE37" i="12"/>
  <c r="R37" i="12"/>
  <c r="A37" i="12"/>
  <c r="A38" i="12" s="1"/>
  <c r="AD33" i="12"/>
  <c r="AC33" i="12"/>
  <c r="AB33" i="12"/>
  <c r="AA33" i="12"/>
  <c r="Z33" i="12"/>
  <c r="Y33" i="12"/>
  <c r="X33" i="12"/>
  <c r="W33" i="12"/>
  <c r="V33" i="12"/>
  <c r="U33" i="12"/>
  <c r="T33" i="12"/>
  <c r="S33" i="12"/>
  <c r="Q33" i="12"/>
  <c r="P33" i="12"/>
  <c r="O33" i="12"/>
  <c r="N33" i="12"/>
  <c r="M33" i="12"/>
  <c r="L33" i="12"/>
  <c r="K33" i="12"/>
  <c r="J33" i="12"/>
  <c r="I33" i="12"/>
  <c r="H33" i="12"/>
  <c r="G33" i="12"/>
  <c r="F33" i="12"/>
  <c r="AE32" i="12"/>
  <c r="R32" i="12"/>
  <c r="AE29" i="12"/>
  <c r="R29" i="12"/>
  <c r="AE28" i="12"/>
  <c r="R28" i="12"/>
  <c r="AE27" i="12"/>
  <c r="R27" i="12"/>
  <c r="AE26" i="12"/>
  <c r="R26" i="12"/>
  <c r="AE25" i="12"/>
  <c r="R25" i="12"/>
  <c r="AE24" i="12"/>
  <c r="R24" i="12"/>
  <c r="AE23" i="12"/>
  <c r="R23" i="12"/>
  <c r="AE22" i="12"/>
  <c r="R22" i="12"/>
  <c r="AE21" i="12"/>
  <c r="R21" i="12"/>
  <c r="Q17" i="12"/>
  <c r="P17" i="12"/>
  <c r="O17" i="12"/>
  <c r="N17" i="12"/>
  <c r="M17" i="12"/>
  <c r="L17" i="12"/>
  <c r="K17" i="12"/>
  <c r="J17" i="12"/>
  <c r="I17" i="12"/>
  <c r="H17" i="12"/>
  <c r="G17" i="12"/>
  <c r="AE14" i="12"/>
  <c r="R14" i="12"/>
  <c r="AE12" i="12"/>
  <c r="R12" i="12"/>
  <c r="AE11" i="12"/>
  <c r="R11" i="12"/>
  <c r="AF40" i="12" l="1"/>
  <c r="AB157" i="12"/>
  <c r="AA157" i="12"/>
  <c r="L18" i="12"/>
  <c r="F18" i="12"/>
  <c r="S19" i="12" s="1"/>
  <c r="AE19" i="12" s="1"/>
  <c r="O18" i="12"/>
  <c r="R17" i="12"/>
  <c r="I18" i="12"/>
  <c r="Z157" i="12"/>
  <c r="V157" i="12"/>
  <c r="T157" i="12"/>
  <c r="U157" i="12"/>
  <c r="AD157" i="12"/>
  <c r="AC157" i="12"/>
  <c r="X157" i="12"/>
  <c r="Y157" i="12"/>
  <c r="AF43" i="12"/>
  <c r="V53" i="12"/>
  <c r="W157" i="12"/>
  <c r="K157" i="12"/>
  <c r="O157" i="12"/>
  <c r="I157" i="12"/>
  <c r="M157" i="12"/>
  <c r="Q157" i="12"/>
  <c r="G157" i="12"/>
  <c r="H157" i="12"/>
  <c r="J157" i="12"/>
  <c r="L157" i="12"/>
  <c r="N157" i="12"/>
  <c r="P157" i="12"/>
  <c r="F157" i="12"/>
  <c r="AE17" i="12"/>
  <c r="AF46" i="12"/>
  <c r="AF89" i="12"/>
  <c r="AF95" i="12"/>
  <c r="AF116" i="12"/>
  <c r="AF117" i="12"/>
  <c r="AF80" i="12"/>
  <c r="AF120" i="12"/>
  <c r="AF121" i="12"/>
  <c r="AF125" i="12"/>
  <c r="AF136" i="12"/>
  <c r="V140" i="12"/>
  <c r="AF144" i="12"/>
  <c r="AF12" i="12"/>
  <c r="AF25" i="12"/>
  <c r="AF51" i="12"/>
  <c r="V97" i="12"/>
  <c r="AF115" i="12"/>
  <c r="AF58" i="12"/>
  <c r="AF21" i="12"/>
  <c r="AF42" i="12"/>
  <c r="AF45" i="12"/>
  <c r="AF59" i="12"/>
  <c r="AF67" i="12"/>
  <c r="AF71" i="12"/>
  <c r="AF123" i="12"/>
  <c r="AE139" i="12"/>
  <c r="AF139" i="12" s="1"/>
  <c r="AF11" i="12"/>
  <c r="O34" i="12"/>
  <c r="AF37" i="12"/>
  <c r="AF68" i="12"/>
  <c r="AB75" i="12"/>
  <c r="AF57" i="12"/>
  <c r="O146" i="12"/>
  <c r="AF81" i="12"/>
  <c r="AF85" i="12"/>
  <c r="AF24" i="12"/>
  <c r="AF27" i="12"/>
  <c r="F34" i="12"/>
  <c r="F75" i="12"/>
  <c r="AE96" i="12"/>
  <c r="AF91" i="12"/>
  <c r="AF110" i="12"/>
  <c r="O128" i="12"/>
  <c r="AF63" i="12"/>
  <c r="Y75" i="12"/>
  <c r="S128" i="12"/>
  <c r="I34" i="12"/>
  <c r="AF78" i="12"/>
  <c r="AF86" i="12"/>
  <c r="AF93" i="12"/>
  <c r="AF100" i="12"/>
  <c r="AF149" i="12"/>
  <c r="AF22" i="12"/>
  <c r="AF83" i="12"/>
  <c r="AF87" i="12"/>
  <c r="AF101" i="12"/>
  <c r="AF112" i="12"/>
  <c r="AF119" i="12"/>
  <c r="V128" i="12"/>
  <c r="S140" i="12"/>
  <c r="AF69" i="12"/>
  <c r="L75" i="12"/>
  <c r="I97" i="12"/>
  <c r="S97" i="12"/>
  <c r="AE127" i="12"/>
  <c r="AB140" i="12"/>
  <c r="AF39" i="12"/>
  <c r="AF23" i="12"/>
  <c r="AF29" i="12"/>
  <c r="S34" i="12"/>
  <c r="AB34" i="12"/>
  <c r="I53" i="12"/>
  <c r="AF60" i="12"/>
  <c r="AF64" i="12"/>
  <c r="I75" i="12"/>
  <c r="O75" i="12"/>
  <c r="R96" i="12"/>
  <c r="AF90" i="12"/>
  <c r="F97" i="12"/>
  <c r="O97" i="12"/>
  <c r="AF113" i="12"/>
  <c r="AF122" i="12"/>
  <c r="I128" i="12"/>
  <c r="F146" i="12"/>
  <c r="L34" i="12"/>
  <c r="AB53" i="12"/>
  <c r="Y97" i="12"/>
  <c r="AB128" i="12"/>
  <c r="AE74" i="12"/>
  <c r="AF32" i="12"/>
  <c r="V34" i="12"/>
  <c r="AF41" i="12"/>
  <c r="L53" i="12"/>
  <c r="S53" i="12"/>
  <c r="S75" i="12"/>
  <c r="AF82" i="12"/>
  <c r="AF88" i="12"/>
  <c r="AF94" i="12"/>
  <c r="AF114" i="12"/>
  <c r="AF126" i="12"/>
  <c r="L128" i="12"/>
  <c r="L140" i="12"/>
  <c r="I146" i="12"/>
  <c r="Y146" i="12"/>
  <c r="R127" i="12"/>
  <c r="Y53" i="12"/>
  <c r="AF50" i="12"/>
  <c r="F53" i="12"/>
  <c r="AF79" i="12"/>
  <c r="AB97" i="12"/>
  <c r="F128" i="12"/>
  <c r="F140" i="12"/>
  <c r="O140" i="12"/>
  <c r="L146" i="12"/>
  <c r="AB146" i="12"/>
  <c r="AF26" i="12"/>
  <c r="AF28" i="12"/>
  <c r="Y34" i="12"/>
  <c r="O53" i="12"/>
  <c r="R74" i="12"/>
  <c r="AF70" i="12"/>
  <c r="V75" i="12"/>
  <c r="AF92" i="12"/>
  <c r="L97" i="12"/>
  <c r="AF111" i="12"/>
  <c r="AF118" i="12"/>
  <c r="AF124" i="12"/>
  <c r="Y140" i="12"/>
  <c r="AF84" i="12"/>
  <c r="Y128" i="12"/>
  <c r="I140" i="12"/>
  <c r="V146" i="12"/>
  <c r="AF14" i="12"/>
  <c r="R33" i="12"/>
  <c r="R52" i="12"/>
  <c r="AE52" i="12"/>
  <c r="AF38" i="12"/>
  <c r="AE33" i="12"/>
  <c r="AF56" i="12"/>
  <c r="AF109" i="12"/>
  <c r="S54" i="12" l="1"/>
  <c r="V98" i="12"/>
  <c r="V54" i="12"/>
  <c r="S98" i="12"/>
  <c r="AB54" i="12"/>
  <c r="R18" i="12"/>
  <c r="I19" i="12" s="1"/>
  <c r="V76" i="12"/>
  <c r="AB76" i="12"/>
  <c r="R157" i="12"/>
  <c r="R146" i="12"/>
  <c r="Y54" i="12"/>
  <c r="AB35" i="12"/>
  <c r="V141" i="12"/>
  <c r="S129" i="12"/>
  <c r="AB98" i="12"/>
  <c r="AB147" i="12"/>
  <c r="S35" i="12"/>
  <c r="AE128" i="12"/>
  <c r="AF127" i="12"/>
  <c r="Y147" i="12"/>
  <c r="V129" i="12"/>
  <c r="V35" i="12"/>
  <c r="AF74" i="12"/>
  <c r="R34" i="12"/>
  <c r="O35" i="12" s="1"/>
  <c r="R75" i="12"/>
  <c r="F76" i="12" s="1"/>
  <c r="AB129" i="12"/>
  <c r="Y35" i="12"/>
  <c r="AE34" i="12"/>
  <c r="AE75" i="12"/>
  <c r="AF52" i="12"/>
  <c r="R128" i="12"/>
  <c r="F129" i="12" s="1"/>
  <c r="Y98" i="12"/>
  <c r="V147" i="12"/>
  <c r="R140" i="12"/>
  <c r="AE53" i="12"/>
  <c r="R97" i="12"/>
  <c r="O98" i="12" s="1"/>
  <c r="R53" i="12"/>
  <c r="F54" i="12" s="1"/>
  <c r="AF96" i="12"/>
  <c r="Y76" i="12"/>
  <c r="AE97" i="12"/>
  <c r="Y129" i="12"/>
  <c r="Y141" i="12"/>
  <c r="S76" i="12"/>
  <c r="AB141" i="12"/>
  <c r="S141" i="12"/>
  <c r="AE140" i="12"/>
  <c r="AF140" i="12" s="1"/>
  <c r="AF33" i="12"/>
  <c r="AF17" i="12"/>
  <c r="AE98" i="12" l="1"/>
  <c r="AE76" i="12"/>
  <c r="AF151" i="12"/>
  <c r="AE54" i="12"/>
  <c r="AE141" i="12"/>
  <c r="L141" i="12"/>
  <c r="O147" i="12"/>
  <c r="L147" i="12"/>
  <c r="AE129" i="12"/>
  <c r="F35" i="12"/>
  <c r="L35" i="12"/>
  <c r="I35" i="12"/>
  <c r="AF34" i="12"/>
  <c r="AE35" i="12"/>
  <c r="I76" i="12"/>
  <c r="AF75" i="12"/>
  <c r="L76" i="12"/>
  <c r="O76" i="12"/>
  <c r="AF53" i="12"/>
  <c r="I147" i="12"/>
  <c r="L54" i="12"/>
  <c r="O54" i="12"/>
  <c r="I54" i="12"/>
  <c r="F147" i="12"/>
  <c r="AF97" i="12"/>
  <c r="I129" i="12"/>
  <c r="O129" i="12"/>
  <c r="I141" i="12"/>
  <c r="L129" i="12"/>
  <c r="L98" i="12"/>
  <c r="F98" i="12"/>
  <c r="F141" i="12"/>
  <c r="AF128" i="12"/>
  <c r="I98" i="12"/>
  <c r="O141" i="12"/>
  <c r="O19" i="12"/>
  <c r="AF18" i="12"/>
  <c r="F19" i="12"/>
  <c r="L19" i="12"/>
  <c r="R19" i="12" l="1"/>
  <c r="R35" i="12"/>
  <c r="R76" i="12"/>
  <c r="R54" i="12"/>
  <c r="R147" i="12"/>
  <c r="R141" i="12"/>
  <c r="R98" i="12"/>
  <c r="R129" i="12"/>
  <c r="AF105" i="12" l="1"/>
  <c r="I30" i="5"/>
  <c r="I29" i="5"/>
  <c r="I27" i="5"/>
  <c r="I26" i="5"/>
  <c r="I24" i="5"/>
  <c r="I22" i="5"/>
  <c r="I20" i="5"/>
  <c r="I18" i="5"/>
  <c r="I16" i="5"/>
  <c r="I14" i="5"/>
  <c r="I13" i="5"/>
  <c r="I10" i="5"/>
  <c r="I8" i="5"/>
  <c r="I5" i="5"/>
  <c r="I3" i="5"/>
  <c r="S22" i="4"/>
  <c r="R22" i="4"/>
  <c r="Q22" i="4"/>
  <c r="P22" i="4"/>
  <c r="O22" i="4"/>
  <c r="N22" i="4"/>
  <c r="M22" i="4"/>
  <c r="L22" i="4"/>
  <c r="K22" i="4"/>
  <c r="J22" i="4"/>
  <c r="I22" i="4"/>
  <c r="H22" i="4"/>
  <c r="G22" i="4"/>
  <c r="F22" i="4"/>
  <c r="E22" i="4"/>
  <c r="D22" i="4"/>
  <c r="AY22" i="4"/>
  <c r="AX22" i="4"/>
  <c r="AW22" i="4"/>
  <c r="AV22" i="4"/>
  <c r="AU22" i="4"/>
  <c r="AT22" i="4"/>
  <c r="AS22" i="4"/>
  <c r="AR22" i="4"/>
  <c r="AQ22" i="4"/>
  <c r="AP22" i="4"/>
  <c r="AO22" i="4"/>
  <c r="AN22" i="4"/>
  <c r="AM22" i="4"/>
  <c r="AL22" i="4"/>
  <c r="AJ22" i="4"/>
  <c r="AI22" i="4"/>
  <c r="AH22" i="4"/>
  <c r="AG22" i="4"/>
  <c r="AF22" i="4"/>
  <c r="AE22" i="4"/>
  <c r="AD22" i="4"/>
  <c r="AC22" i="4"/>
  <c r="AB22" i="4"/>
  <c r="AA22" i="4"/>
  <c r="Z22" i="4"/>
  <c r="Y22" i="4"/>
  <c r="X22" i="4"/>
  <c r="W22" i="4"/>
  <c r="V22" i="4"/>
  <c r="AZ5" i="4"/>
  <c r="AZ6" i="4"/>
  <c r="AZ7" i="4"/>
  <c r="AZ8" i="4"/>
  <c r="AZ9" i="4"/>
  <c r="AZ10" i="4"/>
  <c r="AZ11" i="4"/>
  <c r="AZ12" i="4"/>
  <c r="AZ13" i="4"/>
  <c r="AZ14" i="4"/>
  <c r="AZ15" i="4"/>
  <c r="AZ16" i="4"/>
  <c r="AZ17" i="4"/>
  <c r="AZ18" i="4"/>
  <c r="AZ19" i="4"/>
  <c r="AZ20" i="4"/>
  <c r="AZ21" i="4"/>
  <c r="AZ4" i="4"/>
  <c r="T5" i="4"/>
  <c r="T6" i="4"/>
  <c r="T7" i="4"/>
  <c r="T8" i="4"/>
  <c r="T9" i="4"/>
  <c r="T10" i="4"/>
  <c r="T11" i="4"/>
  <c r="T12" i="4"/>
  <c r="T13" i="4"/>
  <c r="T14" i="4"/>
  <c r="T15" i="4"/>
  <c r="T16" i="4"/>
  <c r="T17" i="4"/>
  <c r="T18" i="4"/>
  <c r="T19" i="4"/>
  <c r="T20" i="4"/>
  <c r="T21" i="4"/>
  <c r="T4" i="4"/>
  <c r="AK5" i="4"/>
  <c r="AK6" i="4"/>
  <c r="AK7" i="4"/>
  <c r="AK8" i="4"/>
  <c r="AK9" i="4"/>
  <c r="AK10" i="4"/>
  <c r="AK11" i="4"/>
  <c r="AK12" i="4"/>
  <c r="AK13" i="4"/>
  <c r="AK14" i="4"/>
  <c r="AK15" i="4"/>
  <c r="AK16" i="4"/>
  <c r="AK17" i="4"/>
  <c r="AK18" i="4"/>
  <c r="AK19" i="4"/>
  <c r="AK20" i="4"/>
  <c r="AK21" i="4"/>
  <c r="AK4" i="4"/>
  <c r="BA12" i="4" l="1"/>
  <c r="BA16" i="4"/>
  <c r="BB12" i="4"/>
  <c r="BA8" i="4"/>
  <c r="BB8" i="4" s="1"/>
  <c r="BB16" i="4"/>
  <c r="BA15" i="4"/>
  <c r="BB15" i="4" s="1"/>
  <c r="BA7" i="4"/>
  <c r="BB7" i="4" s="1"/>
  <c r="BA20" i="4"/>
  <c r="BB20" i="4" s="1"/>
  <c r="BA14" i="4"/>
  <c r="BB14" i="4" s="1"/>
  <c r="BA6" i="4"/>
  <c r="BB6" i="4" s="1"/>
  <c r="BA13" i="4"/>
  <c r="BB13" i="4" s="1"/>
  <c r="BA5" i="4"/>
  <c r="BB5" i="4" s="1"/>
  <c r="BA21" i="4"/>
  <c r="BB21" i="4" s="1"/>
  <c r="BA19" i="4"/>
  <c r="BB19" i="4" s="1"/>
  <c r="BA11" i="4"/>
  <c r="BB11" i="4" s="1"/>
  <c r="BA18" i="4"/>
  <c r="BB18" i="4" s="1"/>
  <c r="BA10" i="4"/>
  <c r="BB10" i="4" s="1"/>
  <c r="BA17" i="4"/>
  <c r="BB17" i="4" s="1"/>
  <c r="BA9" i="4"/>
  <c r="BB9" i="4" s="1"/>
  <c r="BA4" i="4"/>
  <c r="BB4" i="4" s="1"/>
  <c r="AK22" i="4"/>
  <c r="AZ22" i="4"/>
  <c r="T22" i="4"/>
  <c r="BC27" i="4"/>
  <c r="BC28" i="4"/>
  <c r="BC29" i="4"/>
  <c r="BC30" i="4"/>
  <c r="BC31" i="4"/>
  <c r="BC32" i="4"/>
  <c r="BC33" i="4"/>
  <c r="BC34" i="4"/>
  <c r="BC35" i="4"/>
  <c r="BC36" i="4"/>
  <c r="BC37" i="4"/>
  <c r="BC38" i="4"/>
  <c r="BC39" i="4"/>
  <c r="BC40" i="4"/>
  <c r="BB22" i="4" l="1"/>
  <c r="AN35" i="4"/>
  <c r="AN36" i="4"/>
  <c r="AN37" i="4"/>
  <c r="AN38" i="4"/>
  <c r="AN39" i="4"/>
  <c r="AN40" i="4"/>
  <c r="S41" i="4"/>
  <c r="M41" i="4"/>
  <c r="BC26" i="4"/>
  <c r="BC41" i="4" s="1"/>
  <c r="AN27" i="4"/>
  <c r="AN28" i="4"/>
  <c r="BD28" i="4" s="1"/>
  <c r="AN29" i="4"/>
  <c r="AN30" i="4"/>
  <c r="AN31" i="4"/>
  <c r="AN32" i="4"/>
  <c r="AN33" i="4"/>
  <c r="AN34" i="4"/>
  <c r="AN26" i="4"/>
  <c r="AF41" i="4"/>
  <c r="U22" i="4"/>
  <c r="X41" i="4"/>
  <c r="AB41" i="4"/>
  <c r="AC41" i="4"/>
  <c r="AE41" i="4"/>
  <c r="AH41" i="4"/>
  <c r="AJ41" i="4"/>
  <c r="AI41" i="4"/>
  <c r="AL41" i="4"/>
  <c r="AD41" i="4"/>
  <c r="Y41" i="4"/>
  <c r="AM41" i="4"/>
  <c r="AK41" i="4"/>
  <c r="Z41" i="4"/>
  <c r="AA41" i="4"/>
  <c r="AG41" i="4"/>
  <c r="AO41" i="4"/>
  <c r="AP41" i="4"/>
  <c r="AQ41" i="4"/>
  <c r="AR41" i="4"/>
  <c r="AS41" i="4"/>
  <c r="AT41" i="4"/>
  <c r="AU41" i="4"/>
  <c r="AV41" i="4"/>
  <c r="AW41" i="4"/>
  <c r="AX41" i="4"/>
  <c r="AY41" i="4"/>
  <c r="AZ41" i="4"/>
  <c r="BA41" i="4"/>
  <c r="BB41" i="4"/>
  <c r="D41" i="4"/>
  <c r="E41" i="4"/>
  <c r="G41" i="4"/>
  <c r="F41" i="4"/>
  <c r="J41" i="4"/>
  <c r="L41" i="4"/>
  <c r="I41" i="4"/>
  <c r="N41" i="4"/>
  <c r="Q41" i="4"/>
  <c r="R41" i="4"/>
  <c r="H41" i="4"/>
  <c r="K41" i="4"/>
  <c r="P41" i="4"/>
  <c r="O41" i="4"/>
  <c r="T41" i="4"/>
  <c r="U41" i="4"/>
  <c r="W41" i="4"/>
  <c r="AN41" i="4" l="1"/>
  <c r="BD37" i="4"/>
  <c r="BD39" i="4"/>
  <c r="BD27" i="4"/>
  <c r="BD35" i="4"/>
  <c r="BD34" i="4"/>
  <c r="BD29" i="4"/>
  <c r="BD36" i="4"/>
  <c r="BD32" i="4"/>
  <c r="BD31" i="4"/>
  <c r="BD33" i="4"/>
  <c r="BD26" i="4"/>
  <c r="BD30" i="4"/>
  <c r="BD38" i="4"/>
  <c r="BD40" i="4"/>
  <c r="V31" i="4"/>
  <c r="V26" i="4"/>
  <c r="V40" i="4"/>
  <c r="V32" i="4"/>
  <c r="V33" i="4"/>
  <c r="V27" i="4"/>
  <c r="V34" i="4"/>
  <c r="V28" i="4"/>
  <c r="BE28" i="4" s="1"/>
  <c r="V35" i="4"/>
  <c r="V29" i="4"/>
  <c r="V36" i="4"/>
  <c r="V37" i="4"/>
  <c r="V38" i="4"/>
  <c r="V39" i="4"/>
  <c r="V30" i="4"/>
  <c r="V41" i="4" l="1"/>
  <c r="BD41" i="4"/>
  <c r="BE38" i="4"/>
  <c r="BE32" i="4"/>
  <c r="BE40" i="4"/>
  <c r="BE29" i="4"/>
  <c r="BE30" i="4"/>
  <c r="BE26" i="4"/>
  <c r="BE31" i="4"/>
  <c r="BE37" i="4"/>
  <c r="BE33" i="4"/>
  <c r="BE27" i="4"/>
  <c r="BE35" i="4"/>
  <c r="BE34" i="4"/>
  <c r="BE39" i="4"/>
  <c r="BE36" i="4"/>
  <c r="BA22" i="4"/>
  <c r="BE41" i="4" l="1"/>
  <c r="L163" i="12" l="1"/>
  <c r="J163" i="12"/>
  <c r="O163" i="12"/>
  <c r="K163" i="12"/>
  <c r="I163" i="12"/>
  <c r="P163" i="12"/>
  <c r="N163" i="12"/>
  <c r="Q163" i="12"/>
  <c r="H163" i="12"/>
  <c r="M163" i="12"/>
  <c r="G163" i="12"/>
  <c r="W159" i="12" l="1"/>
  <c r="AC159" i="12"/>
  <c r="Z159" i="12"/>
  <c r="AD159" i="12"/>
  <c r="AB159" i="12"/>
  <c r="X159" i="12"/>
  <c r="U159" i="12"/>
  <c r="AA159" i="12"/>
  <c r="V160" i="12" l="1"/>
  <c r="Y161" i="12"/>
  <c r="T159" i="12"/>
  <c r="AB160" i="12"/>
  <c r="V159" i="12"/>
  <c r="Y159" i="12"/>
  <c r="Y160" i="12"/>
  <c r="S146" i="12"/>
  <c r="S147" i="12" s="1"/>
  <c r="AE147" i="12" s="1"/>
  <c r="S157" i="12"/>
  <c r="U163" i="12" s="1"/>
  <c r="U164" i="12" s="1"/>
  <c r="X163" i="12" l="1"/>
  <c r="X164" i="12" s="1"/>
  <c r="S163" i="12"/>
  <c r="V163" i="12"/>
  <c r="V164" i="12" s="1"/>
  <c r="S161" i="12"/>
  <c r="AE146" i="12"/>
  <c r="AF146" i="12" s="1"/>
  <c r="Y163" i="12"/>
  <c r="Y164" i="12" s="1"/>
  <c r="AB163" i="12"/>
  <c r="AB164" i="12" s="1"/>
  <c r="AA163" i="12"/>
  <c r="AA164" i="12" s="1"/>
  <c r="AD163" i="12"/>
  <c r="AD164" i="12" s="1"/>
  <c r="S160" i="12"/>
  <c r="W163" i="12"/>
  <c r="W164" i="12" s="1"/>
  <c r="AC163" i="12"/>
  <c r="AC164" i="12" s="1"/>
  <c r="S159" i="12"/>
  <c r="S162" i="12"/>
  <c r="Z163" i="12"/>
  <c r="Z164" i="12" s="1"/>
  <c r="T163" i="12"/>
  <c r="T16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David</author>
  </authors>
  <commentList>
    <comment ref="G20" authorId="0" shapeId="0" xr:uid="{00000000-0006-0000-0300-000001000000}">
      <text>
        <r>
          <rPr>
            <sz val="9"/>
            <color indexed="81"/>
            <rFont val="Tahoma"/>
            <family val="2"/>
          </rPr>
          <t xml:space="preserve">12 DE MARZO DE 2020
</t>
        </r>
      </text>
    </comment>
    <comment ref="G25" authorId="0" shapeId="0" xr:uid="{00000000-0006-0000-0300-000002000000}">
      <text>
        <r>
          <rPr>
            <b/>
            <sz val="9"/>
            <color indexed="81"/>
            <rFont val="Tahoma"/>
            <family val="2"/>
          </rPr>
          <t xml:space="preserve">21 DE ABRIL DE 2020
</t>
        </r>
        <r>
          <rPr>
            <sz val="9"/>
            <color indexed="81"/>
            <rFont val="Tahoma"/>
            <family val="2"/>
          </rPr>
          <t xml:space="preserve">
</t>
        </r>
      </text>
    </comment>
    <comment ref="G30" authorId="0" shapeId="0" xr:uid="{00000000-0006-0000-0300-000003000000}">
      <text>
        <r>
          <rPr>
            <b/>
            <sz val="9"/>
            <color indexed="81"/>
            <rFont val="Tahoma"/>
            <family val="2"/>
          </rPr>
          <t>Juan David:</t>
        </r>
        <r>
          <rPr>
            <sz val="9"/>
            <color indexed="81"/>
            <rFont val="Tahoma"/>
            <family val="2"/>
          </rPr>
          <t xml:space="preserve">
27/04/2020
</t>
        </r>
      </text>
    </comment>
    <comment ref="D31" authorId="0" shapeId="0" xr:uid="{00000000-0006-0000-0300-000004000000}">
      <text>
        <r>
          <rPr>
            <b/>
            <sz val="9"/>
            <color indexed="81"/>
            <rFont val="Tahoma"/>
            <family val="2"/>
          </rPr>
          <t>5 DE MAYO DE 2020</t>
        </r>
      </text>
    </comment>
    <comment ref="G31" authorId="0" shapeId="0" xr:uid="{00000000-0006-0000-0300-000005000000}">
      <text>
        <r>
          <rPr>
            <b/>
            <sz val="9"/>
            <color indexed="81"/>
            <rFont val="Tahoma"/>
            <family val="2"/>
          </rPr>
          <t>28/04/2020</t>
        </r>
        <r>
          <rPr>
            <sz val="9"/>
            <color indexed="81"/>
            <rFont val="Tahoma"/>
            <family val="2"/>
          </rPr>
          <t xml:space="preserve">
</t>
        </r>
      </text>
    </comment>
    <comment ref="G32" authorId="0" shapeId="0" xr:uid="{00000000-0006-0000-0300-000006000000}">
      <text>
        <r>
          <rPr>
            <sz val="9"/>
            <color indexed="81"/>
            <rFont val="Tahoma"/>
            <family val="2"/>
          </rPr>
          <t>29 DE ABRIL DE 2020</t>
        </r>
      </text>
    </comment>
    <comment ref="G33" authorId="0" shapeId="0" xr:uid="{00000000-0006-0000-0300-000007000000}">
      <text>
        <r>
          <rPr>
            <b/>
            <sz val="9"/>
            <color indexed="81"/>
            <rFont val="Tahoma"/>
            <family val="2"/>
          </rPr>
          <t xml:space="preserve">23 DE ABRIL DE 2020
</t>
        </r>
        <r>
          <rPr>
            <sz val="9"/>
            <color indexed="81"/>
            <rFont val="Tahoma"/>
            <family val="2"/>
          </rPr>
          <t xml:space="preserve">
</t>
        </r>
      </text>
    </comment>
    <comment ref="G34" authorId="0" shapeId="0" xr:uid="{00000000-0006-0000-0300-000008000000}">
      <text>
        <r>
          <rPr>
            <b/>
            <sz val="9"/>
            <color indexed="81"/>
            <rFont val="Tahoma"/>
            <family val="2"/>
          </rPr>
          <t xml:space="preserve">16 DE ABRIL DE 2020
</t>
        </r>
        <r>
          <rPr>
            <sz val="9"/>
            <color indexed="81"/>
            <rFont val="Tahoma"/>
            <family val="2"/>
          </rPr>
          <t xml:space="preserve">
</t>
        </r>
      </text>
    </comment>
    <comment ref="G35" authorId="0" shapeId="0" xr:uid="{00000000-0006-0000-0300-000009000000}">
      <text>
        <r>
          <rPr>
            <b/>
            <sz val="9"/>
            <color indexed="81"/>
            <rFont val="Tahoma"/>
            <family val="2"/>
          </rPr>
          <t xml:space="preserve">7 DE MAYO DE 2020
</t>
        </r>
        <r>
          <rPr>
            <sz val="9"/>
            <color indexed="81"/>
            <rFont val="Tahoma"/>
            <family val="2"/>
          </rPr>
          <t xml:space="preserve">
</t>
        </r>
      </text>
    </comment>
    <comment ref="G36" authorId="0" shapeId="0" xr:uid="{00000000-0006-0000-0300-00000A000000}">
      <text>
        <r>
          <rPr>
            <sz val="9"/>
            <color indexed="81"/>
            <rFont val="Tahoma"/>
            <family val="2"/>
          </rPr>
          <t xml:space="preserve">11 DE MAYO DE 2020
</t>
        </r>
      </text>
    </comment>
  </commentList>
</comments>
</file>

<file path=xl/sharedStrings.xml><?xml version="1.0" encoding="utf-8"?>
<sst xmlns="http://schemas.openxmlformats.org/spreadsheetml/2006/main" count="1987" uniqueCount="847">
  <si>
    <t>Responsable</t>
  </si>
  <si>
    <t>Marco</t>
  </si>
  <si>
    <t>Programación</t>
  </si>
  <si>
    <t>Ejecución</t>
  </si>
  <si>
    <t>Total</t>
  </si>
  <si>
    <t>% Avance</t>
  </si>
  <si>
    <t>Auditorías a procesos</t>
  </si>
  <si>
    <t>Julie Martínez</t>
  </si>
  <si>
    <t>Gladis Bonilla</t>
  </si>
  <si>
    <t>Oscar Hernández</t>
  </si>
  <si>
    <t>Oscar Miranda</t>
  </si>
  <si>
    <t>Norhela Gutiérrez</t>
  </si>
  <si>
    <t>Luis E. Perdomo</t>
  </si>
  <si>
    <t>Camilo Leguizamón</t>
  </si>
  <si>
    <t>Felipe Mancera</t>
  </si>
  <si>
    <t>Guillermo Delgadillo</t>
  </si>
  <si>
    <t>Unidad de medida</t>
  </si>
  <si>
    <t>OCIN</t>
  </si>
  <si>
    <t>Rodolfo Segura</t>
  </si>
  <si>
    <t>Nelson Zamudio</t>
  </si>
  <si>
    <t>Sandra Villamil</t>
  </si>
  <si>
    <t>Alix Fajardo</t>
  </si>
  <si>
    <t>Nubia Hernández</t>
  </si>
  <si>
    <t>Diego Useche</t>
  </si>
  <si>
    <t>Memorando</t>
  </si>
  <si>
    <t>Relación con entes externos</t>
  </si>
  <si>
    <t>Descripción actividad</t>
  </si>
  <si>
    <t>Cumplimiento</t>
  </si>
  <si>
    <t>Mensual</t>
  </si>
  <si>
    <t>Trimestral</t>
  </si>
  <si>
    <t>Semestral</t>
  </si>
  <si>
    <t>Anual</t>
  </si>
  <si>
    <t>Luis A. Ortiz</t>
  </si>
  <si>
    <t>Dario Romero</t>
  </si>
  <si>
    <t>Cargo</t>
  </si>
  <si>
    <t>David Bohórquez</t>
  </si>
  <si>
    <t>Dependencias</t>
  </si>
  <si>
    <t>Contratista</t>
  </si>
  <si>
    <t>Funcionario</t>
  </si>
  <si>
    <t>DGEN</t>
  </si>
  <si>
    <t>FIAB</t>
  </si>
  <si>
    <t>OTIC</t>
  </si>
  <si>
    <t>OAC</t>
  </si>
  <si>
    <t>OAP</t>
  </si>
  <si>
    <t>DGOAT</t>
  </si>
  <si>
    <t>DJUR</t>
  </si>
  <si>
    <t>DRAG</t>
  </si>
  <si>
    <t>DRAM</t>
  </si>
  <si>
    <t>DRMC</t>
  </si>
  <si>
    <t>DRBM</t>
  </si>
  <si>
    <t>DRBC</t>
  </si>
  <si>
    <t>DRCH</t>
  </si>
  <si>
    <t>DRGU</t>
  </si>
  <si>
    <t>DRRN</t>
  </si>
  <si>
    <t>DRSC</t>
  </si>
  <si>
    <t>DRSO</t>
  </si>
  <si>
    <t>DRSOA</t>
  </si>
  <si>
    <t>DRSU</t>
  </si>
  <si>
    <t>DRTE</t>
  </si>
  <si>
    <t>DRUB</t>
  </si>
  <si>
    <t>DESCA</t>
  </si>
  <si>
    <t>DCASC</t>
  </si>
  <si>
    <t>OTH</t>
  </si>
  <si>
    <t>DCDI</t>
  </si>
  <si>
    <t>DAF</t>
  </si>
  <si>
    <t>DOI</t>
  </si>
  <si>
    <t>SGEN</t>
  </si>
  <si>
    <t>DMMLA</t>
  </si>
  <si>
    <t>GES</t>
  </si>
  <si>
    <t>GSG</t>
  </si>
  <si>
    <t>GCO</t>
  </si>
  <si>
    <t>TIC</t>
  </si>
  <si>
    <t>AAM</t>
  </si>
  <si>
    <t>GAP</t>
  </si>
  <si>
    <t>OAM</t>
  </si>
  <si>
    <t>GHU</t>
  </si>
  <si>
    <t>GJU</t>
  </si>
  <si>
    <t>GCT</t>
  </si>
  <si>
    <t>GSC</t>
  </si>
  <si>
    <t>GAL</t>
  </si>
  <si>
    <t>GFI</t>
  </si>
  <si>
    <t>GDO</t>
  </si>
  <si>
    <t>GAM</t>
  </si>
  <si>
    <t>MSM</t>
  </si>
  <si>
    <t>Procesos</t>
  </si>
  <si>
    <t>X</t>
  </si>
  <si>
    <t>Asesor</t>
  </si>
  <si>
    <t>(DOI) - DIA</t>
  </si>
  <si>
    <t>Direcciones Regionales</t>
  </si>
  <si>
    <t>G I+D+I</t>
  </si>
  <si>
    <t>(OAM) - OOA</t>
  </si>
  <si>
    <t>GIA</t>
  </si>
  <si>
    <t>Sub-total Dep.</t>
  </si>
  <si>
    <t>Dependencias Nivel Central</t>
  </si>
  <si>
    <t>DLIA</t>
  </si>
  <si>
    <t>(DMMLA) - DRN</t>
  </si>
  <si>
    <t>Sub-total</t>
  </si>
  <si>
    <t>Enlace</t>
  </si>
  <si>
    <t>OAM - (OOA)</t>
  </si>
  <si>
    <t>DMMLA - (DRN)</t>
  </si>
  <si>
    <t>DOI - (DIA)</t>
  </si>
  <si>
    <t>N.A.</t>
  </si>
  <si>
    <t>No. Procesos</t>
  </si>
  <si>
    <t>No. Dependencias</t>
  </si>
  <si>
    <t>No. Direcciones Regionales</t>
  </si>
  <si>
    <t>ESTADO ACTUAL</t>
  </si>
  <si>
    <t>PROPUESTA 2018</t>
  </si>
  <si>
    <t>CRITERIOS DE ASIGNACIÓN DE ENLACES</t>
  </si>
  <si>
    <t>2. Direcciones Regionales (lejanas) asignadas a funcionarios.</t>
  </si>
  <si>
    <t>5. Cargas equitativas.</t>
  </si>
  <si>
    <t>1. Nueva estructura de Procesos y Dependencias (según Acuerdo 28 de 2017 y Memo No. 20174100298 de 11/12/2017).</t>
  </si>
  <si>
    <t>3. Coherencia entre Procesos y Dependencias (ej.: GAP y GSC con DCASC, GIA con FIAB y DOI).</t>
  </si>
  <si>
    <t>4. Antigüedad de los profesionales.</t>
  </si>
  <si>
    <t>6. A todos les quede asignado un proceso y una dependencia, para aprender de los diferentes seguimientos y evaluaciones.</t>
  </si>
  <si>
    <t>ROL</t>
  </si>
  <si>
    <t>ITEM</t>
  </si>
  <si>
    <t>EVALUACIÓN Y SEGUIMIENTO</t>
  </si>
  <si>
    <t>INFORMES DE LEY</t>
  </si>
  <si>
    <t>Proceso de Comunicaciones</t>
  </si>
  <si>
    <t>Proceso de Evaluación Control y Seguimiento</t>
  </si>
  <si>
    <t>Proceso de  Gestión Ambiental y Desarrollo Rural</t>
  </si>
  <si>
    <t>Proceso de Participación y Educación Ambiental</t>
  </si>
  <si>
    <t>Proceso de Gestión Documental</t>
  </si>
  <si>
    <t>Proceso de Gestión del Talento Humano</t>
  </si>
  <si>
    <t>SEGUIMIENTOS PLAN DE MEJORAMIENTO POR PROCESO</t>
  </si>
  <si>
    <t>Informe consolidado de plan de mejoramiento por procesos</t>
  </si>
  <si>
    <t>SEGUIMIENTOS A INDICADORES POR PROCESOS</t>
  </si>
  <si>
    <t>Proceso Direccionamiento Estratégico</t>
  </si>
  <si>
    <t>Informe consolidado de plan de mejoramiento Contraloría</t>
  </si>
  <si>
    <t>SEGUIMIENTOS ESPECIALES</t>
  </si>
  <si>
    <t>memorando</t>
  </si>
  <si>
    <t>RELACIÓN CON ENTES EXERNOS DE CONTROL</t>
  </si>
  <si>
    <t>LIDERAZGO ESTRATÉGICO</t>
  </si>
  <si>
    <t>ROL: ENFOQUE HACIA LA PREVENCIÓN</t>
  </si>
  <si>
    <t>ROL: LIDERAZGO ESTRATÉGICO</t>
  </si>
  <si>
    <t>ROL: RELACIÓN CON ENTES EXTERNOS DE CONTROL</t>
  </si>
  <si>
    <t>Proceso Planeación Ambiental</t>
  </si>
  <si>
    <t>CONTROL DE CAMBIOS</t>
  </si>
  <si>
    <t>Informes de Ley</t>
  </si>
  <si>
    <t>Seguimientos</t>
  </si>
  <si>
    <t>Liderazgo estratégico</t>
  </si>
  <si>
    <t>Proceso Gestión Jurídica</t>
  </si>
  <si>
    <t>Proceso Gestión Contractual</t>
  </si>
  <si>
    <t>Proceso SIG</t>
  </si>
  <si>
    <t>Proceso de Gestión Administrativa</t>
  </si>
  <si>
    <t>Proceso de Metrología, Monitoreo y Modelación</t>
  </si>
  <si>
    <t>Informe consolidado evaluación a  riesgos de gestión y corrupción</t>
  </si>
  <si>
    <t>Coordinar las sesiones del  CICCI (Convocatorias, presentaciones y actas)
Avance de la ejecución del Plan Anual de Auditoría 
*Fechas de corte de la Información: 30 de junio y 31 de diciembre , ante el Comité Institucional de Coordinación de Control Interno
* Fechas de presentación: a más tardar el 31 de julio y 31 de enero, respectivamente
(Decreto Distrital 215 de 2017 Art 1 Parágrafo 2)</t>
  </si>
  <si>
    <t>AUDITORÍAS INTERNAS</t>
  </si>
  <si>
    <t>SEGUIMIENTO PLAN DE MEJORAMIENTO POR PROCESO</t>
  </si>
  <si>
    <t>EVALUACIÓN Y SEGUIMIENTO A INDICADORES POR PROCESO</t>
  </si>
  <si>
    <t>ROL ENFOQUE HACÍA LA PREVENCIÓN</t>
  </si>
  <si>
    <t>Informe consolidado de Indicadores por proceso</t>
  </si>
  <si>
    <t>Alcance del Plan: Inicia con la evaluación y seguimiento a la implementación, mantenimiento y mejora del Sistema de Control Interno inmerso dentro del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en auditorías será un año anterior a la fecha de inciación y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</si>
  <si>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Servir de puente entre la entidad y los entes de control en el marco de las auditorías (hacer el reparto de los requerimientos y consolidar las respuestas)</t>
  </si>
  <si>
    <t>Proceso Gestión Disciplinaria</t>
  </si>
  <si>
    <t>Capacitaciones o socializaciones del  Fomento de la Cultura del Control  (Roles de la Oficina de Control Interno, Metodología para la Gestión de riesgos,  código de integridad, Manual operativo del MIPG, MECI, Metodología de anállisis de causa).</t>
  </si>
  <si>
    <t>Hacer seguimiento a las respuestas a entes externos de control para verificar integralidad, pertinencia y oportunidad.</t>
  </si>
  <si>
    <t>SEGUIMIENTO PLAN DE MEJORAMIENTO SUSCRITO ANTE LA CONTRALORÍA</t>
  </si>
  <si>
    <t>Atender los requerimientos de asesoría o acompañamiento, generar alertas y recomendaciones a los procesos de la entidad.</t>
  </si>
  <si>
    <t>Memorando con informe Final y publicación en página WEB</t>
  </si>
  <si>
    <t>Informe,
certificación y publicación en  página WEB</t>
  </si>
  <si>
    <t>Informe  y publicación en  página WEB</t>
  </si>
  <si>
    <t>Informe y  publicación en  página WEB</t>
  </si>
  <si>
    <t xml:space="preserve">Informe  y publicación en  página WEB
</t>
  </si>
  <si>
    <t xml:space="preserve">Certificación  </t>
  </si>
  <si>
    <t>Informe y
Publicación página WEB</t>
  </si>
  <si>
    <t>Informe  consolidado  y publicación en  página WEB</t>
  </si>
  <si>
    <t>Informe consolidado  y publicación en  página WEB</t>
  </si>
  <si>
    <t>ACTAS</t>
  </si>
  <si>
    <t>Oficios y memorandos</t>
  </si>
  <si>
    <t>Memorandos, Oficios y actas</t>
  </si>
  <si>
    <t>RELACIÓN CON ENTES EXTERNOS DE CONTROL</t>
  </si>
  <si>
    <t>EVIDENCIAS</t>
  </si>
  <si>
    <t xml:space="preserve">MES </t>
  </si>
  <si>
    <t>CANTIDAD</t>
  </si>
  <si>
    <t>RADICADO</t>
  </si>
  <si>
    <t>FECHA</t>
  </si>
  <si>
    <t>ASUNTO</t>
  </si>
  <si>
    <t>RADICADOS ASOCIADOS</t>
  </si>
  <si>
    <t>ENTIDAD EXTERNA</t>
  </si>
  <si>
    <t>APOYO OCI</t>
  </si>
  <si>
    <t>PLAN DE ACCIÓN OCI</t>
  </si>
  <si>
    <t>ENERO</t>
  </si>
  <si>
    <t>2020EE07650</t>
  </si>
  <si>
    <t>Respuesta solicitud de información radicada con el numero forest SDA 2020ER03309 y de la Contraloría 2-2020-00167 de la auditoria regularidad Código No. 60 PAD 2020</t>
  </si>
  <si>
    <t>2020ER03309</t>
  </si>
  <si>
    <t>CONTRALORÍA DE BOGOTÁ</t>
  </si>
  <si>
    <t>FRANCISCO JAVIER ROMERO QUINTERO</t>
  </si>
  <si>
    <t>AUDITORÍA EXTERNA</t>
  </si>
  <si>
    <t>2020EE18207</t>
  </si>
  <si>
    <t>RESPUESTA SOLICITUD DE INFORMACIÓN - AUDITORIA DE REGULARIDAD CODIGO 60, PAD 2020  - Petición de documentos y de información - ACTAS DE PERDIDA DE COMPETENCIAS PARA LIQUIDAR CONTRATOS</t>
  </si>
  <si>
    <t>2020ER15305</t>
  </si>
  <si>
    <t>2020EE20888</t>
  </si>
  <si>
    <t>Respuesta solicitud de información radicada con el forest SDA No. 2020ER16918 y de la Contraloría No. 2-2020-01342 de la auditoria regularidad PAD 2020 Código
No. 60.</t>
  </si>
  <si>
    <t>2020ER16918</t>
  </si>
  <si>
    <t>2020EE21015</t>
  </si>
  <si>
    <t>Respuesta solicitud de información radicada con el forest sda No. 2020ER16922 y de la Contraloría No. 2-2020-01329 de la auditoria regularidad PAD 2020 Código No. 60. información contractual y presupuestal vigencia 2018</t>
  </si>
  <si>
    <t>2020ER16922</t>
  </si>
  <si>
    <t>FEBRERO</t>
  </si>
  <si>
    <t>2020EE35060</t>
  </si>
  <si>
    <t xml:space="preserve">Respuesta al radicado 2020ER31160 solicitud información – Auditoría de regularidad proyecto 1150 - Meta 3 – Habilitar 4 hectáreas de redes de senderos ecológicos secundarios en los cerros
orientales.
</t>
  </si>
  <si>
    <t>2020ER31160</t>
  </si>
  <si>
    <t>2020EE39064</t>
  </si>
  <si>
    <t>2020EE39064 - SDA 2020ER34970 - AUDITORIA DE REGULARIDAD CODIGO 60 PAD 2020 VIGENCIA 2018 -</t>
  </si>
  <si>
    <t>2020ER34970</t>
  </si>
  <si>
    <t>ANA LUCIA BACARES TOLEDO</t>
  </si>
  <si>
    <t>2020EE40412</t>
  </si>
  <si>
    <t>2020EE40412 - RESPUESTA 2020ER36072 - AUDITORIA DE REGULARIDAD CODIGO 60, PAD 2020, VIGENCIA 2018 - PROYECTO 979</t>
  </si>
  <si>
    <t>2020ER36072</t>
  </si>
  <si>
    <t>2020EE45998</t>
  </si>
  <si>
    <t>2020EE45988 - RESPUESTA 2020ER44136 - SOLICITUD DE INFORMACIÓN - AUDITORIA DE REGULARIDAD CODIGO 60, PAD 2020 - INFORMACIÓN FINANCIERA - ACTAS COMITÉ DE SANEAMIENTO - ACTA COMITÉ DE INVENTARIOS</t>
  </si>
  <si>
    <t>2020ER44136</t>
  </si>
  <si>
    <t xml:space="preserve">2020EE46061 </t>
  </si>
  <si>
    <t>2020EE46061 - SOLICITUD RETRANSMISIÓN FORMATOS DE SEGUIMIENTO PACA VIGENCIA 2019 - Solicitud retransmisión formatos de seguimiento PACA vigencia 2019. La entidad verificó los datos remitidos en los formatos CB-1111-4 Información Contractual de Proyectos del PACA y CBN-1111-2 Informe de Gestión de Proyectos Ambientales del
PACA, correspondientes a la vigencia 2019, evidenciando que este informe debe ser
complementado</t>
  </si>
  <si>
    <t>2020EE47198</t>
  </si>
  <si>
    <t>2020EE47198 - SDA 2020ER45291 - CONVENIO SDA-CV-31-2018</t>
  </si>
  <si>
    <t>2020ER45291</t>
  </si>
  <si>
    <t>MARZO</t>
  </si>
  <si>
    <t>2020EE49992</t>
  </si>
  <si>
    <t>2020EE49992 - SDA 2019ER205207 - SOLICITUD DE AVANCE EN LA GESTIÓN POR DECISIÓN JUDICIAL SENTENCIA "DESCONTAMINACIÓN RÍO BOGOTÁ"</t>
  </si>
  <si>
    <t>2019ER205207</t>
  </si>
  <si>
    <t>MARÍA ELIZABETH PEÑA SANCHEZ</t>
  </si>
  <si>
    <t>2020EE51861</t>
  </si>
  <si>
    <t xml:space="preserve">2020EE51861 - Respuesta al radicado 2020ER47234 soportes de información – SOPORTES QUE EVIDENCIEN EL CUMPLIMIENTO DE LAS ACCIONES  Hallazgo 2.2.1.1.3.1.PROPUESTAS HALLAZGOS CONTRALORIA - Hallazgo 2.2.1.1.3.2. - Hallazgo 2.3.1.1.3.2. -  Hallazgo 3.1.3. -  Hallazgo 3.1.5. - Hallazgo 3.1.8. - 
</t>
  </si>
  <si>
    <t>2020ER47234</t>
  </si>
  <si>
    <t xml:space="preserve">2020EE51866 </t>
  </si>
  <si>
    <t>Respuesta radicado Contraloría No. 2.2020-04230, SDA No. 2020ER48796, - CBN 0021 INFORME BALANCE SOCIAL VIGENCIA 2018</t>
  </si>
  <si>
    <t>2020ER48796</t>
  </si>
  <si>
    <t>2020EE54531</t>
  </si>
  <si>
    <t xml:space="preserve">Respuesta al radicado SDA 2020ER48809 y 2-2020-04229 soportes de información – Auditoría de Regularidad, Código 60, PAD 2020, vigencia 2018
</t>
  </si>
  <si>
    <t>2020ER48809</t>
  </si>
  <si>
    <t xml:space="preserve">2020EE55856 </t>
  </si>
  <si>
    <t>Alcance a solicitud radicado 2020EE46061. Solicitud retransmisión formatos  Seguimiento PACA vigencia 2019.</t>
  </si>
  <si>
    <t>SIVICOF - CUENTA ANUAL</t>
  </si>
  <si>
    <t>2020EE56297</t>
  </si>
  <si>
    <t xml:space="preserve">SOLICITUD DE INFORMACIÓN - AUDITORIA DE REGULARIDAD CODIGO 60, PAD 2020 - SOLICITUD SOBRE ADQUISICIÓN DE PREDIOS DEL HUMEDAL DE TIBANICA </t>
  </si>
  <si>
    <t>2020ER53890</t>
  </si>
  <si>
    <t>2020EE56594</t>
  </si>
  <si>
    <t xml:space="preserve">2020EE56594 - AUDITORIA DE REGULARIDAD CODIGO 60, RESPUESTA 2020ER54031 - INFORMACIÓN PREDIOS HUMEDALES CHUCUA, LA VACA - </t>
  </si>
  <si>
    <t>2020ER54031</t>
  </si>
  <si>
    <t>2020EE60069</t>
  </si>
  <si>
    <t>RESPUESTA SOLICITUD DE INFORMACIÓN - AUDITORIA DE REGULARIDAD CODIGO 60, PAD 2020 - PERMISOS DE OCUPACIÓN DE CAUCE</t>
  </si>
  <si>
    <t>2020ER56382 -2020IE60054</t>
  </si>
  <si>
    <t>2020EE62431</t>
  </si>
  <si>
    <t>2020EE62431 - Correo SDA Remisión respuesta solicitud radicado 2-202005668 - REQUERIMIENTO INFORMACIÓN FORMATOS CB-422 GASTOS E INVERSIÓN POR PROYECTO Y/O META RENDIDO EN SIVICOF VIGENCIA 2019</t>
  </si>
  <si>
    <t>2020ER60552 2020EE62431</t>
  </si>
  <si>
    <t>SEGPLAN</t>
  </si>
  <si>
    <t>2020EE65730</t>
  </si>
  <si>
    <t>Respuesta a la solicitud de información con radicado SDA 2020ER64412, auditoria
de regularidad PAD 2020 vigencia 2018.</t>
  </si>
  <si>
    <t>2020ER64412</t>
  </si>
  <si>
    <t>ABRIL</t>
  </si>
  <si>
    <t>2020EE67227</t>
  </si>
  <si>
    <t>Su correo electrónico del 02 de Abril de 2020.  Respuesta “Segundo Requerimiento Información formato CB-422
Gastos e Inversión por Proyecto y/o Meta Rendido en SIVICOF vigencia 2019 SDA”</t>
  </si>
  <si>
    <t>MIGUEL ANGEL PARDO MATEUS</t>
  </si>
  <si>
    <t xml:space="preserve"> 2020EE72194</t>
  </si>
  <si>
    <t>Respuesta radicado Contraloría SDA No. 2020ER71579, Auditoria de Regularidad,
código 60, PAD 2020, vigencia 2018.</t>
  </si>
  <si>
    <t>2020ER71579</t>
  </si>
  <si>
    <t>2020EE74298</t>
  </si>
  <si>
    <t xml:space="preserve">Respuesta a la solicitud de información con radicado SDA 2020ER73112 auditoria
de regularidad PAD 2020 vigencia 2018 código 60. SDA-SECOPII-0352018 - Contrato SDA-SECOPII0352018
</t>
  </si>
  <si>
    <t>2020ER73112</t>
  </si>
  <si>
    <t xml:space="preserve"> 2020EE74722</t>
  </si>
  <si>
    <t>2020EE72194 - Alcance respuesta solicitud de información con radicado SDA 2020ER71579 auditoria de regularidad PAD 2020 vigencia 2018 código 60.</t>
  </si>
  <si>
    <t xml:space="preserve">2020ER71579 2020EE72194 </t>
  </si>
  <si>
    <t>2020EE74738</t>
  </si>
  <si>
    <t>Respuesta solicitud de información con radicado 2020ER73795 – información de contratos y convenios suscritos a partir de la declaratoria de calamidad del COVID-19.</t>
  </si>
  <si>
    <t>2020ER73795</t>
  </si>
  <si>
    <t>2020EE75891</t>
  </si>
  <si>
    <t xml:space="preserve">Solicitud de prórroga radicado Contraloría SDA No. 2020ER74872, Auditoria de Regularidad, código 60, PAD 2020, vigencia 2018.  Atendiendo a su solicitud se informa que la entidad se encuentra gestionando la información requerida para dar respuesta al cuestionario relacionado con los Proyectos 1132, 1141, 981 y 1149. </t>
  </si>
  <si>
    <t>2020ER74872</t>
  </si>
  <si>
    <t>2020EE77292</t>
  </si>
  <si>
    <t>Respuesta radicado Contraloría No. 1-2020- 06884 SDA No. 2020ER76657, Auditoria de Regularidad, código 60, PAD 2020, vigencia 2018. derecho de petición DPC 6884-20 referido en el asunto, donde informa de la presunta venta de bienes de la Corporación Ecofondo.</t>
  </si>
  <si>
    <t>2020ER76657</t>
  </si>
  <si>
    <t>2020EE78003</t>
  </si>
  <si>
    <t>Respuesta radicado Contraloría SDA No. 2020ER74872, Auditoria de Regularidad,
código 60, PAD 2020, vigencia 2018.</t>
  </si>
  <si>
    <t>MAYO</t>
  </si>
  <si>
    <t>2020EE78298</t>
  </si>
  <si>
    <t xml:space="preserve">Respuesta al radicado SDA No. 2020ER76322 y Contraloría No. 2-2020-
07368. Solicitud información – ODS - PACA y PIGA Auditoría de Regularidad,
Código 60, PAD 2020, vigencia 2018.
</t>
  </si>
  <si>
    <t>2020ER76322</t>
  </si>
  <si>
    <t>2020EE78630</t>
  </si>
  <si>
    <t xml:space="preserve">Referencia: Respuesta al radicado SDA No. 2020ER76769 Solicitud información contrato –SDA-CD-20171204 para la Auditoría de Regularidad, Código 60, PAD 2020, vigencia 2018. CONTRATO INTERADMINISTRATIVO ENTRE SECRETARIA DISTRITAL DE AMBIENTE Y AGUAS DE BOGOTA S.A E.S.P  20171204
</t>
  </si>
  <si>
    <t>2020ER76769</t>
  </si>
  <si>
    <t>2020EE78861</t>
  </si>
  <si>
    <t>Respuesta al radicado SDA No. 2020ER74321, radicados Contraloría de
Bogotá Nos. 2-2020-06024 y 2-2020-07123.
“Recursos entregados en administración Depuración extraordinaria”.</t>
  </si>
  <si>
    <t>2020ER74321</t>
  </si>
  <si>
    <t>2020EE79061</t>
  </si>
  <si>
    <t xml:space="preserve">Alcance a la respuesta al radicado SDA No. 2020ER71579 Solicitud información contrato –0352018 para la Auditoría de Regularidad, Código 60, PAD 2020, vigencia 2018. </t>
  </si>
  <si>
    <t>2020EE80271</t>
  </si>
  <si>
    <t>2020EE80271 - ALCANCE A LA RESPUESTA AL RADICADO SDA 2020ER79423 - SOLICITUD PRECISIÓN EN INFORMACIÓN CONTRATO 0352018 - PARA LA AUDITORIA DE REGULARIDAD, CODIGO 60, PAD 2020, VIGENCIA 2018</t>
  </si>
  <si>
    <t>2020ER79423</t>
  </si>
  <si>
    <t>2020EE81542</t>
  </si>
  <si>
    <t xml:space="preserve">Respuesta solicitud de información con radicado 2020ER80925 – información de
contratos urgencias manifiestas.
</t>
  </si>
  <si>
    <t>2020ER80925</t>
  </si>
  <si>
    <t>2020EE82565</t>
  </si>
  <si>
    <t>Alcance respuesta a la solicitud con radicado SDA No. 2020ER74321 y radicados Contraloría de Bogotá Nos. 2-2020-06024 y 2-2020-07123.</t>
  </si>
  <si>
    <t>2020ER74321 2020EE78861</t>
  </si>
  <si>
    <t>2020EE83022</t>
  </si>
  <si>
    <t xml:space="preserve">Respuesta al radicado SDA No. 20 20ER81698 solicitud No. 2-2020-08009
DPC-697-2020. Relleno Sanitario Doña Juana.
 </t>
  </si>
  <si>
    <t>2020ER81698</t>
  </si>
  <si>
    <t>2020EE83024</t>
  </si>
  <si>
    <t>Respuesta al radicado SDA No. 2020ER82432 y Contraloría No. 2-2020-07368. Solicitud información presunto daño ambiental humedal Juan  Amarillo.</t>
  </si>
  <si>
    <t>2020ER82432</t>
  </si>
  <si>
    <t>2020EE83878</t>
  </si>
  <si>
    <t>Respuesta al radicado No. 2020ER82089 solicitud de participación reunión virutal.</t>
  </si>
  <si>
    <t>2020ER82089</t>
  </si>
  <si>
    <t>2020EE84567</t>
  </si>
  <si>
    <t xml:space="preserve">Respuesta solicitud de información con radicados SDA números 2020ER73795
y 2020ER80925 – información de contratos y convenios suscritos a partir de
la declaratoria de calamidad del COVID-19.
</t>
  </si>
  <si>
    <t>2020ER73795 2020ER80925</t>
  </si>
  <si>
    <t>2020EE84602</t>
  </si>
  <si>
    <t xml:space="preserve">Alcance a la respuesta a los radicados SDA No. 2020ER81698 y Contraloría No. 2-2020-08009 DPC-697-2020.
</t>
  </si>
  <si>
    <t>2020EE85357</t>
  </si>
  <si>
    <t>Solicitud de prórroga entrega de información acordada en reunión virtual programada con requerimiento radicado Forest SDA No. 2020ER82089.</t>
  </si>
  <si>
    <t>2020ER82089 2020EE83878 2020EE93541 2020ER92519</t>
  </si>
  <si>
    <t xml:space="preserve">2020EE86129 </t>
  </si>
  <si>
    <t>Respuesta a la petición trasladada por la Contraloría de Bogotá, con radicado No.1-
2020-08089 AZ-104/20 y SDA No. 2020ER81986, denuncia falta de valoración
de los costos ambientales</t>
  </si>
  <si>
    <t>2020ER81896 -2020EE86129</t>
  </si>
  <si>
    <t>CONTROL FISCAL SOCIAL DE COLOMBIA - CONTRALORÍA DE BOGOTÁ</t>
  </si>
  <si>
    <t>2020EE86130</t>
  </si>
  <si>
    <t xml:space="preserve">Respuesta a solicitud de información de los radicados No. 2020ER84750 y 2020ER84535, cumplimiento de la Ley 400 de 1997.
</t>
  </si>
  <si>
    <t>2020EE86130 -2020ER84750 - 2020ER84535 - 2020IE85999</t>
  </si>
  <si>
    <t>2020EE86344</t>
  </si>
  <si>
    <t>Respuesta al radicado 2020ER84912, cuestionario reunión virtual conjunta Restauración Ecológica que fueron programadas y adelantadas por la Autoridad Ambiental en la Cuenca Media del Río Bogotá</t>
  </si>
  <si>
    <t>2020EE86344 2020ER84912</t>
  </si>
  <si>
    <t>2020EE86437</t>
  </si>
  <si>
    <t>Solicitud de prórroga, para dar respuesta al informe preliminar de Auditoría de Regularidad, Código 60 PAD 2020, vigencia 2018, radicado con el numero
2020ER85268.</t>
  </si>
  <si>
    <t xml:space="preserve">2020ER85268 2020EE86437 - 2020ER87817 </t>
  </si>
  <si>
    <t>2020EE87937</t>
  </si>
  <si>
    <t>Respuesta solicitud de información con radicado SDA No. 2020ER80925 –
información de contratos y convenios suscritos a partir de la declaratoria de
calamidad del COVID-19.</t>
  </si>
  <si>
    <t>2020EE88599</t>
  </si>
  <si>
    <t xml:space="preserve">Con todo comedimiento y estando dentro de la oportunidad, me permito dar respuesta al requerimiento referido en el asunto, donde solicita información relacionada con convenio(s) con el -IDIPRON, relacionado(s) con la Localidad de San Cristóbal, en los siguientes términos:
</t>
  </si>
  <si>
    <t>2020EE89373</t>
  </si>
  <si>
    <t>Respuesta a solicitud de información radicado No. 2020ER86088 - “incoado por la señora LAURA VILLEGAS en virtud del cual Pregunta. ¿Cuándo inicia el
próximo proceso de auditoría del cumplimiento de la sentencia del rio Bogotá? ¿Tiene caducidad esta sentencia? ¿Es decir, hasta cuando tienen las entidades identificadas
en la sentencia para cumplirla?”
RESPUESTA SDA</t>
  </si>
  <si>
    <t>2020ER86088</t>
  </si>
  <si>
    <t>JUNIO</t>
  </si>
  <si>
    <t>2020EE91684</t>
  </si>
  <si>
    <t>2020EE91684 - Respuesta observaciones informe preliminarauditoría de regularidad PAD 2020 vigencia 2018 código 60, con radicado SDA No. 2020ER85268 y radicado Contraloría Distrital No.2.2020-08365.</t>
  </si>
  <si>
    <t>2020EE92260</t>
  </si>
  <si>
    <t>Respuesta solicitud de información con radicado SDA No. 2020ER80925 – información de contratos y convenios suscritos a partir de la declaratoria de
calamidad del COVID-19.</t>
  </si>
  <si>
    <t>2020EE92542</t>
  </si>
  <si>
    <t>respuesta al requerimiento referido en el asunto, donde solicita información relacionada con POMCAS del Tunjuelo, Salitre y Fucha</t>
  </si>
  <si>
    <t>2020ER89903</t>
  </si>
  <si>
    <t>2020EE93541</t>
  </si>
  <si>
    <t xml:space="preserve"> reunión virtual Alcance respuesta entrega de información acordada en reunión virtual programada
con requerimiento radicado Forest SDA No. 2020ER82089 y 2020ER92519</t>
  </si>
  <si>
    <t>2020ER82089 2020EE83878 2020EE93541 2020ER92519  2020EE86344 2020ER84912</t>
  </si>
  <si>
    <t>2020EE96074</t>
  </si>
  <si>
    <t>Respuesta radicado Contraloría SDA No. 2020ER93540, Auditoria de Regularidad,
código 60, PAD 2020, vigencia 2018.</t>
  </si>
  <si>
    <t>2020ER93540</t>
  </si>
  <si>
    <t>2020EE96291</t>
  </si>
  <si>
    <t xml:space="preserve">Respuesta solicitud de información con radicado SDA No. 2020ER80925 -  información de contratos y convenios suscritos a partir de la declaratoria de calamidad del COVID-19.
</t>
  </si>
  <si>
    <t>2020EE96377</t>
  </si>
  <si>
    <t>Respuesta al radicado 2020ER94723, reiteración cuestionario reunión virtual
conjunta Restauración Ecológica que fueron programadas y adelantadas por la
Autoridad Ambiental en la Cuenca Media del Río Bogotá.</t>
  </si>
  <si>
    <t>2020ER94723</t>
  </si>
  <si>
    <t>2020EE96863</t>
  </si>
  <si>
    <t xml:space="preserve">2020EE96863 - RESPUESTA AL RADICADO 2020ER94710 - CONTAMINACIÓN POR VERTIMIENTOS EN LA CUENTA MEDIA DEL RIO BOGOTA, GENERADOS POR LOS PRINCIPALES AFLUENTES:  SALITRE, FUCHA Y TUNJUELITO 1991-2019
</t>
  </si>
  <si>
    <t>2020ER94710</t>
  </si>
  <si>
    <t>2020EE99757</t>
  </si>
  <si>
    <t xml:space="preserve">Respuesta solicitud de información con radicado SDA No. 2020ER98312 - “Póliza que ampara la responsabilidad Civil de la Directora de Gestión Corporativa
María Margarita Palacio Ramos y del anterior Secretario de Ambiente Francisco José Cruz Prada”.
</t>
  </si>
  <si>
    <t>2020ER98312 2020EE99757 - 2020IE143471 - 2020IE100458</t>
  </si>
  <si>
    <t xml:space="preserve">SILVERIA ASPRILLA LARA
</t>
  </si>
  <si>
    <t xml:space="preserve">2020EE99759 </t>
  </si>
  <si>
    <t>Solicitud de información para reporte a la Auditoría General de la FIDUCIAS Y/O PATRIMONIOS AUTÓNOMOS</t>
  </si>
  <si>
    <t>2020EE99759</t>
  </si>
  <si>
    <t>2020EE99852</t>
  </si>
  <si>
    <t>Respuesta solicitud de información con radicado 2020ER80925 ¿ información de contratos urgencias manifiestas.</t>
  </si>
  <si>
    <t>JORGE ENRIQUE OSORIO GALLEGO</t>
  </si>
  <si>
    <t>2020EE99861</t>
  </si>
  <si>
    <t xml:space="preserve">Respuesta solicitud de información con radicado SDA 2020ER97774 - Auditoría de Regularidad, Código 60, PAD 2020, vigencia 2018. “NIT de la Secretaría Distrital de Ambiente, Naturaleza jurídica, domicilio, representante legal, cargo, cédula, dirección y teléfonos”. </t>
  </si>
  <si>
    <t>2020ER97774</t>
  </si>
  <si>
    <t>2020EE99990</t>
  </si>
  <si>
    <t xml:space="preserve"> Respuesta radicado 2020ER97977 - Solicitud información - Auditoría de
Regularidad, Código 60, PAD 2020, vigencia 2018 - CONTRATO DE TRANSPORTE D.G.C.</t>
  </si>
  <si>
    <t>2020ER97977</t>
  </si>
  <si>
    <t>2020EE102683</t>
  </si>
  <si>
    <t>Respuesta solicitud de información con radicado 2020ER80925 – información de contratos urgencias manifiestas.</t>
  </si>
  <si>
    <t>2020EE103123</t>
  </si>
  <si>
    <t>Respuesta a solicitud de información radicado No. 2020ER101141</t>
  </si>
  <si>
    <t>2020EE103799</t>
  </si>
  <si>
    <t>RESPUESTA 2020ER102036 - ASOCIACIÓN PARQUE INDUSTRIAL ECOEFICIENTE DE SAN BENITO</t>
  </si>
  <si>
    <t>2020IE103432</t>
  </si>
  <si>
    <t>2020EE104595</t>
  </si>
  <si>
    <t>2020EE104595 - 2020ER103052 - POLITICA NACIONAL DE HUMEDALES DE COLOMBIA</t>
  </si>
  <si>
    <t>2020ER103052</t>
  </si>
  <si>
    <t>2020EE105696</t>
  </si>
  <si>
    <t>Novedad reporte transmisión formulario código 70, formulación plan de
mejoramiento y solicitud de apertura del aplicativo SIVICOF para el cargue de las acciones del hallazgo 3.3.4.1.  Por lo expuesto, muy respetuosamente solicitamos la apertura del aplicativo SIVICOF para el cargue de las acciones formuladas por la entidad par el hallazgo 3.3.4.1.</t>
  </si>
  <si>
    <t>2020ER97094</t>
  </si>
  <si>
    <t>SANDRA ESPERANZA VILLAMIL MUÑOZ</t>
  </si>
  <si>
    <t>2020EE106709</t>
  </si>
  <si>
    <t>Respuesta solicitud de información con radicado 2020ER80925 - información de contratos urgencias manifiestas.</t>
  </si>
  <si>
    <t>JULIO</t>
  </si>
  <si>
    <t>2020EE108322</t>
  </si>
  <si>
    <t>Solicitud de información, Proyectos Inversión - Plan de Desarrollo SDA - Auditoria de Regularidad vigencia 2019 - SDA - PAD 2020. Radicado SDA 2020ER104357.</t>
  </si>
  <si>
    <t>2020ER104357</t>
  </si>
  <si>
    <t>2020EE109055</t>
  </si>
  <si>
    <t>Respuesta radicados Forest SDA Nos. 2020ER108002 y 2020ER108913,
radicado Contraloría 2-2020-10290 de 30/06/2020. Le comunico que participarán en la reunión citada para el lunes 6 de juio de 2020 a partir de las 9 a.m. los miembros del equipo directivo de la entidad:</t>
  </si>
  <si>
    <t>2020ER108002 2020ER108913</t>
  </si>
  <si>
    <t>2020EE109141</t>
  </si>
  <si>
    <t>Respuesta solicitud de información con radicado SDA 2020ER107012-
Ejecución de recursos destinados a proyectos vinculados con pueblos y
comunidades étnicas, vigencia 2019 (PROYECTOS ASOCIADOS AL
CUMPLIMIENTO DE LOS ACUERDOS DE PAZ (POSTCONFLICTO) Y A
PROYECTOSASOCIADOS A LA ATENCIÓN DE PUEBLOS Y COMUNIDADES
INDÍGENAS, NARP Y RROM)</t>
  </si>
  <si>
    <t xml:space="preserve"> 2020ER107012</t>
  </si>
  <si>
    <t>2020EE109582</t>
  </si>
  <si>
    <t>Solicitud de prórroga de dos (2) días para respuesta al radicado Contraloría
SDA No. 2020ER109385, Auditoría de Regularidad, Código 69, PAD 2020, vigencia 2019.</t>
  </si>
  <si>
    <t>2020ER109385</t>
  </si>
  <si>
    <t>2020EE110975</t>
  </si>
  <si>
    <t>Atendiendo la solicitud se informa que el funcionario Ricardo Bonilla del equipo de auditoria,
tuvo acceso a las instalaciones de la SDA el día viernes 3 de julio y se la autorizo el retiro de los
siguientes elementos: Portátil Lenovo placa 30846 Silla giratoria ejecutiva con brazos, azul,
placa 28861, así mismo la entrega la tarjeta de aproximación.</t>
  </si>
  <si>
    <t>2020ER108909</t>
  </si>
  <si>
    <t>2020EE111583</t>
  </si>
  <si>
    <t>2020EE113975</t>
  </si>
  <si>
    <t>2020EE113975 - CTO-SDA-20171382 -  CASA ECOLOGICA DE LOS ANIMALES - CEA</t>
  </si>
  <si>
    <t>2020ER112375</t>
  </si>
  <si>
    <t>DGC</t>
  </si>
  <si>
    <t>2020EE115644</t>
  </si>
  <si>
    <t>2020EE115644 - SDA 2020ER114048 - INFORMACION SOBRE CONTRATOS 20171295-20191295</t>
  </si>
  <si>
    <t>2020ER114048</t>
  </si>
  <si>
    <t xml:space="preserve">2020EE115655	</t>
  </si>
  <si>
    <t>Solicitud información - Auditoría de Regularidad, Código 69, PAD 2020, vigencia 2019.Radicado SDA 2020ER109385.</t>
  </si>
  <si>
    <t>2020EE115867</t>
  </si>
  <si>
    <t>2020EE116881</t>
  </si>
  <si>
    <t>Alcance Solicitud información - Auditoría de Regularidad, Código 69, PAD 2020,
vigencia 2019.Radicado SDA 2020ER116278 y SDA 2020ER109385.</t>
  </si>
  <si>
    <t>2020ER116278    2020ER109385 2020EE109582</t>
  </si>
  <si>
    <t>2020EE120790</t>
  </si>
  <si>
    <t>2020ER80925 2020IE120723</t>
  </si>
  <si>
    <t>2020EE121396</t>
  </si>
  <si>
    <t>Solicitud información - Auditoría de Regularidad, Código 69, PAD 2020, vigencia 2019.Radicado SDA 2020ER117678</t>
  </si>
  <si>
    <t>2020ER117678</t>
  </si>
  <si>
    <t>2020EE122487</t>
  </si>
  <si>
    <t>Respuesta solicitud radicado SDA No. 2020ER122033 de 22 de julio de 2020. hallazgo 3.2.2.1 y 3.1.3.2,</t>
  </si>
  <si>
    <t>2020ER122033 2020EE116881 2020ER116278  2020ER109385</t>
  </si>
  <si>
    <t xml:space="preserve">2020EE125553	</t>
  </si>
  <si>
    <t>CC: JUNTA ADMINISTRADORA LOCAL USME JALU-E 2020-07- 5 566, - CALLE 137 B SUR No. 14 – 65-
E-Mail jalusme@gamil.com
Dra. Fabiola Alexandra Mosquera – Subdirección de Fiscalización Ambiente Contraloría de Bogotá
Carrera 32 A No. 26 A 10</t>
  </si>
  <si>
    <t>2020ER122957 - 2020ER123580 - 2020IE127153</t>
  </si>
  <si>
    <t>CONTRALORÍA DE BOGOTÁ - JUNTA ADMINISTRADORA LOCAL DE USME</t>
  </si>
  <si>
    <t>OLGA LUCIA CASALLAS CRISTANCHO</t>
  </si>
  <si>
    <t>SDQS</t>
  </si>
  <si>
    <t xml:space="preserve"> 2020EE126090</t>
  </si>
  <si>
    <t xml:space="preserve">Respuesta solicitud de información con radicado 2020ER80925 – información de contratos urgencias manifiestas. </t>
  </si>
  <si>
    <t>2020ER80925 - 2020EE126090</t>
  </si>
  <si>
    <t>2020EE126966</t>
  </si>
  <si>
    <t>Atendiendo su solicitud, recibida mediante el correo electrónico de fecha 28/07/2020, el
cual fue radicado bajo el número 2020ER125929, se da respuesta al requerimiento
estando dentro de la oportunidad y en los siguientes términos.
Se adjunta archivo en Excel denominado INFORME PARA CONTRALORIA CONVENIO
SDA-CD-20171240</t>
  </si>
  <si>
    <t>2020ER125929</t>
  </si>
  <si>
    <t>SARA STELLA MOYANO MELO</t>
  </si>
  <si>
    <t>AGOSTO</t>
  </si>
  <si>
    <t>2020EE129930</t>
  </si>
  <si>
    <t>Respuesta al radicado 2020ER128105 - Solicitud de información Contraloría de Bogotá
Contratos y Convenios suscritos a partir de la declaratoria de calamidad del COVID-19 – Urgencia
Manifiesta.</t>
  </si>
  <si>
    <t>2020EE129930 - 2020ER80925</t>
  </si>
  <si>
    <t>2020EE130097</t>
  </si>
  <si>
    <t>Respuesta solicitud de información con radicado SDA No. 2020ER80925 – y radicado Contraloría No. 3-2020-11487 del 30 de julio de2020, información de contratos urgencias manifiestas.</t>
  </si>
  <si>
    <t>2020ER80925 2020EE129930 2020ER128105</t>
  </si>
  <si>
    <t>2020EE130611</t>
  </si>
  <si>
    <t>2020EE130611 - Respuesta al radicado 2020ER127640 de fecha 30/07/2020 - Solicitud Informe consolidado de Seguimiento PACA Distrital 2019</t>
  </si>
  <si>
    <t>2020ER127640</t>
  </si>
  <si>
    <t>2020EE132607</t>
  </si>
  <si>
    <t>Respuesta al radicado 2020ER130345 Solicitud información - Auditoría de
Regularidad, Código 69, PAD 2020, Secretaría Distrital de Ambiente vigencia 2019. - 1. Libros Auxiliares en Excel de la vigencia 2019 con cuentas a nivel 4 (Clase, Grupo, Cuenta y
Subcuenta) de las siguientes cuentas:
2. 1908 otros Activos — Recursos Entregados en Administración (en Excel).</t>
  </si>
  <si>
    <t>2020ER130345 2020EE132607</t>
  </si>
  <si>
    <t>2020EE134820</t>
  </si>
  <si>
    <t>2020ER80925 - 2020IE134728</t>
  </si>
  <si>
    <t>2020EE134858</t>
  </si>
  <si>
    <t>Respuesta al radicado 2020ER132712: Solicitud información Auditoria de Regularidad, código 69, PAD 2020 – Estados Financieros vigencia 2019, Secretaría Distrital de Ambiente -SDA.</t>
  </si>
  <si>
    <t>2020ER132712</t>
  </si>
  <si>
    <t>2020EE136399</t>
  </si>
  <si>
    <t>2020EE136399 - Respuesta al radicado 2020ER132243 Solicitud información PolíticasPúblicas-Balance Social Auditoría de Regularidad, Código 69, PAD 2020, vigencia 2019   </t>
  </si>
  <si>
    <t>2020ER132243</t>
  </si>
  <si>
    <t>2020EE137424</t>
  </si>
  <si>
    <t>Solicitud información - Auditoría de Regularidad Código 69 - Convenio Interadministrativo SDA-CD-20171240</t>
  </si>
  <si>
    <t>2020ER135031</t>
  </si>
  <si>
    <t>2020EE138774</t>
  </si>
  <si>
    <t>2020EE141750</t>
  </si>
  <si>
    <t>CONSOLIDAR: Respuesta al radicado 2020ER136686 Solicitud información Auditoria de Regularidad, código 69, PAD 2020 – Control Interno Contable vigencia 2019, Secretaría Distrital de Ambiente -SDA. formulario para la evaluación del control interno contable requerido por el
equipo auditor</t>
  </si>
  <si>
    <t>2020ER136686</t>
  </si>
  <si>
    <t>2020EE141762</t>
  </si>
  <si>
    <t>Solicitud información - Auditoría de Regularidad, Código 69, PAD 2020, vigencia 2019. Radicado SDA 2020ER137388. POLÍTICAS POBLACIONALES -BALANCE SOCIAL CBN 0021 INFORME BALANCE SOCIAL VIGENCIA 2019</t>
  </si>
  <si>
    <t>2020ER137388     2020EE141762</t>
  </si>
  <si>
    <t>2020EE143605</t>
  </si>
  <si>
    <t>JHON JAIRO ROMERO GUZMAN</t>
  </si>
  <si>
    <t>2020EE145447</t>
  </si>
  <si>
    <t>2020EE145447 - CONVENIO INTERADMINISTRATIVO SDA-CV-20191462 - RADICADO 2020ER143802</t>
  </si>
  <si>
    <t>2020ER143892</t>
  </si>
  <si>
    <t xml:space="preserve">2020EE145448	</t>
  </si>
  <si>
    <t>Respuesta Actuaciones Realizadas en relación al cumplimiento de la orden 4.63 la
Sentencia Acción Popular Radicado No 2001-0479-01 Rio Bogotá radicado SDA
2020ER142978</t>
  </si>
  <si>
    <t>2020ER142978  2020EE145448</t>
  </si>
  <si>
    <t>2020EE145796</t>
  </si>
  <si>
    <t>Traslado solicitud información - Auditoría de Regularidad Código 69 – Política de Humedales del distrito capital.</t>
  </si>
  <si>
    <t>2020ER145659</t>
  </si>
  <si>
    <t xml:space="preserve">EAAB TRASLADO CONTRALORÍA </t>
  </si>
  <si>
    <t>2020EE145839</t>
  </si>
  <si>
    <t>Solicitud de prórroga radicado Contraloría SDA No 2020ER145659, - Auditoría de Regularidad Código 69 – Política de Humedales del distrito capital. se remitió a la Empresa de
Acueducto Agua y Alcantarillado de Bogotá con oficio SDA No. 2020EE145796 de 28 de
agosto de 2020, l</t>
  </si>
  <si>
    <t>2020ER145659 - 2020EE145796</t>
  </si>
  <si>
    <t>2020EE146162</t>
  </si>
  <si>
    <t>Solicitud información - Auditoría de Regularidad, Código 69, PAD 2020, vigencia 2019., radicado SDA 2020ER144548. - proyectos de inversión en la vigencia 2019</t>
  </si>
  <si>
    <t>2020ER144548 2020RR146162</t>
  </si>
  <si>
    <t>2020EE146163</t>
  </si>
  <si>
    <t>Solicitud información - Auditoría de Regularidad, Código 69, PAD 2020, vigencia - 2019., radicado SDA 2020ER145657 - “Del Convenio de Asociación 20161264, celebrado entre la SDA y la Pontificia
Universidad Javeriana,</t>
  </si>
  <si>
    <t>2020EE146163 - 2020ER145657</t>
  </si>
  <si>
    <t xml:space="preserve">Solicitud información - Auditoría de Regularidad, Código 69, PAD 2020, vigencia 2019., radicado SDA 2020ER145657. Convenio de Asociación 20161264, celebrado entre la SDA y la Pontificia Universidad Javeriana
</t>
  </si>
  <si>
    <t>2020ER145657</t>
  </si>
  <si>
    <t>2020EE147498</t>
  </si>
  <si>
    <t xml:space="preserve">Respuesta solicitud de información con radicado SDA No. 2020ER80925 – y radicado Contraloría No. 3-2020-11487 del 30 de julio de2020, información de contratos urgencias manifiestas.
</t>
  </si>
  <si>
    <t>2020EE147777</t>
  </si>
  <si>
    <t>Solicitud información - Auditoría de Regularidad Código 69 – Política de Humedales del distrito capital. Radicado Contraloría 2-2020-13079 Radicado SDA
2020ER145659.</t>
  </si>
  <si>
    <t xml:space="preserve">2020ER145659 2020EE146044  2020EE145796 </t>
  </si>
  <si>
    <t>2020EE148009</t>
  </si>
  <si>
    <t>Usuario asignado para ingreso a los aplicativos FOREST y SIPSE en el marco de la auditoría regular a la vigencia 2019, código 69.</t>
  </si>
  <si>
    <t>2020IE146099 2020IE147598</t>
  </si>
  <si>
    <t>LUZ CELLY VELASQUEZ MUÑOZ</t>
  </si>
  <si>
    <t>2020EE148074</t>
  </si>
  <si>
    <t>Solicitud de prórroga radicado Contraloría 2-2020-13407 Radicado SDA No 2020ER148001, - Auditoría de Regularidad Código 69.</t>
  </si>
  <si>
    <t>2020ER148001</t>
  </si>
  <si>
    <t>Informe del Estado de las Resoluciones de Interés General de La Entidad .</t>
  </si>
  <si>
    <t xml:space="preserve">Seguimiento al Plan de Implementación y Sostenibilidad de MIPG </t>
  </si>
  <si>
    <t>SEGUIMIENTOS PLAN DE MEJORAMIENTO SUSCRITO ANTE ENTES DE CONTROL</t>
  </si>
  <si>
    <t>SEGUIMIENTO ESPECIAL</t>
  </si>
  <si>
    <t>Informe  consolidado y publicación en  página WEB (Apoyan todos)</t>
  </si>
  <si>
    <t xml:space="preserve">Evaluación  de la aprehensión de las capacitaciones y socializaciones del fomento de la cultura del control </t>
  </si>
  <si>
    <t>Revisión, actualización y socialización del mapa de aseguramiento.</t>
  </si>
  <si>
    <t>Criterios:   MECI-MIPG, procesos, procedimientos, manuales, guías, formatos adoptados por la entidad, documentos del sistema de gestión, normatividad aplicable a la Organización.</t>
  </si>
  <si>
    <t>Seguimiento Especial -  Seguimiento a pasivos exigibles, reservas y saneamiento contable</t>
  </si>
  <si>
    <t>Realizar una medición de la efectividad de las acciones Plan de Mejoramiento suscrito ante la Contraloría.</t>
  </si>
  <si>
    <t>Informe comunciado con Memorando</t>
  </si>
  <si>
    <t>Realizar una medición de la efectividad de las acciones Plan de Mejoramiento por procesos.</t>
  </si>
  <si>
    <t xml:space="preserve">Objetivo del plan: Evaluar de manera independiente, objetiva y oportuna la efectividad del sistema de control interno por medio de la aplicación de los roles de la Oficina de Control Interno contenidos en el Plan Anual de auditorías aprobado para cada vigencia, generando alertas y recomendaciones que aporten el cumplimiento de los objetivos institucionales, la toma de decisiones y la mejora continua.  </t>
  </si>
  <si>
    <t>Auditoría al proceso evaluación, control y seguimiento incluye: trámites ambientales permisivos y sancionatorios, procedimientos del proceso.</t>
  </si>
  <si>
    <t xml:space="preserve">Auditoría al Proceso Direccionamiento Estratégico, incluye: procedimientos, Sistema Único de Información y Trámites SUIT, evaluación de los objetivos estratégicos y avance en el cumplimiento de metas proyecto de inversión,  ejecución financiera y física. </t>
  </si>
  <si>
    <r>
      <rPr>
        <b/>
        <sz val="8"/>
        <rFont val="Arial"/>
        <family val="2"/>
      </rPr>
      <t>Evaluación Institucional a la Gestión por Dependencias</t>
    </r>
    <r>
      <rPr>
        <sz val="8"/>
        <rFont val="Arial"/>
        <family val="2"/>
      </rPr>
      <t xml:space="preserve">  
</t>
    </r>
    <r>
      <rPr>
        <b/>
        <u/>
        <sz val="8"/>
        <rFont val="Arial"/>
        <family val="2"/>
      </rPr>
      <t>(Ley 909 de 2004 art. 39</t>
    </r>
    <r>
      <rPr>
        <u/>
        <sz val="8"/>
        <rFont val="Arial"/>
        <family val="2"/>
      </rPr>
      <t xml:space="preserve">, </t>
    </r>
    <r>
      <rPr>
        <sz val="8"/>
        <rFont val="Arial"/>
        <family val="2"/>
      </rPr>
      <t xml:space="preserve">Decreto Nacional 1227 de 2005, art. 52 y siguientes, Circular 004 del 2005 del DAFP, Acuerdos de la CNSC 565 de 2016  y  816 de 2016. Decreto Nacional 648 de 2017 artículo 2.2.21.4.9. literal e.
* </t>
    </r>
    <r>
      <rPr>
        <b/>
        <u/>
        <sz val="8"/>
        <rFont val="Arial"/>
        <family val="2"/>
      </rPr>
      <t>Antes del 30 de enero</t>
    </r>
    <r>
      <rPr>
        <sz val="8"/>
        <rFont val="Arial"/>
        <family val="2"/>
      </rPr>
      <t xml:space="preserve"> a representante legal y jefes de dependencias.</t>
    </r>
  </si>
  <si>
    <r>
      <rPr>
        <b/>
        <sz val="8"/>
        <color theme="1"/>
        <rFont val="Arial"/>
        <family val="2"/>
      </rPr>
      <t>Seguimiento y Control de Acciones de Plan Anticorrupción y Atención al Ciudadano</t>
    </r>
    <r>
      <rPr>
        <sz val="8"/>
        <color theme="1"/>
        <rFont val="Arial"/>
        <family val="2"/>
      </rPr>
      <t xml:space="preserve">
* Los cortes son: </t>
    </r>
    <r>
      <rPr>
        <b/>
        <u/>
        <sz val="8"/>
        <color theme="1"/>
        <rFont val="Arial"/>
        <family val="2"/>
      </rPr>
      <t>abril 30, agosto 31 y diciembre 31</t>
    </r>
    <r>
      <rPr>
        <sz val="8"/>
        <color theme="1"/>
        <rFont val="Arial"/>
        <family val="2"/>
      </rPr>
      <t xml:space="preserve">, en enero a representante legal 
*Se publicará dentro de los diez primeros días de enero, mayo y septiembre en página web de la entidad.  (según "Estrategias para la Construcción del Plan Anticorrupción y de Atención al Ciudadano pág.. 13,           
</t>
    </r>
    <r>
      <rPr>
        <b/>
        <u/>
        <sz val="8"/>
        <color theme="1"/>
        <rFont val="Arial"/>
        <family val="2"/>
      </rPr>
      <t>Ley 1474 de 2011, art. 73</t>
    </r>
    <r>
      <rPr>
        <b/>
        <sz val="8"/>
        <color theme="1"/>
        <rFont val="Arial"/>
        <family val="2"/>
      </rPr>
      <t xml:space="preserve">, </t>
    </r>
    <r>
      <rPr>
        <sz val="8"/>
        <color theme="1"/>
        <rFont val="Arial"/>
        <family val="2"/>
      </rPr>
      <t xml:space="preserve">Decreto 2641 de 2012, art. 5 Anexo Numeral VI, Directiva 005 de 2013 de Alcaldía Mayor de Bogotá D.C., Decreto Nacional 1081 de 2015 artículo 2.1.4.5 y siguientes, modificado por decreto nacional 124 de 2016 art. 1 . Circular 37 de 2015 Dirección Distrital de Desarrollo Institucional de la Secretaria General de la Alcaldía Mayor de Bogotá) (Ley 1712 de 2014 literal G del Artículo  9) Guía para la Gestión del Riesgo de Corrupción 2015 del DAFP.
Seguimiento a la estrategia de racionalización de trámites a través del Sistema Único de Información de Trámites -SUIT. 
Resolución DAFP 1099 de 2017 Artículo 9  Parágrafo 2  </t>
    </r>
  </si>
  <si>
    <r>
      <rPr>
        <b/>
        <u/>
        <sz val="8"/>
        <rFont val="Arial"/>
        <family val="2"/>
      </rPr>
      <t xml:space="preserve">Seguimiento a Verificación, Recomendaciones y Resultados sobre Cumplimiento de normas en materia de Derechos de Autor sobre Software </t>
    </r>
    <r>
      <rPr>
        <sz val="8"/>
        <rFont val="Arial"/>
        <family val="2"/>
      </rPr>
      <t xml:space="preserve">
(</t>
    </r>
    <r>
      <rPr>
        <b/>
        <u/>
        <sz val="8"/>
        <rFont val="Arial"/>
        <family val="2"/>
      </rPr>
      <t>Directivas Presidenciales 01 de 1999 y 02 de 2002</t>
    </r>
    <r>
      <rPr>
        <sz val="8"/>
        <rFont val="Arial"/>
        <family val="2"/>
      </rPr>
      <t>, Circular 004 de 2006 DAFP - Consejo Asesor del Gobierno Nacional en Materia de Control Interno, Circulares 12 de 2007 y 17 de 2011  de la Unidad Administrativa Especial Dirección Nacional de Derecho de Autor). Decreto Nacional 648 de 2017 artículo 2.2.21.4.9. literal f.
* A Representante Legal y Unidad Administrativa Especial: Dirección Nacional de Derechos de Autor (Tercer viernes de marzo:</t>
    </r>
    <r>
      <rPr>
        <b/>
        <sz val="8"/>
        <rFont val="Arial"/>
        <family val="2"/>
      </rPr>
      <t xml:space="preserve"> </t>
    </r>
    <r>
      <rPr>
        <b/>
        <u/>
        <sz val="8"/>
        <rFont val="Arial"/>
        <family val="2"/>
      </rPr>
      <t>Antes de 16 marzo de 2018</t>
    </r>
    <r>
      <rPr>
        <b/>
        <sz val="8"/>
        <rFont val="Arial"/>
        <family val="2"/>
      </rPr>
      <t>).</t>
    </r>
  </si>
  <si>
    <r>
      <rPr>
        <b/>
        <sz val="8"/>
        <rFont val="Arial"/>
        <family val="2"/>
      </rPr>
      <t>Seguimiento a Directrices para Prevenir Conductas Irregulares sobre Incumplimiento de Manuales de Funciones y de Procedimientos y Pérdida de Elementos y Documentos Públicos</t>
    </r>
    <r>
      <rPr>
        <sz val="8"/>
        <rFont val="Arial"/>
        <family val="2"/>
      </rPr>
      <t xml:space="preserve"> 
(</t>
    </r>
    <r>
      <rPr>
        <b/>
        <u/>
        <sz val="8"/>
        <rFont val="Arial"/>
        <family val="2"/>
      </rPr>
      <t>Directiva 03 de 2013</t>
    </r>
    <r>
      <rPr>
        <sz val="8"/>
        <rFont val="Arial"/>
        <family val="2"/>
      </rPr>
      <t xml:space="preserve"> de Alcaldía Mayor de Bogotá, Decreto Distrital 654 de 2011 artículo 73). 
*A Secretaria técnica del Subcomité de Asuntos disciplinarios del Distrito Capital Dirección Distrital de Asuntos Disciplinarios.</t>
    </r>
    <r>
      <rPr>
        <b/>
        <u/>
        <sz val="8"/>
        <rFont val="Arial"/>
        <family val="2"/>
      </rPr>
      <t xml:space="preserve"> Antes del 15 de mayo y antes del 15 de noviembre</t>
    </r>
    <r>
      <rPr>
        <b/>
        <sz val="8"/>
        <rFont val="Arial"/>
        <family val="2"/>
      </rPr>
      <t>.</t>
    </r>
  </si>
  <si>
    <r>
      <t xml:space="preserve">Informe  Evaluación independiente del Sistema de Control Interno </t>
    </r>
    <r>
      <rPr>
        <b/>
        <u/>
        <sz val="8"/>
        <rFont val="Arial"/>
        <family val="2"/>
      </rPr>
      <t>Semestral</t>
    </r>
    <r>
      <rPr>
        <b/>
        <sz val="8"/>
        <rFont val="Arial"/>
        <family val="2"/>
      </rPr>
      <t xml:space="preserve"> 
</t>
    </r>
    <r>
      <rPr>
        <b/>
        <u/>
        <sz val="8"/>
        <rFont val="Arial"/>
        <family val="2"/>
      </rPr>
      <t xml:space="preserve">Decreto 2106 de 2019, </t>
    </r>
    <r>
      <rPr>
        <sz val="8"/>
        <rFont val="Arial"/>
        <family val="2"/>
      </rPr>
      <t xml:space="preserve">Circular Externa No. 100-006 de 2019. </t>
    </r>
  </si>
  <si>
    <r>
      <rPr>
        <b/>
        <sz val="8"/>
        <rFont val="Arial"/>
        <family val="2"/>
      </rPr>
      <t xml:space="preserve">Seguimiento a la Austeridad en el Gasto
</t>
    </r>
    <r>
      <rPr>
        <b/>
        <u/>
        <sz val="8"/>
        <rFont val="Arial"/>
        <family val="2"/>
      </rPr>
      <t xml:space="preserve">Decreto Nacional 1068 de 2015  artículos 2.8.4.8.1, 2.8.4.8.2 y 2.8.4.3.1.4 </t>
    </r>
    <r>
      <rPr>
        <sz val="8"/>
        <rFont val="Arial"/>
        <family val="2"/>
      </rPr>
      <t xml:space="preserve">(compiló Decretos Nacionales 1737, 1738 de 1998 y 984 de 2012, Decreto Nacional 648 de 2017 artículo 2.2.21.4.9. literal H.. Incluir:
*Seguimiento a Contratos o convenios con terceros para la administración de recursos 
*Seguimiento a Pago de Conciliaciones Judiciales
</t>
    </r>
    <r>
      <rPr>
        <b/>
        <u/>
        <sz val="8"/>
        <rFont val="Arial"/>
        <family val="2"/>
      </rPr>
      <t xml:space="preserve">* Trimestral a representante legal. </t>
    </r>
  </si>
  <si>
    <r>
      <rPr>
        <b/>
        <sz val="8"/>
        <rFont val="Arial"/>
        <family val="2"/>
      </rPr>
      <t xml:space="preserve">Seguimiento al Plan de Mejoramiento Contraloría de Bogotá para Informe Anual de Rendición de la Cuenta,  </t>
    </r>
    <r>
      <rPr>
        <sz val="8"/>
        <rFont val="Arial"/>
        <family val="2"/>
      </rPr>
      <t xml:space="preserve">
Informe de la Oficina de Control Interno de la vigencia 2019
</t>
    </r>
    <r>
      <rPr>
        <b/>
        <u/>
        <sz val="8"/>
        <rFont val="Arial"/>
        <family val="2"/>
      </rPr>
      <t>Decreto Nacional 648 de 2017 artículo 2.2.21.4.9. literal I.</t>
    </r>
    <r>
      <rPr>
        <sz val="8"/>
        <rFont val="Arial"/>
        <family val="2"/>
      </rPr>
      <t xml:space="preserve">
* Envío a Representante Legal y Contraloría de Bogotá D.C.
* Rendición de la Cuenta Anual, con corte a 31 de diciembre: </t>
    </r>
    <r>
      <rPr>
        <b/>
        <u/>
        <sz val="8"/>
        <rFont val="Arial"/>
        <family val="2"/>
      </rPr>
      <t>Décimo primer día hábil de febrero</t>
    </r>
    <r>
      <rPr>
        <sz val="8"/>
        <rFont val="Arial"/>
        <family val="2"/>
      </rPr>
      <t xml:space="preserve"> a Contraloría de Bogotá (15 febrero de 2018). Consolidación y transmisión de informes de Rendición de la cuenta anual de cada uno de los procesos.
</t>
    </r>
    <r>
      <rPr>
        <b/>
        <sz val="8"/>
        <rFont val="Calibri"/>
        <family val="2"/>
      </rPr>
      <t/>
    </r>
  </si>
  <si>
    <r>
      <rPr>
        <b/>
        <sz val="8"/>
        <rFont val="Arial"/>
        <family val="2"/>
      </rPr>
      <t>Comité de Conciliaciones</t>
    </r>
    <r>
      <rPr>
        <sz val="8"/>
        <rFont val="Arial"/>
        <family val="2"/>
      </rPr>
      <t xml:space="preserve"> (</t>
    </r>
    <r>
      <rPr>
        <b/>
        <u/>
        <sz val="8"/>
        <rFont val="Arial"/>
        <family val="2"/>
      </rPr>
      <t>Decreto Nacional No.1716 de 2009</t>
    </r>
    <r>
      <rPr>
        <sz val="8"/>
        <rFont val="Arial"/>
        <family val="2"/>
      </rPr>
      <t xml:space="preserve">). Seguimiento al Sistema de Procesos Judiciales SIPROJ. </t>
    </r>
  </si>
  <si>
    <r>
      <t xml:space="preserve">Decreto 371 de 2010. </t>
    </r>
    <r>
      <rPr>
        <sz val="8"/>
        <rFont val="Arial"/>
        <family val="2"/>
      </rPr>
      <t>Informe se seguimiento al cumplimiento del Decreto 371.</t>
    </r>
  </si>
  <si>
    <t>Evaluación de la aprehensión al código de integridad (Revisar quejas al comité de convivencia laboral, disciplinario quejas o denuncias con temas relacionados con la presunta vulneración de valores)</t>
  </si>
  <si>
    <t>Informe Seguimiento a la Implementación de la Política de prevención del  Daño Antijurídico y la política de defensa judicial.</t>
  </si>
  <si>
    <r>
      <rPr>
        <b/>
        <sz val="10"/>
        <color theme="1"/>
        <rFont val="Arial"/>
        <family val="2"/>
      </rPr>
      <t>Recursos:</t>
    </r>
    <r>
      <rPr>
        <sz val="10"/>
        <color theme="1"/>
        <rFont val="Arial"/>
        <family val="2"/>
      </rPr>
      <t xml:space="preserve">
- Humanos:  Equipo de trabajo de la Oficina de Control interno
- Tecnológicos: Equipos de computo, sistemas de información y correo electrónico de la entidad.
- Logísticos: Transporte.</t>
    </r>
  </si>
  <si>
    <t>TOTAL AUDITORÍA</t>
  </si>
  <si>
    <t>TOTAL DE INFORMES DE LEY</t>
  </si>
  <si>
    <t>TOTAL SEGUIMIENTOS AL PLAN DE MEJORAMIENTO SUSCRITO ANTE ENTES EXTERNOS DE CONTROL</t>
  </si>
  <si>
    <t>TOTAL SEGUIMIENTOS AL PLAN DE MEJORAMIENTO POR PROCESOS</t>
  </si>
  <si>
    <t>TOTAL SEGUIMIENTOS A INDICADORES</t>
  </si>
  <si>
    <t>TOTAL SEGUIMIENTOS ESPECIALES</t>
  </si>
  <si>
    <t>TOTAL ACTIVIDADES DE ENFOQUE HACIA LA PREVENCIÓN</t>
  </si>
  <si>
    <t>TOTAL ACTIVIDADES DE EVALUACIÓN DE LA GESTIÓN DE LOS RIESGOS</t>
  </si>
  <si>
    <t>EVALUACIÓN DE LOS RIESGOS GESTIÓN Y CORRUPCIÓN</t>
  </si>
  <si>
    <t>TOTAL ACTIVIDADES DE LIDERAZGO ESTRATÉGICO</t>
  </si>
  <si>
    <t>TOTAL ACTIVIDADES DE RELACIÓN CON ENTES EXTERNOS DE CONTROL</t>
  </si>
  <si>
    <t xml:space="preserve">PLAN ANUAL DE AUDITORÍA - OFICINA DE CONTROL INTERNO
SECRETARIA DISTRITAL DE AMBIENTE 2021
</t>
  </si>
  <si>
    <t>Auditoría al Proceso de Gestión Administrativa, incluye procedimientos del proceso, avance en la implementación del PIGA, componente de gestión ambiental (Res. SDA No 02163 de 2020), verificación de contratos de servicios tercerizados.</t>
  </si>
  <si>
    <t>Proceso de Gestión  Financiera</t>
  </si>
  <si>
    <t>Proceso de Gestión  Tecnológica</t>
  </si>
  <si>
    <r>
      <t xml:space="preserve">Proceso </t>
    </r>
    <r>
      <rPr>
        <sz val="8"/>
        <rFont val="Arial"/>
        <family val="2"/>
      </rPr>
      <t xml:space="preserve">de servicio a la ciudadanía </t>
    </r>
  </si>
  <si>
    <t>Proceso de Gestión Financiera</t>
  </si>
  <si>
    <r>
      <t xml:space="preserve">Proceso de Gestión </t>
    </r>
    <r>
      <rPr>
        <sz val="8"/>
        <rFont val="Arial"/>
        <family val="2"/>
      </rPr>
      <t>Tecnológicos</t>
    </r>
  </si>
  <si>
    <r>
      <t xml:space="preserve">Proceso </t>
    </r>
    <r>
      <rPr>
        <sz val="8"/>
        <rFont val="Arial"/>
        <family val="2"/>
      </rPr>
      <t>servicio a la ciudadanía</t>
    </r>
  </si>
  <si>
    <t>Proceso de Gestión Tecnológica</t>
  </si>
  <si>
    <t>Proceso de servicio a la ciudadanía</t>
  </si>
  <si>
    <t>Informe de resultados del índice de desempeño institucional - DAFP - Socialización al CICCI.</t>
  </si>
  <si>
    <r>
      <rPr>
        <b/>
        <sz val="8"/>
        <rFont val="Arial"/>
        <family val="2"/>
      </rPr>
      <t>Informe de PQRSF</t>
    </r>
    <r>
      <rPr>
        <sz val="8"/>
        <rFont val="Arial"/>
        <family val="2"/>
      </rPr>
      <t xml:space="preserve"> 
</t>
    </r>
    <r>
      <rPr>
        <b/>
        <u/>
        <sz val="8"/>
        <rFont val="Arial"/>
        <family val="2"/>
      </rPr>
      <t>Ley 1474  Artículo 76</t>
    </r>
    <r>
      <rPr>
        <sz val="8"/>
        <rFont val="Arial"/>
        <family val="2"/>
      </rPr>
      <t xml:space="preserve">, </t>
    </r>
    <r>
      <rPr>
        <b/>
        <u/>
        <sz val="8"/>
        <rFont val="Arial"/>
        <family val="2"/>
      </rPr>
      <t xml:space="preserve">semestral </t>
    </r>
    <r>
      <rPr>
        <u/>
        <sz val="8"/>
        <rFont val="Arial"/>
        <family val="2"/>
      </rPr>
      <t>d</t>
    </r>
    <r>
      <rPr>
        <sz val="8"/>
        <rFont val="Arial"/>
        <family val="2"/>
      </rPr>
      <t>irigido al Secretario de la entidad.</t>
    </r>
  </si>
  <si>
    <t>Participar en las reuniones del Comité de Conciliación, contratación y de gestión y desempeño.</t>
  </si>
  <si>
    <r>
      <rPr>
        <b/>
        <sz val="8"/>
        <rFont val="Arial"/>
        <family val="2"/>
      </rPr>
      <t>Evaluación al Sistema de Control Interno Contable</t>
    </r>
    <r>
      <rPr>
        <sz val="8"/>
        <rFont val="Arial"/>
        <family val="2"/>
      </rPr>
      <t xml:space="preserve">
*  </t>
    </r>
    <r>
      <rPr>
        <b/>
        <u/>
        <sz val="8"/>
        <rFont val="Arial"/>
        <family val="2"/>
      </rPr>
      <t>Antes del 12 de febrero</t>
    </r>
    <r>
      <rPr>
        <sz val="8"/>
        <rFont val="Arial"/>
        <family val="2"/>
      </rPr>
      <t xml:space="preserve"> a la Dirección Distrital de Contabilidad.
*  </t>
    </r>
    <r>
      <rPr>
        <b/>
        <u/>
        <sz val="8"/>
        <rFont val="Arial"/>
        <family val="2"/>
      </rPr>
      <t>Antes del 12 de febrero a</t>
    </r>
    <r>
      <rPr>
        <sz val="8"/>
        <rFont val="Arial"/>
        <family val="2"/>
      </rPr>
      <t xml:space="preserve"> la Veeduría Distrital.  
*  </t>
    </r>
    <r>
      <rPr>
        <b/>
        <u/>
        <sz val="8"/>
        <rFont val="Arial"/>
        <family val="2"/>
      </rPr>
      <t>Antes del 15 febrero</t>
    </r>
    <r>
      <rPr>
        <sz val="8"/>
        <rFont val="Arial"/>
        <family val="2"/>
      </rPr>
      <t xml:space="preserve"> a Contraloría de Bogotá, en formato CBN-1019 en la Rendición Cuenta Anual (Décimo primer día hábil de febrero) 
</t>
    </r>
    <r>
      <rPr>
        <b/>
        <u/>
        <sz val="8"/>
        <rFont val="Arial"/>
        <family val="2"/>
      </rPr>
      <t xml:space="preserve"> Decreto Nacional 648 de 2017 artículo 2.2.21.4.9. literal "d". </t>
    </r>
    <r>
      <rPr>
        <sz val="8"/>
        <rFont val="Arial"/>
        <family val="2"/>
      </rPr>
      <t>(Resoluciones 357 de 2008, 193 de 2016 y 706 de 2016 art. 16 de la Contaduría General de la Nación, Res 001 de 2015 de la Contaduría General de la Nación, en especial art 2 parágrafo 1 (Instructivo 002 del 21 de Diciembre de 2016 de la Contaduría General de la Nación, para vigencia 2017)</t>
    </r>
    <r>
      <rPr>
        <b/>
        <u/>
        <sz val="8"/>
        <rFont val="Arial"/>
        <family val="2"/>
      </rPr>
      <t>.
Resolución de la Secretaría Distrital de Hacienda es la DDC-000002  del 9/08/2018, articulo 3º Información anual, literal n : formulacro CGN2016 Evaluación control interno contable en los plazos establecidos por la Veeduría Distrital.
Circular 12 del Veedor Distrital y el plazo es hasta el 12/02/2021</t>
    </r>
  </si>
  <si>
    <t>comunicado con memorando No.      2021IE08513 del 18/01/2021, Publciado en el link: http://www.ambientebogota.gov.co/web/transparencia/reportes-de-control-interno/-/document_library_display/Jkr8/view/10492367</t>
  </si>
  <si>
    <t>PROGRAMA ANUAL DE AUDITORIAS CONSOLIDADO 
VIGENCIA: 2021</t>
  </si>
  <si>
    <t>N°</t>
  </si>
  <si>
    <t>Auditoría Interna</t>
  </si>
  <si>
    <t>ENE</t>
  </si>
  <si>
    <t>FEB</t>
  </si>
  <si>
    <t>MAR</t>
  </si>
  <si>
    <t>ABR</t>
  </si>
  <si>
    <t>MAY</t>
  </si>
  <si>
    <t>JUN</t>
  </si>
  <si>
    <t>JUL</t>
  </si>
  <si>
    <t>AGO</t>
  </si>
  <si>
    <t>SEP</t>
  </si>
  <si>
    <t>OCT</t>
  </si>
  <si>
    <t>NOV</t>
  </si>
  <si>
    <t>DIC</t>
  </si>
  <si>
    <t>Auditor(es)</t>
  </si>
  <si>
    <t>Oficina de Control Interno</t>
  </si>
  <si>
    <t>Auditoría al proceso de gestión del talento humano, incluye: procedimientos, Sistema de seguridad y salud en el trabajo, Sistema de Información Distrital de Empleo y Administración Pública - SIDEAP, evaluación del impacto del PIC,  política de Integridad,  plan de vacantes, plan de bienestar, comité de convivencia, solicitudes de traslado, rotación de personal , Sistema de Seguridad y Salud en el Trabajo</t>
  </si>
  <si>
    <t>Auditoría al Proceso Gestión Ambiental y Desarrollo Rural: PACA, planes de manejo de Áreas Protegidas y Humedales, Planes de Ordenación y Manejo de Cuencas Hidrográficas, Plan de Accion de Suelos  de Protección.</t>
  </si>
  <si>
    <t>Subdirección de Calidad del aire, auditiva y visual</t>
  </si>
  <si>
    <t>NTC-ISO/IEC 17025:2017, se realizará la Auditoría Interna a la Red de Monitoreo de Ruido Ambiental de Bogotá (RMRAB), con el propósito de ampliar el alcance a la acreditación del laboratorio, en la matriz aire, según el método de referencia de la ISO 1996.</t>
  </si>
  <si>
    <t>Auditoría de ACREDITACIÓN ISO 17025:2017 - IDEAM</t>
  </si>
  <si>
    <t>IDEAM (Pendiente de que se fije fecha por parte del IDEAM)</t>
  </si>
  <si>
    <t>x</t>
  </si>
  <si>
    <t>Contraloría Distrital</t>
  </si>
  <si>
    <t xml:space="preserve">Auditoría regular a la vigencia 2020 -Contraloría Distrital </t>
  </si>
  <si>
    <t>TODOS</t>
  </si>
  <si>
    <r>
      <rPr>
        <b/>
        <sz val="8"/>
        <rFont val="Arial"/>
        <family val="2"/>
      </rPr>
      <t>Decreto Distrital No. 807 de 2019 (artículo 39, parágrafo 4)</t>
    </r>
    <r>
      <rPr>
        <sz val="8"/>
        <rFont val="Arial"/>
        <family val="2"/>
      </rPr>
      <t xml:space="preserve">.  Autoevaluación del Estatuto de Auditoría y Código de ëtica del Auditor e informe de gestión Oficina de Control Interno (Incluir la autoevaluación con los resultados de las evaluaciones realizadas de los auditados </t>
    </r>
  </si>
  <si>
    <t>Evaluación de la gestión de los riesgos de gestión y corrupción</t>
  </si>
  <si>
    <r>
      <rPr>
        <b/>
        <sz val="8"/>
        <rFont val="Arial"/>
        <family val="2"/>
      </rPr>
      <t xml:space="preserve">FEBRERO: </t>
    </r>
    <r>
      <rPr>
        <sz val="8"/>
        <rFont val="Arial"/>
        <family val="2"/>
      </rPr>
      <t xml:space="preserve">Se remite el informe de la Evaluación al Sistema de Control Interno Contable a la Veeduría mediante correo institucional el día 13 de febrero de 2021.
</t>
    </r>
    <r>
      <rPr>
        <b/>
        <sz val="8"/>
        <rFont val="Arial"/>
        <family val="2"/>
      </rPr>
      <t xml:space="preserve">Publicado en el link: </t>
    </r>
    <r>
      <rPr>
        <sz val="8"/>
        <rFont val="Arial"/>
        <family val="2"/>
      </rPr>
      <t xml:space="preserve"> http://www.ambientebogota.gov.co/web/transparencia/reportes-de-control interno/-/document_library_display/Jkr8/view/10870871D</t>
    </r>
  </si>
  <si>
    <r>
      <rPr>
        <b/>
        <sz val="8"/>
        <rFont val="Arial"/>
        <family val="2"/>
      </rPr>
      <t>FEBRERO:</t>
    </r>
    <r>
      <rPr>
        <sz val="8"/>
        <rFont val="Arial"/>
        <family val="2"/>
      </rPr>
      <t xml:space="preserve"> Se remite la rendición de cuenta el día  22 de febrero de 2021 mediante la plataforma de SIVICOF  como se puede evidenciar en el certificado de recepción de la cuenta anual de la vigencia 2020, emitido por la Contraloría de Bogotá D.C, el cual reposa en el archivo de la OCI.
</t>
    </r>
    <r>
      <rPr>
        <b/>
        <sz val="8"/>
        <rFont val="Arial"/>
        <family val="2"/>
      </rPr>
      <t xml:space="preserve">Publicado en el link: </t>
    </r>
    <r>
      <rPr>
        <sz val="8"/>
        <rFont val="Arial"/>
        <family val="2"/>
      </rPr>
      <t xml:space="preserve"> http://www.ambientebogota.gov.co/web/transparencia/reportes-de-control-interno/-/document_library_display/Jkr8/view/10872525</t>
    </r>
  </si>
  <si>
    <t>DEPENDENCIA DESTINO Y/O ORIGEN</t>
  </si>
  <si>
    <t>PROYECTADO Y/O ASIGNADO</t>
  </si>
  <si>
    <t xml:space="preserve"> 2021EE18450</t>
  </si>
  <si>
    <t>2020ER80925 2021IE18022</t>
  </si>
  <si>
    <t>SC-OCI</t>
  </si>
  <si>
    <t>ANAMARÍA PAEZ QUIROGA</t>
  </si>
  <si>
    <t xml:space="preserve"> 2021EE18945</t>
  </si>
  <si>
    <t>Respuesta solicitud radicado Contraloría 2-2021-01784 Radicado SDA No. 2021ER16347, - Plan de Acción Cuatrienal Ambiental – PACA. Proyectos Inversión - SDA - Auditoría Desempeño, Código 50, PAD 2021, vigencia 2020.</t>
  </si>
  <si>
    <t>2021IE18832 2021IE18084 2021ER16347  2021EE18945</t>
  </si>
  <si>
    <t>DGA-OCI</t>
  </si>
  <si>
    <t>2021EE21702</t>
  </si>
  <si>
    <t>compromisos ejecutados en desarrollo de los proyectos 7769, 7814 y 7816 en la vigencia 2020</t>
  </si>
  <si>
    <t>2021ER20769 2021IE21247 2021IE20896</t>
  </si>
  <si>
    <t xml:space="preserve"> 2021EE23429</t>
  </si>
  <si>
    <t>2021-02-08  Respuesta solicitud de información con radicado SDA No. 2020ER80925 y 2020ER128105¿, radicado Contraloría No. 3-2020-11487 del 30 de julio de 2020, información de contratos urgencias manifiestas.</t>
  </si>
  <si>
    <t>2020ER80925 2021IE23231  2021EE23429</t>
  </si>
  <si>
    <t>2021EE23730</t>
  </si>
  <si>
    <t>Solicitud de extensión del plazo para la presentación del informe Ejecutivo Anual de Control Interno, CBN-1022, en la rendición de la cuenta anual a través del aplicativo SIVICOF.</t>
  </si>
  <si>
    <t>OCI</t>
  </si>
  <si>
    <t>RENDICIÓN DE CUENTA ANUAL DEL 2020 - SIVICOF</t>
  </si>
  <si>
    <t>2021EE25364</t>
  </si>
  <si>
    <t>Solicitud prórroga rendición de la Cuenta Anual vigencia 2020 Contraloría de Bogotá D.C - Sistema de Vigilancia y Control Fiscal – SIVICOF.</t>
  </si>
  <si>
    <t>2021ER25923</t>
  </si>
  <si>
    <t>2021EE25693</t>
  </si>
  <si>
    <t>Respuesta solicitud radicado Contraloría 2-2021-02702 Radicado SDA No. 2021ER23926, Solicitud de información, contratos de prestación de servicios 2166 y 2251,
contrato administrativo 1872 de 2020, - Auditoria Desempeño, Código 50, PAD 2021, vigencia
2020.</t>
  </si>
  <si>
    <t xml:space="preserve"> 2021IE25551 2021EE25693 2021ER23926 </t>
  </si>
  <si>
    <t>SER</t>
  </si>
  <si>
    <t>2021EE28275</t>
  </si>
  <si>
    <t>Respuesta solicitud de información con radicado SDA No. 2020ER80925 y 2020ER128105–, radicado Contraloría No. 3-2020-11487 del 30 de julio de 2020, información de contratos urgencias manifiestas.</t>
  </si>
  <si>
    <t>2021IE28133 2020ER80925 2021EE28275</t>
  </si>
  <si>
    <t>SILVERIA ASPRILLA LARA</t>
  </si>
  <si>
    <t>2021EE29723</t>
  </si>
  <si>
    <t>Sus Radicados 2-2021-32228 y 2-2021-32229 del 12 de febrero de 2021. Oficio 130300. Radicados SDA No. 2021ER27536 y 2021ER27645 del 12 de febrero de 2021.
Respuesta Solicitud información Auditoria de Desempeño, código 50, PAD 2021 – Contratos: SDA-CPS-20201829, SDA-CPS-20202028 y SDA-CPS-20201469 de la Secretaría Distrital de
Ambiente -SDA.</t>
  </si>
  <si>
    <t>2021ER27536 2021ER27645 2021IE29124 2021EE29723</t>
  </si>
  <si>
    <t>DGA-SER-OCI</t>
  </si>
  <si>
    <t>2021EE32807</t>
  </si>
  <si>
    <t xml:space="preserve">Respuesta al radicado 2021ER24656. Su Correo Electrónico del 09 de Febrero de 2021. - a “…cada cuanto se debe hacer el pago de estos avisos y si estamos todavía a la fecha de cancelarlos”,
</t>
  </si>
  <si>
    <t>2021IE31437  2021EE32807 2017EE247170 2017EE204830 2017ER159015</t>
  </si>
  <si>
    <t>CONTRALORIA GENERAL DE LA REPUBLICA</t>
  </si>
  <si>
    <t>SCAAV-OCI</t>
  </si>
  <si>
    <t>RESPUESTA ENTES DE CONTROL EXTERNO</t>
  </si>
  <si>
    <t>2021EE34416</t>
  </si>
  <si>
    <t>Respuesta solicitud de información con radicado SDA No. 2020ER80925 y 2020ER128105¿, radicado Contraloría No. 3-2020-11487 del 30 de julio de 2020, información de contratos urgencias manifiestas.</t>
  </si>
  <si>
    <t>2020ER80925 2021IE32863</t>
  </si>
  <si>
    <t>2021EE37235</t>
  </si>
  <si>
    <t>Su Radicado 2-2021-04290 del 24 de febrero de 2021. Radicado SDA No. 2021ER35119 del 24 de febrero de 2021. Respuesta Solicitud Información Contratos SDA-
CPS-20202054, SDA-CPS-20201436 y SDA-CPS-20201772, auditoria de desempeño, código 50, PAD 2021 vigencia 2020.</t>
  </si>
  <si>
    <t>2021IE37283 2020IE36575 2021ER35119</t>
  </si>
  <si>
    <t>SER-SC</t>
  </si>
  <si>
    <t>2021EE38424</t>
  </si>
  <si>
    <t xml:space="preserve">Respuesta 2021ER36139 - 2-2021-04565 - SOLICITUD INFORMACIÓN CONTRATOS Contrato SDA-CPS-20201597 - Contrato SDA-CPS-20201781 - Contrato SDA-CPS-20202056 - Contrato SDA-20202438 - </t>
  </si>
  <si>
    <t xml:space="preserve">2021EE38424 2021IE36676  </t>
  </si>
  <si>
    <t>DGC-OCI</t>
  </si>
  <si>
    <t>2021EE38536</t>
  </si>
  <si>
    <t>Respuesta solicitud de información con radicado SDA No. 2020ER80925 y 2020ER128105, radicado Contraloría No. 3-2020-11487 del 30 de julio de 2020, información de contratos urgencias manifiestas.</t>
  </si>
  <si>
    <t>2020ER80925  2021IE38167</t>
  </si>
  <si>
    <t>2021EE39223</t>
  </si>
  <si>
    <t>Respuesta radicado 2021ER37240 Solicitud información contratos: SDA-CPS20202160, SDA-CPS-20201561 y SDA-CPS-20202220, auditoria de desempeño, código 50, PAD 2021 de la Secretaría Distrital de Ambiente.</t>
  </si>
  <si>
    <t>2021EE39223 2021IE38941 2021ER37240</t>
  </si>
  <si>
    <t>2021EE40956</t>
  </si>
  <si>
    <t>Respuesta al radicado 2021ER39066 Solicitud información Auditoria de Desempeño, código 50, PAD 2021 Contratos: SDA-CPS-20201829, SDA-CPS-20202028 y SDA-CPS-20201469 de la Secretaría Distrital de Ambiente -SDA.</t>
  </si>
  <si>
    <t>2021IE40624 2021IE40708 2021ER39066</t>
  </si>
  <si>
    <t>2021EE42100</t>
  </si>
  <si>
    <t xml:space="preserve">Alcance al radicado 2021EE40956 - Respuesta 2-2021-04874 SDA 2021ER39066 Solicitud información Auditoria de Desempeño, código 50, PAD 2021 –Contratos: SDA-CPS-20201829, SDA-CPS-20202028 y SDA-CPS-20201469 de la Secretaría Distrital de Ambiente -SDA.
</t>
  </si>
  <si>
    <t>2021IE40624 2021IE40708 2021ER39066 2021EE40956 2021EE42100</t>
  </si>
  <si>
    <t>2021EE43002</t>
  </si>
  <si>
    <t>Solicitud de apertura del aplicativo SIVICOF para realizar la
retransmisión del formato CB-0422 Gastos e Inversiones por Proyecto. Respuesta radicad Contraloría No.2-2021-05639 de 05/03/2021.</t>
  </si>
  <si>
    <t>2021ER42266</t>
  </si>
  <si>
    <t>2021EE43499</t>
  </si>
  <si>
    <t xml:space="preserve">Respuesta solicitud de información con radicado SDA No. 2020ER80925 y 2020ER128105–, radicado Contraloría No. 3-2020-11487 del 30 de julio de 2020, información de contratos urgencias manifiestas. </t>
  </si>
  <si>
    <t>2020ER80925 2021IE43244</t>
  </si>
  <si>
    <t>2021EE44600</t>
  </si>
  <si>
    <t xml:space="preserve">Respuesta solicitud radicado Contraloría 2-2021-05639 Radicado SDA No. 2021ER42266, Solicitud de aclaración de información reportada en el formato CB-0422 Gastos e
Inversiones por Proyecto.
</t>
  </si>
  <si>
    <t xml:space="preserve">2021ER42266-2021EE43002- 2021IE43351 - 2021IE44500 - 2021ER44226 2021EE44600  </t>
  </si>
  <si>
    <t>SPCI</t>
  </si>
  <si>
    <t>2021EE45279</t>
  </si>
  <si>
    <t>Respuesta solicitud radicado Contraloría 2-2021-05819 Radicado SDA No. 2021ER43026, Solicitud de información construcción del “Centro de Protección y Bienestar
Animal - Casa Ecológica de Los Animales”</t>
  </si>
  <si>
    <t>2021ER43026 2021IE45174 2021EE45279</t>
  </si>
  <si>
    <t>2021EE45466</t>
  </si>
  <si>
    <t>Solicitud de prórroga radicado Contraloría 2-2021-06391. Radicado SDA No.2021ER45238, solicitud información seguimiento PACA Distrital 2020.</t>
  </si>
  <si>
    <t>2021ER45238</t>
  </si>
  <si>
    <t>2021EE46533</t>
  </si>
  <si>
    <t>2-2021-06679 - Solicitud Prórroga Remisión Informe Preliminar de Auditoría de Desempeño efectuada a la SDA, Código 50, PAD 2021; Tema evaluado: Evaluación a la ejecución a proyectos ambientales en la SDA Vigencia 2020.</t>
  </si>
  <si>
    <t>2021EE47025</t>
  </si>
  <si>
    <t>Visita a la obra del ‘Centro de Protección y Bienestar Animal - Casa Ecológica de los Animales, radicado Contraloría 2-2021-06751 de 12/03/2021 y SDA
No. 2021ER46599 del 12/03/2021. 16 de marzo de 2021 a partir de las 9 a.m.,</t>
  </si>
  <si>
    <t>2021ER46599</t>
  </si>
  <si>
    <t>DGC-SC-OCI</t>
  </si>
  <si>
    <t>SANDRA ESPERANZA VILLAMIL</t>
  </si>
  <si>
    <t>2021EE47405</t>
  </si>
  <si>
    <t>Respuesta solicitud radicado Contraloría 2-2021-06391 Radicado SDA No. 2021ER45238, Solicitud Informe consolidado de Seguimiento PACA Distrital 2020</t>
  </si>
  <si>
    <t>2021ER45238 2021EE45466 2021EE47405</t>
  </si>
  <si>
    <t>2021EE48246</t>
  </si>
  <si>
    <t xml:space="preserve">Respuesta solicitud radicado Contraloría 2-2021-06750 Radicado SDA No. 2021ER46730, Solicitud información ‘Centro de Protección y Bienestar Animal - Casa
Ecológica de los Animales </t>
  </si>
  <si>
    <t>2021ER46730</t>
  </si>
  <si>
    <t>2021EE48409</t>
  </si>
  <si>
    <t xml:space="preserve">Respuesta solicitud de información con radicado SDA No. 2020ER80925 y 2020ER128105–, radicado Contraloría No. 3-2020-11487 del 30 de julio de 2020,
información de contratos urgencias manifiestas.
</t>
  </si>
  <si>
    <t xml:space="preserve">2020ER80925 2021IE47519 </t>
  </si>
  <si>
    <t>DANNA MELISA SIERRA NEIRA</t>
  </si>
  <si>
    <t>2021EE50749</t>
  </si>
  <si>
    <t xml:space="preserve">Respuesta Radicado Contraloría 2-2021-06679, radicado SDA 2021ER46096 Informe Preliminar de Auditoría de Desempeño efectuada a la SDA, Código 50, PAD 2021,
“evaluación a la ejecución a proyectos ambientales en la SDA Vigencia 2020”.
</t>
  </si>
  <si>
    <t>2021ER46096</t>
  </si>
  <si>
    <t xml:space="preserve"> 2021EE52485</t>
  </si>
  <si>
    <t>Respuesta solicitud de información con radicado SDA No. 2020ER80925 / 2020ER128105, y radicado Contraloría No. 3-2020-11487 del 30 de julio de 2020, información de contratos urgencias manifiestas.</t>
  </si>
  <si>
    <t>2020ER80925 2021IE52429</t>
  </si>
  <si>
    <t xml:space="preserve"> 2021EE56056 </t>
  </si>
  <si>
    <t xml:space="preserve">Respuesta solicitud radicado Contraloría 2-2021-07881 Radicado SDA No. 2021ER50847, Dictamen a los Estados Financieros Consolidados del Sector Público Distrital,
Gobierno y Bogotá D.C, a 31 de diciembre de 2020
</t>
  </si>
  <si>
    <t xml:space="preserve">DUPLICADA 2021ER51066  2021EE56056 </t>
  </si>
  <si>
    <t>SF</t>
  </si>
  <si>
    <t xml:space="preserve"> 2021EE56352</t>
  </si>
  <si>
    <t xml:space="preserve">Respuesta solicitud de información con radicado SDA No.
2020ER80925 / 2020ER128105, y radicado Contraloría No. 3-2020-11487 del 30 de julio de 2020, información de contratos urgencias manifiestas.
</t>
  </si>
  <si>
    <t>2020ER80925 2021IE55380</t>
  </si>
  <si>
    <r>
      <t>MARZO:</t>
    </r>
    <r>
      <rPr>
        <sz val="8"/>
        <rFont val="Arial"/>
        <family val="2"/>
      </rPr>
      <t xml:space="preserve"> Mediante radicado N°2021IE53843 Proceso 5048014 del 24 de marzo de 2021, se comunica resultado seguimiento a las reservas presupuestales, pasivos exigibles y Plan de sostenibilidad contable .
</t>
    </r>
    <r>
      <rPr>
        <b/>
        <sz val="8"/>
        <rFont val="Arial"/>
        <family val="2"/>
      </rPr>
      <t>Publicado en el link:</t>
    </r>
    <r>
      <rPr>
        <sz val="8"/>
        <color rgb="FFFF0000"/>
        <rFont val="Arial"/>
        <family val="2"/>
      </rPr>
      <t xml:space="preserve"> </t>
    </r>
    <r>
      <rPr>
        <sz val="8"/>
        <rFont val="Arial"/>
        <family val="2"/>
      </rPr>
      <t>http://www.ambientebogota.gov.co/web/transparencia/reportes-de-control-interno/-/document_library_display/Jkr8/view/10873099</t>
    </r>
  </si>
  <si>
    <r>
      <t xml:space="preserve">MARZO: </t>
    </r>
    <r>
      <rPr>
        <sz val="8"/>
        <rFont val="Arial"/>
        <family val="2"/>
      </rPr>
      <t xml:space="preserve">Mediante radicado No. 2021IE53901 del 24 de marzo de 2021, se solicitó información preliminar para la preparación del plan de trabajo de auditoría interna a los procesos permisivos y sancionatorios.
</t>
    </r>
    <r>
      <rPr>
        <b/>
        <sz val="8"/>
        <rFont val="Arial"/>
        <family val="2"/>
      </rPr>
      <t xml:space="preserve">ABRIL: </t>
    </r>
    <r>
      <rPr>
        <sz val="8"/>
        <rFont val="Arial"/>
        <family val="2"/>
      </rPr>
      <t>Mediante radicado No. 2021IE60258 del 96 de abril de 2021, se solicitó información preliminar para la preparación del plan de trabajo de auditoría interna a los procesos permisivos y sancionatorios.</t>
    </r>
  </si>
  <si>
    <r>
      <rPr>
        <b/>
        <sz val="8"/>
        <rFont val="Arial"/>
        <family val="2"/>
      </rPr>
      <t xml:space="preserve">ENERO: </t>
    </r>
    <r>
      <rPr>
        <sz val="8"/>
        <rFont val="Arial"/>
        <family val="2"/>
      </rPr>
      <t xml:space="preserve">Mediante radicado No. 2021IE11025 del 21 de enero de 202, se realizó el informe de seguimiento del Plan de Mejoramiento por Proceso de Metrología, Monitoreo y Modelación.
</t>
    </r>
    <r>
      <rPr>
        <b/>
        <sz val="8"/>
        <rFont val="Arial"/>
        <family val="2"/>
      </rPr>
      <t xml:space="preserve">FEBRERO: </t>
    </r>
    <r>
      <rPr>
        <sz val="8"/>
        <rFont val="Arial"/>
        <family val="2"/>
      </rPr>
      <t>Mediante radicado No. 2021IE20779 del 03 de febrero de 2021, se realizó el registro de hallazgos de la auditoría interna al Laboratorio Ambiental en el Sistema de Información ISOLUCION bajo el número 168.</t>
    </r>
  </si>
  <si>
    <t>2021EE60075</t>
  </si>
  <si>
    <t>2020ER80925 2021IE59633</t>
  </si>
  <si>
    <t>2021EE64560</t>
  </si>
  <si>
    <t xml:space="preserve">Respuesta solicitud de información con radicado SDA No. 2020ER80925 / 2020ER128105, y radicado Contraloría No. 3-2020-11487 del 30 de julio de 2020, información de contratos urgencias manifiestas. </t>
  </si>
  <si>
    <t>2021IE64244 2020ER80925</t>
  </si>
  <si>
    <t>2021EE66465</t>
  </si>
  <si>
    <t>Solicitud de Modificación de Acción del Plan de Mejoramiento Institucional Hallazgo 3.2.1.12.</t>
  </si>
  <si>
    <t>2021IE01924 2021IE04754 2021IE06760 2021IE33085 2021IE61665 2021IE65208  2021ER68478</t>
  </si>
  <si>
    <t xml:space="preserve">P.M. CONTRALORÍA </t>
  </si>
  <si>
    <t>2021EE69017</t>
  </si>
  <si>
    <t xml:space="preserve">SUBPROCESO PARA CONSOLIDAR:   De conformidad con la revisión de los informes finales de las auditorías de regularidad y desempeño de las vigencias 2018, 2019 y 2020, realizados por la Contraloría de Bogotá D.C, a la Secretaria Distrital de Ambiente-SDA, se diligenció la matriz en formato Excel, con la información que le correspondió a la Oficina de Control Interno, en atención del Derecho de Petición del Concejal HUMBERTO RAFAEL AMÍN MARTELO, la cual se anexa a esta comunicación.  SDA 2021ER63597,  hallazgo 3.2.1.6,  hallazgo 3.2.1.5,  hallazgo 3.2.1.5, </t>
  </si>
  <si>
    <t>2021ER63597</t>
  </si>
  <si>
    <t>CONCEJO DE BOGOTÁ D.C</t>
  </si>
  <si>
    <t>ENTES DE CONTROL EXTERNO</t>
  </si>
  <si>
    <t>2021EE69158</t>
  </si>
  <si>
    <t xml:space="preserve">Su Oficio No. 606 del 03 de marzo de 2021. Comunicación cierre del Procedimiento Ordinario Preventivo IUS E-2018- 312705. Radicado SDA No. 2021ER40076 del 03 de marzo de 2021. 
</t>
  </si>
  <si>
    <t>2021IE64015 2021ER40076 2021EE69158</t>
  </si>
  <si>
    <t>PROCURADURÍA GENERAL DE LA NACIÓN</t>
  </si>
  <si>
    <t>2021EE69706</t>
  </si>
  <si>
    <t xml:space="preserve">2020ER80925 2021IE69212 </t>
  </si>
  <si>
    <t>2021EE70894</t>
  </si>
  <si>
    <t>Respuesta al radicado No. 20210055533 y SDA No. 2021ER66945 solicitud información IERNA 2020 – 2021 Capítulo 4.  capítulo sobre la gestión gubernamental frente al manejo de los residuos sólidos</t>
  </si>
  <si>
    <t>2021ER66945 2021IE69331 2021IE69550   2021IE70104 2021EE70894</t>
  </si>
  <si>
    <t>Contraloría General de la República-CGR</t>
  </si>
  <si>
    <t>ENTES DE CONTROL EXTERNOS</t>
  </si>
  <si>
    <t>2021EE74407</t>
  </si>
  <si>
    <t>2020ER80925 2021IE74318</t>
  </si>
  <si>
    <r>
      <rPr>
        <b/>
        <sz val="8"/>
        <rFont val="Arial"/>
        <family val="2"/>
      </rPr>
      <t>MARZO:</t>
    </r>
    <r>
      <rPr>
        <sz val="8"/>
        <rFont val="Arial"/>
        <family val="2"/>
      </rPr>
      <t xml:space="preserve"> Certificado del reporte de fecha 18 de marzo de 2021, según la información indicada en  forest No. 2021IE36617 informe cumplimiento derechos autor software.
</t>
    </r>
    <r>
      <rPr>
        <b/>
        <sz val="8"/>
        <rFont val="Arial"/>
        <family val="2"/>
      </rPr>
      <t xml:space="preserve">Publicado en el Link: </t>
    </r>
    <r>
      <rPr>
        <sz val="8"/>
        <rFont val="Arial"/>
        <family val="2"/>
      </rPr>
      <t>http://www.ambientebogota.gov.co/web/transparencia/reportes-de-control-interno/-/document_library_display/Jkr8/view/10876223</t>
    </r>
  </si>
  <si>
    <t>1. En acta de autocontrol N° 07 de 2021 de los días 21 y 22 de abril de 2021, se decidio cambiar la fecha de presentación del  Informe Seguimiento a la Implementación de la Política de prevención del Daño Antijurídico y la política de defensa judicial, se corre la fecha debido al volumen de actividades que están en curso y los ajustes que se están realizando a este informe.</t>
  </si>
  <si>
    <r>
      <rPr>
        <b/>
        <sz val="8"/>
        <rFont val="Arial"/>
        <family val="2"/>
      </rPr>
      <t>ABRIL:</t>
    </r>
    <r>
      <rPr>
        <sz val="8"/>
        <rFont val="Arial"/>
        <family val="2"/>
      </rPr>
      <t xml:space="preserve"> Se efectuó cierre de la acción 824 del Plan deMejoramiento por procesos y se comunicó mediante el radicado No. 2021IE75727 del 27/04/2021</t>
    </r>
  </si>
  <si>
    <t>2. En acta de autocontrol N° 009 del 06 de mayo de 2021 se decidio cambiar la fecha de presentación del informe Decreto 371 de 2010. Informe de seguimiento al cumplimiento del Decreto 371, por el volumen de actividades que debe ejecutar la contratista  que lo elaborá como auditoria, informe de austeridad del gasto e informe de PQRSF.</t>
  </si>
  <si>
    <r>
      <rPr>
        <b/>
        <sz val="8"/>
        <rFont val="Arial"/>
        <family val="2"/>
      </rPr>
      <t xml:space="preserve">ABRIL: </t>
    </r>
    <r>
      <rPr>
        <sz val="8"/>
        <rFont val="Arial"/>
        <family val="2"/>
      </rPr>
      <t xml:space="preserve">Con radicado N° 2021 IE65560 del 13 de abril de 2021, se solicita a la Subsecretaria General y de Control Disciplinario, Dirección de Gestión Corporativa y Subdirección Contractual, remitir información.
</t>
    </r>
    <r>
      <rPr>
        <b/>
        <sz val="8"/>
        <rFont val="Arial"/>
        <family val="2"/>
      </rPr>
      <t xml:space="preserve">ABRIL: </t>
    </r>
    <r>
      <rPr>
        <sz val="8"/>
        <rFont val="Arial"/>
        <family val="2"/>
      </rPr>
      <t xml:space="preserve">Se comunica el informe Final mediante el radicado N° 2021EE80276 Proceso 5076740 del 30 de abril de 2021.
</t>
    </r>
    <r>
      <rPr>
        <b/>
        <u/>
        <sz val="8"/>
        <rFont val="Arial"/>
        <family val="2"/>
      </rPr>
      <t>LINK DE PUBLICACIÓN</t>
    </r>
    <r>
      <rPr>
        <b/>
        <u/>
        <sz val="8"/>
        <color rgb="FFFF0000"/>
        <rFont val="Arial"/>
        <family val="2"/>
      </rPr>
      <t xml:space="preserve">
</t>
    </r>
    <r>
      <rPr>
        <sz val="8"/>
        <rFont val="Arial"/>
        <family val="2"/>
      </rPr>
      <t>http://www.ambientebogota.gov.co/web/transparencia/reportes-de-control-interno/-/document_library_display/Jkr8/view/10879127</t>
    </r>
  </si>
  <si>
    <t>3. En acta de autocontrol N° 009 del 06 de mayo de 2021 ,  se decidió cambiar la fecha de Realizar informes de verificación de contratos en todas sus etapas de julio pasa a diciembre de 2021 y se retira el programado del mes de agosto y octubre de 2021, porque durante este periodo se encuentra adelantando procesos de auditoría a Gestión Administrativa, Talento Humano y Direccionamiento Estratégico en los cuales se realizarán revisiones de contratos.</t>
  </si>
  <si>
    <r>
      <rPr>
        <b/>
        <sz val="11"/>
        <color theme="1"/>
        <rFont val="Arial"/>
        <family val="2"/>
      </rPr>
      <t xml:space="preserve">MARZO: </t>
    </r>
    <r>
      <rPr>
        <sz val="11"/>
        <color theme="1"/>
        <rFont val="Arial"/>
        <family val="2"/>
      </rPr>
      <t xml:space="preserve">Mediante radicado No. 2021IE53901 del 24 de marzo de 2021, se solicitó información preliminar para la preparación del plan de trabajo de auditoría interna a los procesos permisivos y sancionatorios.
</t>
    </r>
    <r>
      <rPr>
        <b/>
        <sz val="11"/>
        <color theme="1"/>
        <rFont val="Arial"/>
        <family val="2"/>
      </rPr>
      <t>ABRIL:</t>
    </r>
    <r>
      <rPr>
        <sz val="11"/>
        <color theme="1"/>
        <rFont val="Arial"/>
        <family val="2"/>
      </rPr>
      <t xml:space="preserve"> Mediante radicado No. 2021IE60258 del 96 de abril de 2021, se solicitó información preliminar para la preparación del plan de trabajo de auditoría interna a los procesos permisivos y sancionatorios.</t>
    </r>
  </si>
  <si>
    <r>
      <rPr>
        <b/>
        <sz val="8"/>
        <rFont val="Arial"/>
        <family val="2"/>
      </rPr>
      <t>FEBRERO:</t>
    </r>
    <r>
      <rPr>
        <sz val="8"/>
        <rFont val="Arial"/>
        <family val="2"/>
      </rPr>
      <t xml:space="preserve"> Mediante radicado N° 2021IE37858 del 28 de febrero de 2021, Respuesta al radicado No. 2021IE35595 del 24/02/2021 remisión de informe Plan de mejoramiento Convenio 1240 de 2017.</t>
    </r>
  </si>
  <si>
    <r>
      <t xml:space="preserve">FEBRERO: </t>
    </r>
    <r>
      <rPr>
        <sz val="8"/>
        <rFont val="Arial"/>
        <family val="2"/>
      </rPr>
      <t>Mediante el radicdo N° 2021IE21328 del 4 de febrero de 2021, se comunico el seguimiento y se solicito información a la Dirección Legal Ambiental.</t>
    </r>
    <r>
      <rPr>
        <b/>
        <sz val="8"/>
        <rFont val="Arial"/>
        <family val="2"/>
      </rPr>
      <t xml:space="preserve">
FEBRERO: </t>
    </r>
    <r>
      <rPr>
        <sz val="8"/>
        <rFont val="Arial"/>
        <family val="2"/>
      </rPr>
      <t xml:space="preserve">Mediante radicado N°2021IE31587 del 18 d febrero de 2021, se solicito información a los responsables de implementar acciones a las politicas de daño antijuridico. 
</t>
    </r>
    <r>
      <rPr>
        <b/>
        <sz val="8"/>
        <rFont val="Arial"/>
        <family val="2"/>
      </rPr>
      <t xml:space="preserve">FEBRERO: </t>
    </r>
    <r>
      <rPr>
        <sz val="8"/>
        <rFont val="Arial"/>
        <family val="2"/>
      </rPr>
      <t>Se remite a la Dirección Legal,</t>
    </r>
    <r>
      <rPr>
        <b/>
        <sz val="8"/>
        <rFont val="Arial"/>
        <family val="2"/>
      </rPr>
      <t xml:space="preserve"> </t>
    </r>
    <r>
      <rPr>
        <sz val="8"/>
        <rFont val="Arial"/>
        <family val="2"/>
      </rPr>
      <t xml:space="preserve">Reiteración solicitud de información de Políticas de Defensa Judicial, mediante el radicado N°  2021IE25050 del 09 de feberero de 2021.
</t>
    </r>
    <r>
      <rPr>
        <b/>
        <sz val="8"/>
        <rFont val="Arial"/>
        <family val="2"/>
      </rPr>
      <t xml:space="preserve">FEBRERO: </t>
    </r>
    <r>
      <rPr>
        <sz val="8"/>
        <rFont val="Arial"/>
        <family val="2"/>
      </rPr>
      <t xml:space="preserve"> Se remite mediante el radicado N° : 2021IE31466 del 18 de febrero de  2021, Urgente. Tercera solicitud de información de Políticas de Defensa Judicial Según Rad. 2021IE21328 y 2021IE25050.</t>
    </r>
    <r>
      <rPr>
        <b/>
        <sz val="8"/>
        <rFont val="Arial"/>
        <family val="2"/>
      </rPr>
      <t xml:space="preserve">
</t>
    </r>
    <r>
      <rPr>
        <b/>
        <u/>
        <sz val="8"/>
        <rFont val="Arial"/>
        <family val="2"/>
      </rPr>
      <t xml:space="preserve">
</t>
    </r>
    <r>
      <rPr>
        <b/>
        <sz val="8"/>
        <rFont val="Arial"/>
        <family val="2"/>
      </rPr>
      <t xml:space="preserve">MAYO: </t>
    </r>
    <r>
      <rPr>
        <sz val="8"/>
        <rFont val="Arial"/>
        <family val="2"/>
      </rPr>
      <t xml:space="preserve">Se comunica informe mediante el radicado N° 2021IE83620 del 05 demayo de 2021. </t>
    </r>
    <r>
      <rPr>
        <b/>
        <sz val="8"/>
        <rFont val="Arial"/>
        <family val="2"/>
      </rPr>
      <t xml:space="preserve">
Publicado en el Link:</t>
    </r>
    <r>
      <rPr>
        <b/>
        <u/>
        <sz val="8"/>
        <rFont val="Arial"/>
        <family val="2"/>
      </rPr>
      <t xml:space="preserve"> </t>
    </r>
    <r>
      <rPr>
        <u/>
        <sz val="8"/>
        <rFont val="Arial"/>
        <family val="2"/>
      </rPr>
      <t>http://www.ambientebogota.gov.co/web/transparencia/reportes-de-control-interno/-/document_library_display/Jkr8/view/10873099/30956?_110_INSTANCE_Jkr8_redirect=http%3A%2F%2Fwww.ambientebogota.gov.co%2Fweb%2Ftransparencia%2Freportes-de-control-interno%2F-%2Fdocument_library_display%2FJkr8%2Fview%2F10873099</t>
    </r>
  </si>
  <si>
    <r>
      <t xml:space="preserve">Informe comunicado con memorando No. 2021IE17777 del 31/01/2021.
</t>
    </r>
    <r>
      <rPr>
        <b/>
        <sz val="8"/>
        <rFont val="Arial"/>
        <family val="2"/>
      </rPr>
      <t xml:space="preserve">ABRIL: </t>
    </r>
    <r>
      <rPr>
        <sz val="8"/>
        <rFont val="Arial"/>
        <family val="2"/>
      </rPr>
      <t xml:space="preserve">Se comunica informe austeridad en el gasto Secretaria Distrital de Ambiente-SDA, primer trimestre vigencia 2021, mediante el radicado N°2021IE81099 del día 02 de mayo de 2021.
</t>
    </r>
    <r>
      <rPr>
        <b/>
        <u/>
        <sz val="8"/>
        <rFont val="Arial"/>
        <family val="2"/>
      </rPr>
      <t xml:space="preserve">Publilcado en el Link: </t>
    </r>
    <r>
      <rPr>
        <b/>
        <u/>
        <sz val="8"/>
        <color rgb="FFFF0000"/>
        <rFont val="Arial"/>
        <family val="2"/>
      </rPr>
      <t xml:space="preserve"> </t>
    </r>
    <r>
      <rPr>
        <sz val="8"/>
        <rFont val="Arial"/>
        <family val="2"/>
      </rPr>
      <t>http://www.ambientebogota.gov.co/web/transparencia/reportes-de-control-interno/-/document_library_display/Jkr8/view/10881191</t>
    </r>
  </si>
  <si>
    <r>
      <t>Cargado en el proceso en ISOLUCION
Informe tercer cuatrimestre de 2020, comunciado con memorando No. 2021IE08732 de 18/01/2021, publicado en el link: http://www.ambientebogota.gov.co/web/transparencia/reportes-de-control-interno/-/document_library_display/Jkr8/view/10867413</t>
    </r>
    <r>
      <rPr>
        <b/>
        <sz val="8"/>
        <color theme="1"/>
        <rFont val="Arial"/>
        <family val="2"/>
      </rPr>
      <t xml:space="preserve">
MAYO: </t>
    </r>
    <r>
      <rPr>
        <sz val="8"/>
        <color theme="1"/>
        <rFont val="Arial"/>
        <family val="2"/>
      </rPr>
      <t>Se comunica mediante el radicadoN° 2021IE100097 del 24 de mayo de 2021 el r Seguimiento Sistema de Administración de Riesgos. Corte 30 de Abril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</si>
  <si>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Mediante el radicado N° 2021IE100078 del 24 de mayo de 2021 se comunica el Resultados evaluación del mapa de riesgos de Gestión y de Corrupción del proceso Evaluación, Control y Seguimiento, primer cuatrimestre, corte 30 de
Abril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</si>
  <si>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mediante el radicado N°2021IE100235 del 24 de mayo de 2021 Resultados Primer Seguimiento Sistema de Administración de Riesgos. Corte 30 de Abril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</si>
  <si>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 xml:space="preserve">Se comunica mediante el radicado N° 2021IE100238 del 24 de mayo de 2021 Resultados Primer Seguimiento, Sistema de Administración de Riesgos. Corte 30 de Abril de 2021. </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</si>
  <si>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Resultados Primer Seguimiento Sistema de Administración de Riesgos.
Proceso Participación y Educación Ambiental. Corte 30 de Abril de 2021.
</t>
    </r>
    <r>
      <rPr>
        <b/>
        <sz val="8"/>
        <color theme="1"/>
        <rFont val="Arial"/>
        <family val="2"/>
      </rPr>
      <t xml:space="preserve">MAYO: </t>
    </r>
    <r>
      <rPr>
        <sz val="8"/>
        <color theme="1"/>
        <rFont val="Arial"/>
        <family val="2"/>
      </rPr>
      <t>Mediante el radicado N° 2021IE100241 del 24 de mayo de 2021 Resultados Primer Seguimiento Sistema de Administración de Riesgos. Corte 30 de Abril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</si>
  <si>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Mediante el radicado N° 2021IE100252 del 24 de mayo de 2021, Resultados Primer Seguimiento Sistema de Administración de Riesgos.
Corte 30 de Abril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</si>
  <si>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el seguimiento mediante el radicado N° 2021IE105999 del 31 de mayo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</si>
  <si>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Se comunica seguimiento mediante radicado N°202IE106000 del 31 de mayo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</si>
  <si>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seguimiento mediante radicado N 105983 del 31 de mayo de 2021.</t>
    </r>
  </si>
  <si>
    <r>
      <t xml:space="preserve">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</si>
  <si>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Se comunica mediante el radicado N° 2021IE106027 del 31 de mayo de 2021.
</t>
    </r>
  </si>
  <si>
    <t xml:space="preserve">Auditoría de desempeño PAD 2021 - Código N° 50. -Contraloría Distrital </t>
  </si>
  <si>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Se comunica la evaluación mediante el radicado n° 2021IE106282 del 31 de mayo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</si>
  <si>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Se comunica la evaluación mediante el radicado n° 2021IE106309 del 31 de mayo de 2021.</t>
    </r>
  </si>
  <si>
    <t xml:space="preserve"> NTC-ISO/IEC 17025:2017,  Auditoría Interna al Laboratorio Ambiental de la SDA correspondiente a la matriz aire con alcance al área técnica de fuentes fijas, en donde se tendrá en cuenta los métodos de medición para la toma de muestra de haluros de hidrógeno y determinación de oxígeno por método instrumental, que no están acreditados ante el IDEAM, pero que requieren ser evaluados para solicitar la extensión.</t>
  </si>
  <si>
    <t xml:space="preserve">Auditoría al Proceso Direccionamiento Estratégico,incluye: Caracterización, procedimientos del proceso, Sistema Único de Información y Trámites SUIT, evaluación de los objetivos estratégicos y avance en el cumplimiento de metas proyecto de inversión,  ejecución presuuestal, financiera y física. </t>
  </si>
  <si>
    <t>Auditoría al Proceso Gestión Ambiental y Desarrollo Rural: incluye: Caracterización, procedimientos del proceso, planes de manejo de Áreas Protegidas y Humedales, Planes de Ordenación y Manejo de Cuencas Hidrográficas, Plan de Accion de Suelos  de Protección, incluye procedimientos del proceso</t>
  </si>
  <si>
    <t>Auditoría al proceso de gestión del talento humano,incluye: Caracterización, procedimientos del proceso, Sistema de seguridad y salud en el trabajo, Sistema de Información Distrital de Empleo y Administración Pública - SIDEAP, evaluación del impacto del PIC,  política de Integridad,  plan de vacantes, plan de bienestar, comité de convivencia, solicitudes de traslado, rotación de personal, plan estratégico de Talento Humano. (Ingreso, permanencia y retiro).</t>
  </si>
  <si>
    <t>Auditoría al Proceso de Gestión Administrativa, incluye: Caracterización, procedimientos del proceso, sistema de Gestión Ambiental: PIGA, componente de gestión ambiental (Res. SDA No 02163 de 2020), verificación de contratos de servicios tercerizados, almacén e inventarios, plan de mantenimiento.</t>
  </si>
  <si>
    <t>2021EE82289</t>
  </si>
  <si>
    <t>2020ER80925 2021IE81337</t>
  </si>
  <si>
    <t>LEIDY JOHANA BONILLA GONZALEZ</t>
  </si>
  <si>
    <t xml:space="preserve">2021EE84079 </t>
  </si>
  <si>
    <t>Respuesta radicado Contraloría 2021ER0053460 radicado SDA 2021ER66202. Solicitud de información para Auditoría Desempeño Compras Públicas Sostenibles.</t>
  </si>
  <si>
    <t xml:space="preserve">2021ER66202 2021IE83683  2021EE84079 </t>
  </si>
  <si>
    <t>SC</t>
  </si>
  <si>
    <t>2021EE89828</t>
  </si>
  <si>
    <t xml:space="preserve">Respuesta solicitud de información con radicado SDA No. 2020ER80925 / 2020ER128105, y radicado Contraloría No. 2020-11487 del 30 de julio de 2020, información de contratos urgencias manifiestas. 
</t>
  </si>
  <si>
    <t>2021EE89828  2020ER80925 2021IE89068</t>
  </si>
  <si>
    <t>2021EE91753</t>
  </si>
  <si>
    <t xml:space="preserve">Respuesta radicado SDA No. 2021ER84067 del 5 de mayo del 2021 y radicado Contraloría de Bogotá D.C. No. 2-2021-11767 del 5 de mayo del 2021. al Concejal Manuel José Sarmiento, mediante oficio radicado No. 2021EE86997 del 7 de mayo de 2021, a la solicitud del radicado en la SDA No.2021ER82861 del 4 de mayo de 2021 y radicado del Concejo de Bogotá No. 2021EE5327 del 4 de mayo de 2021 a las 8:51 a.m., con asunto: “Cuestionario Compromiso Ambiental”
</t>
  </si>
  <si>
    <t>2021EE86997 2021EE86998 2021ER84067  2021IE90033</t>
  </si>
  <si>
    <t>DESPACHO SDA -OCI</t>
  </si>
  <si>
    <t>2021EE92907</t>
  </si>
  <si>
    <t>Traslado por competencia solicitud de información IERNA 2020 ¿ 2021 Capítulo 4 radiado CGR No. 20210055533 y SDA No.2021ER89691 del 10 de mayo de 2021.</t>
  </si>
  <si>
    <t>2021ER66945 2021IE69331 2021IE69550   2021IE70104 2021EE70894  2021ER89691 2021EE92907 2021EE93461</t>
  </si>
  <si>
    <t>SEGAE-SRHS-SCASP-OCI</t>
  </si>
  <si>
    <t>2021EE93461</t>
  </si>
  <si>
    <t xml:space="preserve">Respuesta al radicado SDA No. 2021ER89691 aclaración información IERNA 2020
– 2021 Capítulo 4 remitida SDA No. 2021EE70894 del 20 de abril de 2021. “En atención a la información enviada para la construcción del Capítulo 4 del IERNA, se
informa que luego de su revisión es necesario solicitar las siguientes aclaraciones:
1. Se evidencia el diligenciamiento de la hoja C2 del formulario de excel, pero no la hoja C1
y C3, por lo que es necesario conocer la razón.
2. Se solicita nuevamente el envío de la o "Base de datos Residuos Peligrosos" debido a
que no se pudo abrir este archivo.”
</t>
  </si>
  <si>
    <t>2021EE94560</t>
  </si>
  <si>
    <t>Referencia: Solicitud de prórroga radicado Contraloría 2-2021-12415 Radicado SDA No. 2021ER92685, - información, relacionada con las obras publicas que se encuentran en
ejecución.</t>
  </si>
  <si>
    <t>2021ER92685  2021IE94308   2021IE96833 2021EE97014 2021EE94560  2021ER95138</t>
  </si>
  <si>
    <t>DGC-DGA-OCI</t>
  </si>
  <si>
    <t>2020IE94960</t>
  </si>
  <si>
    <t>2020IE94960 - Respuesta solicitud de información con radicado SDA No. 2020ER80925 / 2020ER128105, y radicado Contraloría No. 2020-11487 del 30 de julio de 2020, información de contratos urgencias manifiestas.</t>
  </si>
  <si>
    <t xml:space="preserve"> FRANCISCO JAVIER ROMERO QUINTERO</t>
  </si>
  <si>
    <t>2021EE97014</t>
  </si>
  <si>
    <t>Respuesta solicitud Contraloría 2-2021-12415 Radicado SDA No. 2021ER92685, - información, relacionada con las obras publicas que se encuentran en ejecución.</t>
  </si>
  <si>
    <t>2021EE100557</t>
  </si>
  <si>
    <t>Respuesta solicitud de información con radicado SDA 2020ER80925 y radicado CONTRALORIA 3-2020-11487 - Información de contratos urgencias manifiestas</t>
  </si>
  <si>
    <t>2020ER80925 2021EE100557   2021IE99982</t>
  </si>
  <si>
    <t>2021EE104106</t>
  </si>
  <si>
    <t xml:space="preserve">Respuesta al radicado No. 2021ER99037 del 21 de mayo de 2021 - Invitación a participar en la Mesa de Seguimiento y Control de la Construcción del Centro de Protección Animal – CEA. mesa de seguimiento y control los funcionarios y contratista que se relacionan en la siguiente tabla - La instancia tendrá lugar el próximo miércoles 2 de junio 2021, a las 9:00 a.m., en las instalaciones de la Contraloría de Bogotá, D.C., ubicada en la carrera 32 A No 26 A 10, piso (17) diecisiete.
</t>
  </si>
  <si>
    <t xml:space="preserve"> 2021ER99037 </t>
  </si>
  <si>
    <t xml:space="preserve">2021EE106072 </t>
  </si>
  <si>
    <t>Respuesta solicitud de información con radicado SDA No. 2020ER80925 / 2020ER128105, y radicado Contraloría No. 2020-11487 del 30 de julio de 2020, información de contratos urgencias manifiestas.</t>
  </si>
  <si>
    <t xml:space="preserve">2020ER80925 2021IE105982 2021EE106072 </t>
  </si>
  <si>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Mediante el radicado N° 2021IE106684 del 31 de mayo de 2021 se comunica el resultado primer seguimiento sistma de Administración del riesgo.</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</si>
  <si>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 xml:space="preserve">MAYO: </t>
    </r>
    <r>
      <rPr>
        <sz val="8"/>
        <color theme="1"/>
        <rFont val="Arial"/>
        <family val="2"/>
      </rPr>
      <t>Mediante el radicado N° 2021IE106712 del 31 de mayo de 2021, se comunica elprimer seguimiento al sistema de administración del riesgos.</t>
    </r>
  </si>
  <si>
    <r>
      <rPr>
        <b/>
        <sz val="8"/>
        <rFont val="Arial"/>
        <family val="2"/>
      </rPr>
      <t xml:space="preserve">MAYO: </t>
    </r>
    <r>
      <rPr>
        <sz val="8"/>
        <rFont val="Arial"/>
        <family val="2"/>
      </rPr>
      <t>Se comunica el seguimiento mediante el radicado N° 2021IE106695 del 31 de mayo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</si>
  <si>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el radicado N° 2021IE106832 del 31 de mayo de 2021 se comunica el resultado primer seguimiento sistema de Administración del riesgo.</t>
    </r>
  </si>
  <si>
    <r>
      <t xml:space="preserve">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
</t>
    </r>
    <r>
      <rPr>
        <b/>
        <sz val="8"/>
        <color theme="1"/>
        <rFont val="Arial"/>
        <family val="2"/>
      </rPr>
      <t xml:space="preserve">JUNIO: </t>
    </r>
    <r>
      <rPr>
        <sz val="8"/>
        <color theme="1"/>
        <rFont val="Arial"/>
        <family val="2"/>
      </rPr>
      <t>Mediante el radicado N°° 2021IE108367 del 02 de junio de 2021- solicitud revisión recomendaciones monitoreo tercera línea de defensa al Plan Anticorrupción y de Atención al Ciudadano PAAC.</t>
    </r>
  </si>
  <si>
    <t>Seguimiento a la implementación del documento "Esquema de líneas de Defensa" adoptado en el CICCI de fecha 22 de diciembre de 2020, acta N° 12 de 2020.</t>
  </si>
  <si>
    <r>
      <rPr>
        <b/>
        <sz val="8"/>
        <rFont val="Arial"/>
        <family val="2"/>
      </rPr>
      <t xml:space="preserve">FEBRERO: </t>
    </r>
    <r>
      <rPr>
        <sz val="8"/>
        <rFont val="Arial"/>
        <family val="2"/>
      </rPr>
      <t>Mediante radicado N°</t>
    </r>
    <r>
      <rPr>
        <b/>
        <sz val="8"/>
        <rFont val="Arial"/>
        <family val="2"/>
      </rPr>
      <t xml:space="preserve"> </t>
    </r>
    <r>
      <rPr>
        <sz val="8"/>
        <rFont val="Arial"/>
        <family val="2"/>
      </rPr>
      <t>2021IE24758 del 09 de febrero de 2021, Comunicación resultado seguimiento cumplimiento acciones plan de mejoramiento suscrito ante la Contraloría Distrital.</t>
    </r>
  </si>
  <si>
    <r>
      <rPr>
        <b/>
        <sz val="8"/>
        <rFont val="Arial"/>
        <family val="2"/>
      </rPr>
      <t xml:space="preserve">MAYO: </t>
    </r>
    <r>
      <rPr>
        <sz val="8"/>
        <rFont val="Arial"/>
        <family val="2"/>
      </rPr>
      <t>Mediante radicado N° 2021IE105956 del 31 de mayo de 2021, – Solicitud de cierre a la oportunidad de mejora No.429 del 2019, correspondiente al proceso Planeación Ambiental.</t>
    </r>
  </si>
  <si>
    <r>
      <rPr>
        <b/>
        <sz val="11"/>
        <color theme="1"/>
        <rFont val="Arial"/>
        <family val="2"/>
      </rPr>
      <t>CONTROL DE CAMBIOS</t>
    </r>
    <r>
      <rPr>
        <sz val="11"/>
        <color theme="1"/>
        <rFont val="Arial"/>
        <family val="2"/>
      </rPr>
      <t xml:space="preserve">
1. Memorando 202IE106024 del 1 de mayo de 2021, de la SCAAV cambia la fecha de la auditoría  NTC-ISO/IEC 17025:2017,  Auditoría Interna al Laboratorio Ambiental de la SDA correspondiente a la matriz aire con alcance al área técnica de fuentes fijas, en donde se tendrá en cuenta los métodos de medición para la toma de muestra de haluros de hidrógeno y determinación de oxígeno por método instrumental, que no están acreditados ante el IDEAM, pero que requieren ser evaluados para solicitar la extensión, de abril de 2021 a Julio de 2021.</t>
    </r>
  </si>
  <si>
    <r>
      <rPr>
        <b/>
        <sz val="8"/>
        <rFont val="Arial"/>
        <family val="2"/>
      </rPr>
      <t xml:space="preserve">ENERO: </t>
    </r>
    <r>
      <rPr>
        <sz val="8"/>
        <rFont val="Arial"/>
        <family val="2"/>
      </rPr>
      <t xml:space="preserve">Mediante el radicado N°  2021IE14246 Proc 4995352 del 26 de enro de 2021, Solicitud cierre acción #817 del Plan de Mejoramiento Proceso Gestión
Tecnológica
</t>
    </r>
    <r>
      <rPr>
        <b/>
        <sz val="8"/>
        <rFont val="Arial"/>
        <family val="2"/>
      </rPr>
      <t xml:space="preserve">MARZO: </t>
    </r>
    <r>
      <rPr>
        <sz val="8"/>
        <rFont val="Arial"/>
        <family val="2"/>
      </rPr>
      <t>Se da respuesta con radicado N° 2021IE14246 sobre Solicitud cierre acción #817 del Plan de Mejoramiento Proceso Gestión Tecnológica: 2021IE20553 Proc 5003025 del 03 de febrero de  2021.</t>
    </r>
  </si>
  <si>
    <r>
      <rPr>
        <b/>
        <sz val="8"/>
        <rFont val="Arial"/>
        <family val="2"/>
      </rPr>
      <t xml:space="preserve">JUNIO: </t>
    </r>
    <r>
      <rPr>
        <sz val="8"/>
        <rFont val="Arial"/>
        <family val="2"/>
      </rPr>
      <t>Este proceso no cuenta con acciones en el Plan de Mejoramiento suscrito con la Contraloría de Bogotá.</t>
    </r>
  </si>
  <si>
    <r>
      <rPr>
        <b/>
        <sz val="8"/>
        <rFont val="Arial"/>
        <family val="2"/>
      </rPr>
      <t>MAYO:</t>
    </r>
    <r>
      <rPr>
        <sz val="8"/>
        <rFont val="Arial"/>
        <family val="2"/>
      </rPr>
      <t xml:space="preserve"> Mediante el radicado N° 2021IE92328 del 12 de mayo de 2021, resultado de la verificación del avance de la ejeccución de las acciones.</t>
    </r>
  </si>
  <si>
    <r>
      <rPr>
        <b/>
        <sz val="8"/>
        <rFont val="Arial"/>
        <family val="2"/>
      </rPr>
      <t>MAYO:</t>
    </r>
    <r>
      <rPr>
        <sz val="8"/>
        <rFont val="Arial"/>
        <family val="2"/>
      </rPr>
      <t xml:space="preserve"> Memorando radicado No. 2021IE103897 del 27 de mayo del 2021- Solicitud evidencias sobre el avance y/o cumplimiento de las acciones del plan de mejoramiento suscrito ante la Contraloría de Bogotá D.C, a cargo de la Subdirección Contractual.</t>
    </r>
  </si>
  <si>
    <r>
      <rPr>
        <b/>
        <sz val="8"/>
        <rFont val="Arial"/>
        <family val="2"/>
      </rPr>
      <t xml:space="preserve">MAYO: </t>
    </r>
    <r>
      <rPr>
        <sz val="8"/>
        <rFont val="Arial"/>
        <family val="2"/>
      </rPr>
      <t xml:space="preserve">Se comunica informe mediante el rdicado N° 2021IE105377 del 28 de mayo de 2021.
</t>
    </r>
    <r>
      <rPr>
        <b/>
        <sz val="8"/>
        <rFont val="Arial"/>
        <family val="2"/>
      </rPr>
      <t>Link de Publicación:</t>
    </r>
    <r>
      <rPr>
        <sz val="8"/>
        <rFont val="Arial"/>
        <family val="2"/>
      </rPr>
      <t xml:space="preserve"> http://www.ambientebogota.gov.co/web/transparencia/reportes-de-control-interno/-/document_library_display/Jkr8/view/10883373</t>
    </r>
  </si>
  <si>
    <r>
      <t xml:space="preserve">JUNIO: </t>
    </r>
    <r>
      <rPr>
        <sz val="8"/>
        <rFont val="Arial"/>
        <family val="2"/>
      </rPr>
      <t>Mediante radicado N° 2021IE112111 del 08 de junio de 2021 se comunica el seguimiento actas de autocontrol, hallazgos 3.2.1.1. y 3.2.1.10. Dirección de Control Ambiental.</t>
    </r>
  </si>
  <si>
    <r>
      <rPr>
        <b/>
        <sz val="8"/>
        <rFont val="Arial"/>
        <family val="2"/>
      </rPr>
      <t>FEBRERO:</t>
    </r>
    <r>
      <rPr>
        <sz val="8"/>
        <rFont val="Arial"/>
        <family val="2"/>
      </rPr>
      <t xml:space="preserve"> Mediante radicado N°2021IE24957 del 09 de febrero de 2021, se da Respuesta memorando No. 2021IE24196, revisión de cumplimiento acción
del hallazgo 3.2.1.14 de la Contraloría de Bogotá.
</t>
    </r>
    <r>
      <rPr>
        <b/>
        <sz val="8"/>
        <rFont val="Arial"/>
        <family val="2"/>
      </rPr>
      <t>FEBRERO:</t>
    </r>
    <r>
      <rPr>
        <sz val="8"/>
        <rFont val="Arial"/>
        <family val="2"/>
      </rPr>
      <t xml:space="preserve"> 2021IE34768 del 23 de febrero de 2021 - Respuesta al radicado No. 2021IE32620 del 19/02/2021 respuesta al resultado seguimiento avance de cumplimiento acciones Plan de Mejoramiento suscrito ante la Contraloría de Bogotá.
</t>
    </r>
    <r>
      <rPr>
        <b/>
        <sz val="8"/>
        <rFont val="Arial"/>
        <family val="2"/>
      </rPr>
      <t xml:space="preserve">JUNIO:  </t>
    </r>
    <r>
      <rPr>
        <sz val="8"/>
        <rFont val="Arial"/>
        <family val="2"/>
      </rPr>
      <t xml:space="preserve">Mediante radicado N° 2021IE113390 del 08 de junio de 2021 se comunica el seguimiento actas de autocontrol del proceso. </t>
    </r>
  </si>
  <si>
    <r>
      <rPr>
        <b/>
        <sz val="8"/>
        <rFont val="Arial"/>
        <family val="2"/>
      </rPr>
      <t>ENERO:</t>
    </r>
    <r>
      <rPr>
        <sz val="8"/>
        <rFont val="Arial"/>
        <family val="2"/>
      </rPr>
      <t xml:space="preserve"> Mediante radicado No. 2021IE07304 del 16 de enero de 2021, se realizó el informe de seguimiento del Plan de Mejoramiento por Proceso de Evaluación, Control y Seguimiento.
</t>
    </r>
    <r>
      <rPr>
        <b/>
        <sz val="8"/>
        <rFont val="Arial"/>
        <family val="2"/>
      </rPr>
      <t xml:space="preserve">JUNIO:  </t>
    </r>
    <r>
      <rPr>
        <sz val="8"/>
        <rFont val="Arial"/>
        <family val="2"/>
      </rPr>
      <t>Mediante el radicado N° 2021IE115790 del 11 de junio de 2021, Primer Informe de Seguimiento y Evaluación del Desempeño del Plan de Mejoramiento por Proceso. Evaluación, Control y Seguimiento. Corte 31 de mayo de 2021.</t>
    </r>
  </si>
  <si>
    <t>2021EE112587</t>
  </si>
  <si>
    <t>Respuesta solicitud de información con radicado SDA No. 2020ER80925 / 2020ER128105, y radicado Contraloría No. 2020-11487 del 30 de julio de 2020, información de contratos urgencias manifiestas. </t>
  </si>
  <si>
    <t>EE</t>
  </si>
  <si>
    <t>2021IE112116 2021EE112587</t>
  </si>
  <si>
    <t>2021EE114081</t>
  </si>
  <si>
    <t>Traslado Solicitud Contraloría 2-2021-14581- Compromisos Humedal Tibabuyes- Campamento.</t>
  </si>
  <si>
    <t>2021ER113669</t>
  </si>
  <si>
    <t>Empresa de Acueducto y Alcantarillado de Bogotá</t>
  </si>
  <si>
    <t>2021EE115280</t>
  </si>
  <si>
    <t>Alcance radicado No. 2021EE114081 de 09 de junio de 2021, Traslado Solicitud Contraloría 2-2021-14581- Compromisos Humedal Tibabuyes- Campamento.</t>
  </si>
  <si>
    <t>2021ER113669 2021EE114081</t>
  </si>
  <si>
    <r>
      <t>ENERO:</t>
    </r>
    <r>
      <rPr>
        <sz val="8"/>
        <rFont val="Arial"/>
        <family val="2"/>
      </rPr>
      <t xml:space="preserve"> mediante la Consolidación y remisión de respuesta de requerimientos a entes externos de control mediante el siguiente radicados: 2021EE06785 de 15 de enero,2021IE15337 de 27 de
enero, 2021EE17562 de 29 de enero</t>
    </r>
    <r>
      <rPr>
        <b/>
        <sz val="8"/>
        <rFont val="Arial"/>
        <family val="2"/>
      </rPr>
      <t xml:space="preserve">
FEBRERO: </t>
    </r>
    <r>
      <rPr>
        <sz val="8"/>
        <rFont val="Arial"/>
        <family val="2"/>
      </rPr>
      <t>Respuesta al radicado No. 2021IE32620 del 19/02/2021 respuesta al resultado seguimiento avance de cumplimiento acciones Plan de Mejoramiento suscrito ante la Contraloría de Bogotá.</t>
    </r>
    <r>
      <rPr>
        <b/>
        <sz val="8"/>
        <rFont val="Arial"/>
        <family val="2"/>
      </rPr>
      <t xml:space="preserve">
FEBRERO:</t>
    </r>
    <r>
      <rPr>
        <sz val="8"/>
        <rFont val="Arial"/>
        <family val="2"/>
      </rPr>
      <t xml:space="preserve"> radicado 2021EE18945 de 01 de febrero, 2021EE21702 de 04 de febrero.
</t>
    </r>
    <r>
      <rPr>
        <b/>
        <sz val="8"/>
        <rFont val="Arial"/>
        <family val="2"/>
      </rPr>
      <t>FEBRERO:</t>
    </r>
    <r>
      <rPr>
        <sz val="8"/>
        <rFont val="Arial"/>
        <family val="2"/>
      </rPr>
      <t xml:space="preserve"> Elaboración de comunicación para la Contraloría General de la República sobre el cumplimiento de la acción No.1 del
hallazgo No.7 del Plan de mejoramiento de la Actuación
Especial de Fiscalización AT-197 de 2019, a cargo de la
Secretaria Distrital de Ambiente-SDA. Oficio radicado No.
2021EE11839 del 22 de enero del 2021.
</t>
    </r>
    <r>
      <rPr>
        <b/>
        <sz val="8"/>
        <rFont val="Arial"/>
        <family val="2"/>
      </rPr>
      <t>FEBRERO:</t>
    </r>
    <r>
      <rPr>
        <sz val="8"/>
        <rFont val="Arial"/>
        <family val="2"/>
      </rPr>
      <t xml:space="preserve"> Consolidación respuesta solicitud de información con radicado SDA No. 2020ER80925 – Información de contratos
urgencias manifiestas. Oficio radicado No. 2021EE28275 del
15 de febrero del 2021.
</t>
    </r>
    <r>
      <rPr>
        <b/>
        <sz val="8"/>
        <rFont val="Arial"/>
        <family val="2"/>
      </rPr>
      <t xml:space="preserve">FEBRERO: </t>
    </r>
    <r>
      <rPr>
        <sz val="8"/>
        <rFont val="Arial"/>
        <family val="2"/>
      </rPr>
      <t xml:space="preserve">Consolidación de respuesta a solicitud de información Auditoria de Desempeño, código 50, PAD 2021 – Contratos SDA-CPS-20201829, SDA-CPS-20202028 y SDA-CPS-20201469, según radicado No.  2021EE29723 del 16 de febrero de 2021.
Consolidación de respuesta a solicitud de información Auditoria de Desempeño, código 50, PAD 2021 – CPS-20202054, SDA-CPS-20201436 y SDA-CPS-20201772, según radicado No. 2021EE37235 del 26 de febrero de 2021.
Consolidación de respuesta a solicitud de información de la Contraloría de Bogota sobre aspector relacionados con publicidad visual exterior, según radicado No. 2021EE32807 del 21 de febrero de 2021.
</t>
    </r>
    <r>
      <rPr>
        <b/>
        <sz val="8"/>
        <rFont val="Arial"/>
        <family val="2"/>
      </rPr>
      <t>MARZO:</t>
    </r>
    <r>
      <rPr>
        <sz val="8"/>
        <rFont val="Arial"/>
        <family val="2"/>
      </rPr>
      <t xml:space="preserve"> Mediante memorando N°  2021EE38424 del 01/03/2021,Respuesta 2021ER36139 - 2-2021-04565 - SOLICITUD INFORMACIÓN CONTRATOS Contrato SDA-CPS-20201597 - Contrato SDA-CPS-20201781 - Contrato SDA-CPS-20202056 - Contrato SDA-202024 del38 -  
</t>
    </r>
    <r>
      <rPr>
        <b/>
        <sz val="8"/>
        <rFont val="Arial"/>
        <family val="2"/>
      </rPr>
      <t xml:space="preserve">MARZO: </t>
    </r>
    <r>
      <rPr>
        <sz val="8"/>
        <rFont val="Arial"/>
        <family val="2"/>
      </rPr>
      <t xml:space="preserve">Consolidación de respuesta a solicitud información Auditoria de Desempeño, código 50, PAD 2021 - contrato SDA-CPS-20201597, contrato SDA-CPS-20201781, contrato SDA-CPS-20202056 y contrato SDA-20202438, según radicado No. 2021EE38424 del 01 de marzo de 2021.
</t>
    </r>
    <r>
      <rPr>
        <b/>
        <sz val="8"/>
        <rFont val="Arial"/>
        <family val="2"/>
      </rPr>
      <t>ABRIL:</t>
    </r>
    <r>
      <rPr>
        <sz val="8"/>
        <rFont val="Arial"/>
        <family val="2"/>
      </rPr>
      <t xml:space="preserve"> Respuesta solicitud de información con radicado SDA No. 2020ER80925 y 2020ER128105, radicado Contraloría No. 3-2020-11487 del 30 de julio de 2020, información de contratos urgencias manifiestas radicado N°2021EE60075 del 5/04/2021.
</t>
    </r>
    <r>
      <rPr>
        <b/>
        <sz val="8"/>
        <rFont val="Arial"/>
        <family val="2"/>
      </rPr>
      <t>MAYO:</t>
    </r>
    <r>
      <rPr>
        <sz val="8"/>
        <rFont val="Arial"/>
        <family val="2"/>
      </rPr>
      <t xml:space="preserve"> Respuesta solicitud de información con radicado SDA No. 2020ER80925 y 2020ER128105–, radicado Contraloría No. 3-2020-11487 del 30 de julio de 2020, información de contratos urgencias manifiestas mediante radicado N° 2021EE82289
</t>
    </r>
    <r>
      <rPr>
        <b/>
        <sz val="8"/>
        <rFont val="Arial"/>
        <family val="2"/>
      </rPr>
      <t xml:space="preserve">JUNIO: </t>
    </r>
    <r>
      <rPr>
        <sz val="8"/>
        <rFont val="Arial"/>
        <family val="2"/>
      </rPr>
      <t>Respuesta solicitud de información con radicado SDA No. 2020ER80925 / 2020ER128105, y radicado Contraloría No. 2020-11487 del 30 de julio de 2020, información de contratos urgencias manifiestas, mediante  Radicado N° 2021EE112587 del 8 de junio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</si>
  <si>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t>
    </r>
  </si>
  <si>
    <r>
      <t xml:space="preserve">Cargado en el proceso en ISOLUCION
Informe tercer cuatrimestre de 2020, comunciado con memorando No. 2021IE08732 de 18/01/2021, publicado en el link: http://www.ambientebogota.gov.co/web/transparencia/reportes-de-control-interno/-/document_library_display/Jkr8/view/10867413.
</t>
    </r>
    <r>
      <rPr>
        <b/>
        <sz val="8"/>
        <color theme="1"/>
        <rFont val="Arial"/>
        <family val="2"/>
      </rPr>
      <t>MAYO:</t>
    </r>
    <r>
      <rPr>
        <sz val="8"/>
        <color theme="1"/>
        <rFont val="Arial"/>
        <family val="2"/>
      </rPr>
      <t xml:space="preserve"> Mediante radicado No. 2021IE94510 del 14 de mayo de 2021, se preparó y socializó el "Primer Informe de Seguimiento y Evaluación sobre el Estado de la Gestión de los Riesgos de Corrupción y de Gestión y del Plan Anticorrupción y de Atención al Ciudadano. Corte Enero a Abril de 2021".</t>
    </r>
  </si>
  <si>
    <r>
      <rPr>
        <b/>
        <sz val="8"/>
        <rFont val="Arial"/>
        <family val="2"/>
      </rPr>
      <t xml:space="preserve">ENERO: </t>
    </r>
    <r>
      <rPr>
        <sz val="8"/>
        <rFont val="Arial"/>
        <family val="2"/>
      </rPr>
      <t xml:space="preserve">Se realizó asesoría y recomendaciones frente a los planes de acción consolidados de la entidad, comunicado con memorando No. 2021IE17032 de 29/01/2021.
</t>
    </r>
    <r>
      <rPr>
        <b/>
        <sz val="8"/>
        <rFont val="Arial"/>
        <family val="2"/>
      </rPr>
      <t xml:space="preserve">ENERO: </t>
    </r>
    <r>
      <rPr>
        <sz val="8"/>
        <rFont val="Arial"/>
        <family val="2"/>
      </rPr>
      <t xml:space="preserve">Mediante radicado No. 2021IE14252 del 26 de enero de 2020, se realizó asesoría sobre la propuesta del Mapa de Riesgos del proceso de Comunicaciones.
Mediante radicado No. 2021IE11344 del 21 de enero de 2021,  se realizó asesoría sobre la propuesta del Mapa de Riesgos del proceso de Gestión Disciplinaria.
Mediante radicados No. 2021IE11953 del 22 de enero de 2021 y 2021IE13003 del 25 de enero de 2021, se realizó asesoría sobre la propuesta del Mapa de Riesgos del Proceso de Gestión Ambiental y Desarrollo Rural.
Mediante radicado No. 2021IE13001 del 21 de enero de 2021, se realizó asesoría sobre la propuesta del Mapa de Riesgos del proceso de Gestión Financiera.
Mediante radicado No. 2021IE17032 delm29 de enero de 2021, se realizó asesoría sobre la formulación de los planes institucionales vigencia 2021 de conformidad con lo establecido en el Decreto Nacional No. 612 de 2018.
</t>
    </r>
    <r>
      <rPr>
        <b/>
        <sz val="8"/>
        <rFont val="Arial"/>
        <family val="2"/>
      </rPr>
      <t xml:space="preserve">FEBRERO: </t>
    </r>
    <r>
      <rPr>
        <sz val="8"/>
        <rFont val="Arial"/>
        <family val="2"/>
      </rPr>
      <t xml:space="preserve">Mediante el radicado N° 2021IE37858 Proc 5026503 del 28 de febrero de 2021, Respuesta al radicado No. 2021IE35595 del 24/02/2021 remisión de informe Plan de mejoramiento Convenio 1240 de 2017.
</t>
    </r>
    <r>
      <rPr>
        <b/>
        <sz val="8"/>
        <rFont val="Arial"/>
        <family val="2"/>
      </rPr>
      <t xml:space="preserve">FEBRERO: </t>
    </r>
    <r>
      <rPr>
        <sz val="8"/>
        <rFont val="Arial"/>
        <family val="2"/>
      </rPr>
      <t xml:space="preserve">Con radicado N°2021IE34768 Proc 5022946 Fecha: 2021-02-23 Respuesta al radicado No. 2021IE32620 del 19/02/2021 respuesta al resultado seguimiento avance de cumplimiento acciones Plan de Mejoramiento suscrito ante la Contraloría de Bogotá.
</t>
    </r>
    <r>
      <rPr>
        <b/>
        <sz val="8"/>
        <rFont val="Arial"/>
        <family val="2"/>
      </rPr>
      <t xml:space="preserve">MARZO: </t>
    </r>
    <r>
      <rPr>
        <sz val="8"/>
        <rFont val="Arial"/>
        <family val="2"/>
      </rPr>
      <t xml:space="preserve">Mediante radicado No. 2021IE52055 del 20 de marzo de 2021, se realizó asesoría sobre la propuesta del Mapa de Riesgos de los procesos de Evaluación, Control y Seguimiento y Metrologìa, Monitoreo y Modelación.
Mediante radicado No. 2021IE49844 del  20 de marzo de 2021,  se realizó asesoría sobre la propuesta del Mapa de Riesgos del proceso de Gestión Administrativa.
Mediante radicado No. 2021IE56186 del 28 de marzo de 2021. se realizó asesoría sobre la propuesta del Mapa de Riesgos del proceso de Gestión Financiera..
Mediante radicado No. : 2021IE52385 del 23 de marzo de 2021, se realizó asesoría sobre la propuesta del Mapa de Riesgos del proceso de Gestión Tecnológica.
Mediante radicado No. 2021IE50423 del 18 de marzo de 2021, se realizó asesoría sobre la propuesta del Mapa de Riesgos del proceso de Servicio a la Ciudadanía.
</t>
    </r>
    <r>
      <rPr>
        <b/>
        <sz val="8"/>
        <rFont val="Arial"/>
        <family val="2"/>
      </rPr>
      <t xml:space="preserve">ABRIL: </t>
    </r>
    <r>
      <rPr>
        <sz val="8"/>
        <rFont val="Arial"/>
        <family val="2"/>
      </rPr>
      <t xml:space="preserve">Mediante el radicado N° 2021IE76242 Proceso 5081802  del 27 de abril de 2021, se remite a la DGC,  Solicitud de adopción de recomendaciones del informe de Ley sobre la Directiva 03 de 2013.
</t>
    </r>
    <r>
      <rPr>
        <b/>
        <sz val="8"/>
        <rFont val="Arial"/>
        <family val="2"/>
      </rPr>
      <t>MAYO</t>
    </r>
    <r>
      <rPr>
        <sz val="8"/>
        <rFont val="Arial"/>
        <family val="2"/>
      </rPr>
      <t xml:space="preserve">: Mediante el radicado N° 2021IE102160 Proc 5110453 Fecha: 2021-05-25 se comunica Recomendaciones para fortalecer la implementación del Modelo Integrado
de Planeación y Gestión y el Sistema de Control Interno, procesos Gestión Documental Gestión Administrativa Y Gestión de Talento Humano.
</t>
    </r>
    <r>
      <rPr>
        <b/>
        <sz val="8"/>
        <rFont val="Arial"/>
        <family val="2"/>
      </rPr>
      <t xml:space="preserve">JUNIO: </t>
    </r>
    <r>
      <rPr>
        <sz val="8"/>
        <rFont val="Arial"/>
        <family val="2"/>
      </rPr>
      <t xml:space="preserve">Mediante el radicado N° 2021IE111072 del 04 de junio de 2021, solicitud actas de autocontrol proceso de Gestión Disciplinaria
</t>
    </r>
    <r>
      <rPr>
        <b/>
        <sz val="8"/>
        <rFont val="Arial"/>
        <family val="2"/>
      </rPr>
      <t xml:space="preserve">JUNIO: </t>
    </r>
    <r>
      <rPr>
        <sz val="8"/>
        <rFont val="Arial"/>
        <family val="2"/>
      </rPr>
      <t xml:space="preserve">Mediante el radicado N° 2021IE113651 del 09 de junio de 2021,  Comunicación resultado revisión ejercicios de autocontrol proceso Gestión Financiera
</t>
    </r>
    <r>
      <rPr>
        <b/>
        <sz val="8"/>
        <rFont val="Arial"/>
        <family val="2"/>
      </rPr>
      <t>JUNIO:</t>
    </r>
    <r>
      <rPr>
        <sz val="8"/>
        <rFont val="Arial"/>
        <family val="2"/>
      </rPr>
      <t xml:space="preserve"> Medinte radicado N° 2021IE111611 del  4 de junio de 2021, Comunicación resultado seguimiento a actas de autocontrol del Proceso Gestión Jurídica.
</t>
    </r>
    <r>
      <rPr>
        <b/>
        <sz val="8"/>
        <rFont val="Arial"/>
        <family val="2"/>
      </rPr>
      <t xml:space="preserve">JUNIO: </t>
    </r>
    <r>
      <rPr>
        <sz val="8"/>
        <rFont val="Arial"/>
        <family val="2"/>
      </rPr>
      <t>Medinte radicado N° 2021IE115470 del 10 de junio de 2021, comunicación resultado seguimiento a actas de autocontrol del Proceso Gestión</t>
    </r>
  </si>
  <si>
    <r>
      <t xml:space="preserve">JUNIO: </t>
    </r>
    <r>
      <rPr>
        <sz val="8"/>
        <rFont val="Arial"/>
        <family val="2"/>
      </rPr>
      <t>Se comunica el seguimiento al Esquema de Líneas de Defensa mediante el radicado N° 2021IE114573 del 09 de junio de 2021.</t>
    </r>
  </si>
  <si>
    <t>Auditoría al Proceso Gestión Tecnológica, incluye: Política de Gobierno  Digital,  seguridad digital, PETI,  página web, contenidos, datos abiertos, seguridad, confiabilidad e integridad de la información, norma NTC5854 (accesibilidad WEB ), procedimientos del proceso.</t>
  </si>
  <si>
    <r>
      <rPr>
        <b/>
        <sz val="8"/>
        <rFont val="Arial"/>
        <family val="2"/>
      </rPr>
      <t>ENERO:</t>
    </r>
    <r>
      <rPr>
        <sz val="8"/>
        <rFont val="Arial"/>
        <family val="2"/>
      </rPr>
      <t xml:space="preserve"> Participación en comité de contratación, acta No. 1 de 2021, Comitpe de Concliación, acta No1 de 2021, comité directivo el 28 de enero de 2021 y en el CIGD el 29 de enero de 2021.
</t>
    </r>
    <r>
      <rPr>
        <b/>
        <sz val="8"/>
        <rFont val="Arial"/>
        <family val="2"/>
      </rPr>
      <t>FEBRERO:</t>
    </r>
    <r>
      <rPr>
        <sz val="8"/>
        <rFont val="Arial"/>
        <family val="2"/>
      </rPr>
      <t xml:space="preserve"> Se participo en comité de contratación los días 11 y 25 de febrero de 2021, correspondientes a las actas N° 02 y 03 de 2021.
</t>
    </r>
    <r>
      <rPr>
        <b/>
        <sz val="8"/>
        <rFont val="Arial"/>
        <family val="2"/>
      </rPr>
      <t>FEBRERO:</t>
    </r>
    <r>
      <rPr>
        <sz val="8"/>
        <rFont val="Arial"/>
        <family val="2"/>
      </rPr>
      <t xml:space="preserve"> Comité de conciliación 18 y 26 de febrero de 2021 , actas N° 002 y 003 de 2021.
</t>
    </r>
    <r>
      <rPr>
        <b/>
        <sz val="8"/>
        <rFont val="Arial"/>
        <family val="2"/>
      </rPr>
      <t>FEBRERO:</t>
    </r>
    <r>
      <rPr>
        <sz val="8"/>
        <rFont val="Arial"/>
        <family val="2"/>
      </rPr>
      <t xml:space="preserve"> Comité distrital de auditoría febrero 26 de 2021 acta N° 002 de 2021.
</t>
    </r>
    <r>
      <rPr>
        <b/>
        <sz val="8"/>
        <rFont val="Arial"/>
        <family val="2"/>
      </rPr>
      <t>FEBRERO:</t>
    </r>
    <r>
      <rPr>
        <sz val="8"/>
        <rFont val="Arial"/>
        <family val="2"/>
      </rPr>
      <t xml:space="preserve"> Comité Institucional de Coordinación de Control Interno febrero 11 de 2021, acta N° 002 de 2021.
</t>
    </r>
    <r>
      <rPr>
        <b/>
        <sz val="8"/>
        <rFont val="Arial"/>
        <family val="2"/>
      </rPr>
      <t xml:space="preserve">FEBRERO: </t>
    </r>
    <r>
      <rPr>
        <sz val="8"/>
        <rFont val="Arial"/>
        <family val="2"/>
      </rPr>
      <t xml:space="preserve">Comité de Gestión y desempeño del 22 de febrero de 2021 .
</t>
    </r>
    <r>
      <rPr>
        <b/>
        <sz val="8"/>
        <rFont val="Arial"/>
        <family val="2"/>
      </rPr>
      <t>MARZO:</t>
    </r>
    <r>
      <rPr>
        <sz val="8"/>
        <rFont val="Arial"/>
        <family val="2"/>
      </rPr>
      <t xml:space="preserve"> Comité de conciliación 18 y 26 de marzo de 2021.
</t>
    </r>
    <r>
      <rPr>
        <b/>
        <sz val="8"/>
        <rFont val="Arial"/>
        <family val="2"/>
      </rPr>
      <t xml:space="preserve">MARZO: </t>
    </r>
    <r>
      <rPr>
        <sz val="8"/>
        <rFont val="Arial"/>
        <family val="2"/>
      </rPr>
      <t xml:space="preserve">Comité de contratación 26 de marzo de 2021.
</t>
    </r>
    <r>
      <rPr>
        <b/>
        <sz val="8"/>
        <rFont val="Arial"/>
        <family val="2"/>
      </rPr>
      <t>MARZO:</t>
    </r>
    <r>
      <rPr>
        <sz val="8"/>
        <rFont val="Arial"/>
        <family val="2"/>
      </rPr>
      <t xml:space="preserve"> Comité Técnico de sostenibilidad contable 26 de marzo de 2021.
</t>
    </r>
    <r>
      <rPr>
        <b/>
        <sz val="8"/>
        <rFont val="Arial"/>
        <family val="2"/>
      </rPr>
      <t>ABRIL:</t>
    </r>
    <r>
      <rPr>
        <sz val="8"/>
        <rFont val="Arial"/>
        <family val="2"/>
      </rPr>
      <t xml:space="preserve"> Asistí al Comité de conciliación No. 6 el 8 de abril de 2021.
</t>
    </r>
    <r>
      <rPr>
        <b/>
        <sz val="8"/>
        <rFont val="Arial"/>
        <family val="2"/>
      </rPr>
      <t xml:space="preserve">ABRIL: </t>
    </r>
    <r>
      <rPr>
        <sz val="8"/>
        <rFont val="Arial"/>
        <family val="2"/>
      </rPr>
      <t xml:space="preserve">Comité de contratación No. 5 el 15 de abril de 2021.
</t>
    </r>
    <r>
      <rPr>
        <b/>
        <sz val="8"/>
        <rFont val="Arial"/>
        <family val="2"/>
      </rPr>
      <t>MAYO:</t>
    </r>
    <r>
      <rPr>
        <sz val="8"/>
        <rFont val="Arial"/>
        <family val="2"/>
      </rPr>
      <t xml:space="preserve"> Comité de conciliación N° 6 del 4 de mayo de 2021.
</t>
    </r>
    <r>
      <rPr>
        <b/>
        <sz val="8"/>
        <rFont val="Arial"/>
        <family val="2"/>
      </rPr>
      <t xml:space="preserve">MAYO: </t>
    </r>
    <r>
      <rPr>
        <sz val="8"/>
        <rFont val="Arial"/>
        <family val="2"/>
      </rPr>
      <t xml:space="preserve">Comité Institucional de Gestión y desempeño del 26 de mayo de 2021.
</t>
    </r>
    <r>
      <rPr>
        <b/>
        <sz val="8"/>
        <rFont val="Arial"/>
        <family val="2"/>
      </rPr>
      <t xml:space="preserve">JUNIO: </t>
    </r>
    <r>
      <rPr>
        <sz val="8"/>
        <rFont val="Arial"/>
        <family val="2"/>
      </rPr>
      <t xml:space="preserve">Comité de conciliación N° 7 del 8 de junio de 2021.
</t>
    </r>
    <r>
      <rPr>
        <b/>
        <sz val="8"/>
        <rFont val="Arial"/>
        <family val="2"/>
      </rPr>
      <t xml:space="preserve">JUNIO: </t>
    </r>
    <r>
      <rPr>
        <sz val="8"/>
        <rFont val="Arial"/>
        <family val="2"/>
      </rPr>
      <t xml:space="preserve">Comité de Conciliación N° 8 del 15 de junio de 2021.
</t>
    </r>
    <r>
      <rPr>
        <b/>
        <sz val="8"/>
        <rFont val="Arial"/>
        <family val="2"/>
      </rPr>
      <t>JUNIO</t>
    </r>
    <r>
      <rPr>
        <sz val="8"/>
        <rFont val="Arial"/>
        <family val="2"/>
      </rPr>
      <t xml:space="preserve">: Comité Técnico de Saneamiento Contable 15 de junio de 2021.
</t>
    </r>
  </si>
  <si>
    <t>4.por Solicitud de DPSIA mediante memorando N° 2021IE85661 del 07/05/2021, se cambia la fecha de auditoría al proceso de Gestión Tecnológica para octubre-diciembre de 2021..</t>
  </si>
  <si>
    <r>
      <rPr>
        <b/>
        <sz val="8"/>
        <rFont val="Arial"/>
        <family val="2"/>
      </rPr>
      <t xml:space="preserve">ENERO: </t>
    </r>
    <r>
      <rPr>
        <sz val="8"/>
        <rFont val="Arial"/>
        <family val="2"/>
      </rPr>
      <t xml:space="preserve">Acta de CICCI No. 1 de 29 de enero de 2021, convocatoria realziada con memorandos: 2021IE08502 de 18/01/2021 y 2021IE11893 de 22/01/2021.
</t>
    </r>
    <r>
      <rPr>
        <b/>
        <sz val="8"/>
        <rFont val="Arial"/>
        <family val="2"/>
      </rPr>
      <t>Publicada link:</t>
    </r>
    <r>
      <rPr>
        <sz val="8"/>
        <rFont val="Arial"/>
        <family val="2"/>
      </rPr>
      <t xml:space="preserve"> http://www.ambientebogota.gov.co/web/transparencia/reportes-de-control-interno/-/document_library_display/Jkr8/view/10871305
</t>
    </r>
    <r>
      <rPr>
        <b/>
        <sz val="8"/>
        <rFont val="Arial"/>
        <family val="2"/>
      </rPr>
      <t>FEBRERO:</t>
    </r>
    <r>
      <rPr>
        <sz val="8"/>
        <rFont val="Arial"/>
        <family val="2"/>
      </rPr>
      <t xml:space="preserve"> ACTA de CICCI N°2 DEL 11  de febrero de 2021.
</t>
    </r>
    <r>
      <rPr>
        <b/>
        <sz val="8"/>
        <rFont val="Arial"/>
        <family val="2"/>
      </rPr>
      <t>Publicada link:</t>
    </r>
    <r>
      <rPr>
        <sz val="8"/>
        <rFont val="Arial"/>
        <family val="2"/>
      </rPr>
      <t xml:space="preserve"> http://www.ambientebogota.gov.co/web/transparencia/reportes-de-control-interno/-/document_library_display/Jkr8/view/10871305
</t>
    </r>
    <r>
      <rPr>
        <b/>
        <sz val="8"/>
        <rFont val="Arial"/>
        <family val="2"/>
      </rPr>
      <t>MARZO:</t>
    </r>
    <r>
      <rPr>
        <sz val="8"/>
        <rFont val="Arial"/>
        <family val="2"/>
      </rPr>
      <t xml:space="preserve"> ACTA de CICCI N° 3 del 11 de marzo de 2021.A147:AI151
</t>
    </r>
    <r>
      <rPr>
        <b/>
        <sz val="8"/>
        <rFont val="Arial"/>
        <family val="2"/>
      </rPr>
      <t>Publicada link:</t>
    </r>
    <r>
      <rPr>
        <sz val="8"/>
        <rFont val="Arial"/>
        <family val="2"/>
      </rPr>
      <t xml:space="preserve"> http://www.ambientebogota.gov.co/web/transparencia/reportes-de-control-interno/-/document_library_display/Jkr8/view/10871305
</t>
    </r>
    <r>
      <rPr>
        <b/>
        <sz val="8"/>
        <rFont val="Arial"/>
        <family val="2"/>
      </rPr>
      <t>ABRIL</t>
    </r>
    <r>
      <rPr>
        <sz val="8"/>
        <rFont val="Arial"/>
        <family val="2"/>
      </rPr>
      <t xml:space="preserve">: Acta de CICCI N° 04 de 27 de abril de 2021, 
</t>
    </r>
    <r>
      <rPr>
        <b/>
        <sz val="8"/>
        <rFont val="Arial"/>
        <family val="2"/>
      </rPr>
      <t>Publicada link</t>
    </r>
    <r>
      <rPr>
        <sz val="8"/>
        <rFont val="Arial"/>
        <family val="2"/>
      </rPr>
      <t xml:space="preserve">: http://www.ambientebogota.gov.co/web/transparencia/reportes-de-control-interno/-/document_library_display/Jkr8/view/10883347
</t>
    </r>
    <r>
      <rPr>
        <b/>
        <sz val="8"/>
        <rFont val="Arial"/>
        <family val="2"/>
      </rPr>
      <t xml:space="preserve">JUNIO: </t>
    </r>
    <r>
      <rPr>
        <sz val="8"/>
        <rFont val="Arial"/>
        <family val="2"/>
      </rPr>
      <t xml:space="preserve">Acta N° 5 de 2021 del 15 de junio de 2021.
</t>
    </r>
    <r>
      <rPr>
        <sz val="8"/>
        <color rgb="FFFF0000"/>
        <rFont val="Arial"/>
        <family val="2"/>
      </rPr>
      <t xml:space="preserve">
</t>
    </r>
  </si>
  <si>
    <r>
      <rPr>
        <b/>
        <sz val="8"/>
        <rFont val="Arial"/>
        <family val="2"/>
      </rPr>
      <t>ENERO:</t>
    </r>
    <r>
      <rPr>
        <sz val="8"/>
        <rFont val="Arial"/>
        <family val="2"/>
      </rPr>
      <t xml:space="preserve"> informe comunicado con memorando No. 2021IE17777 del 31 de enero de 2021.</t>
    </r>
  </si>
  <si>
    <r>
      <rPr>
        <b/>
        <sz val="8"/>
        <rFont val="Arial"/>
        <family val="2"/>
      </rPr>
      <t xml:space="preserve">ENERO: </t>
    </r>
    <r>
      <rPr>
        <sz val="8"/>
        <rFont val="Arial"/>
        <family val="2"/>
      </rPr>
      <t>comunicado con memorando No.      2021IE17516 del 29/01/2021, Publciado en el link:http://www.ambientebogota.gov.co/web/transparencia/reportes-de-control-interno/-/document_library_display/Jkr8/view/10227214/29753?_110_INSTANCE_Jkr8_redirect=http%3A%2F%2Fwww.ambientebogota.gov.co%2Fweb%2Ftransparencia%2Freportes-de-control-interno%2F-%2Fdocument_library_display%2FJkr8%2Fview%2F10227214</t>
    </r>
  </si>
  <si>
    <t>5. Se retiro del PAA la actividad: Verificación de contratos en todas sus etapas , debido a que en las auditorías se esta haciendo revisión de contratos
6. Se incluye en acta N°6 de autocontrol el Seguimiento a la implementación del documento "Esquema de líneas de Defensa" adoptado en el CICCI de fecha 22 de diciembre de 2020, acta N° 12 de 2020.
7. JUNIO 9 DE 2021: La programación de seguimientos a Planes de Mejoramiento por Proceso y suscritos ante entes externos de control, se ajustaron las fechas de programación a la ejecución realizada porque incluir avances y evidencias de forma anticipada desajusta la formulación de este Plan.
8. Se aprueba en  Comité Institucional de Coordinación de Control Interno CICCCI del 15 de junio de 2021 mediante acta N° 5, el cambio de fecha para la realización de auditoria del proceso de Gestión Ambiental y  Desarrollo Rural, de acuerdo a la justificación de la Subdirectora de Ecosistemas y Ruralidad.</t>
  </si>
  <si>
    <r>
      <rPr>
        <b/>
        <sz val="8"/>
        <rFont val="Arial"/>
        <family val="2"/>
      </rPr>
      <t xml:space="preserve">ENERO: </t>
    </r>
    <r>
      <rPr>
        <sz val="8"/>
        <rFont val="Arial"/>
        <family val="2"/>
      </rPr>
      <t>nforme comunciado con memorando No. 2021IE07144 del 15 de enero de 2021.</t>
    </r>
  </si>
  <si>
    <r>
      <rPr>
        <b/>
        <sz val="8"/>
        <rFont val="Arial"/>
        <family val="2"/>
      </rPr>
      <t>ENERO:</t>
    </r>
    <r>
      <rPr>
        <sz val="8"/>
        <rFont val="Arial"/>
        <family val="2"/>
      </rPr>
      <t>Informe comunicado con memorando Forest No. 2021IE13326 de 25/01/2021. Publicado en el link: http://www.ambientebogota.gov.co/web/transparencia/reportes-de-control-interno/-/document_library_display/Jkr8/view/9553111/29627?_110_INSTANCE_Jkr8_redirect=http%3A%2F%2Fwww.ambientebogota.gov.co%2Fweb%2Ftransparencia%2Freportes-de-control-interno%2F-%2Fdocument_library_display%2FJkr8%2Fview%2F9553111</t>
    </r>
  </si>
  <si>
    <r>
      <rPr>
        <b/>
        <sz val="8"/>
        <rFont val="Arial"/>
        <family val="2"/>
      </rPr>
      <t>ENERO:</t>
    </r>
    <r>
      <rPr>
        <sz val="8"/>
        <rFont val="Arial"/>
        <family val="2"/>
      </rPr>
      <t>Informe comunicado con memorando Forest No. 2021IE15311 de 27/01/2021. Publicado en el link: http://www.ambientebogota.gov.co/web/transparencia/reportes-de-control-interno/-/document_library_display/Jkr8/view/10868487</t>
    </r>
  </si>
  <si>
    <t>Se recibe informe definitivo con oficio N°2021ER54529 del 25/03/2021 y se socializa con memorando N° 2021IE54873 del 25/03/2021.</t>
  </si>
  <si>
    <t>PROGRAMA ANUAL DE AUDITORÍA - SECRETARIA DISTRITAL DE AMBIENTE
ACTUALIZACIÓN PRESENTADA EN COMITÉ INSTITUCIONAL DE COORDINACIÓN DE CONTROL INTERNO CICCI - ACTA N°5 DE FECHA 15 DE JUNIO DE 2021.</t>
  </si>
  <si>
    <t>PLAN ANUAL DE AUDITORÍA - OFICINA DE CONTROL INTERNO - 2021
MODIFICACIONES Y AVANCES DE EJECUCIÓN 
MODIFICACIONES APROBADAS EN COMITÉ INSTITUCIONAL DE COORDINACIÓN DE CONTROL INTERNO -CICCI - ACTA N°5 DE FECHA 15 DE JUNIO DE 2021.</t>
  </si>
  <si>
    <r>
      <t xml:space="preserve">MAYO: </t>
    </r>
    <r>
      <rPr>
        <sz val="8"/>
        <rFont val="Arial"/>
        <family val="2"/>
      </rPr>
      <t>Convocatoria con memorando N° 2021IE89764 del 10 de mayo de 2021.</t>
    </r>
    <r>
      <rPr>
        <b/>
        <sz val="8"/>
        <rFont val="Arial"/>
        <family val="2"/>
      </rPr>
      <t xml:space="preserve"> </t>
    </r>
  </si>
  <si>
    <r>
      <rPr>
        <b/>
        <sz val="11"/>
        <color theme="1"/>
        <rFont val="Arial"/>
        <family val="2"/>
      </rPr>
      <t>Nota</t>
    </r>
    <r>
      <rPr>
        <sz val="11"/>
        <color theme="1"/>
        <rFont val="Arial"/>
        <family val="2"/>
      </rPr>
      <t xml:space="preserve">: El Programa Anual de Auditorias puede ser modificado respecto de la fechas por el Jefe de Control Interno. La inclusión o eliminación de una Auditoria Interna debe ser aprobada por el Comité Institucional de Coordinación de Control Interno, las externas pueden ser incluidas en la medida que sean programadas por entes de control y deben ser comunicadas al CICCI.    </t>
    </r>
  </si>
  <si>
    <r>
      <rPr>
        <b/>
        <sz val="11"/>
        <color theme="1"/>
        <rFont val="Arial"/>
        <family val="2"/>
      </rPr>
      <t xml:space="preserve">APROBADO POR: </t>
    </r>
    <r>
      <rPr>
        <sz val="11"/>
        <color theme="1"/>
        <rFont val="Arial"/>
        <family val="2"/>
      </rPr>
      <t xml:space="preserve">
OFICINA DE CONTROL INTERNO (FUNCIONARIOS Y CONTRATISTAS OCI), ACTA DE COMITÉ DE AUTOCONTROL No. 1 DE ENERO DE 2021
COMITÉ INSTITUCIONAL DE COORDINACIÓN DE CONTROL INTERNO: ACTA No.1  DE ENERO 29 DE  2021</t>
    </r>
  </si>
  <si>
    <r>
      <rPr>
        <b/>
        <sz val="11"/>
        <color theme="1"/>
        <rFont val="Arial"/>
        <family val="2"/>
      </rPr>
      <t xml:space="preserve">NOTAS: </t>
    </r>
    <r>
      <rPr>
        <sz val="11"/>
        <color theme="1"/>
        <rFont val="Arial"/>
        <family val="2"/>
      </rPr>
      <t xml:space="preserve">
1. El cumplimiento de este plan esta supeditado a la asignación de los recursos necesarios para ejecutarlo, así como a la disposición de las áreas para atender los procesos de auditoría en las fechas programadas.
2. Los cambios en las fechas de ejecución de las actividades formuladas en este plan podrán ser realizados directamente por la jefe de la Oficina de Control Interno, se comunicarán a la depéndencia que atienda el tema y quedarán documentados en las acta de autocontrol del proceso control y mejora.
3. Las modificaciones en cuanto a cambios de actividades o inclusión de nuevas se presentarán en CICCI para su aprobación.
4. Las actividades programadas de seguimiento a planes de mejoramiento por proceso y suscritos ante la Contraloría dependerán de la existencia de acciones formuladas de lo contrario se diligenciará en el campo de evidencia con:  No Aplica.
5. La respuesta a PQRS está supeditada a las solicitudes que ingresen y que sean responsabilidad de la Oficina de Control Interno, en lo meses que no ingresen se documentará con No Aplica para este mes.
6. Las asesorías y acompañamientos se realizarán de oficio y a solicitud de las dependencias y se realizarán las necesarias cada mes.
7. La consolidación de respuestas a entes de control esta supeditada a las solicitudes que realice la Contraloría en el marco de las auditorías.
8. Las actividades adicionales que se realicen de las programadas se contabilizarán en ejecutado pra llevar el control y estadística, pero la ejecución del plan no podrá superar el 100%.
</t>
    </r>
  </si>
  <si>
    <r>
      <rPr>
        <b/>
        <sz val="11"/>
        <color theme="1"/>
        <rFont val="Arial"/>
        <family val="2"/>
      </rPr>
      <t>PROYECTADO POR</t>
    </r>
    <r>
      <rPr>
        <sz val="11"/>
        <color theme="1"/>
        <rFont val="Arial"/>
        <family val="2"/>
      </rPr>
      <t>: 
SANDRA ESPERANZA VILLAMIL MUÑOZ
Jefe Oficina de Control Interno</t>
    </r>
  </si>
  <si>
    <r>
      <rPr>
        <b/>
        <sz val="11"/>
        <color theme="1"/>
        <rFont val="Arial"/>
        <family val="2"/>
      </rPr>
      <t xml:space="preserve">APROBADO POR: </t>
    </r>
    <r>
      <rPr>
        <sz val="11"/>
        <color theme="1"/>
        <rFont val="Arial"/>
        <family val="2"/>
      </rPr>
      <t xml:space="preserve">
OFICINA DE CONTROL INTERNO (FUNCIONARIOS Y CONTRATISTAS OCI), ACTA DE COMITÉ DE AUTOCONTROL No. 1 DE ENERO DE 2021
COMITÉ INSTITUCIONAL DE COORDINACIÓN DE CONTROL INTERNO: ACTA No.1  DE ENERO 29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</si>
</sst>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dd/mm/yyyy;@"/>
    <numFmt numFmtId="167" formatCode="0;[Red]0"/>
  </numFmts>
  <fonts count="40" x14ac:knownFonts="1">
    <font>
      <sz val="11"/>
      <color theme="1"/>
      <name val="Arial"/>
      <family val="2"/>
    </font>
    <font>
      <sz val="11"/>
      <color theme="1"/>
      <name val="Calibri"/>
      <family val="2"/>
      <scheme val="minor"/>
    </font>
    <font>
      <b/>
      <sz val="11"/>
      <color theme="1"/>
      <name val="Arial"/>
      <family val="2"/>
    </font>
    <font>
      <sz val="11"/>
      <color theme="1"/>
      <name val="Arial"/>
      <family val="2"/>
    </font>
    <font>
      <sz val="10"/>
      <name val="Arial"/>
      <family val="2"/>
    </font>
    <font>
      <sz val="10"/>
      <color theme="1"/>
      <name val="Arial"/>
      <family val="2"/>
    </font>
    <font>
      <b/>
      <sz val="11"/>
      <color rgb="FFFF0000"/>
      <name val="Arial"/>
      <family val="2"/>
    </font>
    <font>
      <b/>
      <sz val="12"/>
      <color theme="1"/>
      <name val="Arial"/>
      <family val="2"/>
    </font>
    <font>
      <sz val="12"/>
      <color theme="1"/>
      <name val="Arial"/>
      <family val="2"/>
    </font>
    <font>
      <b/>
      <sz val="8"/>
      <name val="Calibri"/>
      <family val="2"/>
    </font>
    <font>
      <sz val="9"/>
      <color indexed="81"/>
      <name val="Tahoma"/>
      <family val="2"/>
    </font>
    <font>
      <b/>
      <sz val="9"/>
      <color indexed="81"/>
      <name val="Tahoma"/>
      <family val="2"/>
    </font>
    <font>
      <sz val="12"/>
      <name val="Century Gothic"/>
      <family val="2"/>
    </font>
    <font>
      <sz val="12"/>
      <color theme="1"/>
      <name val="Century Gothic"/>
      <family val="2"/>
    </font>
    <font>
      <b/>
      <sz val="10"/>
      <color theme="1"/>
      <name val="Arial"/>
      <family val="2"/>
    </font>
    <font>
      <sz val="11"/>
      <name val="Calibri"/>
      <family val="2"/>
      <scheme val="minor"/>
    </font>
    <font>
      <b/>
      <sz val="11"/>
      <name val="Calibri"/>
      <family val="2"/>
      <scheme val="minor"/>
    </font>
    <font>
      <b/>
      <sz val="11"/>
      <name val="Calibri Light"/>
      <family val="2"/>
      <scheme val="major"/>
    </font>
    <font>
      <sz val="11"/>
      <name val="Calibri Light"/>
      <family val="2"/>
      <scheme val="major"/>
    </font>
    <font>
      <sz val="11"/>
      <name val="Arial"/>
      <family val="2"/>
    </font>
    <font>
      <sz val="8"/>
      <color theme="1"/>
      <name val="Arial"/>
      <family val="2"/>
    </font>
    <font>
      <b/>
      <sz val="8"/>
      <name val="Arial"/>
      <family val="2"/>
    </font>
    <font>
      <sz val="8"/>
      <name val="Arial"/>
      <family val="2"/>
    </font>
    <font>
      <b/>
      <sz val="8"/>
      <color theme="1"/>
      <name val="Arial"/>
      <family val="2"/>
    </font>
    <font>
      <b/>
      <sz val="8"/>
      <color rgb="FFFF0000"/>
      <name val="Arial"/>
      <family val="2"/>
    </font>
    <font>
      <sz val="8"/>
      <color rgb="FFFF0000"/>
      <name val="Arial"/>
      <family val="2"/>
    </font>
    <font>
      <b/>
      <u/>
      <sz val="8"/>
      <name val="Arial"/>
      <family val="2"/>
    </font>
    <font>
      <u/>
      <sz val="8"/>
      <name val="Arial"/>
      <family val="2"/>
    </font>
    <font>
      <b/>
      <u/>
      <sz val="8"/>
      <color theme="1"/>
      <name val="Arial"/>
      <family val="2"/>
    </font>
    <font>
      <b/>
      <sz val="10"/>
      <name val="Arial"/>
      <family val="2"/>
    </font>
    <font>
      <sz val="9"/>
      <color theme="1"/>
      <name val="Arial"/>
      <family val="2"/>
    </font>
    <font>
      <b/>
      <sz val="11"/>
      <color theme="1"/>
      <name val="Calibri"/>
      <family val="2"/>
      <scheme val="minor"/>
    </font>
    <font>
      <b/>
      <sz val="11"/>
      <color theme="1"/>
      <name val="Calibri Light"/>
      <family val="2"/>
      <scheme val="major"/>
    </font>
    <font>
      <sz val="11"/>
      <color rgb="FF000000"/>
      <name val="Calibri"/>
      <family val="2"/>
      <scheme val="minor"/>
    </font>
    <font>
      <sz val="11"/>
      <color theme="1"/>
      <name val="Calibri"/>
      <family val="2"/>
    </font>
    <font>
      <sz val="8"/>
      <color rgb="FF222222"/>
      <name val="Arial"/>
      <family val="2"/>
    </font>
    <font>
      <b/>
      <u/>
      <sz val="8"/>
      <color rgb="FFFF0000"/>
      <name val="Arial"/>
      <family val="2"/>
    </font>
    <font>
      <sz val="11"/>
      <name val="Calibri"/>
      <family val="2"/>
    </font>
    <font>
      <b/>
      <sz val="14"/>
      <name val="Arial"/>
      <family val="2"/>
    </font>
    <font>
      <b/>
      <sz val="14"/>
      <color theme="1"/>
      <name val="Arial"/>
      <family val="2"/>
    </font>
  </fonts>
  <fills count="2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C99FF"/>
        <bgColor indexed="64"/>
      </patternFill>
    </fill>
    <fill>
      <patternFill patternType="solid">
        <fgColor rgb="FFFFFF99"/>
        <bgColor indexed="64"/>
      </patternFill>
    </fill>
    <fill>
      <patternFill patternType="solid">
        <fgColor rgb="FF00FF99"/>
        <bgColor indexed="64"/>
      </patternFill>
    </fill>
    <fill>
      <patternFill patternType="solid">
        <fgColor rgb="FFE09DE5"/>
        <bgColor indexed="64"/>
      </patternFill>
    </fill>
    <fill>
      <patternFill patternType="solid">
        <fgColor theme="0" tint="-0.34998626667073579"/>
        <bgColor rgb="FFE2EFD9"/>
      </patternFill>
    </fill>
    <fill>
      <patternFill patternType="solid">
        <fgColor theme="0"/>
        <bgColor rgb="FFE2EFD9"/>
      </patternFill>
    </fill>
    <fill>
      <patternFill patternType="solid">
        <fgColor theme="2" tint="-9.9978637043366805E-2"/>
        <bgColor indexed="64"/>
      </patternFill>
    </fill>
    <fill>
      <patternFill patternType="solid">
        <fgColor theme="0" tint="-0.14999847407452621"/>
        <bgColor rgb="FFE2EFD9"/>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79998168889431442"/>
        <bgColor rgb="FFE2EFD9"/>
      </patternFill>
    </fill>
    <fill>
      <patternFill patternType="solid">
        <fgColor rgb="FFE2EFDA"/>
        <bgColor indexed="64"/>
      </patternFill>
    </fill>
    <fill>
      <patternFill patternType="solid">
        <fgColor theme="7" tint="0.79998168889431442"/>
        <bgColor indexed="64"/>
      </patternFill>
    </fill>
  </fills>
  <borders count="6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0" tint="-0.499984740745262"/>
      </right>
      <top/>
      <bottom style="thin">
        <color theme="0" tint="-0.499984740745262"/>
      </bottom>
      <diagonal/>
    </border>
    <border>
      <left style="thin">
        <color theme="0" tint="-0.499984740745262"/>
      </left>
      <right style="thin">
        <color theme="1"/>
      </right>
      <top/>
      <bottom style="thin">
        <color theme="0" tint="-0.499984740745262"/>
      </bottom>
      <diagonal/>
    </border>
    <border>
      <left style="thin">
        <color theme="1"/>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1"/>
      </left>
      <right style="thin">
        <color theme="1"/>
      </right>
      <top style="thin">
        <color theme="0" tint="-0.499984740745262"/>
      </top>
      <bottom/>
      <diagonal/>
    </border>
    <border>
      <left style="thin">
        <color theme="1"/>
      </left>
      <right style="thin">
        <color theme="1"/>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1"/>
      </right>
      <top style="thin">
        <color indexed="64"/>
      </top>
      <bottom/>
      <diagonal/>
    </border>
    <border>
      <left style="thin">
        <color theme="1"/>
      </left>
      <right style="thin">
        <color theme="0" tint="-0.499984740745262"/>
      </right>
      <top style="thin">
        <color indexed="64"/>
      </top>
      <bottom/>
      <diagonal/>
    </border>
    <border>
      <left style="thin">
        <color theme="1"/>
      </left>
      <right style="thin">
        <color theme="1"/>
      </right>
      <top style="thin">
        <color indexed="64"/>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theme="1"/>
      </left>
      <right style="thin">
        <color theme="0" tint="-0.499984740745262"/>
      </right>
      <top/>
      <bottom style="thin">
        <color indexed="64"/>
      </bottom>
      <diagonal/>
    </border>
    <border>
      <left style="thin">
        <color theme="1"/>
      </left>
      <right style="thin">
        <color theme="1"/>
      </right>
      <top style="thin">
        <color theme="0" tint="-0.499984740745262"/>
      </top>
      <bottom style="thin">
        <color indexed="64"/>
      </bottom>
      <diagonal/>
    </border>
    <border>
      <left style="thin">
        <color theme="1"/>
      </left>
      <right style="thin">
        <color indexed="64"/>
      </right>
      <top style="thin">
        <color theme="0" tint="-0.499984740745262"/>
      </top>
      <bottom style="thin">
        <color indexed="64"/>
      </bottom>
      <diagonal/>
    </border>
    <border>
      <left style="thin">
        <color theme="0" tint="-0.499984740745262"/>
      </left>
      <right style="thin">
        <color theme="1"/>
      </right>
      <top style="thin">
        <color indexed="64"/>
      </top>
      <bottom style="thin">
        <color indexed="64"/>
      </bottom>
      <diagonal/>
    </border>
    <border>
      <left style="thin">
        <color theme="1"/>
      </left>
      <right style="thin">
        <color theme="0" tint="-0.499984740745262"/>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9" fontId="3" fillId="0" borderId="0" applyFont="0" applyFill="0" applyBorder="0" applyAlignment="0" applyProtection="0"/>
    <xf numFmtId="9"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cellStyleXfs>
  <cellXfs count="471">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5" fillId="5"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5" borderId="15" xfId="0" applyFont="1" applyFill="1" applyBorder="1" applyAlignment="1">
      <alignment horizontal="center" vertical="center"/>
    </xf>
    <xf numFmtId="0" fontId="2" fillId="3" borderId="16" xfId="0" applyFont="1" applyFill="1" applyBorder="1" applyAlignment="1">
      <alignment horizontal="center" vertical="center"/>
    </xf>
    <xf numFmtId="0" fontId="5" fillId="4" borderId="15" xfId="0" applyFont="1" applyFill="1" applyBorder="1" applyAlignment="1">
      <alignment horizontal="center" vertical="center"/>
    </xf>
    <xf numFmtId="0" fontId="5" fillId="2" borderId="15" xfId="0" applyFont="1" applyFill="1" applyBorder="1" applyAlignment="1">
      <alignment horizontal="center" vertical="center"/>
    </xf>
    <xf numFmtId="0" fontId="2" fillId="3" borderId="19" xfId="0" applyFont="1" applyFill="1" applyBorder="1" applyAlignment="1">
      <alignment horizontal="center" vertical="center"/>
    </xf>
    <xf numFmtId="0" fontId="0" fillId="5" borderId="15" xfId="0" applyFill="1" applyBorder="1" applyAlignment="1">
      <alignment vertical="center"/>
    </xf>
    <xf numFmtId="0" fontId="0" fillId="5" borderId="16" xfId="0"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horizontal="center" vertical="center"/>
    </xf>
    <xf numFmtId="0" fontId="0" fillId="7" borderId="17" xfId="0" applyFill="1" applyBorder="1" applyAlignment="1">
      <alignment vertical="center"/>
    </xf>
    <xf numFmtId="0" fontId="0" fillId="7" borderId="18"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5" fillId="7" borderId="22" xfId="0" applyFont="1" applyFill="1" applyBorder="1" applyAlignment="1">
      <alignment horizontal="center" vertical="center"/>
    </xf>
    <xf numFmtId="0" fontId="5" fillId="7" borderId="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5" fillId="5" borderId="20" xfId="0" applyFont="1" applyFill="1" applyBorder="1" applyAlignment="1">
      <alignment horizontal="center" vertical="center"/>
    </xf>
    <xf numFmtId="0" fontId="5" fillId="5" borderId="3"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32" xfId="0" applyFont="1" applyFill="1" applyBorder="1" applyAlignment="1">
      <alignment horizontal="center" vertical="center" textRotation="90" wrapText="1"/>
    </xf>
    <xf numFmtId="0" fontId="2" fillId="3" borderId="33" xfId="0" applyFont="1" applyFill="1" applyBorder="1" applyAlignment="1">
      <alignment horizontal="center" vertical="center" textRotation="90" wrapText="1"/>
    </xf>
    <xf numFmtId="0" fontId="2" fillId="3" borderId="34" xfId="0" applyFont="1" applyFill="1" applyBorder="1" applyAlignment="1">
      <alignment vertical="center" textRotation="90"/>
    </xf>
    <xf numFmtId="0" fontId="2" fillId="3" borderId="35" xfId="0" applyFont="1" applyFill="1" applyBorder="1" applyAlignment="1">
      <alignment horizontal="center" vertical="center" textRotation="90"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6" fillId="3" borderId="33" xfId="0" applyFont="1" applyFill="1" applyBorder="1" applyAlignment="1">
      <alignment horizontal="center" vertical="center" textRotation="90" wrapText="1"/>
    </xf>
    <xf numFmtId="0" fontId="7" fillId="8" borderId="10" xfId="0" applyFont="1" applyFill="1" applyBorder="1" applyAlignment="1">
      <alignment horizontal="center" vertical="center" wrapText="1"/>
    </xf>
    <xf numFmtId="0" fontId="8" fillId="2" borderId="0" xfId="0" applyFont="1" applyFill="1" applyAlignment="1">
      <alignment vertical="center" wrapText="1"/>
    </xf>
    <xf numFmtId="0" fontId="8" fillId="2" borderId="10" xfId="0" applyFont="1" applyFill="1" applyBorder="1" applyAlignment="1">
      <alignment horizontal="center" vertical="center"/>
    </xf>
    <xf numFmtId="0" fontId="8" fillId="2" borderId="0" xfId="0" applyFont="1" applyFill="1" applyAlignment="1">
      <alignment horizontal="center" vertical="center"/>
    </xf>
    <xf numFmtId="0" fontId="8" fillId="2" borderId="10" xfId="0" applyFont="1" applyFill="1" applyBorder="1" applyAlignment="1">
      <alignment horizontal="center" vertical="center" wrapText="1"/>
    </xf>
    <xf numFmtId="0" fontId="8" fillId="2" borderId="0" xfId="0" applyFont="1" applyFill="1" applyAlignment="1">
      <alignment vertical="center"/>
    </xf>
    <xf numFmtId="0" fontId="8" fillId="2" borderId="0" xfId="0" applyFont="1" applyFill="1" applyAlignment="1">
      <alignment horizontal="center" vertical="center" wrapText="1"/>
    </xf>
    <xf numFmtId="0" fontId="7" fillId="8" borderId="10" xfId="0" applyFont="1" applyFill="1" applyBorder="1" applyAlignment="1">
      <alignment horizontal="center" vertical="center" textRotation="90" wrapText="1"/>
    </xf>
    <xf numFmtId="0" fontId="2" fillId="3" borderId="20" xfId="0" applyFont="1" applyFill="1" applyBorder="1" applyAlignment="1">
      <alignment horizontal="center" vertical="center"/>
    </xf>
    <xf numFmtId="0" fontId="2" fillId="3" borderId="4" xfId="0" applyFont="1" applyFill="1" applyBorder="1" applyAlignment="1">
      <alignment horizontal="center" vertical="center"/>
    </xf>
    <xf numFmtId="0" fontId="8" fillId="2" borderId="0" xfId="0" applyFont="1" applyFill="1" applyAlignment="1">
      <alignment horizontal="left" vertical="center" wrapText="1"/>
    </xf>
    <xf numFmtId="0" fontId="13" fillId="2" borderId="0" xfId="0" applyFont="1" applyFill="1" applyAlignment="1">
      <alignment vertical="center" wrapText="1"/>
    </xf>
    <xf numFmtId="0" fontId="12" fillId="2" borderId="0" xfId="0" applyFont="1" applyFill="1" applyAlignment="1">
      <alignment vertical="center" wrapText="1"/>
    </xf>
    <xf numFmtId="43" fontId="13" fillId="2" borderId="0" xfId="4" applyFont="1" applyFill="1" applyAlignment="1">
      <alignment vertical="center" wrapText="1"/>
    </xf>
    <xf numFmtId="0" fontId="13" fillId="0" borderId="0" xfId="0" applyFont="1" applyFill="1" applyAlignment="1">
      <alignment vertical="center" wrapText="1"/>
    </xf>
    <xf numFmtId="0" fontId="12" fillId="0" borderId="0" xfId="0" applyFont="1" applyFill="1" applyAlignment="1">
      <alignment vertical="center" wrapText="1"/>
    </xf>
    <xf numFmtId="0" fontId="13" fillId="0" borderId="0" xfId="0" applyFont="1" applyAlignment="1">
      <alignment vertical="center" wrapText="1"/>
    </xf>
    <xf numFmtId="0" fontId="15" fillId="2" borderId="10" xfId="0" applyFont="1" applyFill="1" applyBorder="1"/>
    <xf numFmtId="0" fontId="16" fillId="14" borderId="10" xfId="0" applyFont="1" applyFill="1" applyBorder="1" applyAlignment="1">
      <alignment horizontal="center" vertical="center" wrapText="1"/>
    </xf>
    <xf numFmtId="166" fontId="17" fillId="14" borderId="10" xfId="0" applyNumberFormat="1" applyFont="1" applyFill="1" applyBorder="1" applyAlignment="1">
      <alignment horizontal="center" vertical="center" wrapText="1"/>
    </xf>
    <xf numFmtId="0" fontId="17" fillId="14" borderId="10" xfId="0" applyFont="1" applyFill="1" applyBorder="1" applyAlignment="1">
      <alignment horizontal="center" vertical="center" wrapText="1"/>
    </xf>
    <xf numFmtId="49" fontId="17" fillId="14" borderId="10" xfId="0" applyNumberFormat="1" applyFont="1" applyFill="1" applyBorder="1" applyAlignment="1">
      <alignment horizontal="center" vertical="center" wrapText="1"/>
    </xf>
    <xf numFmtId="0" fontId="17" fillId="14" borderId="10" xfId="0" applyFont="1" applyFill="1" applyBorder="1" applyAlignment="1">
      <alignment horizontal="center" vertical="top" wrapText="1"/>
    </xf>
    <xf numFmtId="0" fontId="15" fillId="15" borderId="10" xfId="0" applyFont="1" applyFill="1" applyBorder="1" applyAlignment="1">
      <alignment horizontal="center" vertical="center"/>
    </xf>
    <xf numFmtId="166" fontId="18" fillId="15" borderId="10" xfId="0" applyNumberFormat="1" applyFont="1" applyFill="1" applyBorder="1" applyAlignment="1">
      <alignment horizontal="center" vertical="center" wrapText="1"/>
    </xf>
    <xf numFmtId="0" fontId="18" fillId="15" borderId="10" xfId="0" applyFont="1" applyFill="1" applyBorder="1" applyAlignment="1">
      <alignment vertical="top" wrapText="1"/>
    </xf>
    <xf numFmtId="0" fontId="18" fillId="15" borderId="10" xfId="0" applyFont="1" applyFill="1" applyBorder="1" applyAlignment="1">
      <alignment horizontal="center" vertical="center" wrapText="1"/>
    </xf>
    <xf numFmtId="49" fontId="18" fillId="15" borderId="10" xfId="0" applyNumberFormat="1" applyFont="1" applyFill="1" applyBorder="1" applyAlignment="1">
      <alignment horizontal="center" vertical="center" wrapText="1"/>
    </xf>
    <xf numFmtId="0" fontId="15" fillId="15" borderId="10" xfId="0" applyFont="1" applyFill="1" applyBorder="1" applyAlignment="1">
      <alignment horizontal="center" vertical="center" wrapText="1"/>
    </xf>
    <xf numFmtId="0" fontId="18" fillId="2" borderId="10" xfId="0" applyFont="1" applyFill="1" applyBorder="1" applyAlignment="1">
      <alignment horizontal="center" vertical="center" wrapText="1"/>
    </xf>
    <xf numFmtId="49" fontId="18" fillId="2" borderId="10" xfId="0" applyNumberFormat="1" applyFont="1" applyFill="1" applyBorder="1" applyAlignment="1">
      <alignment horizontal="center" vertical="center" wrapText="1"/>
    </xf>
    <xf numFmtId="166" fontId="18" fillId="15" borderId="49" xfId="0" applyNumberFormat="1" applyFont="1" applyFill="1" applyBorder="1" applyAlignment="1">
      <alignment horizontal="center" vertical="center" wrapText="1"/>
    </xf>
    <xf numFmtId="0" fontId="15" fillId="2" borderId="10" xfId="0" applyFont="1" applyFill="1" applyBorder="1" applyAlignment="1">
      <alignment horizontal="center" vertical="center"/>
    </xf>
    <xf numFmtId="49" fontId="18" fillId="15" borderId="0" xfId="0" applyNumberFormat="1" applyFont="1" applyFill="1" applyAlignment="1">
      <alignment horizontal="center" vertical="center" wrapText="1"/>
    </xf>
    <xf numFmtId="166" fontId="18" fillId="2" borderId="10" xfId="0" applyNumberFormat="1" applyFont="1" applyFill="1" applyBorder="1" applyAlignment="1">
      <alignment horizontal="center" vertical="center"/>
    </xf>
    <xf numFmtId="0" fontId="18" fillId="2" borderId="10" xfId="0" applyFont="1" applyFill="1" applyBorder="1" applyAlignment="1">
      <alignment vertical="top" wrapText="1"/>
    </xf>
    <xf numFmtId="166" fontId="18" fillId="2" borderId="49" xfId="0" applyNumberFormat="1" applyFont="1" applyFill="1" applyBorder="1" applyAlignment="1">
      <alignment horizontal="center" vertical="center"/>
    </xf>
    <xf numFmtId="0" fontId="18" fillId="2" borderId="0" xfId="0" applyFont="1" applyFill="1" applyAlignment="1">
      <alignment vertical="top" wrapText="1"/>
    </xf>
    <xf numFmtId="0" fontId="18" fillId="2" borderId="10" xfId="0" applyFont="1" applyFill="1" applyBorder="1" applyAlignment="1">
      <alignment horizontal="center" vertical="center"/>
    </xf>
    <xf numFmtId="0" fontId="19" fillId="2" borderId="10" xfId="0" applyFont="1" applyFill="1" applyBorder="1" applyAlignment="1">
      <alignment horizontal="center" vertical="center"/>
    </xf>
    <xf numFmtId="0" fontId="15" fillId="2" borderId="10" xfId="0" applyFont="1" applyFill="1" applyBorder="1" applyAlignment="1">
      <alignment horizontal="center" vertical="center" wrapText="1"/>
    </xf>
    <xf numFmtId="0" fontId="15" fillId="2" borderId="10" xfId="0" applyFont="1" applyFill="1" applyBorder="1" applyAlignment="1">
      <alignment horizontal="center"/>
    </xf>
    <xf numFmtId="0" fontId="20" fillId="2" borderId="10" xfId="0" applyFont="1" applyFill="1" applyBorder="1" applyAlignment="1">
      <alignment horizontal="left" vertical="center" wrapText="1"/>
    </xf>
    <xf numFmtId="0" fontId="21" fillId="13" borderId="11" xfId="0" applyFont="1" applyFill="1" applyBorder="1" applyAlignment="1">
      <alignment vertical="center"/>
    </xf>
    <xf numFmtId="0" fontId="22" fillId="10" borderId="10" xfId="0" applyFont="1" applyFill="1" applyBorder="1" applyAlignment="1">
      <alignment vertical="center" wrapText="1"/>
    </xf>
    <xf numFmtId="0" fontId="22" fillId="3" borderId="10" xfId="0" applyFont="1" applyFill="1" applyBorder="1" applyAlignment="1">
      <alignment vertical="center" wrapText="1"/>
    </xf>
    <xf numFmtId="16" fontId="21" fillId="13" borderId="11" xfId="0" applyNumberFormat="1" applyFont="1" applyFill="1" applyBorder="1" applyAlignment="1">
      <alignment horizontal="center" vertical="center" textRotation="90" wrapText="1"/>
    </xf>
    <xf numFmtId="16" fontId="21" fillId="13" borderId="43" xfId="0" applyNumberFormat="1" applyFont="1" applyFill="1" applyBorder="1" applyAlignment="1">
      <alignment horizontal="center" vertical="center" textRotation="90" wrapText="1"/>
    </xf>
    <xf numFmtId="0" fontId="21" fillId="13" borderId="51" xfId="0" applyFont="1" applyFill="1" applyBorder="1" applyAlignment="1">
      <alignment horizontal="center" vertical="center" textRotation="90" wrapText="1"/>
    </xf>
    <xf numFmtId="16" fontId="21" fillId="12" borderId="42" xfId="0" applyNumberFormat="1" applyFont="1" applyFill="1" applyBorder="1" applyAlignment="1">
      <alignment horizontal="center" vertical="center" textRotation="90" wrapText="1"/>
    </xf>
    <xf numFmtId="16" fontId="21" fillId="12" borderId="11" xfId="0" applyNumberFormat="1" applyFont="1" applyFill="1" applyBorder="1" applyAlignment="1">
      <alignment horizontal="center" vertical="center" textRotation="90" wrapText="1"/>
    </xf>
    <xf numFmtId="0" fontId="21" fillId="12" borderId="11" xfId="0" applyFont="1" applyFill="1" applyBorder="1" applyAlignment="1">
      <alignment horizontal="center" vertical="center" textRotation="90" wrapText="1"/>
    </xf>
    <xf numFmtId="0" fontId="21" fillId="1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2" fillId="2"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3" fontId="22" fillId="0" borderId="10" xfId="0"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3" fontId="22" fillId="0" borderId="47" xfId="0" applyNumberFormat="1" applyFont="1" applyFill="1" applyBorder="1" applyAlignment="1">
      <alignment horizontal="center" vertical="center" wrapText="1"/>
    </xf>
    <xf numFmtId="3" fontId="21" fillId="0" borderId="51" xfId="0" applyNumberFormat="1" applyFont="1" applyFill="1" applyBorder="1" applyAlignment="1">
      <alignment horizontal="center" vertical="center" wrapText="1"/>
    </xf>
    <xf numFmtId="3" fontId="22" fillId="0" borderId="49"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4" fontId="22" fillId="0" borderId="10" xfId="1" applyNumberFormat="1" applyFont="1" applyFill="1" applyBorder="1" applyAlignment="1">
      <alignment horizontal="center" vertical="center" wrapText="1"/>
    </xf>
    <xf numFmtId="0" fontId="21" fillId="0" borderId="10" xfId="0" applyFont="1" applyFill="1" applyBorder="1" applyAlignment="1">
      <alignment vertical="center" wrapText="1"/>
    </xf>
    <xf numFmtId="0" fontId="22" fillId="0" borderId="0" xfId="0" applyFont="1" applyFill="1" applyAlignment="1">
      <alignment vertical="center" wrapText="1"/>
    </xf>
    <xf numFmtId="3" fontId="25" fillId="0" borderId="10"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2" fillId="2" borderId="10" xfId="0" applyFont="1" applyFill="1" applyBorder="1" applyAlignment="1">
      <alignment horizontal="center" vertical="center" wrapText="1"/>
    </xf>
    <xf numFmtId="0" fontId="22" fillId="2" borderId="47" xfId="0" applyFont="1" applyFill="1" applyBorder="1" applyAlignment="1">
      <alignment vertical="center" wrapText="1"/>
    </xf>
    <xf numFmtId="3" fontId="22" fillId="2" borderId="47"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21" fillId="0" borderId="49" xfId="0" applyFont="1" applyFill="1" applyBorder="1" applyAlignment="1">
      <alignment vertical="center" wrapText="1"/>
    </xf>
    <xf numFmtId="3" fontId="21" fillId="2" borderId="51" xfId="0" applyNumberFormat="1" applyFont="1" applyFill="1" applyBorder="1" applyAlignment="1">
      <alignment horizontal="center" vertical="center" wrapText="1"/>
    </xf>
    <xf numFmtId="0" fontId="22" fillId="2" borderId="47"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2" fillId="0" borderId="48" xfId="0" applyFont="1" applyFill="1" applyBorder="1" applyAlignment="1">
      <alignment horizontal="left" vertical="center" wrapText="1"/>
    </xf>
    <xf numFmtId="3" fontId="21" fillId="2" borderId="52" xfId="0" applyNumberFormat="1" applyFont="1" applyFill="1" applyBorder="1" applyAlignment="1">
      <alignment horizontal="center" vertical="center" wrapText="1"/>
    </xf>
    <xf numFmtId="9" fontId="21" fillId="2" borderId="10" xfId="1" applyFont="1" applyFill="1" applyBorder="1" applyAlignment="1">
      <alignment horizontal="center" vertical="center" wrapText="1"/>
    </xf>
    <xf numFmtId="0" fontId="22" fillId="0" borderId="10" xfId="0" applyFont="1" applyFill="1" applyBorder="1" applyAlignment="1">
      <alignment horizontal="justify" vertical="center" wrapText="1"/>
    </xf>
    <xf numFmtId="0" fontId="20" fillId="0" borderId="10" xfId="0" applyFont="1" applyFill="1" applyBorder="1" applyAlignment="1">
      <alignment horizontal="left" vertical="center" wrapText="1"/>
    </xf>
    <xf numFmtId="0" fontId="22" fillId="0" borderId="10" xfId="0" applyFont="1" applyFill="1" applyBorder="1" applyAlignment="1">
      <alignment vertical="center" wrapText="1"/>
    </xf>
    <xf numFmtId="0" fontId="20" fillId="0" borderId="10" xfId="0" applyFont="1" applyFill="1" applyBorder="1" applyAlignment="1">
      <alignment horizontal="justify" vertical="center" wrapText="1"/>
    </xf>
    <xf numFmtId="3" fontId="20" fillId="0" borderId="10" xfId="0" applyNumberFormat="1" applyFont="1" applyFill="1" applyBorder="1" applyAlignment="1">
      <alignment horizontal="center" vertical="center" wrapText="1"/>
    </xf>
    <xf numFmtId="3" fontId="20" fillId="0" borderId="47" xfId="0" applyNumberFormat="1" applyFont="1" applyFill="1" applyBorder="1" applyAlignment="1">
      <alignment horizontal="center" vertical="center" wrapText="1"/>
    </xf>
    <xf numFmtId="3" fontId="23" fillId="0" borderId="51" xfId="0" applyNumberFormat="1" applyFont="1" applyFill="1" applyBorder="1" applyAlignment="1">
      <alignment horizontal="center" vertical="center" wrapText="1"/>
    </xf>
    <xf numFmtId="3" fontId="20" fillId="0" borderId="49"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164" fontId="20" fillId="0" borderId="10" xfId="1" applyNumberFormat="1" applyFont="1" applyFill="1" applyBorder="1" applyAlignment="1">
      <alignment horizontal="center" vertical="center" wrapText="1"/>
    </xf>
    <xf numFmtId="0" fontId="21" fillId="0" borderId="10" xfId="0" applyFont="1" applyFill="1" applyBorder="1"/>
    <xf numFmtId="0" fontId="22" fillId="0" borderId="10" xfId="0" applyFont="1" applyFill="1" applyBorder="1"/>
    <xf numFmtId="0" fontId="22" fillId="0" borderId="47" xfId="0" applyFont="1" applyFill="1" applyBorder="1"/>
    <xf numFmtId="0" fontId="21" fillId="0" borderId="10" xfId="0" applyFont="1" applyFill="1" applyBorder="1" applyAlignment="1">
      <alignment horizontal="justify" vertical="center" wrapText="1"/>
    </xf>
    <xf numFmtId="0" fontId="21" fillId="0" borderId="10" xfId="0" applyFont="1" applyFill="1" applyBorder="1" applyAlignment="1">
      <alignment horizontal="left" vertical="center" wrapText="1"/>
    </xf>
    <xf numFmtId="3" fontId="22" fillId="2" borderId="49" xfId="0" applyNumberFormat="1" applyFont="1" applyFill="1" applyBorder="1" applyAlignment="1">
      <alignment horizontal="center" vertical="center" wrapText="1"/>
    </xf>
    <xf numFmtId="3" fontId="21" fillId="2" borderId="10" xfId="0" applyNumberFormat="1" applyFont="1" applyFill="1" applyBorder="1" applyAlignment="1">
      <alignment horizontal="center" vertical="center" wrapText="1"/>
    </xf>
    <xf numFmtId="0" fontId="20" fillId="2" borderId="48" xfId="0" applyFont="1" applyFill="1" applyBorder="1" applyAlignment="1">
      <alignment vertical="center" wrapText="1"/>
    </xf>
    <xf numFmtId="0" fontId="20" fillId="2" borderId="49" xfId="0" applyFont="1" applyFill="1" applyBorder="1" applyAlignment="1">
      <alignment vertical="center" wrapText="1"/>
    </xf>
    <xf numFmtId="0" fontId="20" fillId="2" borderId="0" xfId="0" applyFont="1" applyFill="1" applyAlignment="1">
      <alignment vertical="center" wrapText="1"/>
    </xf>
    <xf numFmtId="9" fontId="21" fillId="2" borderId="51" xfId="1"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1" fillId="2" borderId="10" xfId="0" applyFont="1" applyFill="1" applyBorder="1" applyAlignment="1">
      <alignment horizontal="left" vertical="center" wrapText="1"/>
    </xf>
    <xf numFmtId="0" fontId="21" fillId="2" borderId="47" xfId="0" applyFont="1" applyFill="1" applyBorder="1" applyAlignment="1">
      <alignment horizontal="left" vertical="center" wrapText="1"/>
    </xf>
    <xf numFmtId="0" fontId="22" fillId="0" borderId="49" xfId="0" applyFont="1" applyFill="1" applyBorder="1" applyAlignment="1">
      <alignment horizontal="center" vertical="center" wrapText="1"/>
    </xf>
    <xf numFmtId="0" fontId="21" fillId="0" borderId="47"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0" fillId="3" borderId="48" xfId="0" applyFont="1" applyFill="1" applyBorder="1" applyAlignment="1">
      <alignment horizontal="left" vertical="center" wrapText="1"/>
    </xf>
    <xf numFmtId="0" fontId="20" fillId="2" borderId="48" xfId="0" applyFont="1" applyFill="1" applyBorder="1" applyAlignment="1">
      <alignment horizontal="left" vertical="center" wrapText="1"/>
    </xf>
    <xf numFmtId="0" fontId="21" fillId="2" borderId="47"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21" fillId="2" borderId="10" xfId="0" applyFont="1" applyFill="1" applyBorder="1" applyAlignment="1">
      <alignment horizontal="center" vertical="center" wrapText="1"/>
    </xf>
    <xf numFmtId="164" fontId="22" fillId="2" borderId="10" xfId="1" applyNumberFormat="1"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2" borderId="48" xfId="0" applyFont="1" applyFill="1" applyBorder="1" applyAlignment="1">
      <alignment horizontal="left" vertical="center" wrapText="1"/>
    </xf>
    <xf numFmtId="0" fontId="20" fillId="0" borderId="10" xfId="0" applyFont="1" applyFill="1" applyBorder="1" applyAlignment="1">
      <alignment vertical="center" wrapText="1"/>
    </xf>
    <xf numFmtId="0" fontId="21" fillId="0" borderId="47" xfId="0" applyFont="1" applyFill="1" applyBorder="1" applyAlignment="1">
      <alignment vertical="center" wrapText="1"/>
    </xf>
    <xf numFmtId="0" fontId="21" fillId="0" borderId="49"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8" xfId="0" applyFont="1" applyFill="1" applyBorder="1" applyAlignment="1">
      <alignment horizontal="left" vertical="center" wrapText="1"/>
    </xf>
    <xf numFmtId="9" fontId="21" fillId="0" borderId="51" xfId="1" applyFont="1" applyFill="1" applyBorder="1" applyAlignment="1">
      <alignment horizontal="center" vertical="center" wrapText="1"/>
    </xf>
    <xf numFmtId="164" fontId="22" fillId="0" borderId="48" xfId="1" applyNumberFormat="1" applyFont="1" applyFill="1" applyBorder="1" applyAlignment="1">
      <alignment horizontal="center" vertical="center" wrapText="1"/>
    </xf>
    <xf numFmtId="0" fontId="22" fillId="0" borderId="48" xfId="0" applyFont="1" applyFill="1" applyBorder="1" applyAlignment="1">
      <alignment horizontal="justify" vertical="center" wrapText="1"/>
    </xf>
    <xf numFmtId="0" fontId="22" fillId="2" borderId="43"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0" fillId="0" borderId="48" xfId="0" applyFont="1" applyFill="1" applyBorder="1" applyAlignment="1">
      <alignment horizontal="justify" vertical="center" wrapText="1"/>
    </xf>
    <xf numFmtId="0" fontId="22" fillId="0" borderId="47" xfId="0" applyFont="1" applyBorder="1" applyAlignment="1">
      <alignment horizontal="center" vertical="center" wrapText="1"/>
    </xf>
    <xf numFmtId="0" fontId="20"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1" fillId="0" borderId="4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2" fillId="2" borderId="48" xfId="0" applyFont="1" applyFill="1" applyBorder="1" applyAlignment="1">
      <alignment horizontal="justify" vertical="center" wrapText="1"/>
    </xf>
    <xf numFmtId="0" fontId="22" fillId="2" borderId="48" xfId="0" applyFont="1" applyFill="1" applyBorder="1" applyAlignment="1">
      <alignment vertical="center" wrapText="1"/>
    </xf>
    <xf numFmtId="0" fontId="22" fillId="2" borderId="49" xfId="2" applyNumberFormat="1" applyFont="1" applyFill="1" applyBorder="1" applyAlignment="1">
      <alignment horizontal="left" vertical="center" wrapText="1"/>
    </xf>
    <xf numFmtId="9" fontId="21" fillId="2" borderId="53" xfId="1" applyFont="1" applyFill="1" applyBorder="1" applyAlignment="1">
      <alignment horizontal="center" vertical="center" wrapText="1"/>
    </xf>
    <xf numFmtId="0" fontId="22" fillId="0" borderId="42" xfId="2" applyNumberFormat="1" applyFont="1" applyFill="1" applyBorder="1" applyAlignment="1">
      <alignment horizontal="lef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justify" vertical="center" wrapText="1"/>
    </xf>
    <xf numFmtId="0" fontId="22" fillId="0" borderId="0" xfId="0" applyFont="1" applyFill="1" applyBorder="1" applyAlignment="1">
      <alignment vertical="center" wrapText="1"/>
    </xf>
    <xf numFmtId="3" fontId="22"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164" fontId="22" fillId="0" borderId="0" xfId="1" applyNumberFormat="1" applyFont="1" applyFill="1" applyBorder="1" applyAlignment="1">
      <alignment horizontal="center" vertical="center" wrapText="1"/>
    </xf>
    <xf numFmtId="0" fontId="21" fillId="0" borderId="0" xfId="2" applyNumberFormat="1" applyFont="1" applyFill="1" applyBorder="1" applyAlignment="1">
      <alignment horizontal="left" vertical="center" wrapText="1"/>
    </xf>
    <xf numFmtId="0" fontId="20" fillId="0" borderId="0" xfId="0" applyFont="1" applyFill="1" applyAlignment="1">
      <alignment vertical="center" wrapText="1"/>
    </xf>
    <xf numFmtId="3" fontId="20" fillId="2" borderId="1" xfId="0" applyNumberFormat="1" applyFont="1" applyFill="1" applyBorder="1" applyAlignment="1">
      <alignment horizontal="center" vertical="center" wrapText="1"/>
    </xf>
    <xf numFmtId="0" fontId="20" fillId="2" borderId="0" xfId="0" applyFont="1" applyFill="1" applyAlignment="1">
      <alignment horizontal="center" vertical="center" wrapText="1"/>
    </xf>
    <xf numFmtId="0" fontId="25" fillId="2" borderId="0" xfId="0" applyFont="1" applyFill="1" applyAlignment="1">
      <alignment horizontal="center" vertical="center" wrapText="1"/>
    </xf>
    <xf numFmtId="0" fontId="23" fillId="2" borderId="0" xfId="0" applyFont="1" applyFill="1" applyAlignment="1">
      <alignment horizontal="center" vertical="center" wrapText="1"/>
    </xf>
    <xf numFmtId="0" fontId="25" fillId="2" borderId="0" xfId="0" applyFont="1" applyFill="1" applyAlignment="1">
      <alignment vertical="center" wrapText="1"/>
    </xf>
    <xf numFmtId="0" fontId="20" fillId="6" borderId="5" xfId="0" applyFont="1" applyFill="1" applyBorder="1" applyAlignment="1">
      <alignment vertical="center"/>
    </xf>
    <xf numFmtId="0" fontId="20" fillId="6" borderId="9" xfId="0" applyFont="1" applyFill="1" applyBorder="1" applyAlignment="1">
      <alignment vertical="center" wrapText="1"/>
    </xf>
    <xf numFmtId="0" fontId="23" fillId="6" borderId="8" xfId="0" applyFont="1" applyFill="1" applyBorder="1" applyAlignment="1">
      <alignment vertical="center" wrapText="1"/>
    </xf>
    <xf numFmtId="9" fontId="20" fillId="2" borderId="1" xfId="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0" xfId="0" applyFont="1" applyFill="1" applyAlignment="1">
      <alignment vertical="center" wrapText="1"/>
    </xf>
    <xf numFmtId="0" fontId="22" fillId="2" borderId="0" xfId="0" applyFont="1" applyFill="1" applyAlignment="1">
      <alignment vertical="center" wrapText="1"/>
    </xf>
    <xf numFmtId="0" fontId="21" fillId="2" borderId="0" xfId="0" applyFont="1" applyFill="1" applyAlignment="1">
      <alignment vertical="center" wrapText="1"/>
    </xf>
    <xf numFmtId="0" fontId="22" fillId="2" borderId="0" xfId="0" applyFont="1" applyFill="1" applyAlignment="1">
      <alignment horizontal="center" vertical="center" wrapText="1"/>
    </xf>
    <xf numFmtId="0" fontId="22" fillId="2" borderId="0" xfId="0" applyFont="1" applyFill="1" applyAlignment="1">
      <alignment horizontal="left" vertical="center" wrapText="1"/>
    </xf>
    <xf numFmtId="0" fontId="21" fillId="2" borderId="0" xfId="0" applyFont="1" applyFill="1" applyAlignment="1">
      <alignment horizontal="left" vertical="center" wrapText="1"/>
    </xf>
    <xf numFmtId="0" fontId="22" fillId="2" borderId="50" xfId="0" applyFont="1" applyFill="1" applyBorder="1" applyAlignment="1">
      <alignment horizontal="center" vertical="center" wrapText="1"/>
    </xf>
    <xf numFmtId="0" fontId="22" fillId="2" borderId="50" xfId="0" applyFont="1" applyFill="1" applyBorder="1" applyAlignment="1">
      <alignment horizontal="left" wrapText="1"/>
    </xf>
    <xf numFmtId="0" fontId="21" fillId="2" borderId="50"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50" xfId="0" applyFont="1" applyFill="1" applyBorder="1" applyAlignment="1">
      <alignment horizontal="left" vertical="center" wrapText="1"/>
    </xf>
    <xf numFmtId="0" fontId="22" fillId="2" borderId="10" xfId="0" applyFont="1" applyFill="1" applyBorder="1" applyAlignment="1">
      <alignment vertical="center" wrapText="1"/>
    </xf>
    <xf numFmtId="0" fontId="20" fillId="2" borderId="10" xfId="0" applyFont="1" applyFill="1" applyBorder="1" applyAlignment="1">
      <alignment vertical="center" wrapText="1"/>
    </xf>
    <xf numFmtId="0" fontId="21" fillId="2" borderId="10" xfId="0" applyFont="1" applyFill="1" applyBorder="1" applyAlignment="1">
      <alignment vertical="center" wrapText="1"/>
    </xf>
    <xf numFmtId="0" fontId="21" fillId="2" borderId="48" xfId="0" applyFont="1" applyFill="1" applyBorder="1" applyAlignment="1">
      <alignment horizontal="left" vertical="center" wrapText="1"/>
    </xf>
    <xf numFmtId="0" fontId="22" fillId="2" borderId="44" xfId="0" applyFont="1" applyFill="1" applyBorder="1" applyAlignment="1">
      <alignment horizontal="center" vertical="center" wrapText="1"/>
    </xf>
    <xf numFmtId="0" fontId="22" fillId="2" borderId="44" xfId="0" applyFont="1" applyFill="1" applyBorder="1" applyAlignment="1">
      <alignment horizontal="justify" vertical="center" wrapText="1"/>
    </xf>
    <xf numFmtId="0" fontId="22" fillId="2" borderId="44" xfId="0" applyFont="1" applyFill="1" applyBorder="1" applyAlignment="1">
      <alignment horizontal="left" vertical="center" wrapText="1"/>
    </xf>
    <xf numFmtId="3" fontId="21" fillId="2" borderId="53" xfId="0" applyNumberFormat="1" applyFont="1" applyFill="1" applyBorder="1" applyAlignment="1">
      <alignment horizontal="center" vertical="center" wrapText="1"/>
    </xf>
    <xf numFmtId="0" fontId="22" fillId="2" borderId="42" xfId="2" applyNumberFormat="1" applyFont="1" applyFill="1" applyBorder="1" applyAlignment="1">
      <alignment horizontal="left" vertical="center" wrapText="1"/>
    </xf>
    <xf numFmtId="0" fontId="22" fillId="2" borderId="0" xfId="0"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47" xfId="0" applyNumberFormat="1" applyFont="1" applyFill="1" applyBorder="1" applyAlignment="1">
      <alignment horizontal="center" vertical="center" wrapText="1"/>
    </xf>
    <xf numFmtId="3" fontId="22" fillId="0" borderId="49" xfId="0" applyNumberFormat="1" applyFont="1" applyFill="1" applyBorder="1" applyAlignment="1">
      <alignment horizontal="center" vertical="center" wrapText="1"/>
    </xf>
    <xf numFmtId="167" fontId="22" fillId="2" borderId="10" xfId="4" applyNumberFormat="1" applyFont="1" applyFill="1" applyBorder="1" applyAlignment="1">
      <alignment horizontal="center" vertical="center" wrapText="1"/>
    </xf>
    <xf numFmtId="167" fontId="22" fillId="2" borderId="47" xfId="4"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0" fontId="0" fillId="11" borderId="10" xfId="0" applyFill="1" applyBorder="1"/>
    <xf numFmtId="0" fontId="0" fillId="0" borderId="10" xfId="0" applyBorder="1" applyAlignment="1">
      <alignment horizontal="left"/>
    </xf>
    <xf numFmtId="0" fontId="0" fillId="0" borderId="10" xfId="0" applyBorder="1" applyAlignment="1">
      <alignment horizontal="justify" vertical="center" wrapText="1"/>
    </xf>
    <xf numFmtId="0" fontId="0" fillId="0" borderId="10" xfId="0" applyBorder="1"/>
    <xf numFmtId="0" fontId="32" fillId="17" borderId="47" xfId="0" applyFont="1" applyFill="1" applyBorder="1" applyAlignment="1">
      <alignment horizontal="center" vertical="center"/>
    </xf>
    <xf numFmtId="166" fontId="31" fillId="17" borderId="10" xfId="0" applyNumberFormat="1" applyFont="1" applyFill="1" applyBorder="1" applyAlignment="1">
      <alignment horizontal="center" vertical="center" wrapText="1"/>
    </xf>
    <xf numFmtId="0" fontId="31" fillId="17" borderId="49" xfId="0" applyFont="1" applyFill="1" applyBorder="1" applyAlignment="1">
      <alignment horizontal="center" vertical="center" wrapText="1"/>
    </xf>
    <xf numFmtId="0" fontId="31" fillId="17" borderId="10" xfId="0" applyFont="1" applyFill="1" applyBorder="1" applyAlignment="1">
      <alignment horizontal="center" vertical="center" wrapText="1"/>
    </xf>
    <xf numFmtId="49" fontId="31" fillId="17" borderId="10" xfId="0" applyNumberFormat="1" applyFont="1" applyFill="1" applyBorder="1" applyAlignment="1">
      <alignment horizontal="center" vertical="center" wrapText="1"/>
    </xf>
    <xf numFmtId="0" fontId="0" fillId="2" borderId="0" xfId="0" applyFill="1"/>
    <xf numFmtId="0" fontId="18" fillId="18" borderId="47" xfId="0" applyFont="1" applyFill="1" applyBorder="1" applyAlignment="1">
      <alignment horizontal="center" vertical="center"/>
    </xf>
    <xf numFmtId="166" fontId="15" fillId="18" borderId="10" xfId="0" applyNumberFormat="1" applyFont="1" applyFill="1" applyBorder="1" applyAlignment="1">
      <alignment horizontal="center" vertical="center"/>
    </xf>
    <xf numFmtId="0" fontId="15" fillId="18" borderId="49" xfId="0" applyFont="1" applyFill="1" applyBorder="1" applyAlignment="1">
      <alignment horizontal="justify" vertical="top" wrapText="1"/>
    </xf>
    <xf numFmtId="0" fontId="15" fillId="18" borderId="10" xfId="0" applyFont="1" applyFill="1" applyBorder="1" applyAlignment="1">
      <alignment horizontal="center" vertical="center" wrapText="1"/>
    </xf>
    <xf numFmtId="0" fontId="15" fillId="18" borderId="10" xfId="0" applyFont="1" applyFill="1" applyBorder="1" applyAlignment="1">
      <alignment horizontal="center" vertical="top" wrapText="1"/>
    </xf>
    <xf numFmtId="49" fontId="15" fillId="18" borderId="10" xfId="0" applyNumberFormat="1" applyFont="1" applyFill="1" applyBorder="1" applyAlignment="1">
      <alignment horizontal="center" vertical="center" wrapText="1"/>
    </xf>
    <xf numFmtId="0" fontId="15" fillId="18" borderId="10" xfId="0" applyFont="1" applyFill="1" applyBorder="1" applyAlignment="1">
      <alignment vertical="top" wrapText="1"/>
    </xf>
    <xf numFmtId="0" fontId="15" fillId="18" borderId="47" xfId="0" applyFont="1" applyFill="1" applyBorder="1" applyAlignment="1">
      <alignment horizontal="center" vertical="center" wrapText="1"/>
    </xf>
    <xf numFmtId="14" fontId="15" fillId="18" borderId="10" xfId="0" applyNumberFormat="1" applyFont="1" applyFill="1" applyBorder="1" applyAlignment="1">
      <alignment horizontal="center" vertical="center" wrapText="1"/>
    </xf>
    <xf numFmtId="14" fontId="33" fillId="18" borderId="10" xfId="0" applyNumberFormat="1" applyFont="1" applyFill="1" applyBorder="1" applyAlignment="1">
      <alignment horizontal="left" vertical="center" wrapText="1"/>
    </xf>
    <xf numFmtId="0" fontId="33" fillId="18" borderId="10" xfId="0" applyFont="1" applyFill="1" applyBorder="1" applyAlignment="1">
      <alignment horizontal="center" vertical="center" wrapText="1"/>
    </xf>
    <xf numFmtId="0" fontId="15" fillId="18" borderId="47" xfId="0" applyFont="1" applyFill="1" applyBorder="1" applyAlignment="1">
      <alignment horizontal="center" vertical="center"/>
    </xf>
    <xf numFmtId="0" fontId="15" fillId="18" borderId="0" xfId="0" applyFont="1" applyFill="1" applyAlignment="1">
      <alignment horizontal="center" vertical="center" wrapText="1"/>
    </xf>
    <xf numFmtId="0" fontId="15" fillId="19" borderId="47" xfId="0" applyFont="1" applyFill="1" applyBorder="1" applyAlignment="1">
      <alignment horizontal="center" vertical="center"/>
    </xf>
    <xf numFmtId="166" fontId="15" fillId="19" borderId="10" xfId="0" applyNumberFormat="1" applyFont="1" applyFill="1" applyBorder="1" applyAlignment="1">
      <alignment horizontal="center" vertical="center"/>
    </xf>
    <xf numFmtId="0" fontId="15" fillId="19" borderId="49" xfId="0" applyFont="1" applyFill="1" applyBorder="1" applyAlignment="1">
      <alignment horizontal="justify" vertical="top" wrapText="1"/>
    </xf>
    <xf numFmtId="0" fontId="15" fillId="19" borderId="10" xfId="0" applyFont="1" applyFill="1" applyBorder="1" applyAlignment="1">
      <alignment horizontal="center" vertical="center" wrapText="1"/>
    </xf>
    <xf numFmtId="0" fontId="15" fillId="19" borderId="10" xfId="0" applyFont="1" applyFill="1" applyBorder="1" applyAlignment="1">
      <alignment horizontal="center" vertical="top" wrapText="1"/>
    </xf>
    <xf numFmtId="49" fontId="15" fillId="19" borderId="10" xfId="0" applyNumberFormat="1" applyFont="1" applyFill="1" applyBorder="1" applyAlignment="1">
      <alignment horizontal="center" vertical="center" wrapText="1"/>
    </xf>
    <xf numFmtId="0" fontId="15" fillId="19" borderId="10" xfId="0" applyFont="1" applyFill="1" applyBorder="1" applyAlignment="1">
      <alignment vertical="top" wrapText="1"/>
    </xf>
    <xf numFmtId="0" fontId="0" fillId="19" borderId="0" xfId="0" applyFill="1"/>
    <xf numFmtId="166" fontId="15" fillId="18" borderId="10" xfId="0" applyNumberFormat="1" applyFont="1" applyFill="1" applyBorder="1" applyAlignment="1">
      <alignment horizontal="center" vertical="center" wrapText="1"/>
    </xf>
    <xf numFmtId="0" fontId="0" fillId="0" borderId="0" xfId="0" applyFont="1" applyAlignment="1">
      <alignment horizontal="center"/>
    </xf>
    <xf numFmtId="0" fontId="22" fillId="2" borderId="47" xfId="0" applyFont="1" applyFill="1" applyBorder="1" applyAlignment="1">
      <alignment horizontal="left" vertical="center" wrapText="1"/>
    </xf>
    <xf numFmtId="0" fontId="22" fillId="2" borderId="48" xfId="0" applyFont="1" applyFill="1" applyBorder="1" applyAlignment="1">
      <alignment horizontal="left" vertical="center" wrapText="1"/>
    </xf>
    <xf numFmtId="0" fontId="15" fillId="18" borderId="10" xfId="0" applyFont="1" applyFill="1" applyBorder="1" applyAlignment="1">
      <alignment horizontal="center" vertical="center"/>
    </xf>
    <xf numFmtId="166" fontId="15" fillId="18" borderId="10" xfId="0" applyNumberFormat="1" applyFont="1" applyFill="1" applyBorder="1" applyAlignment="1">
      <alignment vertical="center"/>
    </xf>
    <xf numFmtId="0" fontId="15" fillId="18" borderId="10" xfId="0" applyFont="1" applyFill="1" applyBorder="1" applyAlignment="1">
      <alignment horizontal="justify" vertical="top" wrapText="1"/>
    </xf>
    <xf numFmtId="0" fontId="1" fillId="18" borderId="10" xfId="0" applyFont="1" applyFill="1" applyBorder="1" applyAlignment="1">
      <alignment horizontal="center" vertical="center" wrapText="1"/>
    </xf>
    <xf numFmtId="14" fontId="1" fillId="18" borderId="10" xfId="0" applyNumberFormat="1" applyFont="1" applyFill="1" applyBorder="1" applyAlignment="1">
      <alignment vertical="center" wrapText="1"/>
    </xf>
    <xf numFmtId="0" fontId="34" fillId="18" borderId="10" xfId="0" applyFont="1" applyFill="1" applyBorder="1" applyAlignment="1">
      <alignment vertical="top" wrapText="1"/>
    </xf>
    <xf numFmtId="0" fontId="34" fillId="18" borderId="10" xfId="0" applyFont="1" applyFill="1" applyBorder="1" applyAlignment="1">
      <alignment horizontal="center" vertical="center" wrapText="1"/>
    </xf>
    <xf numFmtId="0" fontId="34" fillId="18" borderId="10" xfId="0" applyFont="1" applyFill="1" applyBorder="1" applyAlignment="1">
      <alignment horizontal="center" vertical="top" wrapText="1"/>
    </xf>
    <xf numFmtId="0" fontId="35" fillId="18" borderId="10" xfId="0" applyFont="1" applyFill="1" applyBorder="1" applyAlignment="1">
      <alignment horizontal="center" vertical="center" wrapText="1"/>
    </xf>
    <xf numFmtId="0" fontId="21" fillId="3" borderId="43"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21" fillId="0" borderId="48" xfId="0" applyFont="1" applyFill="1" applyBorder="1" applyAlignment="1">
      <alignment vertical="center" wrapText="1"/>
    </xf>
    <xf numFmtId="43" fontId="22" fillId="2" borderId="48" xfId="4" applyFont="1" applyFill="1" applyBorder="1" applyAlignment="1">
      <alignment vertical="center" wrapText="1"/>
    </xf>
    <xf numFmtId="0" fontId="22" fillId="0" borderId="47" xfId="0" applyFont="1" applyFill="1" applyBorder="1" applyAlignment="1">
      <alignment vertical="center" wrapText="1"/>
    </xf>
    <xf numFmtId="0" fontId="20" fillId="0" borderId="47" xfId="0" applyFont="1" applyFill="1" applyBorder="1" applyAlignment="1">
      <alignment horizontal="left" vertical="center" wrapText="1"/>
    </xf>
    <xf numFmtId="0" fontId="21" fillId="0" borderId="48" xfId="2" applyNumberFormat="1" applyFont="1" applyFill="1" applyBorder="1" applyAlignment="1">
      <alignment horizontal="left" vertical="center" wrapText="1"/>
    </xf>
    <xf numFmtId="0" fontId="21" fillId="2" borderId="48" xfId="2" applyNumberFormat="1" applyFont="1" applyFill="1" applyBorder="1" applyAlignment="1">
      <alignment horizontal="left" vertical="center" wrapText="1"/>
    </xf>
    <xf numFmtId="0" fontId="22" fillId="0" borderId="47" xfId="0" applyFont="1" applyBorder="1" applyAlignment="1">
      <alignment horizontal="left" vertical="center" wrapText="1"/>
    </xf>
    <xf numFmtId="0" fontId="22" fillId="2" borderId="48" xfId="2" applyNumberFormat="1" applyFont="1" applyFill="1" applyBorder="1" applyAlignment="1">
      <alignment horizontal="left" vertical="center" wrapText="1"/>
    </xf>
    <xf numFmtId="0" fontId="22" fillId="0" borderId="47" xfId="2" applyNumberFormat="1" applyFont="1" applyFill="1" applyBorder="1" applyAlignment="1">
      <alignment horizontal="left" vertical="center" wrapText="1"/>
    </xf>
    <xf numFmtId="0" fontId="21" fillId="0" borderId="47" xfId="2" applyNumberFormat="1" applyFont="1" applyFill="1" applyBorder="1" applyAlignment="1">
      <alignment horizontal="left" vertical="center" wrapText="1"/>
    </xf>
    <xf numFmtId="0" fontId="13" fillId="2" borderId="10" xfId="0" applyFont="1" applyFill="1" applyBorder="1" applyAlignment="1">
      <alignment vertical="center" wrapText="1"/>
    </xf>
    <xf numFmtId="0" fontId="13" fillId="0" borderId="10" xfId="0" applyFont="1" applyFill="1" applyBorder="1" applyAlignment="1">
      <alignment vertical="center" wrapText="1"/>
    </xf>
    <xf numFmtId="43" fontId="13" fillId="2" borderId="10" xfId="4" applyFont="1" applyFill="1" applyBorder="1" applyAlignment="1">
      <alignment vertical="center" wrapText="1"/>
    </xf>
    <xf numFmtId="0" fontId="12" fillId="0" borderId="10" xfId="0" applyFont="1" applyFill="1" applyBorder="1" applyAlignment="1">
      <alignment vertical="center" wrapText="1"/>
    </xf>
    <xf numFmtId="0" fontId="12" fillId="2" borderId="10" xfId="0" applyFont="1" applyFill="1" applyBorder="1" applyAlignment="1">
      <alignment vertical="center" wrapText="1"/>
    </xf>
    <xf numFmtId="0" fontId="13" fillId="0" borderId="10" xfId="0" applyFont="1" applyBorder="1" applyAlignment="1">
      <alignment vertical="center" wrapText="1"/>
    </xf>
    <xf numFmtId="0" fontId="13" fillId="2" borderId="50" xfId="0" applyFont="1" applyFill="1" applyBorder="1" applyAlignment="1">
      <alignment vertical="center" wrapText="1"/>
    </xf>
    <xf numFmtId="0" fontId="21" fillId="3" borderId="51" xfId="0" applyFont="1" applyFill="1" applyBorder="1" applyAlignment="1">
      <alignment horizontal="center" vertical="center" wrapText="1"/>
    </xf>
    <xf numFmtId="0" fontId="13" fillId="2" borderId="51" xfId="0" applyFont="1" applyFill="1" applyBorder="1" applyAlignment="1">
      <alignment vertical="center" wrapText="1"/>
    </xf>
    <xf numFmtId="0" fontId="15" fillId="9" borderId="47" xfId="0" applyFont="1" applyFill="1" applyBorder="1" applyAlignment="1">
      <alignment horizontal="center" vertical="center"/>
    </xf>
    <xf numFmtId="166" fontId="15" fillId="9" borderId="10" xfId="0" applyNumberFormat="1" applyFont="1" applyFill="1" applyBorder="1" applyAlignment="1">
      <alignment horizontal="center" vertical="center"/>
    </xf>
    <xf numFmtId="0" fontId="15" fillId="9" borderId="49" xfId="0" applyFont="1" applyFill="1" applyBorder="1" applyAlignment="1">
      <alignment horizontal="justify" vertical="top" wrapText="1"/>
    </xf>
    <xf numFmtId="0" fontId="15" fillId="9" borderId="10" xfId="0" applyFont="1" applyFill="1" applyBorder="1" applyAlignment="1">
      <alignment horizontal="center" vertical="center" wrapText="1"/>
    </xf>
    <xf numFmtId="0" fontId="15" fillId="9" borderId="10" xfId="0" applyFont="1" applyFill="1" applyBorder="1" applyAlignment="1">
      <alignment horizontal="center" vertical="top" wrapText="1"/>
    </xf>
    <xf numFmtId="49" fontId="15" fillId="20" borderId="47" xfId="0" applyNumberFormat="1" applyFont="1" applyFill="1" applyBorder="1" applyAlignment="1">
      <alignment horizontal="center" vertical="center" wrapText="1"/>
    </xf>
    <xf numFmtId="0" fontId="15" fillId="9" borderId="10" xfId="0" applyFont="1" applyFill="1" applyBorder="1" applyAlignment="1">
      <alignment vertical="top" wrapText="1"/>
    </xf>
    <xf numFmtId="0" fontId="15" fillId="9" borderId="0" xfId="0" applyFont="1" applyFill="1" applyAlignment="1">
      <alignment horizontal="center" vertical="center"/>
    </xf>
    <xf numFmtId="49" fontId="15" fillId="9" borderId="47" xfId="0" applyNumberFormat="1" applyFont="1" applyFill="1" applyBorder="1" applyAlignment="1">
      <alignment horizontal="center" vertical="center" wrapText="1"/>
    </xf>
    <xf numFmtId="0" fontId="15" fillId="9" borderId="10" xfId="0" applyFont="1" applyFill="1" applyBorder="1" applyAlignment="1">
      <alignment horizontal="left" vertical="top" wrapText="1"/>
    </xf>
    <xf numFmtId="0" fontId="0" fillId="9" borderId="49" xfId="0" applyFill="1" applyBorder="1" applyAlignment="1">
      <alignment vertical="top" wrapText="1"/>
    </xf>
    <xf numFmtId="0" fontId="15" fillId="9" borderId="47" xfId="0" applyFont="1" applyFill="1" applyBorder="1" applyAlignment="1">
      <alignment horizontal="center" vertical="center" wrapText="1"/>
    </xf>
    <xf numFmtId="0" fontId="30" fillId="2" borderId="10" xfId="0" applyFont="1" applyFill="1" applyBorder="1" applyAlignment="1">
      <alignment vertical="center" wrapText="1"/>
    </xf>
    <xf numFmtId="0" fontId="22" fillId="0" borderId="10" xfId="0" applyFont="1" applyFill="1" applyBorder="1" applyAlignment="1">
      <alignment horizontal="center" vertical="center"/>
    </xf>
    <xf numFmtId="3" fontId="24" fillId="0" borderId="10" xfId="0"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49" xfId="0" applyNumberFormat="1" applyFont="1" applyFill="1" applyBorder="1" applyAlignment="1">
      <alignment horizontal="center" vertical="center" wrapText="1"/>
    </xf>
    <xf numFmtId="0" fontId="0" fillId="0" borderId="10" xfId="0" applyBorder="1" applyAlignment="1">
      <alignment wrapText="1"/>
    </xf>
    <xf numFmtId="0" fontId="2" fillId="0" borderId="10" xfId="0" applyFont="1" applyFill="1" applyBorder="1" applyAlignment="1">
      <alignment horizontal="center"/>
    </xf>
    <xf numFmtId="0" fontId="24" fillId="0" borderId="10"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0" xfId="0" applyFont="1" applyFill="1" applyBorder="1" applyAlignment="1">
      <alignment horizontal="left" wrapText="1"/>
    </xf>
    <xf numFmtId="0" fontId="22" fillId="0" borderId="50" xfId="0" applyFont="1" applyFill="1" applyBorder="1" applyAlignment="1">
      <alignment horizontal="left" vertical="center" wrapText="1"/>
    </xf>
    <xf numFmtId="0" fontId="21" fillId="0" borderId="5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0" borderId="50" xfId="0" applyFont="1" applyFill="1" applyBorder="1" applyAlignment="1">
      <alignment horizontal="left" vertical="center" wrapText="1"/>
    </xf>
    <xf numFmtId="164" fontId="22" fillId="0" borderId="50" xfId="1" applyNumberFormat="1" applyFont="1" applyFill="1" applyBorder="1" applyAlignment="1">
      <alignment horizontal="center" vertical="center" wrapText="1"/>
    </xf>
    <xf numFmtId="0" fontId="0" fillId="11" borderId="10" xfId="0" applyFill="1" applyBorder="1" applyAlignment="1">
      <alignment horizontal="center"/>
    </xf>
    <xf numFmtId="0" fontId="21" fillId="0" borderId="47" xfId="0"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1" fillId="0" borderId="11" xfId="0" applyNumberFormat="1" applyFont="1" applyFill="1" applyBorder="1" applyAlignment="1">
      <alignment horizontal="center" vertical="center" wrapText="1"/>
    </xf>
    <xf numFmtId="0" fontId="0" fillId="0" borderId="10" xfId="0" applyBorder="1" applyAlignment="1">
      <alignment horizontal="center"/>
    </xf>
    <xf numFmtId="3" fontId="22" fillId="0" borderId="49"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47" xfId="0"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3" fontId="22" fillId="2" borderId="49"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22" fillId="0" borderId="48" xfId="2" applyNumberFormat="1" applyFont="1" applyFill="1" applyBorder="1" applyAlignment="1">
      <alignment horizontal="left" vertical="center" wrapText="1"/>
    </xf>
    <xf numFmtId="0" fontId="18" fillId="18" borderId="10" xfId="0" applyFont="1" applyFill="1" applyBorder="1" applyAlignment="1">
      <alignment horizontal="center" vertical="center"/>
    </xf>
    <xf numFmtId="0" fontId="37" fillId="21" borderId="10" xfId="0" applyFont="1" applyFill="1" applyBorder="1" applyAlignment="1">
      <alignment horizontal="center" vertical="center"/>
    </xf>
    <xf numFmtId="14" fontId="37" fillId="21" borderId="10" xfId="0" applyNumberFormat="1" applyFont="1" applyFill="1" applyBorder="1" applyAlignment="1">
      <alignment horizontal="center" vertical="center"/>
    </xf>
    <xf numFmtId="0" fontId="37" fillId="21" borderId="10" xfId="0" applyFont="1" applyFill="1" applyBorder="1" applyAlignment="1">
      <alignment horizontal="justify" vertical="top" wrapText="1"/>
    </xf>
    <xf numFmtId="0" fontId="37" fillId="21" borderId="10" xfId="0" applyFont="1" applyFill="1" applyBorder="1" applyAlignment="1">
      <alignment horizontal="center" vertical="center" wrapText="1"/>
    </xf>
    <xf numFmtId="0" fontId="37" fillId="21" borderId="10" xfId="0" applyFont="1" applyFill="1" applyBorder="1" applyAlignment="1">
      <alignment horizontal="center" vertical="top" wrapText="1"/>
    </xf>
    <xf numFmtId="3" fontId="22" fillId="0" borderId="49"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47" xfId="0" applyNumberFormat="1"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50" xfId="0" applyFont="1" applyBorder="1" applyAlignment="1">
      <alignment horizontal="center" vertical="center" wrapText="1"/>
    </xf>
    <xf numFmtId="3" fontId="21" fillId="0" borderId="51" xfId="0" applyNumberFormat="1" applyFont="1" applyBorder="1" applyAlignment="1">
      <alignment horizontal="center" vertical="center" wrapText="1"/>
    </xf>
    <xf numFmtId="3" fontId="22" fillId="0" borderId="49" xfId="0" applyNumberFormat="1" applyFont="1" applyBorder="1" applyAlignment="1">
      <alignment horizontal="center" vertical="center" wrapText="1"/>
    </xf>
    <xf numFmtId="3" fontId="22" fillId="0" borderId="10" xfId="0" applyNumberFormat="1" applyFont="1" applyBorder="1" applyAlignment="1">
      <alignment horizontal="center" vertical="center" wrapText="1"/>
    </xf>
    <xf numFmtId="0" fontId="21" fillId="0" borderId="48" xfId="0" applyFont="1" applyBorder="1" applyAlignment="1">
      <alignment horizontal="left" vertical="center" wrapText="1"/>
    </xf>
    <xf numFmtId="0" fontId="2" fillId="0" borderId="50" xfId="0" applyFont="1" applyBorder="1" applyAlignment="1">
      <alignment horizontal="left"/>
    </xf>
    <xf numFmtId="0" fontId="2" fillId="0" borderId="50" xfId="0" applyFont="1" applyBorder="1" applyAlignment="1">
      <alignment horizontal="justify" vertical="center" wrapText="1"/>
    </xf>
    <xf numFmtId="0" fontId="2" fillId="0" borderId="50" xfId="0" applyFont="1" applyBorder="1"/>
    <xf numFmtId="3" fontId="24" fillId="22" borderId="10" xfId="0" applyNumberFormat="1" applyFont="1" applyFill="1" applyBorder="1" applyAlignment="1">
      <alignment horizontal="center" vertical="center" wrapText="1"/>
    </xf>
    <xf numFmtId="3" fontId="22" fillId="22" borderId="10" xfId="0" applyNumberFormat="1" applyFont="1" applyFill="1" applyBorder="1" applyAlignment="1">
      <alignment horizontal="center" vertical="center" wrapText="1"/>
    </xf>
    <xf numFmtId="3" fontId="22" fillId="22" borderId="47" xfId="0" applyNumberFormat="1" applyFont="1" applyFill="1" applyBorder="1" applyAlignment="1">
      <alignment horizontal="center" vertical="center" wrapText="1"/>
    </xf>
    <xf numFmtId="0" fontId="30" fillId="2" borderId="0" xfId="0" applyFont="1" applyFill="1" applyAlignment="1">
      <alignment vertical="center" wrapText="1"/>
    </xf>
    <xf numFmtId="0" fontId="19" fillId="2" borderId="10" xfId="0" applyFont="1" applyFill="1" applyBorder="1" applyAlignment="1">
      <alignment horizontal="justify" vertical="center" wrapText="1"/>
    </xf>
    <xf numFmtId="0" fontId="38" fillId="2" borderId="0" xfId="0" applyFont="1" applyFill="1" applyAlignment="1">
      <alignment horizontal="center" vertical="center" wrapText="1"/>
    </xf>
    <xf numFmtId="3" fontId="22" fillId="0" borderId="49"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3" fontId="22" fillId="0" borderId="47" xfId="0" applyNumberFormat="1" applyFont="1" applyFill="1" applyBorder="1" applyAlignment="1">
      <alignment horizontal="center" vertical="center" wrapText="1"/>
    </xf>
    <xf numFmtId="3" fontId="22" fillId="0" borderId="48" xfId="0" applyNumberFormat="1" applyFont="1" applyFill="1" applyBorder="1" applyAlignment="1">
      <alignment horizontal="center" vertical="center" wrapText="1"/>
    </xf>
    <xf numFmtId="0" fontId="29" fillId="2" borderId="47" xfId="0" applyFont="1" applyFill="1" applyBorder="1" applyAlignment="1">
      <alignment horizontal="center" vertical="justify" wrapText="1"/>
    </xf>
    <xf numFmtId="0" fontId="29" fillId="2" borderId="48" xfId="0" applyFont="1" applyFill="1" applyBorder="1" applyAlignment="1">
      <alignment horizontal="center" vertical="justify" wrapText="1"/>
    </xf>
    <xf numFmtId="0" fontId="4" fillId="2" borderId="48" xfId="0" applyFont="1" applyFill="1" applyBorder="1" applyAlignment="1">
      <alignment horizontal="center" vertical="justify" wrapText="1"/>
    </xf>
    <xf numFmtId="0" fontId="29" fillId="2" borderId="49" xfId="0" applyFont="1" applyFill="1" applyBorder="1" applyAlignment="1">
      <alignment horizontal="center" vertical="justify" wrapText="1"/>
    </xf>
    <xf numFmtId="0" fontId="4" fillId="2" borderId="47"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48" xfId="0" applyFont="1" applyFill="1" applyBorder="1" applyAlignment="1">
      <alignment horizontal="center" vertical="center" wrapText="1"/>
    </xf>
    <xf numFmtId="0" fontId="5" fillId="2" borderId="49" xfId="0" applyFont="1" applyFill="1" applyBorder="1" applyAlignment="1">
      <alignment horizontal="left" vertical="center" wrapText="1"/>
    </xf>
    <xf numFmtId="0" fontId="21" fillId="3" borderId="11" xfId="0" applyFont="1" applyFill="1" applyBorder="1" applyAlignment="1">
      <alignment horizontal="center" vertical="center" wrapText="1"/>
    </xf>
    <xf numFmtId="0" fontId="21" fillId="3" borderId="54"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54" xfId="0" applyFont="1" applyFill="1" applyBorder="1" applyAlignment="1">
      <alignment horizontal="center" vertical="center" wrapText="1"/>
    </xf>
    <xf numFmtId="0" fontId="14" fillId="3" borderId="55" xfId="0" applyFont="1" applyFill="1" applyBorder="1" applyAlignment="1">
      <alignment horizontal="left" vertical="center" wrapText="1"/>
    </xf>
    <xf numFmtId="0" fontId="14" fillId="3" borderId="56" xfId="0" applyFont="1" applyFill="1" applyBorder="1" applyAlignment="1">
      <alignment horizontal="left" vertical="center" wrapText="1"/>
    </xf>
    <xf numFmtId="43" fontId="23" fillId="2" borderId="47" xfId="4" applyFont="1" applyFill="1" applyBorder="1" applyAlignment="1">
      <alignment horizontal="center" vertical="center" wrapText="1"/>
    </xf>
    <xf numFmtId="43" fontId="23" fillId="2" borderId="48" xfId="4" applyFont="1" applyFill="1" applyBorder="1" applyAlignment="1">
      <alignment horizontal="center" vertical="center" wrapText="1"/>
    </xf>
    <xf numFmtId="43" fontId="23" fillId="2" borderId="49" xfId="4" applyFont="1" applyFill="1" applyBorder="1" applyAlignment="1">
      <alignment horizontal="center" vertical="center" wrapText="1"/>
    </xf>
    <xf numFmtId="0" fontId="0" fillId="0" borderId="10" xfId="0" applyFont="1" applyBorder="1" applyAlignment="1">
      <alignment horizontal="justify" vertical="center" wrapText="1"/>
    </xf>
    <xf numFmtId="0" fontId="0" fillId="2" borderId="10" xfId="0" applyFont="1" applyFill="1" applyBorder="1" applyAlignment="1">
      <alignment horizontal="justify" vertical="center" wrapText="1"/>
    </xf>
    <xf numFmtId="0" fontId="0" fillId="2" borderId="47" xfId="0" applyFont="1" applyFill="1" applyBorder="1" applyAlignment="1">
      <alignment horizontal="left" vertical="center" wrapText="1"/>
    </xf>
    <xf numFmtId="0" fontId="0" fillId="2" borderId="48" xfId="0" applyFont="1" applyFill="1" applyBorder="1" applyAlignment="1">
      <alignment horizontal="left" vertical="center" wrapText="1"/>
    </xf>
    <xf numFmtId="0" fontId="0" fillId="2" borderId="49" xfId="0" applyFont="1" applyFill="1" applyBorder="1" applyAlignment="1">
      <alignment horizontal="left" vertical="center" wrapText="1"/>
    </xf>
    <xf numFmtId="0" fontId="2" fillId="2" borderId="10" xfId="0" applyFont="1" applyFill="1" applyBorder="1" applyAlignment="1">
      <alignment horizontal="center" vertical="center" wrapText="1"/>
    </xf>
    <xf numFmtId="3" fontId="22" fillId="2" borderId="10" xfId="0" applyNumberFormat="1" applyFont="1" applyFill="1" applyBorder="1" applyAlignment="1">
      <alignment horizontal="center" vertical="center" wrapText="1"/>
    </xf>
    <xf numFmtId="165" fontId="22" fillId="2" borderId="10" xfId="0" applyNumberFormat="1" applyFont="1" applyFill="1" applyBorder="1" applyAlignment="1">
      <alignment horizontal="center" vertical="center" wrapText="1"/>
    </xf>
    <xf numFmtId="9" fontId="22" fillId="2" borderId="10" xfId="1" applyFont="1" applyFill="1" applyBorder="1" applyAlignment="1">
      <alignment horizontal="center" vertical="center" wrapText="1"/>
    </xf>
    <xf numFmtId="9" fontId="22" fillId="2" borderId="47" xfId="1" applyFont="1" applyFill="1" applyBorder="1" applyAlignment="1">
      <alignment horizontal="center" vertical="center" wrapText="1"/>
    </xf>
    <xf numFmtId="0" fontId="23" fillId="3" borderId="47" xfId="0" applyFont="1" applyFill="1" applyBorder="1" applyAlignment="1">
      <alignment horizontal="left" vertical="center" wrapText="1"/>
    </xf>
    <xf numFmtId="0" fontId="23" fillId="3" borderId="48"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2" borderId="47"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2" borderId="49" xfId="0" applyFont="1" applyFill="1" applyBorder="1" applyAlignment="1">
      <alignment horizontal="center" vertical="center" wrapText="1"/>
    </xf>
    <xf numFmtId="3" fontId="22" fillId="2" borderId="47" xfId="0" applyNumberFormat="1" applyFont="1" applyFill="1" applyBorder="1" applyAlignment="1">
      <alignment horizontal="center" vertical="center" wrapText="1"/>
    </xf>
    <xf numFmtId="3" fontId="22" fillId="2" borderId="49" xfId="0" applyNumberFormat="1" applyFont="1" applyFill="1" applyBorder="1" applyAlignment="1">
      <alignment horizontal="center" vertical="center" wrapText="1"/>
    </xf>
    <xf numFmtId="9" fontId="22" fillId="2" borderId="49" xfId="1" applyFont="1" applyFill="1" applyBorder="1" applyAlignment="1">
      <alignment horizontal="center" vertical="center" wrapText="1"/>
    </xf>
    <xf numFmtId="9" fontId="22" fillId="0" borderId="10" xfId="1" applyFont="1" applyFill="1" applyBorder="1" applyAlignment="1">
      <alignment horizontal="center" vertical="center" wrapText="1"/>
    </xf>
    <xf numFmtId="9" fontId="22" fillId="0" borderId="47" xfId="1" applyFont="1" applyFill="1" applyBorder="1" applyAlignment="1">
      <alignment horizontal="center" vertical="center" wrapText="1"/>
    </xf>
    <xf numFmtId="0" fontId="23" fillId="3" borderId="55" xfId="0" applyFont="1" applyFill="1" applyBorder="1" applyAlignment="1">
      <alignment horizontal="left" vertical="center" wrapText="1"/>
    </xf>
    <xf numFmtId="0" fontId="23" fillId="3" borderId="56" xfId="0" applyFont="1" applyFill="1" applyBorder="1" applyAlignment="1">
      <alignment horizontal="left" vertical="center" wrapText="1"/>
    </xf>
    <xf numFmtId="9" fontId="22" fillId="2" borderId="48" xfId="1" applyFont="1" applyFill="1" applyBorder="1" applyAlignment="1">
      <alignment horizontal="center" vertical="center" wrapText="1"/>
    </xf>
    <xf numFmtId="0" fontId="21" fillId="16" borderId="47" xfId="0" applyFont="1" applyFill="1" applyBorder="1" applyAlignment="1">
      <alignment horizontal="left" vertical="center" wrapText="1"/>
    </xf>
    <xf numFmtId="0" fontId="21" fillId="16" borderId="48" xfId="0" applyFont="1" applyFill="1" applyBorder="1" applyAlignment="1">
      <alignment horizontal="left" vertical="center" wrapText="1"/>
    </xf>
    <xf numFmtId="0" fontId="21" fillId="16" borderId="0" xfId="0" applyFont="1" applyFill="1" applyBorder="1" applyAlignment="1">
      <alignment horizontal="left" vertical="center" wrapText="1"/>
    </xf>
    <xf numFmtId="10" fontId="20" fillId="2" borderId="1" xfId="1" applyNumberFormat="1" applyFont="1" applyFill="1" applyBorder="1" applyAlignment="1">
      <alignment horizontal="center" vertical="center" wrapText="1"/>
    </xf>
    <xf numFmtId="10" fontId="20" fillId="2" borderId="5" xfId="1" applyNumberFormat="1" applyFont="1" applyFill="1" applyBorder="1" applyAlignment="1">
      <alignment horizontal="center" vertical="center" wrapText="1"/>
    </xf>
    <xf numFmtId="10" fontId="20" fillId="2" borderId="9" xfId="1" applyNumberFormat="1" applyFont="1" applyFill="1" applyBorder="1" applyAlignment="1">
      <alignment horizontal="center" vertical="center" wrapText="1"/>
    </xf>
    <xf numFmtId="10" fontId="20" fillId="2" borderId="8" xfId="1" applyNumberFormat="1" applyFont="1" applyFill="1" applyBorder="1" applyAlignment="1">
      <alignment horizontal="center" vertical="center" wrapText="1"/>
    </xf>
    <xf numFmtId="0" fontId="22" fillId="2" borderId="12"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48" xfId="0" applyFont="1" applyFill="1" applyBorder="1" applyAlignment="1">
      <alignment horizontal="left" vertical="center" wrapText="1"/>
    </xf>
    <xf numFmtId="0" fontId="22" fillId="2" borderId="49" xfId="0" applyFont="1" applyFill="1" applyBorder="1" applyAlignment="1">
      <alignment horizontal="left" vertical="center" wrapText="1"/>
    </xf>
    <xf numFmtId="0" fontId="23" fillId="4" borderId="1" xfId="0" applyFont="1" applyFill="1" applyBorder="1" applyAlignment="1">
      <alignment horizontal="center" vertical="center"/>
    </xf>
    <xf numFmtId="0" fontId="20" fillId="5" borderId="5"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8" xfId="0" applyFont="1" applyFill="1" applyBorder="1" applyAlignment="1">
      <alignment horizontal="center" vertical="center"/>
    </xf>
    <xf numFmtId="0" fontId="20" fillId="6" borderId="5"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8" xfId="0" applyFont="1" applyFill="1" applyBorder="1" applyAlignment="1">
      <alignment horizontal="center" vertical="center"/>
    </xf>
    <xf numFmtId="0" fontId="21" fillId="12" borderId="47" xfId="0" applyFont="1" applyFill="1" applyBorder="1" applyAlignment="1">
      <alignment horizontal="center" vertical="center"/>
    </xf>
    <xf numFmtId="0" fontId="21" fillId="12" borderId="48" xfId="0" applyFont="1" applyFill="1" applyBorder="1" applyAlignment="1">
      <alignment horizontal="center" vertical="center"/>
    </xf>
    <xf numFmtId="0" fontId="21" fillId="12" borderId="49" xfId="0" applyFont="1" applyFill="1" applyBorder="1" applyAlignment="1">
      <alignment horizontal="center" vertical="center"/>
    </xf>
    <xf numFmtId="0" fontId="21" fillId="13" borderId="47" xfId="0" applyFont="1" applyFill="1" applyBorder="1" applyAlignment="1">
      <alignment horizontal="center" vertical="center"/>
    </xf>
    <xf numFmtId="0" fontId="21" fillId="13" borderId="48" xfId="0" applyFont="1" applyFill="1" applyBorder="1" applyAlignment="1">
      <alignment horizontal="center" vertical="center"/>
    </xf>
    <xf numFmtId="0" fontId="21" fillId="13" borderId="49" xfId="0" applyFont="1" applyFill="1" applyBorder="1" applyAlignment="1">
      <alignment horizontal="center" vertical="center"/>
    </xf>
    <xf numFmtId="9" fontId="22" fillId="2" borderId="59" xfId="1" applyFont="1" applyFill="1" applyBorder="1" applyAlignment="1">
      <alignment horizontal="center" vertical="center" wrapText="1"/>
    </xf>
    <xf numFmtId="9" fontId="22" fillId="2" borderId="57" xfId="1" applyFont="1" applyFill="1" applyBorder="1" applyAlignment="1">
      <alignment horizontal="center" vertical="center" wrapText="1"/>
    </xf>
    <xf numFmtId="9" fontId="22" fillId="2" borderId="58" xfId="1" applyFont="1" applyFill="1" applyBorder="1" applyAlignment="1">
      <alignment horizontal="center" vertical="center" wrapText="1"/>
    </xf>
    <xf numFmtId="0" fontId="21" fillId="2" borderId="47" xfId="0" applyFont="1" applyFill="1" applyBorder="1" applyAlignment="1">
      <alignment horizontal="left" vertical="center" wrapText="1"/>
    </xf>
    <xf numFmtId="0" fontId="21" fillId="2" borderId="48" xfId="0" applyFont="1" applyFill="1" applyBorder="1" applyAlignment="1">
      <alignment horizontal="left" vertical="center" wrapText="1"/>
    </xf>
    <xf numFmtId="0" fontId="21" fillId="2" borderId="49" xfId="0" applyFont="1" applyFill="1" applyBorder="1" applyAlignment="1">
      <alignment horizontal="left" vertical="center" wrapText="1"/>
    </xf>
    <xf numFmtId="0" fontId="21" fillId="16" borderId="13" xfId="0" applyFont="1" applyFill="1" applyBorder="1" applyAlignment="1">
      <alignment horizontal="left" vertical="center" wrapText="1"/>
    </xf>
    <xf numFmtId="0" fontId="0" fillId="0" borderId="10" xfId="0" applyBorder="1" applyAlignment="1">
      <alignment horizontal="justify" vertical="center" wrapText="1"/>
    </xf>
    <xf numFmtId="0" fontId="2" fillId="0" borderId="55" xfId="0" applyFont="1" applyBorder="1" applyAlignment="1">
      <alignment horizontal="center" wrapText="1"/>
    </xf>
    <xf numFmtId="0" fontId="2" fillId="0" borderId="56" xfId="0" applyFont="1" applyBorder="1" applyAlignment="1">
      <alignment horizontal="center" wrapText="1"/>
    </xf>
    <xf numFmtId="0" fontId="2" fillId="0" borderId="66" xfId="0" applyFont="1" applyBorder="1" applyAlignment="1">
      <alignment horizontal="center" wrapText="1"/>
    </xf>
    <xf numFmtId="0" fontId="39" fillId="0" borderId="60" xfId="0" applyFont="1" applyBorder="1" applyAlignment="1">
      <alignment horizontal="center" wrapText="1"/>
    </xf>
    <xf numFmtId="0" fontId="39" fillId="0" borderId="61" xfId="0" applyFont="1" applyBorder="1" applyAlignment="1">
      <alignment horizontal="center"/>
    </xf>
    <xf numFmtId="0" fontId="39" fillId="0" borderId="62" xfId="0" applyFont="1" applyBorder="1" applyAlignment="1">
      <alignment horizontal="center"/>
    </xf>
    <xf numFmtId="0" fontId="39" fillId="0" borderId="63" xfId="0" applyFont="1" applyBorder="1" applyAlignment="1">
      <alignment horizontal="center"/>
    </xf>
    <xf numFmtId="0" fontId="39" fillId="0" borderId="64" xfId="0" applyFont="1" applyBorder="1" applyAlignment="1">
      <alignment horizontal="center"/>
    </xf>
    <xf numFmtId="0" fontId="39" fillId="0" borderId="65" xfId="0" applyFont="1" applyBorder="1" applyAlignment="1">
      <alignment horizontal="center"/>
    </xf>
    <xf numFmtId="0" fontId="15" fillId="2" borderId="11" xfId="0" applyFont="1" applyFill="1" applyBorder="1" applyAlignment="1">
      <alignment horizontal="justify" vertical="center" wrapText="1"/>
    </xf>
    <xf numFmtId="0" fontId="15" fillId="2" borderId="54" xfId="0" applyFont="1" applyFill="1" applyBorder="1" applyAlignment="1">
      <alignment horizontal="justify" vertical="center" wrapText="1"/>
    </xf>
    <xf numFmtId="0" fontId="15" fillId="2" borderId="50" xfId="0" applyFont="1" applyFill="1" applyBorder="1" applyAlignment="1">
      <alignment horizontal="justify" vertical="center" wrapText="1"/>
    </xf>
    <xf numFmtId="0" fontId="15" fillId="2" borderId="11" xfId="0" applyFont="1" applyFill="1" applyBorder="1" applyAlignment="1">
      <alignment horizontal="center"/>
    </xf>
    <xf numFmtId="0" fontId="15" fillId="2" borderId="54" xfId="0" applyFont="1" applyFill="1" applyBorder="1" applyAlignment="1">
      <alignment horizontal="center"/>
    </xf>
    <xf numFmtId="0" fontId="15" fillId="2" borderId="50" xfId="0" applyFont="1" applyFill="1" applyBorder="1" applyAlignment="1">
      <alignment horizontal="center"/>
    </xf>
    <xf numFmtId="0" fontId="2" fillId="3" borderId="30" xfId="0" applyFont="1" applyFill="1" applyBorder="1" applyAlignment="1">
      <alignment horizontal="center" vertical="center" textRotation="90"/>
    </xf>
    <xf numFmtId="0" fontId="2" fillId="3" borderId="36" xfId="0" applyFont="1" applyFill="1" applyBorder="1" applyAlignment="1">
      <alignment horizontal="center" vertical="center" textRotation="90"/>
    </xf>
    <xf numFmtId="0" fontId="2" fillId="3" borderId="31" xfId="0" applyFont="1" applyFill="1" applyBorder="1" applyAlignment="1">
      <alignment horizontal="center" vertical="center" textRotation="90"/>
    </xf>
    <xf numFmtId="0" fontId="2" fillId="3" borderId="37" xfId="0" applyFont="1" applyFill="1" applyBorder="1" applyAlignment="1">
      <alignment horizontal="center" vertical="center" textRotation="90"/>
    </xf>
    <xf numFmtId="0" fontId="2" fillId="3" borderId="11"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0"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5" fillId="2" borderId="12" xfId="0" applyFont="1" applyFill="1" applyBorder="1" applyAlignment="1">
      <alignment horizontal="justify" vertical="center"/>
    </xf>
    <xf numFmtId="0" fontId="5" fillId="2" borderId="13" xfId="0" applyFont="1" applyFill="1" applyBorder="1" applyAlignment="1">
      <alignment horizontal="justify" vertical="center"/>
    </xf>
    <xf numFmtId="0" fontId="5" fillId="2" borderId="14" xfId="0" applyFont="1" applyFill="1" applyBorder="1" applyAlignment="1">
      <alignment horizontal="justify" vertical="center"/>
    </xf>
    <xf numFmtId="0" fontId="7" fillId="3" borderId="10" xfId="0" applyFont="1" applyFill="1" applyBorder="1" applyAlignment="1">
      <alignment horizontal="left" vertical="center"/>
    </xf>
    <xf numFmtId="0" fontId="5" fillId="2" borderId="43" xfId="0" applyFont="1" applyFill="1" applyBorder="1" applyAlignment="1">
      <alignment horizontal="justify" vertical="center"/>
    </xf>
    <xf numFmtId="0" fontId="5" fillId="2" borderId="44" xfId="0" applyFont="1" applyFill="1" applyBorder="1" applyAlignment="1">
      <alignment horizontal="justify" vertical="center"/>
    </xf>
    <xf numFmtId="0" fontId="5" fillId="2" borderId="42" xfId="0" applyFont="1" applyFill="1" applyBorder="1" applyAlignment="1">
      <alignment horizontal="justify" vertical="center"/>
    </xf>
    <xf numFmtId="0" fontId="5" fillId="2" borderId="45" xfId="0" applyFont="1" applyFill="1" applyBorder="1" applyAlignment="1">
      <alignment horizontal="justify" vertical="center"/>
    </xf>
    <xf numFmtId="0" fontId="5" fillId="2" borderId="0" xfId="0" applyFont="1" applyFill="1" applyBorder="1" applyAlignment="1">
      <alignment horizontal="justify" vertical="center"/>
    </xf>
    <xf numFmtId="0" fontId="5" fillId="2" borderId="46" xfId="0" applyFont="1" applyFill="1" applyBorder="1" applyAlignment="1">
      <alignment horizontal="justify" vertical="center"/>
    </xf>
  </cellXfs>
  <cellStyles count="6">
    <cellStyle name="Millares" xfId="4" builtinId="3"/>
    <cellStyle name="Normal" xfId="0" builtinId="0"/>
    <cellStyle name="Normal 2" xfId="3" xr:uid="{00000000-0005-0000-0000-000002000000}"/>
    <cellStyle name="Normal 3" xfId="5" xr:uid="{00000000-0005-0000-0000-000003000000}"/>
    <cellStyle name="Porcentaje" xfId="1" builtinId="5"/>
    <cellStyle name="Porcentual 2" xfId="2" xr:uid="{00000000-0005-0000-0000-000005000000}"/>
  </cellStyles>
  <dxfs count="0"/>
  <tableStyles count="0" defaultTableStyle="TableStyleMedium2" defaultPivotStyle="PivotStyleLight16"/>
  <colors>
    <mruColors>
      <color rgb="FFFFFF99"/>
      <color rgb="FFFF99FF"/>
      <color rgb="FFE09DE5"/>
      <color rgb="FF33CCCC"/>
      <color rgb="FF66CCFF"/>
      <color rgb="FFFFCCFF"/>
      <color rgb="FFFF6699"/>
      <color rgb="FFCCCCFF"/>
      <color rgb="FF6633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54</xdr:row>
      <xdr:rowOff>409575</xdr:rowOff>
    </xdr:from>
    <xdr:to>
      <xdr:col>2</xdr:col>
      <xdr:colOff>142875</xdr:colOff>
      <xdr:row>54</xdr:row>
      <xdr:rowOff>638175</xdr:rowOff>
    </xdr:to>
    <xdr:sp macro="" textlink="">
      <xdr:nvSpPr>
        <xdr:cNvPr id="18433" name="AutoShape 1">
          <a:extLst>
            <a:ext uri="{FF2B5EF4-FFF2-40B4-BE49-F238E27FC236}">
              <a16:creationId xmlns:a16="http://schemas.microsoft.com/office/drawing/2014/main" id="{6B32C349-051A-49A5-A837-463270A9A12D}"/>
            </a:ext>
          </a:extLst>
        </xdr:cNvPr>
        <xdr:cNvSpPr>
          <a:spLocks noChangeAspect="1" noChangeArrowheads="1"/>
        </xdr:cNvSpPr>
      </xdr:nvSpPr>
      <xdr:spPr bwMode="auto">
        <a:xfrm>
          <a:off x="971550" y="75676125"/>
          <a:ext cx="885825" cy="228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H195"/>
  <sheetViews>
    <sheetView tabSelected="1" zoomScale="71" zoomScaleNormal="71" workbookViewId="0">
      <selection activeCell="E12" sqref="E12"/>
    </sheetView>
  </sheetViews>
  <sheetFormatPr baseColWidth="10" defaultColWidth="20.375" defaultRowHeight="17.25" x14ac:dyDescent="0.2"/>
  <cols>
    <col min="1" max="1" width="8.75" style="196" customWidth="1"/>
    <col min="2" max="2" width="10.625" style="186" customWidth="1"/>
    <col min="3" max="3" width="12.125" style="186" customWidth="1"/>
    <col min="4" max="4" width="41.375" style="137" customWidth="1"/>
    <col min="5" max="5" width="16.375" style="186" customWidth="1"/>
    <col min="6" max="16" width="5.625" style="196" customWidth="1"/>
    <col min="17" max="17" width="5.625" style="197" customWidth="1"/>
    <col min="18" max="18" width="9.875" style="196" customWidth="1"/>
    <col min="19" max="19" width="7.25" style="198" customWidth="1"/>
    <col min="20" max="21" width="5.625" style="196" customWidth="1"/>
    <col min="22" max="22" width="7" style="196" customWidth="1"/>
    <col min="23" max="23" width="6.625" style="196" customWidth="1"/>
    <col min="24" max="24" width="5.625" style="196" customWidth="1"/>
    <col min="25" max="25" width="10.875" style="196" customWidth="1"/>
    <col min="26" max="27" width="5.625" style="196" hidden="1" customWidth="1"/>
    <col min="28" max="28" width="6.625" style="196" hidden="1" customWidth="1"/>
    <col min="29" max="29" width="5.625" style="196" hidden="1" customWidth="1"/>
    <col min="30" max="30" width="5.625" style="197" hidden="1" customWidth="1"/>
    <col min="31" max="31" width="8.875" style="196" customWidth="1"/>
    <col min="32" max="32" width="10.25" style="196" customWidth="1"/>
    <col min="33" max="33" width="54.75" style="137" customWidth="1"/>
    <col min="34" max="34" width="42.875" style="49" customWidth="1"/>
    <col min="35" max="35" width="32.125" style="49" customWidth="1"/>
    <col min="36" max="16384" width="20.375" style="49"/>
  </cols>
  <sheetData>
    <row r="2" spans="1:34" ht="70.5" customHeight="1" x14ac:dyDescent="0.2">
      <c r="A2" s="352" t="s">
        <v>840</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row>
    <row r="3" spans="1:34" ht="35.25" customHeight="1" x14ac:dyDescent="0.2">
      <c r="A3" s="357" t="s">
        <v>542</v>
      </c>
      <c r="B3" s="358"/>
      <c r="C3" s="358"/>
      <c r="D3" s="358"/>
      <c r="E3" s="358"/>
      <c r="F3" s="358"/>
      <c r="G3" s="358"/>
      <c r="H3" s="358"/>
      <c r="I3" s="358"/>
      <c r="J3" s="358"/>
      <c r="K3" s="358"/>
      <c r="L3" s="358"/>
      <c r="M3" s="358"/>
      <c r="N3" s="358"/>
      <c r="O3" s="358"/>
      <c r="P3" s="358"/>
      <c r="Q3" s="358"/>
      <c r="R3" s="358"/>
      <c r="S3" s="359"/>
      <c r="T3" s="358"/>
      <c r="U3" s="358"/>
      <c r="V3" s="358"/>
      <c r="W3" s="358"/>
      <c r="X3" s="358"/>
      <c r="Y3" s="358"/>
      <c r="Z3" s="358"/>
      <c r="AA3" s="358"/>
      <c r="AB3" s="358"/>
      <c r="AC3" s="358"/>
      <c r="AD3" s="358"/>
      <c r="AE3" s="358"/>
      <c r="AF3" s="358"/>
      <c r="AG3" s="360"/>
    </row>
    <row r="4" spans="1:34" ht="27.75" customHeight="1" x14ac:dyDescent="0.2">
      <c r="A4" s="361" t="s">
        <v>516</v>
      </c>
      <c r="B4" s="362"/>
      <c r="C4" s="362"/>
      <c r="D4" s="362"/>
      <c r="E4" s="362"/>
      <c r="F4" s="362"/>
      <c r="G4" s="362"/>
      <c r="H4" s="362"/>
      <c r="I4" s="362"/>
      <c r="J4" s="362"/>
      <c r="K4" s="362"/>
      <c r="L4" s="362"/>
      <c r="M4" s="362"/>
      <c r="N4" s="362"/>
      <c r="O4" s="362"/>
      <c r="P4" s="362"/>
      <c r="Q4" s="362"/>
      <c r="R4" s="362"/>
      <c r="S4" s="363"/>
      <c r="T4" s="362"/>
      <c r="U4" s="362"/>
      <c r="V4" s="362"/>
      <c r="W4" s="362"/>
      <c r="X4" s="362"/>
      <c r="Y4" s="362"/>
      <c r="Z4" s="362"/>
      <c r="AA4" s="362"/>
      <c r="AB4" s="362"/>
      <c r="AC4" s="362"/>
      <c r="AD4" s="362"/>
      <c r="AE4" s="362"/>
      <c r="AF4" s="362"/>
      <c r="AG4" s="364"/>
    </row>
    <row r="5" spans="1:34" ht="49.5" customHeight="1" x14ac:dyDescent="0.2">
      <c r="A5" s="361" t="s">
        <v>153</v>
      </c>
      <c r="B5" s="362"/>
      <c r="C5" s="362"/>
      <c r="D5" s="362"/>
      <c r="E5" s="362"/>
      <c r="F5" s="362"/>
      <c r="G5" s="362"/>
      <c r="H5" s="362"/>
      <c r="I5" s="362"/>
      <c r="J5" s="362"/>
      <c r="K5" s="362"/>
      <c r="L5" s="362"/>
      <c r="M5" s="362"/>
      <c r="N5" s="362"/>
      <c r="O5" s="362"/>
      <c r="P5" s="362"/>
      <c r="Q5" s="362"/>
      <c r="R5" s="362"/>
      <c r="S5" s="363"/>
      <c r="T5" s="362"/>
      <c r="U5" s="362"/>
      <c r="V5" s="362"/>
      <c r="W5" s="362"/>
      <c r="X5" s="362"/>
      <c r="Y5" s="362"/>
      <c r="Z5" s="362"/>
      <c r="AA5" s="362"/>
      <c r="AB5" s="362"/>
      <c r="AC5" s="362"/>
      <c r="AD5" s="362"/>
      <c r="AE5" s="362"/>
      <c r="AF5" s="362"/>
      <c r="AG5" s="364"/>
    </row>
    <row r="6" spans="1:34" ht="32.25" customHeight="1" x14ac:dyDescent="0.2">
      <c r="A6" s="361" t="s">
        <v>511</v>
      </c>
      <c r="B6" s="362"/>
      <c r="C6" s="362"/>
      <c r="D6" s="362"/>
      <c r="E6" s="362"/>
      <c r="F6" s="362"/>
      <c r="G6" s="362"/>
      <c r="H6" s="362"/>
      <c r="I6" s="362"/>
      <c r="J6" s="362"/>
      <c r="K6" s="362"/>
      <c r="L6" s="362"/>
      <c r="M6" s="362"/>
      <c r="N6" s="362"/>
      <c r="O6" s="362"/>
      <c r="P6" s="362"/>
      <c r="Q6" s="362"/>
      <c r="R6" s="362"/>
      <c r="S6" s="363"/>
      <c r="T6" s="362"/>
      <c r="U6" s="362"/>
      <c r="V6" s="362"/>
      <c r="W6" s="362"/>
      <c r="X6" s="362"/>
      <c r="Y6" s="362"/>
      <c r="Z6" s="362"/>
      <c r="AA6" s="362"/>
      <c r="AB6" s="362"/>
      <c r="AC6" s="362"/>
      <c r="AD6" s="362"/>
      <c r="AE6" s="362"/>
      <c r="AF6" s="362"/>
      <c r="AG6" s="364"/>
    </row>
    <row r="7" spans="1:34" ht="66" customHeight="1" x14ac:dyDescent="0.2">
      <c r="A7" s="365" t="s">
        <v>530</v>
      </c>
      <c r="B7" s="366"/>
      <c r="C7" s="366"/>
      <c r="D7" s="366"/>
      <c r="E7" s="366"/>
      <c r="F7" s="366"/>
      <c r="G7" s="366"/>
      <c r="H7" s="366"/>
      <c r="I7" s="366"/>
      <c r="J7" s="366"/>
      <c r="K7" s="366"/>
      <c r="L7" s="366"/>
      <c r="M7" s="366"/>
      <c r="N7" s="366"/>
      <c r="O7" s="366"/>
      <c r="P7" s="366"/>
      <c r="Q7" s="366"/>
      <c r="R7" s="366"/>
      <c r="S7" s="367"/>
      <c r="T7" s="366"/>
      <c r="U7" s="366"/>
      <c r="V7" s="366"/>
      <c r="W7" s="366"/>
      <c r="X7" s="366"/>
      <c r="Y7" s="366"/>
      <c r="Z7" s="366"/>
      <c r="AA7" s="366"/>
      <c r="AB7" s="366"/>
      <c r="AC7" s="366"/>
      <c r="AD7" s="366"/>
      <c r="AE7" s="366"/>
      <c r="AF7" s="366"/>
      <c r="AG7" s="368"/>
    </row>
    <row r="8" spans="1:34" ht="18" customHeight="1" thickBot="1" x14ac:dyDescent="0.25">
      <c r="A8" s="369" t="s">
        <v>115</v>
      </c>
      <c r="B8" s="371" t="s">
        <v>1</v>
      </c>
      <c r="C8" s="371" t="s">
        <v>114</v>
      </c>
      <c r="D8" s="371" t="s">
        <v>26</v>
      </c>
      <c r="E8" s="371" t="s">
        <v>16</v>
      </c>
      <c r="F8" s="423" t="s">
        <v>2</v>
      </c>
      <c r="G8" s="424"/>
      <c r="H8" s="424"/>
      <c r="I8" s="424"/>
      <c r="J8" s="424"/>
      <c r="K8" s="424"/>
      <c r="L8" s="424"/>
      <c r="M8" s="424"/>
      <c r="N8" s="424"/>
      <c r="O8" s="424"/>
      <c r="P8" s="424"/>
      <c r="Q8" s="425"/>
      <c r="R8" s="81"/>
      <c r="S8" s="420" t="s">
        <v>3</v>
      </c>
      <c r="T8" s="421"/>
      <c r="U8" s="421"/>
      <c r="V8" s="421"/>
      <c r="W8" s="421"/>
      <c r="X8" s="421"/>
      <c r="Y8" s="421"/>
      <c r="Z8" s="421"/>
      <c r="AA8" s="421"/>
      <c r="AB8" s="421"/>
      <c r="AC8" s="421"/>
      <c r="AD8" s="421"/>
      <c r="AE8" s="422"/>
      <c r="AF8" s="82"/>
      <c r="AG8" s="83"/>
    </row>
    <row r="9" spans="1:34" ht="69.75" customHeight="1" thickBot="1" x14ac:dyDescent="0.25">
      <c r="A9" s="370"/>
      <c r="B9" s="372"/>
      <c r="C9" s="372"/>
      <c r="D9" s="372"/>
      <c r="E9" s="372"/>
      <c r="F9" s="84">
        <v>43101</v>
      </c>
      <c r="G9" s="84">
        <v>43132</v>
      </c>
      <c r="H9" s="84">
        <v>43160</v>
      </c>
      <c r="I9" s="84">
        <v>42826</v>
      </c>
      <c r="J9" s="84">
        <v>43221</v>
      </c>
      <c r="K9" s="84">
        <v>43252</v>
      </c>
      <c r="L9" s="84">
        <v>43282</v>
      </c>
      <c r="M9" s="84">
        <v>43313</v>
      </c>
      <c r="N9" s="84">
        <v>43344</v>
      </c>
      <c r="O9" s="84">
        <v>43374</v>
      </c>
      <c r="P9" s="84">
        <v>43405</v>
      </c>
      <c r="Q9" s="85">
        <v>43435</v>
      </c>
      <c r="R9" s="86" t="s">
        <v>4</v>
      </c>
      <c r="S9" s="87">
        <v>43101</v>
      </c>
      <c r="T9" s="88">
        <v>43132</v>
      </c>
      <c r="U9" s="88">
        <v>43160</v>
      </c>
      <c r="V9" s="88">
        <v>43191</v>
      </c>
      <c r="W9" s="88">
        <v>43221</v>
      </c>
      <c r="X9" s="88">
        <v>43252</v>
      </c>
      <c r="Y9" s="88">
        <v>43282</v>
      </c>
      <c r="Z9" s="88">
        <v>43313</v>
      </c>
      <c r="AA9" s="88">
        <v>43344</v>
      </c>
      <c r="AB9" s="88">
        <v>43374</v>
      </c>
      <c r="AC9" s="88">
        <v>43405</v>
      </c>
      <c r="AD9" s="88">
        <v>43435</v>
      </c>
      <c r="AE9" s="89" t="s">
        <v>4</v>
      </c>
      <c r="AF9" s="90" t="s">
        <v>5</v>
      </c>
      <c r="AG9" s="267" t="s">
        <v>173</v>
      </c>
      <c r="AH9" s="286"/>
    </row>
    <row r="10" spans="1:34" ht="30" customHeight="1" thickBot="1" x14ac:dyDescent="0.25">
      <c r="A10" s="373" t="s">
        <v>116</v>
      </c>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287"/>
    </row>
    <row r="11" spans="1:34" ht="116.25" customHeight="1" thickBot="1" x14ac:dyDescent="0.25">
      <c r="A11" s="91">
        <v>1</v>
      </c>
      <c r="B11" s="92" t="s">
        <v>6</v>
      </c>
      <c r="C11" s="93" t="s">
        <v>148</v>
      </c>
      <c r="D11" s="94" t="s">
        <v>517</v>
      </c>
      <c r="E11" s="92" t="s">
        <v>160</v>
      </c>
      <c r="F11" s="95"/>
      <c r="G11" s="96"/>
      <c r="H11" s="302"/>
      <c r="I11" s="347"/>
      <c r="J11" s="348"/>
      <c r="K11" s="348">
        <v>1</v>
      </c>
      <c r="L11" s="302"/>
      <c r="M11" s="335"/>
      <c r="N11" s="335"/>
      <c r="O11" s="335"/>
      <c r="P11" s="335"/>
      <c r="Q11" s="336"/>
      <c r="R11" s="99">
        <f>IFERROR(SUM(F11:Q11),"")</f>
        <v>1</v>
      </c>
      <c r="S11" s="321"/>
      <c r="T11" s="96"/>
      <c r="U11" s="96"/>
      <c r="V11" s="96"/>
      <c r="W11" s="96"/>
      <c r="X11" s="96"/>
      <c r="Y11" s="96"/>
      <c r="Z11" s="96"/>
      <c r="AA11" s="96"/>
      <c r="AB11" s="96"/>
      <c r="AC11" s="96"/>
      <c r="AD11" s="96"/>
      <c r="AE11" s="101">
        <f>IFERROR(SUM(S11:AD11),"")</f>
        <v>0</v>
      </c>
      <c r="AF11" s="102">
        <f>IF(AND(R11=0,AE11=0),"",IF(IFERROR(AE11/R11,"")&gt;100%,100%,IFERROR(AE11/R11,"")))</f>
        <v>0</v>
      </c>
      <c r="AG11" s="154" t="s">
        <v>699</v>
      </c>
      <c r="AH11" s="285"/>
    </row>
    <row r="12" spans="1:34" s="52" customFormat="1" ht="105" customHeight="1" thickBot="1" x14ac:dyDescent="0.25">
      <c r="A12" s="91">
        <v>2</v>
      </c>
      <c r="B12" s="92" t="s">
        <v>6</v>
      </c>
      <c r="C12" s="93" t="s">
        <v>148</v>
      </c>
      <c r="D12" s="94" t="s">
        <v>755</v>
      </c>
      <c r="E12" s="92" t="s">
        <v>160</v>
      </c>
      <c r="F12" s="96"/>
      <c r="G12" s="96"/>
      <c r="H12" s="335"/>
      <c r="I12" s="335"/>
      <c r="J12" s="335"/>
      <c r="K12" s="335"/>
      <c r="L12" s="335"/>
      <c r="M12" s="335"/>
      <c r="N12" s="348"/>
      <c r="O12" s="348"/>
      <c r="P12" s="348">
        <v>1</v>
      </c>
      <c r="Q12" s="104"/>
      <c r="R12" s="99">
        <f>IFERROR(SUM(F12:Q12),"")</f>
        <v>1</v>
      </c>
      <c r="S12" s="100"/>
      <c r="T12" s="96"/>
      <c r="U12" s="105"/>
      <c r="V12" s="96"/>
      <c r="W12" s="96"/>
      <c r="X12" s="96"/>
      <c r="Y12" s="96"/>
      <c r="Z12" s="96"/>
      <c r="AA12" s="96"/>
      <c r="AB12" s="96"/>
      <c r="AC12" s="96"/>
      <c r="AD12" s="96"/>
      <c r="AE12" s="101">
        <f>IFERROR(SUM(S12:AD12),"")</f>
        <v>0</v>
      </c>
      <c r="AF12" s="102">
        <f>IF(AND(R12=0,AE12=0),"",IF(IFERROR(AE12/R12,"")&gt;100%,100%,IFERROR(AE12/R12,"")))</f>
        <v>0</v>
      </c>
      <c r="AG12" s="268"/>
      <c r="AH12" s="280"/>
    </row>
    <row r="13" spans="1:34" s="52" customFormat="1" ht="92.25" customHeight="1" thickBot="1" x14ac:dyDescent="0.25">
      <c r="A13" s="91">
        <v>3</v>
      </c>
      <c r="B13" s="92" t="s">
        <v>6</v>
      </c>
      <c r="C13" s="93" t="s">
        <v>148</v>
      </c>
      <c r="D13" s="94" t="s">
        <v>756</v>
      </c>
      <c r="E13" s="92" t="s">
        <v>160</v>
      </c>
      <c r="F13" s="96"/>
      <c r="G13" s="96"/>
      <c r="H13" s="335"/>
      <c r="I13" s="335"/>
      <c r="J13" s="335"/>
      <c r="K13" s="335"/>
      <c r="L13" s="335"/>
      <c r="M13" s="348"/>
      <c r="N13" s="348"/>
      <c r="O13" s="349">
        <v>1</v>
      </c>
      <c r="P13" s="336"/>
      <c r="Q13" s="336"/>
      <c r="R13" s="99">
        <f>IFERROR(SUM(F13:Q13),"")</f>
        <v>1</v>
      </c>
      <c r="S13" s="100"/>
      <c r="T13" s="96"/>
      <c r="U13" s="96"/>
      <c r="V13" s="96"/>
      <c r="W13" s="96"/>
      <c r="X13" s="96"/>
      <c r="Y13" s="96"/>
      <c r="Z13" s="96"/>
      <c r="AA13" s="96"/>
      <c r="AB13" s="96"/>
      <c r="AC13" s="96"/>
      <c r="AD13" s="96"/>
      <c r="AE13" s="101">
        <f>IFERROR(SUM(S13:AD13),"")</f>
        <v>0</v>
      </c>
      <c r="AF13" s="102">
        <f>IF(AND(R13=0,AE13=0),"",IF(IFERROR(AE13/R13,"")&gt;100%,100%,IFERROR(AE13/R13,"")))</f>
        <v>0</v>
      </c>
      <c r="AG13" s="268"/>
      <c r="AH13" s="280"/>
    </row>
    <row r="14" spans="1:34" ht="68.25" customHeight="1" thickBot="1" x14ac:dyDescent="0.25">
      <c r="A14" s="107">
        <v>4</v>
      </c>
      <c r="B14" s="92" t="s">
        <v>6</v>
      </c>
      <c r="C14" s="93" t="s">
        <v>148</v>
      </c>
      <c r="D14" s="94" t="s">
        <v>753</v>
      </c>
      <c r="E14" s="92" t="s">
        <v>160</v>
      </c>
      <c r="F14" s="97"/>
      <c r="G14" s="97"/>
      <c r="H14" s="335"/>
      <c r="I14" s="302"/>
      <c r="J14" s="302"/>
      <c r="K14" s="302"/>
      <c r="L14" s="348"/>
      <c r="M14" s="348"/>
      <c r="N14" s="348">
        <v>1</v>
      </c>
      <c r="O14" s="335"/>
      <c r="P14" s="335"/>
      <c r="Q14" s="271"/>
      <c r="R14" s="99">
        <f>IFERROR(SUM(F14:Q14),"")</f>
        <v>1</v>
      </c>
      <c r="S14" s="100"/>
      <c r="T14" s="96"/>
      <c r="U14" s="96"/>
      <c r="V14" s="96"/>
      <c r="W14" s="96"/>
      <c r="X14" s="96"/>
      <c r="Y14" s="96"/>
      <c r="Z14" s="96"/>
      <c r="AA14" s="96"/>
      <c r="AB14" s="96"/>
      <c r="AC14" s="96"/>
      <c r="AD14" s="96"/>
      <c r="AE14" s="101">
        <f>IFERROR(SUM(S14:AD14),"")</f>
        <v>0</v>
      </c>
      <c r="AF14" s="102">
        <f>IF(AND(R14=0,AE14=0),"",IF(IFERROR(AE14/R14,"")&gt;100%,100%,IFERROR(AE14/R14,"")))</f>
        <v>0</v>
      </c>
      <c r="AG14" s="115"/>
      <c r="AH14" s="279"/>
    </row>
    <row r="15" spans="1:34" s="54" customFormat="1" ht="58.5" customHeight="1" thickBot="1" x14ac:dyDescent="0.25">
      <c r="A15" s="166">
        <v>5</v>
      </c>
      <c r="B15" s="338" t="s">
        <v>6</v>
      </c>
      <c r="C15" s="339" t="s">
        <v>148</v>
      </c>
      <c r="D15" s="94" t="s">
        <v>828</v>
      </c>
      <c r="E15" s="338" t="s">
        <v>160</v>
      </c>
      <c r="F15" s="342"/>
      <c r="G15" s="342"/>
      <c r="H15" s="335"/>
      <c r="I15" s="335"/>
      <c r="J15" s="335"/>
      <c r="K15" s="335"/>
      <c r="L15" s="335"/>
      <c r="M15" s="335"/>
      <c r="N15" s="335"/>
      <c r="O15" s="348"/>
      <c r="P15" s="348"/>
      <c r="Q15" s="348">
        <v>1</v>
      </c>
      <c r="R15" s="340">
        <f t="shared" ref="R15" si="0">IFERROR(SUM(F15:Q15),"")</f>
        <v>1</v>
      </c>
      <c r="S15" s="341"/>
      <c r="T15" s="342"/>
      <c r="U15" s="342"/>
      <c r="V15" s="342"/>
      <c r="W15" s="342"/>
      <c r="X15" s="342"/>
      <c r="Y15" s="342"/>
      <c r="Z15" s="342"/>
      <c r="AA15" s="342"/>
      <c r="AB15" s="342"/>
      <c r="AC15" s="342"/>
      <c r="AD15" s="342"/>
      <c r="AE15" s="169">
        <f t="shared" ref="AE15" si="1">IFERROR(SUM(S15:AD15),"")</f>
        <v>0</v>
      </c>
      <c r="AF15" s="102">
        <f t="shared" ref="AF15" si="2">IF(AND(R15=0,AE15=0),"",IF(IFERROR(AE15/R15,"")&gt;100%,100%,IFERROR(AE15/R15,"")))</f>
        <v>0</v>
      </c>
      <c r="AG15" s="343"/>
      <c r="AH15" s="284"/>
    </row>
    <row r="16" spans="1:34" s="52" customFormat="1" ht="64.5" customHeight="1" thickBot="1" x14ac:dyDescent="0.25">
      <c r="A16" s="91">
        <v>6</v>
      </c>
      <c r="B16" s="92" t="s">
        <v>6</v>
      </c>
      <c r="C16" s="93" t="s">
        <v>148</v>
      </c>
      <c r="D16" s="94" t="s">
        <v>754</v>
      </c>
      <c r="E16" s="92" t="s">
        <v>160</v>
      </c>
      <c r="F16" s="96"/>
      <c r="G16" s="96"/>
      <c r="H16" s="335"/>
      <c r="I16" s="335"/>
      <c r="J16" s="335"/>
      <c r="K16" s="302"/>
      <c r="L16" s="335"/>
      <c r="M16" s="347"/>
      <c r="N16" s="348"/>
      <c r="O16" s="349">
        <v>1</v>
      </c>
      <c r="P16" s="335"/>
      <c r="Q16" s="336"/>
      <c r="R16" s="99">
        <f>IFERROR(SUM(F16:Q16),"")</f>
        <v>1</v>
      </c>
      <c r="S16" s="100"/>
      <c r="T16" s="96"/>
      <c r="U16" s="96"/>
      <c r="V16" s="96"/>
      <c r="W16" s="96"/>
      <c r="X16" s="96"/>
      <c r="Y16" s="96"/>
      <c r="Z16" s="110"/>
      <c r="AA16" s="96"/>
      <c r="AB16" s="96"/>
      <c r="AC16" s="96"/>
      <c r="AD16" s="96"/>
      <c r="AE16" s="101">
        <f>IFERROR(SUM(S16:AD16),"")</f>
        <v>0</v>
      </c>
      <c r="AF16" s="102">
        <f>IF(AND(R16=0,AE16=0),"",IF(IFERROR(AE16/R16,"")&gt;100%,100%,IFERROR(AE16/R16,"")))</f>
        <v>0</v>
      </c>
      <c r="AG16" s="269"/>
      <c r="AH16" s="280"/>
    </row>
    <row r="17" spans="1:34" s="51" customFormat="1" ht="17.25" customHeight="1" thickBot="1" x14ac:dyDescent="0.25">
      <c r="A17" s="375" t="s">
        <v>531</v>
      </c>
      <c r="B17" s="376"/>
      <c r="C17" s="376"/>
      <c r="D17" s="376"/>
      <c r="E17" s="377"/>
      <c r="F17" s="219">
        <f t="shared" ref="F17:AD17" si="3">SUM(F11:F16)</f>
        <v>0</v>
      </c>
      <c r="G17" s="219">
        <f t="shared" si="3"/>
        <v>0</v>
      </c>
      <c r="H17" s="219">
        <f t="shared" si="3"/>
        <v>0</v>
      </c>
      <c r="I17" s="219">
        <f t="shared" si="3"/>
        <v>0</v>
      </c>
      <c r="J17" s="219">
        <f t="shared" si="3"/>
        <v>0</v>
      </c>
      <c r="K17" s="219">
        <f t="shared" si="3"/>
        <v>1</v>
      </c>
      <c r="L17" s="219">
        <f t="shared" si="3"/>
        <v>0</v>
      </c>
      <c r="M17" s="219">
        <f t="shared" si="3"/>
        <v>0</v>
      </c>
      <c r="N17" s="219">
        <f t="shared" si="3"/>
        <v>1</v>
      </c>
      <c r="O17" s="219">
        <f t="shared" si="3"/>
        <v>2</v>
      </c>
      <c r="P17" s="219">
        <f t="shared" si="3"/>
        <v>1</v>
      </c>
      <c r="Q17" s="220">
        <f t="shared" si="3"/>
        <v>1</v>
      </c>
      <c r="R17" s="112">
        <f t="shared" si="3"/>
        <v>6</v>
      </c>
      <c r="S17" s="219">
        <f t="shared" si="3"/>
        <v>0</v>
      </c>
      <c r="T17" s="219">
        <f t="shared" si="3"/>
        <v>0</v>
      </c>
      <c r="U17" s="219">
        <f t="shared" si="3"/>
        <v>0</v>
      </c>
      <c r="V17" s="219">
        <f t="shared" si="3"/>
        <v>0</v>
      </c>
      <c r="W17" s="219">
        <f t="shared" si="3"/>
        <v>0</v>
      </c>
      <c r="X17" s="219">
        <f t="shared" si="3"/>
        <v>0</v>
      </c>
      <c r="Y17" s="219">
        <f t="shared" si="3"/>
        <v>0</v>
      </c>
      <c r="Z17" s="219">
        <f t="shared" si="3"/>
        <v>0</v>
      </c>
      <c r="AA17" s="219">
        <f t="shared" si="3"/>
        <v>0</v>
      </c>
      <c r="AB17" s="219">
        <f t="shared" si="3"/>
        <v>0</v>
      </c>
      <c r="AC17" s="219">
        <f t="shared" si="3"/>
        <v>0</v>
      </c>
      <c r="AD17" s="219">
        <f t="shared" si="3"/>
        <v>0</v>
      </c>
      <c r="AE17" s="112">
        <f>SUM(AE8:AE16)</f>
        <v>0</v>
      </c>
      <c r="AF17" s="102">
        <f>+AE17/R17</f>
        <v>0</v>
      </c>
      <c r="AG17" s="270"/>
      <c r="AH17" s="281"/>
    </row>
    <row r="18" spans="1:34" ht="18" thickBot="1" x14ac:dyDescent="0.25">
      <c r="A18" s="113"/>
      <c r="B18" s="114"/>
      <c r="C18" s="114"/>
      <c r="D18" s="115"/>
      <c r="E18" s="114"/>
      <c r="F18" s="384">
        <f>+F17+G17+H17</f>
        <v>0</v>
      </c>
      <c r="G18" s="384"/>
      <c r="H18" s="384"/>
      <c r="I18" s="384">
        <f>+I17+J17+K17</f>
        <v>1</v>
      </c>
      <c r="J18" s="384"/>
      <c r="K18" s="384"/>
      <c r="L18" s="384">
        <f t="shared" ref="L18" si="4">+L17+M17+N17</f>
        <v>1</v>
      </c>
      <c r="M18" s="384"/>
      <c r="N18" s="384"/>
      <c r="O18" s="384">
        <f t="shared" ref="O18" si="5">+O17+P17+Q17</f>
        <v>4</v>
      </c>
      <c r="P18" s="384"/>
      <c r="Q18" s="384"/>
      <c r="R18" s="112">
        <f>+F18+I18+L18+O18</f>
        <v>6</v>
      </c>
      <c r="S18" s="385">
        <f>+S17+T17+U17</f>
        <v>0</v>
      </c>
      <c r="T18" s="385"/>
      <c r="U18" s="385"/>
      <c r="V18" s="385">
        <f>+V17+W17+X17</f>
        <v>0</v>
      </c>
      <c r="W18" s="385"/>
      <c r="X18" s="385"/>
      <c r="Y18" s="385">
        <f>+Y17+Z17+AA17</f>
        <v>0</v>
      </c>
      <c r="Z18" s="385"/>
      <c r="AA18" s="385"/>
      <c r="AB18" s="385">
        <f>+AB17+AC17+AD17</f>
        <v>0</v>
      </c>
      <c r="AC18" s="385"/>
      <c r="AD18" s="385"/>
      <c r="AE18" s="116">
        <f>+S18+V18+Y18+AB18</f>
        <v>0</v>
      </c>
      <c r="AF18" s="102">
        <f>+AE18/R18</f>
        <v>0</v>
      </c>
      <c r="AG18" s="171"/>
      <c r="AH18" s="279"/>
    </row>
    <row r="19" spans="1:34" ht="18" thickBot="1" x14ac:dyDescent="0.25">
      <c r="A19" s="113"/>
      <c r="B19" s="114"/>
      <c r="C19" s="114"/>
      <c r="D19" s="115"/>
      <c r="E19" s="114"/>
      <c r="F19" s="386">
        <f>+F18/R18</f>
        <v>0</v>
      </c>
      <c r="G19" s="386"/>
      <c r="H19" s="386"/>
      <c r="I19" s="386">
        <f>+I18/R18</f>
        <v>0.16666666666666666</v>
      </c>
      <c r="J19" s="386"/>
      <c r="K19" s="386"/>
      <c r="L19" s="386">
        <f>+L18/R18</f>
        <v>0.16666666666666666</v>
      </c>
      <c r="M19" s="386"/>
      <c r="N19" s="386"/>
      <c r="O19" s="386">
        <f>+O18/R18</f>
        <v>0.66666666666666663</v>
      </c>
      <c r="P19" s="386"/>
      <c r="Q19" s="387"/>
      <c r="R19" s="138">
        <f>+F19+I19+L19+O19</f>
        <v>1</v>
      </c>
      <c r="S19" s="386" t="e">
        <f>+S18/F18</f>
        <v>#DIV/0!</v>
      </c>
      <c r="T19" s="386"/>
      <c r="U19" s="386"/>
      <c r="V19" s="386" t="e">
        <f>+V18/AE18</f>
        <v>#DIV/0!</v>
      </c>
      <c r="W19" s="386"/>
      <c r="X19" s="386"/>
      <c r="Y19" s="386" t="e">
        <f>+Y18/AE18</f>
        <v>#DIV/0!</v>
      </c>
      <c r="Z19" s="386"/>
      <c r="AA19" s="386"/>
      <c r="AB19" s="386" t="e">
        <f>+AB18/AE18</f>
        <v>#DIV/0!</v>
      </c>
      <c r="AC19" s="386"/>
      <c r="AD19" s="387"/>
      <c r="AE19" s="117" t="e">
        <f>(S19+V19+Y19)/3</f>
        <v>#DIV/0!</v>
      </c>
      <c r="AF19" s="102"/>
      <c r="AG19" s="171"/>
      <c r="AH19" s="279"/>
    </row>
    <row r="20" spans="1:34" ht="26.25" customHeight="1" thickBot="1" x14ac:dyDescent="0.25">
      <c r="A20" s="388" t="s">
        <v>117</v>
      </c>
      <c r="B20" s="389"/>
      <c r="C20" s="389"/>
      <c r="D20" s="389"/>
      <c r="E20" s="389"/>
      <c r="F20" s="389"/>
      <c r="G20" s="389"/>
      <c r="H20" s="389"/>
      <c r="I20" s="389"/>
      <c r="J20" s="389"/>
      <c r="K20" s="389"/>
      <c r="L20" s="389"/>
      <c r="M20" s="389"/>
      <c r="N20" s="389"/>
      <c r="O20" s="389"/>
      <c r="P20" s="389"/>
      <c r="Q20" s="389"/>
      <c r="R20" s="390"/>
      <c r="S20" s="389"/>
      <c r="T20" s="389"/>
      <c r="U20" s="389"/>
      <c r="V20" s="389"/>
      <c r="W20" s="389"/>
      <c r="X20" s="389"/>
      <c r="Y20" s="389"/>
      <c r="Z20" s="389"/>
      <c r="AA20" s="389"/>
      <c r="AB20" s="389"/>
      <c r="AC20" s="389"/>
      <c r="AD20" s="389"/>
      <c r="AE20" s="389"/>
      <c r="AF20" s="389"/>
      <c r="AG20" s="389"/>
      <c r="AH20" s="279"/>
    </row>
    <row r="21" spans="1:34" s="52" customFormat="1" ht="199.5" customHeight="1" thickBot="1" x14ac:dyDescent="0.25">
      <c r="A21" s="91">
        <v>7</v>
      </c>
      <c r="B21" s="92" t="s">
        <v>138</v>
      </c>
      <c r="C21" s="92" t="s">
        <v>117</v>
      </c>
      <c r="D21" s="118" t="s">
        <v>555</v>
      </c>
      <c r="E21" s="119" t="s">
        <v>161</v>
      </c>
      <c r="F21" s="96"/>
      <c r="G21" s="96">
        <v>1</v>
      </c>
      <c r="H21" s="96"/>
      <c r="I21" s="96"/>
      <c r="J21" s="96"/>
      <c r="K21" s="96"/>
      <c r="L21" s="96"/>
      <c r="M21" s="96"/>
      <c r="N21" s="96"/>
      <c r="O21" s="96"/>
      <c r="P21" s="96"/>
      <c r="Q21" s="98"/>
      <c r="R21" s="99">
        <f t="shared" ref="R21:R48" si="6">IFERROR(SUM(F21:Q21),"")</f>
        <v>1</v>
      </c>
      <c r="S21" s="100"/>
      <c r="T21" s="96">
        <v>1</v>
      </c>
      <c r="U21" s="96"/>
      <c r="V21" s="96"/>
      <c r="W21" s="96"/>
      <c r="X21" s="96"/>
      <c r="Y21" s="96"/>
      <c r="Z21" s="96"/>
      <c r="AA21" s="96"/>
      <c r="AB21" s="96"/>
      <c r="AC21" s="96"/>
      <c r="AD21" s="96"/>
      <c r="AE21" s="101">
        <f t="shared" ref="AE21:AE32" si="7">IFERROR(SUM(S21:AD21),"")</f>
        <v>1</v>
      </c>
      <c r="AF21" s="102">
        <f t="shared" ref="AF21:AF71" si="8">IF(AND(R21=0,AE21=0),"",IF(IFERROR(AE21/R21,"")&gt;100%,100%,IFERROR(AE21/R21,"")))</f>
        <v>1</v>
      </c>
      <c r="AG21" s="271" t="s">
        <v>586</v>
      </c>
      <c r="AH21" s="280"/>
    </row>
    <row r="22" spans="1:34" s="53" customFormat="1" ht="99.75" customHeight="1" thickBot="1" x14ac:dyDescent="0.25">
      <c r="A22" s="91">
        <v>8</v>
      </c>
      <c r="B22" s="91" t="s">
        <v>138</v>
      </c>
      <c r="C22" s="91" t="s">
        <v>117</v>
      </c>
      <c r="D22" s="118" t="s">
        <v>519</v>
      </c>
      <c r="E22" s="95" t="s">
        <v>162</v>
      </c>
      <c r="F22" s="96">
        <v>1</v>
      </c>
      <c r="G22" s="96"/>
      <c r="H22" s="96"/>
      <c r="I22" s="96"/>
      <c r="J22" s="96"/>
      <c r="K22" s="96"/>
      <c r="L22" s="96"/>
      <c r="M22" s="96"/>
      <c r="N22" s="96"/>
      <c r="O22" s="96"/>
      <c r="P22" s="96"/>
      <c r="Q22" s="98"/>
      <c r="R22" s="99">
        <f t="shared" si="6"/>
        <v>1</v>
      </c>
      <c r="S22" s="100">
        <v>1</v>
      </c>
      <c r="T22" s="110"/>
      <c r="U22" s="96"/>
      <c r="V22" s="96"/>
      <c r="W22" s="96"/>
      <c r="X22" s="96"/>
      <c r="Y22" s="96"/>
      <c r="Z22" s="96"/>
      <c r="AA22" s="96"/>
      <c r="AB22" s="96"/>
      <c r="AC22" s="96"/>
      <c r="AD22" s="96"/>
      <c r="AE22" s="101">
        <f t="shared" si="7"/>
        <v>1</v>
      </c>
      <c r="AF22" s="102">
        <f t="shared" si="8"/>
        <v>1</v>
      </c>
      <c r="AG22" s="271" t="s">
        <v>837</v>
      </c>
      <c r="AH22" s="282"/>
    </row>
    <row r="23" spans="1:34" s="52" customFormat="1" ht="220.5" customHeight="1" thickBot="1" x14ac:dyDescent="0.25">
      <c r="A23" s="91">
        <v>9</v>
      </c>
      <c r="B23" s="92" t="s">
        <v>138</v>
      </c>
      <c r="C23" s="92" t="s">
        <v>117</v>
      </c>
      <c r="D23" s="121" t="s">
        <v>520</v>
      </c>
      <c r="E23" s="119" t="s">
        <v>163</v>
      </c>
      <c r="F23" s="122">
        <v>1</v>
      </c>
      <c r="G23" s="122"/>
      <c r="H23" s="122"/>
      <c r="I23" s="335"/>
      <c r="J23" s="335">
        <v>1</v>
      </c>
      <c r="K23" s="335"/>
      <c r="L23" s="335"/>
      <c r="M23" s="335"/>
      <c r="N23" s="335">
        <v>1</v>
      </c>
      <c r="O23" s="335"/>
      <c r="P23" s="122"/>
      <c r="Q23" s="123"/>
      <c r="R23" s="124">
        <f t="shared" si="6"/>
        <v>3</v>
      </c>
      <c r="S23" s="125">
        <v>1</v>
      </c>
      <c r="T23" s="122"/>
      <c r="U23" s="335"/>
      <c r="V23" s="335"/>
      <c r="W23" s="335">
        <v>1</v>
      </c>
      <c r="X23" s="335"/>
      <c r="Y23" s="335"/>
      <c r="Z23" s="335"/>
      <c r="AA23" s="335"/>
      <c r="AB23" s="335"/>
      <c r="AC23" s="335"/>
      <c r="AD23" s="335"/>
      <c r="AE23" s="126">
        <f t="shared" si="7"/>
        <v>2</v>
      </c>
      <c r="AF23" s="127">
        <f t="shared" si="8"/>
        <v>0.66666666666666663</v>
      </c>
      <c r="AG23" s="272" t="s">
        <v>799</v>
      </c>
      <c r="AH23" s="280"/>
    </row>
    <row r="24" spans="1:34" s="53" customFormat="1" ht="147" customHeight="1" thickBot="1" x14ac:dyDescent="0.25">
      <c r="A24" s="91">
        <v>10</v>
      </c>
      <c r="B24" s="91" t="s">
        <v>138</v>
      </c>
      <c r="C24" s="91" t="s">
        <v>117</v>
      </c>
      <c r="D24" s="118" t="s">
        <v>521</v>
      </c>
      <c r="E24" s="95" t="s">
        <v>162</v>
      </c>
      <c r="F24" s="128"/>
      <c r="G24" s="128"/>
      <c r="H24" s="96">
        <v>1</v>
      </c>
      <c r="I24" s="128"/>
      <c r="J24" s="128"/>
      <c r="K24" s="128"/>
      <c r="L24" s="128"/>
      <c r="M24" s="128"/>
      <c r="N24" s="128"/>
      <c r="O24" s="129"/>
      <c r="P24" s="129"/>
      <c r="Q24" s="130"/>
      <c r="R24" s="99">
        <f t="shared" si="6"/>
        <v>1</v>
      </c>
      <c r="S24" s="100"/>
      <c r="T24" s="96"/>
      <c r="U24" s="96">
        <v>1</v>
      </c>
      <c r="V24" s="96"/>
      <c r="W24" s="96"/>
      <c r="X24" s="96"/>
      <c r="Y24" s="96"/>
      <c r="Z24" s="96"/>
      <c r="AA24" s="96"/>
      <c r="AB24" s="96"/>
      <c r="AC24" s="96"/>
      <c r="AD24" s="96"/>
      <c r="AE24" s="101">
        <f t="shared" si="7"/>
        <v>1</v>
      </c>
      <c r="AF24" s="102">
        <f t="shared" si="8"/>
        <v>1</v>
      </c>
      <c r="AG24" s="271" t="s">
        <v>728</v>
      </c>
      <c r="AH24" s="282"/>
    </row>
    <row r="25" spans="1:34" ht="123" customHeight="1" thickBot="1" x14ac:dyDescent="0.25">
      <c r="A25" s="91">
        <v>11</v>
      </c>
      <c r="B25" s="92" t="s">
        <v>138</v>
      </c>
      <c r="C25" s="92" t="s">
        <v>117</v>
      </c>
      <c r="D25" s="118" t="s">
        <v>522</v>
      </c>
      <c r="E25" s="119" t="s">
        <v>162</v>
      </c>
      <c r="F25" s="129"/>
      <c r="G25" s="129"/>
      <c r="H25" s="129"/>
      <c r="I25" s="129"/>
      <c r="J25" s="96">
        <v>1</v>
      </c>
      <c r="K25" s="128"/>
      <c r="L25" s="128"/>
      <c r="M25" s="128"/>
      <c r="N25" s="128"/>
      <c r="O25" s="96"/>
      <c r="P25" s="96">
        <v>1</v>
      </c>
      <c r="Q25" s="130"/>
      <c r="R25" s="99">
        <f t="shared" si="6"/>
        <v>2</v>
      </c>
      <c r="S25" s="100"/>
      <c r="T25" s="96"/>
      <c r="U25" s="96"/>
      <c r="V25" s="96">
        <v>1</v>
      </c>
      <c r="W25" s="96"/>
      <c r="X25" s="96"/>
      <c r="Y25" s="96"/>
      <c r="Z25" s="96"/>
      <c r="AA25" s="96"/>
      <c r="AB25" s="96"/>
      <c r="AC25" s="96"/>
      <c r="AD25" s="96"/>
      <c r="AE25" s="101">
        <f t="shared" si="7"/>
        <v>1</v>
      </c>
      <c r="AF25" s="102">
        <f t="shared" si="8"/>
        <v>0.5</v>
      </c>
      <c r="AG25" s="271" t="s">
        <v>732</v>
      </c>
      <c r="AH25" s="300"/>
    </row>
    <row r="26" spans="1:34" s="53" customFormat="1" ht="101.25" customHeight="1" thickBot="1" x14ac:dyDescent="0.25">
      <c r="A26" s="91">
        <v>12</v>
      </c>
      <c r="B26" s="91" t="s">
        <v>138</v>
      </c>
      <c r="C26" s="91" t="s">
        <v>117</v>
      </c>
      <c r="D26" s="131" t="s">
        <v>523</v>
      </c>
      <c r="E26" s="95" t="s">
        <v>162</v>
      </c>
      <c r="F26" s="96">
        <v>1</v>
      </c>
      <c r="G26" s="110"/>
      <c r="H26" s="96"/>
      <c r="I26" s="128"/>
      <c r="J26" s="128"/>
      <c r="K26" s="128"/>
      <c r="L26" s="96">
        <v>1</v>
      </c>
      <c r="M26" s="128"/>
      <c r="N26" s="128"/>
      <c r="O26" s="128"/>
      <c r="P26" s="96"/>
      <c r="Q26" s="130"/>
      <c r="R26" s="99">
        <f t="shared" si="6"/>
        <v>2</v>
      </c>
      <c r="S26" s="100">
        <v>1</v>
      </c>
      <c r="T26" s="96"/>
      <c r="U26" s="96"/>
      <c r="V26" s="96"/>
      <c r="W26" s="96"/>
      <c r="X26" s="96"/>
      <c r="Y26" s="96"/>
      <c r="Z26" s="96"/>
      <c r="AA26" s="96"/>
      <c r="AB26" s="96"/>
      <c r="AC26" s="96"/>
      <c r="AD26" s="96"/>
      <c r="AE26" s="101">
        <f t="shared" si="7"/>
        <v>1</v>
      </c>
      <c r="AF26" s="102">
        <f t="shared" si="8"/>
        <v>0.5</v>
      </c>
      <c r="AG26" s="271" t="s">
        <v>836</v>
      </c>
      <c r="AH26" s="282"/>
    </row>
    <row r="27" spans="1:34" s="53" customFormat="1" ht="113.25" customHeight="1" thickBot="1" x14ac:dyDescent="0.25">
      <c r="A27" s="91">
        <v>13</v>
      </c>
      <c r="B27" s="91" t="s">
        <v>138</v>
      </c>
      <c r="C27" s="91" t="s">
        <v>117</v>
      </c>
      <c r="D27" s="118" t="s">
        <v>524</v>
      </c>
      <c r="E27" s="95" t="s">
        <v>164</v>
      </c>
      <c r="F27" s="301">
        <v>1</v>
      </c>
      <c r="G27" s="304"/>
      <c r="H27" s="129"/>
      <c r="I27" s="304">
        <v>1</v>
      </c>
      <c r="J27" s="304"/>
      <c r="K27" s="129"/>
      <c r="L27" s="304">
        <v>1</v>
      </c>
      <c r="M27" s="304"/>
      <c r="N27" s="129"/>
      <c r="O27" s="304">
        <v>1</v>
      </c>
      <c r="P27" s="304"/>
      <c r="Q27" s="130"/>
      <c r="R27" s="99">
        <f t="shared" si="6"/>
        <v>4</v>
      </c>
      <c r="S27" s="305">
        <v>1</v>
      </c>
      <c r="T27" s="304"/>
      <c r="U27" s="304"/>
      <c r="V27" s="304">
        <v>1</v>
      </c>
      <c r="W27" s="304"/>
      <c r="X27" s="304"/>
      <c r="Y27" s="304"/>
      <c r="Z27" s="304"/>
      <c r="AA27" s="304"/>
      <c r="AB27" s="304"/>
      <c r="AC27" s="304"/>
      <c r="AD27" s="304"/>
      <c r="AE27" s="101">
        <f t="shared" si="7"/>
        <v>2</v>
      </c>
      <c r="AF27" s="102">
        <f t="shared" si="8"/>
        <v>0.5</v>
      </c>
      <c r="AG27" s="271" t="s">
        <v>737</v>
      </c>
      <c r="AH27" s="282"/>
    </row>
    <row r="28" spans="1:34" s="52" customFormat="1" ht="121.5" customHeight="1" thickBot="1" x14ac:dyDescent="0.25">
      <c r="A28" s="91">
        <v>14</v>
      </c>
      <c r="B28" s="92" t="s">
        <v>138</v>
      </c>
      <c r="C28" s="92" t="s">
        <v>117</v>
      </c>
      <c r="D28" s="118" t="s">
        <v>525</v>
      </c>
      <c r="E28" s="119" t="s">
        <v>165</v>
      </c>
      <c r="F28" s="96"/>
      <c r="G28" s="96">
        <v>1</v>
      </c>
      <c r="H28" s="96"/>
      <c r="I28" s="129"/>
      <c r="J28" s="129"/>
      <c r="K28" s="129"/>
      <c r="L28" s="129"/>
      <c r="M28" s="129"/>
      <c r="N28" s="96"/>
      <c r="O28" s="96"/>
      <c r="P28" s="129"/>
      <c r="Q28" s="130"/>
      <c r="R28" s="99">
        <f t="shared" si="6"/>
        <v>1</v>
      </c>
      <c r="S28" s="100"/>
      <c r="T28" s="96">
        <v>1</v>
      </c>
      <c r="U28" s="96"/>
      <c r="V28" s="96"/>
      <c r="W28" s="96"/>
      <c r="X28" s="96"/>
      <c r="Y28" s="96"/>
      <c r="Z28" s="96"/>
      <c r="AA28" s="96"/>
      <c r="AB28" s="96"/>
      <c r="AC28" s="96"/>
      <c r="AD28" s="96"/>
      <c r="AE28" s="101">
        <f t="shared" si="7"/>
        <v>1</v>
      </c>
      <c r="AF28" s="102">
        <f t="shared" si="8"/>
        <v>1</v>
      </c>
      <c r="AG28" s="108" t="s">
        <v>587</v>
      </c>
      <c r="AH28" s="280"/>
    </row>
    <row r="29" spans="1:34" s="52" customFormat="1" ht="84" customHeight="1" thickBot="1" x14ac:dyDescent="0.25">
      <c r="A29" s="91">
        <v>15</v>
      </c>
      <c r="B29" s="92" t="s">
        <v>138</v>
      </c>
      <c r="C29" s="91" t="s">
        <v>117</v>
      </c>
      <c r="D29" s="118" t="s">
        <v>553</v>
      </c>
      <c r="E29" s="95" t="s">
        <v>166</v>
      </c>
      <c r="F29" s="335">
        <v>1</v>
      </c>
      <c r="G29" s="335"/>
      <c r="H29" s="335"/>
      <c r="I29" s="335"/>
      <c r="J29" s="335"/>
      <c r="K29" s="335"/>
      <c r="L29" s="335">
        <v>1</v>
      </c>
      <c r="M29" s="335"/>
      <c r="N29" s="335"/>
      <c r="O29" s="335"/>
      <c r="P29" s="335"/>
      <c r="Q29" s="336"/>
      <c r="R29" s="99">
        <f t="shared" si="6"/>
        <v>2</v>
      </c>
      <c r="S29" s="334">
        <v>1</v>
      </c>
      <c r="T29" s="335"/>
      <c r="U29" s="335"/>
      <c r="V29" s="335"/>
      <c r="W29" s="335"/>
      <c r="X29" s="335"/>
      <c r="Y29" s="335"/>
      <c r="Z29" s="335"/>
      <c r="AA29" s="335"/>
      <c r="AB29" s="335"/>
      <c r="AC29" s="335"/>
      <c r="AD29" s="335"/>
      <c r="AE29" s="101">
        <f t="shared" si="7"/>
        <v>1</v>
      </c>
      <c r="AF29" s="102">
        <f t="shared" si="8"/>
        <v>0.5</v>
      </c>
      <c r="AG29" s="271" t="s">
        <v>833</v>
      </c>
      <c r="AH29" s="280"/>
    </row>
    <row r="30" spans="1:34" ht="40.5" customHeight="1" thickBot="1" x14ac:dyDescent="0.25">
      <c r="A30" s="91">
        <v>16</v>
      </c>
      <c r="B30" s="92" t="s">
        <v>138</v>
      </c>
      <c r="C30" s="92" t="s">
        <v>117</v>
      </c>
      <c r="D30" s="118" t="s">
        <v>526</v>
      </c>
      <c r="E30" s="119" t="s">
        <v>162</v>
      </c>
      <c r="F30" s="96"/>
      <c r="G30" s="96"/>
      <c r="H30" s="96"/>
      <c r="I30" s="96"/>
      <c r="J30" s="96"/>
      <c r="K30" s="96"/>
      <c r="L30" s="96"/>
      <c r="M30" s="96"/>
      <c r="N30" s="96"/>
      <c r="O30" s="96"/>
      <c r="P30" s="326">
        <v>1</v>
      </c>
      <c r="Q30" s="98"/>
      <c r="R30" s="99">
        <f>IFERROR(SUM(F30:Q30),"")</f>
        <v>1</v>
      </c>
      <c r="S30" s="100"/>
      <c r="T30" s="96"/>
      <c r="U30" s="96"/>
      <c r="V30" s="96"/>
      <c r="W30" s="96"/>
      <c r="X30" s="96"/>
      <c r="Y30" s="96"/>
      <c r="Z30" s="96"/>
      <c r="AA30" s="96"/>
      <c r="AB30" s="96"/>
      <c r="AC30" s="96"/>
      <c r="AD30" s="96"/>
      <c r="AE30" s="101">
        <f>IFERROR(SUM(S30:AD30),"")</f>
        <v>0</v>
      </c>
      <c r="AF30" s="102">
        <f>IF(AND(R30=0,AE30=0),"",IF(IFERROR(AE30/R30,"")&gt;100%,100%,IFERROR(AE30/R30,"")))</f>
        <v>0</v>
      </c>
      <c r="AG30" s="271"/>
      <c r="AH30" s="279"/>
    </row>
    <row r="31" spans="1:34" ht="58.5" customHeight="1" thickBot="1" x14ac:dyDescent="0.25">
      <c r="A31" s="91">
        <v>17</v>
      </c>
      <c r="B31" s="92" t="s">
        <v>138</v>
      </c>
      <c r="C31" s="92" t="s">
        <v>117</v>
      </c>
      <c r="D31" s="118" t="s">
        <v>584</v>
      </c>
      <c r="E31" s="119" t="s">
        <v>162</v>
      </c>
      <c r="F31" s="96">
        <v>1</v>
      </c>
      <c r="G31" s="96"/>
      <c r="H31" s="96"/>
      <c r="I31" s="96"/>
      <c r="J31" s="96"/>
      <c r="K31" s="96"/>
      <c r="L31" s="96">
        <v>1</v>
      </c>
      <c r="M31" s="96"/>
      <c r="N31" s="96"/>
      <c r="O31" s="96"/>
      <c r="P31" s="96"/>
      <c r="Q31" s="98"/>
      <c r="R31" s="99">
        <f>IFERROR(SUM(F31:Q31),"")</f>
        <v>2</v>
      </c>
      <c r="S31" s="100">
        <v>1</v>
      </c>
      <c r="T31" s="96"/>
      <c r="U31" s="96"/>
      <c r="V31" s="96"/>
      <c r="W31" s="96"/>
      <c r="X31" s="96"/>
      <c r="Y31" s="96"/>
      <c r="Z31" s="96"/>
      <c r="AA31" s="96"/>
      <c r="AB31" s="96"/>
      <c r="AC31" s="96"/>
      <c r="AD31" s="96"/>
      <c r="AE31" s="101">
        <f>IFERROR(SUM(S31:AD31),"")</f>
        <v>1</v>
      </c>
      <c r="AF31" s="102">
        <f>IF(AND(R31=0,AE31=0),"",IF(IFERROR(AE31/R31,"")&gt;100%,100%,IFERROR(AE31/R31,"")))</f>
        <v>0.5</v>
      </c>
      <c r="AG31" s="271" t="s">
        <v>835</v>
      </c>
      <c r="AH31" s="279"/>
    </row>
    <row r="32" spans="1:34" ht="32.25" customHeight="1" thickBot="1" x14ac:dyDescent="0.25">
      <c r="A32" s="91">
        <v>18</v>
      </c>
      <c r="B32" s="92" t="s">
        <v>138</v>
      </c>
      <c r="C32" s="92" t="s">
        <v>117</v>
      </c>
      <c r="D32" s="131" t="s">
        <v>527</v>
      </c>
      <c r="E32" s="119" t="s">
        <v>162</v>
      </c>
      <c r="F32" s="96"/>
      <c r="G32" s="96"/>
      <c r="H32" s="96"/>
      <c r="I32" s="96"/>
      <c r="J32" s="96"/>
      <c r="K32" s="96"/>
      <c r="L32" s="96"/>
      <c r="M32" s="96"/>
      <c r="N32" s="96"/>
      <c r="O32" s="96"/>
      <c r="P32" s="96">
        <v>1</v>
      </c>
      <c r="Q32" s="98"/>
      <c r="R32" s="99">
        <f t="shared" si="6"/>
        <v>1</v>
      </c>
      <c r="S32" s="100"/>
      <c r="T32" s="96"/>
      <c r="U32" s="96"/>
      <c r="V32" s="96"/>
      <c r="W32" s="96"/>
      <c r="X32" s="96"/>
      <c r="Y32" s="96"/>
      <c r="Z32" s="96"/>
      <c r="AA32" s="96"/>
      <c r="AB32" s="96"/>
      <c r="AC32" s="96"/>
      <c r="AD32" s="96"/>
      <c r="AE32" s="101">
        <f t="shared" si="7"/>
        <v>0</v>
      </c>
      <c r="AF32" s="102">
        <f t="shared" si="8"/>
        <v>0</v>
      </c>
      <c r="AG32" s="271"/>
      <c r="AH32" s="279"/>
    </row>
    <row r="33" spans="1:34" ht="18" customHeight="1" thickBot="1" x14ac:dyDescent="0.25">
      <c r="A33" s="391" t="s">
        <v>532</v>
      </c>
      <c r="B33" s="392"/>
      <c r="C33" s="392"/>
      <c r="D33" s="392"/>
      <c r="E33" s="393"/>
      <c r="F33" s="97">
        <f t="shared" ref="F33:AE33" si="9">SUM(F21:F32)</f>
        <v>6</v>
      </c>
      <c r="G33" s="97">
        <f t="shared" si="9"/>
        <v>2</v>
      </c>
      <c r="H33" s="97">
        <f t="shared" si="9"/>
        <v>1</v>
      </c>
      <c r="I33" s="97">
        <f t="shared" si="9"/>
        <v>1</v>
      </c>
      <c r="J33" s="97">
        <f t="shared" si="9"/>
        <v>2</v>
      </c>
      <c r="K33" s="97">
        <f t="shared" si="9"/>
        <v>0</v>
      </c>
      <c r="L33" s="97">
        <f t="shared" si="9"/>
        <v>4</v>
      </c>
      <c r="M33" s="97">
        <f t="shared" si="9"/>
        <v>0</v>
      </c>
      <c r="N33" s="97">
        <f t="shared" si="9"/>
        <v>1</v>
      </c>
      <c r="O33" s="97">
        <f t="shared" si="9"/>
        <v>1</v>
      </c>
      <c r="P33" s="97">
        <f t="shared" si="9"/>
        <v>3</v>
      </c>
      <c r="Q33" s="109">
        <f t="shared" si="9"/>
        <v>0</v>
      </c>
      <c r="R33" s="112">
        <f t="shared" si="9"/>
        <v>21</v>
      </c>
      <c r="S33" s="133">
        <f t="shared" si="9"/>
        <v>6</v>
      </c>
      <c r="T33" s="97">
        <f t="shared" si="9"/>
        <v>2</v>
      </c>
      <c r="U33" s="97">
        <f t="shared" si="9"/>
        <v>1</v>
      </c>
      <c r="V33" s="97">
        <f t="shared" si="9"/>
        <v>2</v>
      </c>
      <c r="W33" s="97">
        <f t="shared" si="9"/>
        <v>1</v>
      </c>
      <c r="X33" s="97">
        <f t="shared" si="9"/>
        <v>0</v>
      </c>
      <c r="Y33" s="97">
        <f t="shared" si="9"/>
        <v>0</v>
      </c>
      <c r="Z33" s="97">
        <f t="shared" si="9"/>
        <v>0</v>
      </c>
      <c r="AA33" s="97">
        <f t="shared" si="9"/>
        <v>0</v>
      </c>
      <c r="AB33" s="97">
        <f t="shared" si="9"/>
        <v>0</v>
      </c>
      <c r="AC33" s="97">
        <f t="shared" si="9"/>
        <v>0</v>
      </c>
      <c r="AD33" s="97">
        <f t="shared" si="9"/>
        <v>0</v>
      </c>
      <c r="AE33" s="134">
        <f t="shared" si="9"/>
        <v>12</v>
      </c>
      <c r="AF33" s="159">
        <f>+AE33/R33</f>
        <v>0.5714285714285714</v>
      </c>
      <c r="AG33" s="171"/>
      <c r="AH33" s="279"/>
    </row>
    <row r="34" spans="1:34" ht="18" thickBot="1" x14ac:dyDescent="0.25">
      <c r="A34" s="113"/>
      <c r="B34" s="114"/>
      <c r="C34" s="135"/>
      <c r="D34" s="135"/>
      <c r="E34" s="136"/>
      <c r="F34" s="384">
        <f>+F33+G33+H33</f>
        <v>9</v>
      </c>
      <c r="G34" s="384"/>
      <c r="H34" s="384"/>
      <c r="I34" s="384">
        <f>+I33+J33+K33</f>
        <v>3</v>
      </c>
      <c r="J34" s="384"/>
      <c r="K34" s="384"/>
      <c r="L34" s="384">
        <f>+L33+M33+N33</f>
        <v>5</v>
      </c>
      <c r="M34" s="384"/>
      <c r="N34" s="384"/>
      <c r="O34" s="384">
        <f>+O33+P33+Q33</f>
        <v>4</v>
      </c>
      <c r="P34" s="384"/>
      <c r="Q34" s="394"/>
      <c r="R34" s="112">
        <f>+F34+I34+L34+O34</f>
        <v>21</v>
      </c>
      <c r="S34" s="395">
        <f>+S33+T33+U33</f>
        <v>9</v>
      </c>
      <c r="T34" s="384"/>
      <c r="U34" s="384"/>
      <c r="V34" s="384">
        <f>+V33+W33+X33</f>
        <v>3</v>
      </c>
      <c r="W34" s="384"/>
      <c r="X34" s="384"/>
      <c r="Y34" s="384">
        <f>+Y33+Z33+AA33</f>
        <v>0</v>
      </c>
      <c r="Z34" s="384"/>
      <c r="AA34" s="384"/>
      <c r="AB34" s="384">
        <f>+AB33+AC33+AD33</f>
        <v>0</v>
      </c>
      <c r="AC34" s="384"/>
      <c r="AD34" s="384"/>
      <c r="AE34" s="134">
        <f>+S34+V34+Y34+AB34</f>
        <v>12</v>
      </c>
      <c r="AF34" s="159">
        <f>+AE34/R34</f>
        <v>0.5714285714285714</v>
      </c>
      <c r="AG34" s="171"/>
      <c r="AH34" s="279"/>
    </row>
    <row r="35" spans="1:34" ht="18" thickBot="1" x14ac:dyDescent="0.25">
      <c r="A35" s="113"/>
      <c r="B35" s="114"/>
      <c r="C35" s="135"/>
      <c r="E35" s="136"/>
      <c r="F35" s="386">
        <f>+F34/R34</f>
        <v>0.42857142857142855</v>
      </c>
      <c r="G35" s="386"/>
      <c r="H35" s="386"/>
      <c r="I35" s="386">
        <f>+I34/R34</f>
        <v>0.14285714285714285</v>
      </c>
      <c r="J35" s="386"/>
      <c r="K35" s="386"/>
      <c r="L35" s="386">
        <f>+L34/R34</f>
        <v>0.23809523809523808</v>
      </c>
      <c r="M35" s="386"/>
      <c r="N35" s="386"/>
      <c r="O35" s="386">
        <f>+O34/R34</f>
        <v>0.19047619047619047</v>
      </c>
      <c r="P35" s="386"/>
      <c r="Q35" s="387"/>
      <c r="R35" s="138">
        <f>+F35+I35+L35+O35</f>
        <v>1</v>
      </c>
      <c r="S35" s="396">
        <f>+S34/F34</f>
        <v>1</v>
      </c>
      <c r="T35" s="386"/>
      <c r="U35" s="386"/>
      <c r="V35" s="386">
        <f>+V34/I34</f>
        <v>1</v>
      </c>
      <c r="W35" s="386"/>
      <c r="X35" s="386"/>
      <c r="Y35" s="386">
        <f>+Y34/L34</f>
        <v>0</v>
      </c>
      <c r="Z35" s="386"/>
      <c r="AA35" s="386"/>
      <c r="AB35" s="386">
        <f>+AB34/O34</f>
        <v>0</v>
      </c>
      <c r="AC35" s="386"/>
      <c r="AD35" s="386"/>
      <c r="AE35" s="117">
        <f>(S35+V35+Y35)/3</f>
        <v>0.66666666666666663</v>
      </c>
      <c r="AF35" s="159"/>
      <c r="AG35" s="171"/>
      <c r="AH35" s="279"/>
    </row>
    <row r="36" spans="1:34" ht="31.5" customHeight="1" thickBot="1" x14ac:dyDescent="0.25">
      <c r="A36" s="388" t="s">
        <v>506</v>
      </c>
      <c r="B36" s="389"/>
      <c r="C36" s="389"/>
      <c r="D36" s="389"/>
      <c r="E36" s="389"/>
      <c r="F36" s="389"/>
      <c r="G36" s="389"/>
      <c r="H36" s="389"/>
      <c r="I36" s="389"/>
      <c r="J36" s="389"/>
      <c r="K36" s="389"/>
      <c r="L36" s="389"/>
      <c r="M36" s="389"/>
      <c r="N36" s="389"/>
      <c r="O36" s="389"/>
      <c r="P36" s="389"/>
      <c r="Q36" s="389"/>
      <c r="R36" s="390"/>
      <c r="S36" s="389"/>
      <c r="T36" s="389"/>
      <c r="U36" s="389"/>
      <c r="V36" s="389"/>
      <c r="W36" s="389"/>
      <c r="X36" s="389"/>
      <c r="Y36" s="389"/>
      <c r="Z36" s="389"/>
      <c r="AA36" s="389"/>
      <c r="AB36" s="389"/>
      <c r="AC36" s="389"/>
      <c r="AD36" s="389"/>
      <c r="AE36" s="389"/>
      <c r="AF36" s="389"/>
      <c r="AG36" s="389"/>
      <c r="AH36" s="279"/>
    </row>
    <row r="37" spans="1:34" s="52" customFormat="1" ht="60.75" customHeight="1" thickBot="1" x14ac:dyDescent="0.25">
      <c r="A37" s="91">
        <f>+A32+1</f>
        <v>19</v>
      </c>
      <c r="B37" s="92" t="s">
        <v>139</v>
      </c>
      <c r="C37" s="119" t="s">
        <v>158</v>
      </c>
      <c r="D37" s="95" t="s">
        <v>128</v>
      </c>
      <c r="E37" s="119" t="s">
        <v>167</v>
      </c>
      <c r="F37" s="91">
        <v>1</v>
      </c>
      <c r="G37" s="91"/>
      <c r="H37" s="95"/>
      <c r="I37" s="95"/>
      <c r="J37" s="95"/>
      <c r="K37" s="95"/>
      <c r="L37" s="91">
        <v>1</v>
      </c>
      <c r="M37" s="91"/>
      <c r="N37" s="95"/>
      <c r="O37" s="91"/>
      <c r="P37" s="132"/>
      <c r="Q37" s="143"/>
      <c r="R37" s="99">
        <f t="shared" si="6"/>
        <v>2</v>
      </c>
      <c r="S37" s="142">
        <v>1</v>
      </c>
      <c r="T37" s="91"/>
      <c r="U37" s="132"/>
      <c r="V37" s="132"/>
      <c r="W37" s="101"/>
      <c r="X37" s="132"/>
      <c r="Y37" s="91"/>
      <c r="Z37" s="132"/>
      <c r="AA37" s="132"/>
      <c r="AB37" s="132"/>
      <c r="AC37" s="132"/>
      <c r="AD37" s="132"/>
      <c r="AE37" s="101">
        <f t="shared" ref="AE37:AE48" si="10">IFERROR(SUM(S37:AD37),"")</f>
        <v>1</v>
      </c>
      <c r="AF37" s="102">
        <f t="shared" si="8"/>
        <v>0.5</v>
      </c>
      <c r="AG37" s="144" t="s">
        <v>832</v>
      </c>
      <c r="AH37" s="280"/>
    </row>
    <row r="38" spans="1:34" s="52" customFormat="1" ht="55.5" customHeight="1" thickBot="1" x14ac:dyDescent="0.25">
      <c r="A38" s="91">
        <f t="shared" ref="A38" si="11">+A37+1</f>
        <v>20</v>
      </c>
      <c r="B38" s="92" t="s">
        <v>139</v>
      </c>
      <c r="C38" s="119" t="s">
        <v>158</v>
      </c>
      <c r="D38" s="95" t="s">
        <v>127</v>
      </c>
      <c r="E38" s="119" t="s">
        <v>130</v>
      </c>
      <c r="F38" s="91"/>
      <c r="G38" s="95"/>
      <c r="H38" s="95"/>
      <c r="I38" s="91"/>
      <c r="J38" s="95"/>
      <c r="K38" s="95"/>
      <c r="L38" s="91">
        <v>1</v>
      </c>
      <c r="M38" s="95"/>
      <c r="N38" s="95"/>
      <c r="O38" s="91"/>
      <c r="P38" s="132"/>
      <c r="Q38" s="143"/>
      <c r="R38" s="99">
        <f t="shared" si="6"/>
        <v>1</v>
      </c>
      <c r="S38" s="142"/>
      <c r="T38" s="91"/>
      <c r="U38" s="132"/>
      <c r="V38" s="95"/>
      <c r="W38" s="132"/>
      <c r="X38" s="132"/>
      <c r="Y38" s="91"/>
      <c r="Z38" s="132"/>
      <c r="AA38" s="132"/>
      <c r="AB38" s="132"/>
      <c r="AC38" s="132"/>
      <c r="AD38" s="132"/>
      <c r="AE38" s="101">
        <f t="shared" si="10"/>
        <v>0</v>
      </c>
      <c r="AF38" s="102">
        <f t="shared" si="8"/>
        <v>0</v>
      </c>
      <c r="AG38" s="144"/>
      <c r="AH38" s="280"/>
    </row>
    <row r="39" spans="1:34" s="53" customFormat="1" ht="48" customHeight="1" thickBot="1" x14ac:dyDescent="0.25">
      <c r="A39" s="91">
        <v>21</v>
      </c>
      <c r="B39" s="91" t="s">
        <v>139</v>
      </c>
      <c r="C39" s="119" t="s">
        <v>158</v>
      </c>
      <c r="D39" s="95" t="s">
        <v>119</v>
      </c>
      <c r="E39" s="95" t="s">
        <v>130</v>
      </c>
      <c r="F39" s="91"/>
      <c r="G39" s="95"/>
      <c r="H39" s="95"/>
      <c r="I39" s="91"/>
      <c r="J39" s="95"/>
      <c r="K39" s="91">
        <v>1</v>
      </c>
      <c r="L39" s="91">
        <v>1</v>
      </c>
      <c r="M39" s="91"/>
      <c r="N39" s="95"/>
      <c r="O39" s="91"/>
      <c r="P39" s="132"/>
      <c r="Q39" s="143"/>
      <c r="R39" s="99">
        <f t="shared" si="6"/>
        <v>2</v>
      </c>
      <c r="S39" s="142"/>
      <c r="T39" s="91"/>
      <c r="U39" s="132"/>
      <c r="V39" s="95"/>
      <c r="W39" s="132"/>
      <c r="X39" s="91">
        <v>1</v>
      </c>
      <c r="Y39" s="91"/>
      <c r="Z39" s="132"/>
      <c r="AA39" s="132"/>
      <c r="AB39" s="132"/>
      <c r="AC39" s="91"/>
      <c r="AD39" s="132"/>
      <c r="AE39" s="101">
        <f t="shared" si="10"/>
        <v>1</v>
      </c>
      <c r="AF39" s="102">
        <f t="shared" si="8"/>
        <v>0.5</v>
      </c>
      <c r="AG39" s="143" t="s">
        <v>809</v>
      </c>
      <c r="AH39" s="282"/>
    </row>
    <row r="40" spans="1:34" s="52" customFormat="1" ht="51.75" customHeight="1" thickBot="1" x14ac:dyDescent="0.25">
      <c r="A40" s="91">
        <v>22</v>
      </c>
      <c r="B40" s="92" t="s">
        <v>139</v>
      </c>
      <c r="C40" s="80" t="s">
        <v>158</v>
      </c>
      <c r="D40" s="95" t="s">
        <v>145</v>
      </c>
      <c r="E40" s="119" t="s">
        <v>130</v>
      </c>
      <c r="F40" s="91"/>
      <c r="G40" s="95"/>
      <c r="H40" s="95"/>
      <c r="I40" s="91"/>
      <c r="J40" s="95"/>
      <c r="K40" s="95"/>
      <c r="L40" s="91"/>
      <c r="M40" s="91"/>
      <c r="N40" s="95"/>
      <c r="O40" s="91"/>
      <c r="P40" s="132"/>
      <c r="Q40" s="143"/>
      <c r="R40" s="99">
        <f t="shared" si="6"/>
        <v>0</v>
      </c>
      <c r="S40" s="142"/>
      <c r="T40" s="91"/>
      <c r="U40" s="132"/>
      <c r="V40" s="95"/>
      <c r="W40" s="132"/>
      <c r="X40" s="132"/>
      <c r="Y40" s="91"/>
      <c r="Z40" s="132"/>
      <c r="AA40" s="132"/>
      <c r="AB40" s="91"/>
      <c r="AC40" s="132"/>
      <c r="AD40" s="132"/>
      <c r="AE40" s="101">
        <f t="shared" si="10"/>
        <v>0</v>
      </c>
      <c r="AF40" s="102" t="str">
        <f t="shared" si="8"/>
        <v/>
      </c>
      <c r="AG40" s="144" t="s">
        <v>805</v>
      </c>
      <c r="AH40" s="280"/>
    </row>
    <row r="41" spans="1:34" s="52" customFormat="1" ht="46.5" customHeight="1" thickBot="1" x14ac:dyDescent="0.25">
      <c r="A41" s="91">
        <v>23</v>
      </c>
      <c r="B41" s="92" t="s">
        <v>139</v>
      </c>
      <c r="C41" s="119" t="s">
        <v>158</v>
      </c>
      <c r="D41" s="95" t="s">
        <v>120</v>
      </c>
      <c r="E41" s="119" t="s">
        <v>130</v>
      </c>
      <c r="F41" s="91"/>
      <c r="G41" s="91">
        <v>1</v>
      </c>
      <c r="H41" s="95"/>
      <c r="I41" s="91"/>
      <c r="J41" s="95"/>
      <c r="K41" s="91">
        <v>1</v>
      </c>
      <c r="L41" s="91"/>
      <c r="M41" s="95"/>
      <c r="N41" s="95"/>
      <c r="O41" s="91"/>
      <c r="P41" s="132"/>
      <c r="Q41" s="143"/>
      <c r="R41" s="99">
        <f t="shared" si="6"/>
        <v>2</v>
      </c>
      <c r="S41" s="142"/>
      <c r="T41" s="91">
        <v>1</v>
      </c>
      <c r="U41" s="132"/>
      <c r="V41" s="91"/>
      <c r="W41" s="132"/>
      <c r="X41" s="132"/>
      <c r="Y41" s="91"/>
      <c r="Z41" s="132"/>
      <c r="AA41" s="132"/>
      <c r="AB41" s="91"/>
      <c r="AC41" s="132"/>
      <c r="AD41" s="132"/>
      <c r="AE41" s="101">
        <f t="shared" si="10"/>
        <v>1</v>
      </c>
      <c r="AF41" s="102">
        <f t="shared" si="8"/>
        <v>0.5</v>
      </c>
      <c r="AG41" s="271" t="s">
        <v>735</v>
      </c>
      <c r="AH41" s="280"/>
    </row>
    <row r="42" spans="1:34" s="52" customFormat="1" ht="54.75" customHeight="1" thickBot="1" x14ac:dyDescent="0.25">
      <c r="A42" s="91">
        <v>24</v>
      </c>
      <c r="B42" s="92" t="s">
        <v>139</v>
      </c>
      <c r="C42" s="80" t="s">
        <v>158</v>
      </c>
      <c r="D42" s="95" t="s">
        <v>136</v>
      </c>
      <c r="E42" s="119" t="s">
        <v>130</v>
      </c>
      <c r="F42" s="91"/>
      <c r="G42" s="91">
        <v>1</v>
      </c>
      <c r="H42" s="95"/>
      <c r="I42" s="91"/>
      <c r="J42" s="95"/>
      <c r="K42" s="95"/>
      <c r="L42" s="91"/>
      <c r="M42" s="95"/>
      <c r="N42" s="95"/>
      <c r="O42" s="91"/>
      <c r="P42" s="132"/>
      <c r="Q42" s="143"/>
      <c r="R42" s="99">
        <f t="shared" si="6"/>
        <v>1</v>
      </c>
      <c r="S42" s="142"/>
      <c r="T42" s="91">
        <v>1</v>
      </c>
      <c r="U42" s="95"/>
      <c r="V42" s="95"/>
      <c r="W42" s="132"/>
      <c r="X42" s="132"/>
      <c r="Y42" s="91"/>
      <c r="Z42" s="132"/>
      <c r="AA42" s="132"/>
      <c r="AB42" s="91"/>
      <c r="AC42" s="132"/>
      <c r="AD42" s="132"/>
      <c r="AE42" s="101">
        <f t="shared" si="10"/>
        <v>1</v>
      </c>
      <c r="AF42" s="102">
        <f t="shared" si="8"/>
        <v>1</v>
      </c>
      <c r="AG42" s="144" t="s">
        <v>801</v>
      </c>
      <c r="AH42" s="280"/>
    </row>
    <row r="43" spans="1:34" s="53" customFormat="1" ht="48.75" customHeight="1" thickBot="1" x14ac:dyDescent="0.25">
      <c r="A43" s="91">
        <v>25</v>
      </c>
      <c r="B43" s="91" t="s">
        <v>139</v>
      </c>
      <c r="C43" s="119" t="s">
        <v>158</v>
      </c>
      <c r="D43" s="95" t="s">
        <v>122</v>
      </c>
      <c r="E43" s="95" t="s">
        <v>130</v>
      </c>
      <c r="F43" s="91"/>
      <c r="G43" s="95"/>
      <c r="H43" s="95"/>
      <c r="I43" s="91"/>
      <c r="J43" s="95"/>
      <c r="K43" s="91">
        <v>1</v>
      </c>
      <c r="L43" s="91"/>
      <c r="M43" s="95"/>
      <c r="N43" s="95"/>
      <c r="O43" s="91"/>
      <c r="P43" s="95"/>
      <c r="Q43" s="144"/>
      <c r="R43" s="99">
        <f t="shared" si="6"/>
        <v>1</v>
      </c>
      <c r="S43" s="142"/>
      <c r="T43" s="91"/>
      <c r="U43" s="95"/>
      <c r="V43" s="95"/>
      <c r="W43" s="95"/>
      <c r="X43" s="95"/>
      <c r="Y43" s="91"/>
      <c r="Z43" s="95"/>
      <c r="AA43" s="95"/>
      <c r="AB43" s="95"/>
      <c r="AC43" s="95"/>
      <c r="AD43" s="95"/>
      <c r="AE43" s="101">
        <f t="shared" si="10"/>
        <v>0</v>
      </c>
      <c r="AF43" s="102">
        <f>IF(AND(R43=0,AE43=0),"",IF(IFERROR(AE43/R43,"")&gt;100%,100%,IFERROR(AE43/R43,"")))</f>
        <v>0</v>
      </c>
      <c r="AG43" s="144"/>
      <c r="AH43" s="282"/>
    </row>
    <row r="44" spans="1:34" s="53" customFormat="1" ht="51" customHeight="1" thickBot="1" x14ac:dyDescent="0.25">
      <c r="A44" s="91">
        <v>26</v>
      </c>
      <c r="B44" s="91" t="s">
        <v>139</v>
      </c>
      <c r="C44" s="80" t="s">
        <v>158</v>
      </c>
      <c r="D44" s="95" t="s">
        <v>141</v>
      </c>
      <c r="E44" s="95" t="s">
        <v>130</v>
      </c>
      <c r="F44" s="91"/>
      <c r="G44" s="95"/>
      <c r="H44" s="95"/>
      <c r="I44" s="91"/>
      <c r="J44" s="95"/>
      <c r="K44" s="95"/>
      <c r="L44" s="91"/>
      <c r="M44" s="95"/>
      <c r="N44" s="95"/>
      <c r="O44" s="91"/>
      <c r="P44" s="95"/>
      <c r="Q44" s="144"/>
      <c r="R44" s="99">
        <f t="shared" si="6"/>
        <v>0</v>
      </c>
      <c r="S44" s="142"/>
      <c r="T44" s="91"/>
      <c r="U44" s="95"/>
      <c r="V44" s="95"/>
      <c r="W44" s="95"/>
      <c r="X44" s="95"/>
      <c r="Y44" s="91"/>
      <c r="Z44" s="95"/>
      <c r="AA44" s="95"/>
      <c r="AB44" s="95"/>
      <c r="AC44" s="95"/>
      <c r="AD44" s="95"/>
      <c r="AE44" s="101">
        <f t="shared" si="10"/>
        <v>0</v>
      </c>
      <c r="AF44" s="102">
        <v>0</v>
      </c>
      <c r="AG44" s="144" t="s">
        <v>805</v>
      </c>
      <c r="AH44" s="282"/>
    </row>
    <row r="45" spans="1:34" s="53" customFormat="1" ht="56.25" customHeight="1" thickBot="1" x14ac:dyDescent="0.25">
      <c r="A45" s="91">
        <v>27</v>
      </c>
      <c r="B45" s="91" t="s">
        <v>139</v>
      </c>
      <c r="C45" s="80" t="s">
        <v>158</v>
      </c>
      <c r="D45" s="95" t="s">
        <v>544</v>
      </c>
      <c r="E45" s="95" t="s">
        <v>130</v>
      </c>
      <c r="F45" s="91"/>
      <c r="G45" s="91"/>
      <c r="H45" s="91"/>
      <c r="I45" s="91"/>
      <c r="J45" s="91">
        <v>1</v>
      </c>
      <c r="K45" s="95"/>
      <c r="L45" s="91"/>
      <c r="M45" s="95"/>
      <c r="N45" s="95"/>
      <c r="O45" s="91"/>
      <c r="P45" s="95"/>
      <c r="Q45" s="144"/>
      <c r="R45" s="99">
        <f t="shared" si="6"/>
        <v>1</v>
      </c>
      <c r="S45" s="142"/>
      <c r="T45" s="91"/>
      <c r="U45" s="95"/>
      <c r="V45" s="95"/>
      <c r="W45" s="91">
        <v>1</v>
      </c>
      <c r="X45" s="95"/>
      <c r="Y45" s="91"/>
      <c r="Z45" s="95"/>
      <c r="AA45" s="95"/>
      <c r="AB45" s="95"/>
      <c r="AC45" s="95"/>
      <c r="AD45" s="95"/>
      <c r="AE45" s="101">
        <f t="shared" si="10"/>
        <v>1</v>
      </c>
      <c r="AF45" s="102">
        <f t="shared" si="8"/>
        <v>1</v>
      </c>
      <c r="AG45" s="144" t="s">
        <v>806</v>
      </c>
      <c r="AH45" s="282"/>
    </row>
    <row r="46" spans="1:34" s="53" customFormat="1" ht="120" customHeight="1" thickBot="1" x14ac:dyDescent="0.25">
      <c r="A46" s="91">
        <v>28</v>
      </c>
      <c r="B46" s="91" t="s">
        <v>139</v>
      </c>
      <c r="C46" s="119" t="s">
        <v>158</v>
      </c>
      <c r="D46" s="95" t="s">
        <v>144</v>
      </c>
      <c r="E46" s="95" t="s">
        <v>130</v>
      </c>
      <c r="F46" s="91"/>
      <c r="G46" s="91">
        <v>1</v>
      </c>
      <c r="H46" s="91"/>
      <c r="I46" s="91"/>
      <c r="J46" s="91"/>
      <c r="K46" s="91">
        <v>1</v>
      </c>
      <c r="L46" s="91"/>
      <c r="M46" s="95"/>
      <c r="N46" s="95"/>
      <c r="O46" s="91"/>
      <c r="P46" s="95"/>
      <c r="Q46" s="144"/>
      <c r="R46" s="99">
        <f t="shared" si="6"/>
        <v>2</v>
      </c>
      <c r="S46" s="142"/>
      <c r="T46" s="91">
        <v>1</v>
      </c>
      <c r="U46" s="95"/>
      <c r="V46" s="91"/>
      <c r="W46" s="95"/>
      <c r="X46" s="91">
        <v>1</v>
      </c>
      <c r="Y46" s="91"/>
      <c r="Z46" s="95"/>
      <c r="AA46" s="95"/>
      <c r="AB46" s="95"/>
      <c r="AC46" s="95"/>
      <c r="AD46" s="95"/>
      <c r="AE46" s="101">
        <f t="shared" si="10"/>
        <v>2</v>
      </c>
      <c r="AF46" s="102">
        <f t="shared" si="8"/>
        <v>1</v>
      </c>
      <c r="AG46" s="144" t="s">
        <v>810</v>
      </c>
      <c r="AH46" s="282"/>
    </row>
    <row r="47" spans="1:34" s="53" customFormat="1" ht="54" customHeight="1" thickBot="1" x14ac:dyDescent="0.25">
      <c r="A47" s="91">
        <v>29</v>
      </c>
      <c r="B47" s="91" t="s">
        <v>139</v>
      </c>
      <c r="C47" s="80" t="s">
        <v>158</v>
      </c>
      <c r="D47" s="95" t="s">
        <v>545</v>
      </c>
      <c r="E47" s="95" t="s">
        <v>130</v>
      </c>
      <c r="F47" s="91"/>
      <c r="G47" s="95"/>
      <c r="H47" s="95"/>
      <c r="I47" s="91"/>
      <c r="J47" s="95"/>
      <c r="K47" s="95"/>
      <c r="L47" s="91"/>
      <c r="M47" s="91"/>
      <c r="N47" s="95"/>
      <c r="O47" s="91"/>
      <c r="P47" s="95"/>
      <c r="Q47" s="144"/>
      <c r="R47" s="99">
        <f t="shared" si="6"/>
        <v>0</v>
      </c>
      <c r="S47" s="142"/>
      <c r="T47" s="91"/>
      <c r="U47" s="95"/>
      <c r="V47" s="95"/>
      <c r="W47" s="95"/>
      <c r="X47" s="95"/>
      <c r="Y47" s="91"/>
      <c r="Z47" s="95"/>
      <c r="AA47" s="95"/>
      <c r="AB47" s="95"/>
      <c r="AC47" s="95"/>
      <c r="AD47" s="95"/>
      <c r="AE47" s="101">
        <f t="shared" si="10"/>
        <v>0</v>
      </c>
      <c r="AF47" s="102">
        <v>0</v>
      </c>
      <c r="AG47" s="144" t="s">
        <v>805</v>
      </c>
      <c r="AH47" s="282"/>
    </row>
    <row r="48" spans="1:34" s="53" customFormat="1" ht="58.5" customHeight="1" thickBot="1" x14ac:dyDescent="0.25">
      <c r="A48" s="91">
        <v>30</v>
      </c>
      <c r="B48" s="91" t="s">
        <v>139</v>
      </c>
      <c r="C48" s="80" t="s">
        <v>158</v>
      </c>
      <c r="D48" s="95" t="s">
        <v>123</v>
      </c>
      <c r="E48" s="95" t="s">
        <v>130</v>
      </c>
      <c r="F48" s="91"/>
      <c r="G48" s="95"/>
      <c r="H48" s="95"/>
      <c r="I48" s="91"/>
      <c r="J48" s="95"/>
      <c r="K48" s="95"/>
      <c r="L48" s="91"/>
      <c r="M48" s="95"/>
      <c r="N48" s="95"/>
      <c r="O48" s="91"/>
      <c r="P48" s="95"/>
      <c r="Q48" s="144"/>
      <c r="R48" s="99">
        <f t="shared" si="6"/>
        <v>0</v>
      </c>
      <c r="S48" s="142"/>
      <c r="T48" s="91"/>
      <c r="U48" s="95"/>
      <c r="V48" s="95"/>
      <c r="W48" s="95"/>
      <c r="X48" s="95"/>
      <c r="Y48" s="91"/>
      <c r="Z48" s="95"/>
      <c r="AA48" s="95"/>
      <c r="AB48" s="95"/>
      <c r="AC48" s="95"/>
      <c r="AD48" s="95"/>
      <c r="AE48" s="101">
        <f t="shared" si="10"/>
        <v>0</v>
      </c>
      <c r="AF48" s="102">
        <v>0</v>
      </c>
      <c r="AG48" s="144" t="s">
        <v>805</v>
      </c>
      <c r="AH48" s="282"/>
    </row>
    <row r="49" spans="1:34" s="53" customFormat="1" ht="44.25" customHeight="1" thickBot="1" x14ac:dyDescent="0.25">
      <c r="A49" s="91">
        <v>31</v>
      </c>
      <c r="B49" s="91" t="s">
        <v>139</v>
      </c>
      <c r="C49" s="80" t="s">
        <v>158</v>
      </c>
      <c r="D49" s="95" t="s">
        <v>155</v>
      </c>
      <c r="E49" s="95" t="s">
        <v>130</v>
      </c>
      <c r="F49" s="91"/>
      <c r="G49" s="95"/>
      <c r="H49" s="95"/>
      <c r="I49" s="91"/>
      <c r="J49" s="95"/>
      <c r="K49" s="95"/>
      <c r="L49" s="91"/>
      <c r="M49" s="95"/>
      <c r="N49" s="95"/>
      <c r="O49" s="91"/>
      <c r="P49" s="95"/>
      <c r="Q49" s="144"/>
      <c r="R49" s="99">
        <f>IFERROR(SUM(F49:Q49),"")</f>
        <v>0</v>
      </c>
      <c r="S49" s="142"/>
      <c r="T49" s="91"/>
      <c r="U49" s="95"/>
      <c r="V49" s="95"/>
      <c r="W49" s="95"/>
      <c r="X49" s="95"/>
      <c r="Y49" s="91"/>
      <c r="Z49" s="95"/>
      <c r="AA49" s="95"/>
      <c r="AB49" s="95"/>
      <c r="AC49" s="95"/>
      <c r="AD49" s="95"/>
      <c r="AE49" s="101">
        <f>IFERROR(SUM(S49:AD49),"")</f>
        <v>0</v>
      </c>
      <c r="AF49" s="102">
        <v>0</v>
      </c>
      <c r="AG49" s="144" t="s">
        <v>805</v>
      </c>
      <c r="AH49" s="282"/>
    </row>
    <row r="50" spans="1:34" s="53" customFormat="1" ht="51" customHeight="1" thickBot="1" x14ac:dyDescent="0.25">
      <c r="A50" s="91">
        <v>32</v>
      </c>
      <c r="B50" s="91" t="s">
        <v>139</v>
      </c>
      <c r="C50" s="119" t="s">
        <v>158</v>
      </c>
      <c r="D50" s="95" t="s">
        <v>142</v>
      </c>
      <c r="E50" s="95" t="s">
        <v>130</v>
      </c>
      <c r="F50" s="91"/>
      <c r="G50" s="95"/>
      <c r="H50" s="95"/>
      <c r="I50" s="91"/>
      <c r="J50" s="91">
        <v>1</v>
      </c>
      <c r="K50" s="91">
        <v>1</v>
      </c>
      <c r="L50" s="91"/>
      <c r="M50" s="95"/>
      <c r="N50" s="95"/>
      <c r="O50" s="91"/>
      <c r="P50" s="95"/>
      <c r="Q50" s="144"/>
      <c r="R50" s="99">
        <f>IFERROR(SUM(F50:Q50),"")</f>
        <v>2</v>
      </c>
      <c r="S50" s="142"/>
      <c r="T50" s="91"/>
      <c r="U50" s="95"/>
      <c r="V50" s="95"/>
      <c r="W50" s="91">
        <v>1</v>
      </c>
      <c r="X50" s="95"/>
      <c r="Y50" s="91"/>
      <c r="Z50" s="95"/>
      <c r="AA50" s="95"/>
      <c r="AB50" s="95"/>
      <c r="AC50" s="95"/>
      <c r="AD50" s="95"/>
      <c r="AE50" s="101">
        <f>IFERROR(SUM(S50:AD50),"")</f>
        <v>1</v>
      </c>
      <c r="AF50" s="102">
        <f>IF(AND(R50=0,AE50=0),"",IF(IFERROR(AE50/R50,"")&gt;100%,100%,IFERROR(AE50/R50,"")))</f>
        <v>0.5</v>
      </c>
      <c r="AG50" s="144" t="s">
        <v>807</v>
      </c>
      <c r="AH50" s="282"/>
    </row>
    <row r="51" spans="1:34" s="53" customFormat="1" ht="43.5" customHeight="1" thickBot="1" x14ac:dyDescent="0.25">
      <c r="A51" s="91">
        <v>33</v>
      </c>
      <c r="B51" s="91" t="s">
        <v>139</v>
      </c>
      <c r="C51" s="119" t="s">
        <v>158</v>
      </c>
      <c r="D51" s="95" t="s">
        <v>546</v>
      </c>
      <c r="E51" s="95" t="s">
        <v>130</v>
      </c>
      <c r="F51" s="91"/>
      <c r="G51" s="95"/>
      <c r="H51" s="95"/>
      <c r="I51" s="91"/>
      <c r="J51" s="95"/>
      <c r="K51" s="91">
        <v>1</v>
      </c>
      <c r="L51" s="91"/>
      <c r="M51" s="95"/>
      <c r="N51" s="95"/>
      <c r="O51" s="91"/>
      <c r="P51" s="95"/>
      <c r="Q51" s="144"/>
      <c r="R51" s="99">
        <f>IFERROR(SUM(F51:Q51),"")</f>
        <v>1</v>
      </c>
      <c r="S51" s="142"/>
      <c r="T51" s="91"/>
      <c r="U51" s="95"/>
      <c r="V51" s="95"/>
      <c r="W51" s="95"/>
      <c r="X51" s="95"/>
      <c r="Y51" s="91"/>
      <c r="Z51" s="95"/>
      <c r="AA51" s="95"/>
      <c r="AB51" s="95"/>
      <c r="AC51" s="95"/>
      <c r="AD51" s="95"/>
      <c r="AE51" s="101">
        <f>IFERROR(SUM(S51:AD51),"")</f>
        <v>0</v>
      </c>
      <c r="AF51" s="102">
        <f>IF(AND(R51=0,AE51=0),"",IF(IFERROR(AE51/R51,"")&gt;100%,100%,IFERROR(AE51/R51,"")))</f>
        <v>0</v>
      </c>
      <c r="AG51" s="144"/>
      <c r="AH51" s="282"/>
    </row>
    <row r="52" spans="1:34" ht="18" thickBot="1" x14ac:dyDescent="0.25">
      <c r="A52" s="429" t="s">
        <v>533</v>
      </c>
      <c r="B52" s="430"/>
      <c r="C52" s="430"/>
      <c r="D52" s="430"/>
      <c r="E52" s="431"/>
      <c r="F52" s="97">
        <f t="shared" ref="F52:AE52" si="12">SUM(F37:F51)</f>
        <v>1</v>
      </c>
      <c r="G52" s="97">
        <f t="shared" si="12"/>
        <v>3</v>
      </c>
      <c r="H52" s="97">
        <f t="shared" si="12"/>
        <v>0</v>
      </c>
      <c r="I52" s="97">
        <f t="shared" si="12"/>
        <v>0</v>
      </c>
      <c r="J52" s="97">
        <f t="shared" si="12"/>
        <v>2</v>
      </c>
      <c r="K52" s="97">
        <f t="shared" si="12"/>
        <v>6</v>
      </c>
      <c r="L52" s="97">
        <f t="shared" si="12"/>
        <v>3</v>
      </c>
      <c r="M52" s="97">
        <f t="shared" si="12"/>
        <v>0</v>
      </c>
      <c r="N52" s="97">
        <f t="shared" si="12"/>
        <v>0</v>
      </c>
      <c r="O52" s="97">
        <f t="shared" si="12"/>
        <v>0</v>
      </c>
      <c r="P52" s="97">
        <f t="shared" si="12"/>
        <v>0</v>
      </c>
      <c r="Q52" s="109">
        <f t="shared" si="12"/>
        <v>0</v>
      </c>
      <c r="R52" s="112">
        <f t="shared" si="12"/>
        <v>15</v>
      </c>
      <c r="S52" s="133">
        <f t="shared" si="12"/>
        <v>1</v>
      </c>
      <c r="T52" s="97">
        <f t="shared" si="12"/>
        <v>3</v>
      </c>
      <c r="U52" s="97">
        <f t="shared" si="12"/>
        <v>0</v>
      </c>
      <c r="V52" s="97">
        <f t="shared" si="12"/>
        <v>0</v>
      </c>
      <c r="W52" s="97">
        <f t="shared" si="12"/>
        <v>2</v>
      </c>
      <c r="X52" s="97">
        <f t="shared" si="12"/>
        <v>2</v>
      </c>
      <c r="Y52" s="97">
        <f t="shared" si="12"/>
        <v>0</v>
      </c>
      <c r="Z52" s="97">
        <f t="shared" si="12"/>
        <v>0</v>
      </c>
      <c r="AA52" s="97">
        <f t="shared" si="12"/>
        <v>0</v>
      </c>
      <c r="AB52" s="97">
        <f t="shared" si="12"/>
        <v>0</v>
      </c>
      <c r="AC52" s="97">
        <f>SUM(AC37:AC51)</f>
        <v>0</v>
      </c>
      <c r="AD52" s="97">
        <f t="shared" si="12"/>
        <v>0</v>
      </c>
      <c r="AE52" s="134">
        <f t="shared" si="12"/>
        <v>8</v>
      </c>
      <c r="AF52" s="102">
        <f>+AE52/R52</f>
        <v>0.53333333333333333</v>
      </c>
      <c r="AG52" s="115"/>
      <c r="AH52" s="279"/>
    </row>
    <row r="53" spans="1:34" ht="18" thickBot="1" x14ac:dyDescent="0.25">
      <c r="A53" s="113"/>
      <c r="B53" s="114"/>
      <c r="C53" s="145"/>
      <c r="D53" s="115"/>
      <c r="E53" s="146"/>
      <c r="F53" s="384">
        <f>+F52+G52+H52</f>
        <v>4</v>
      </c>
      <c r="G53" s="384"/>
      <c r="H53" s="384"/>
      <c r="I53" s="384">
        <f>+I52+J52+K52</f>
        <v>8</v>
      </c>
      <c r="J53" s="384"/>
      <c r="K53" s="384"/>
      <c r="L53" s="384">
        <f>+L52+M52+N52</f>
        <v>3</v>
      </c>
      <c r="M53" s="384"/>
      <c r="N53" s="384"/>
      <c r="O53" s="384">
        <f>+O52+P52+Q52</f>
        <v>0</v>
      </c>
      <c r="P53" s="384"/>
      <c r="Q53" s="394"/>
      <c r="R53" s="112">
        <f>+F53+I53+L53+O53</f>
        <v>15</v>
      </c>
      <c r="S53" s="395">
        <f>+S52+T52+U52</f>
        <v>4</v>
      </c>
      <c r="T53" s="384"/>
      <c r="U53" s="384"/>
      <c r="V53" s="384">
        <f>+V52+W52+X52</f>
        <v>4</v>
      </c>
      <c r="W53" s="384"/>
      <c r="X53" s="384"/>
      <c r="Y53" s="384">
        <f>+Y52+Z52+AA52</f>
        <v>0</v>
      </c>
      <c r="Z53" s="384"/>
      <c r="AA53" s="384"/>
      <c r="AB53" s="384">
        <f>+AB52+AC52+AD52</f>
        <v>0</v>
      </c>
      <c r="AC53" s="384"/>
      <c r="AD53" s="384"/>
      <c r="AE53" s="134">
        <f>+S53+V53+Y53+AB53</f>
        <v>8</v>
      </c>
      <c r="AF53" s="102">
        <f>+AE53/R53</f>
        <v>0.53333333333333333</v>
      </c>
      <c r="AG53" s="115"/>
      <c r="AH53" s="279"/>
    </row>
    <row r="54" spans="1:34" ht="18" thickBot="1" x14ac:dyDescent="0.25">
      <c r="A54" s="113"/>
      <c r="B54" s="114"/>
      <c r="C54" s="145"/>
      <c r="D54" s="115"/>
      <c r="E54" s="146"/>
      <c r="F54" s="386">
        <f>+F53/R53</f>
        <v>0.26666666666666666</v>
      </c>
      <c r="G54" s="386"/>
      <c r="H54" s="386"/>
      <c r="I54" s="386">
        <f>+I53/R53</f>
        <v>0.53333333333333333</v>
      </c>
      <c r="J54" s="386"/>
      <c r="K54" s="386"/>
      <c r="L54" s="386">
        <f>+L53/R53</f>
        <v>0.2</v>
      </c>
      <c r="M54" s="386"/>
      <c r="N54" s="386"/>
      <c r="O54" s="386">
        <f>+O53/R53</f>
        <v>0</v>
      </c>
      <c r="P54" s="386"/>
      <c r="Q54" s="387"/>
      <c r="R54" s="138">
        <f>+F54+I54+L54+O54</f>
        <v>1</v>
      </c>
      <c r="S54" s="396">
        <f>+S53/F53</f>
        <v>1</v>
      </c>
      <c r="T54" s="386"/>
      <c r="U54" s="386"/>
      <c r="V54" s="386">
        <f>+V53/I53</f>
        <v>0.5</v>
      </c>
      <c r="W54" s="386"/>
      <c r="X54" s="386"/>
      <c r="Y54" s="386">
        <f>+Y53/L53</f>
        <v>0</v>
      </c>
      <c r="Z54" s="386"/>
      <c r="AA54" s="386"/>
      <c r="AB54" s="386" t="e">
        <f>+AB53/O53</f>
        <v>#DIV/0!</v>
      </c>
      <c r="AC54" s="386"/>
      <c r="AD54" s="386"/>
      <c r="AE54" s="117">
        <f>(S54+V54+Y54)/3</f>
        <v>0.5</v>
      </c>
      <c r="AF54" s="102"/>
      <c r="AG54" s="115"/>
      <c r="AH54" s="279"/>
    </row>
    <row r="55" spans="1:34" ht="38.25" customHeight="1" thickBot="1" x14ac:dyDescent="0.25">
      <c r="A55" s="388" t="s">
        <v>124</v>
      </c>
      <c r="B55" s="389"/>
      <c r="C55" s="389"/>
      <c r="D55" s="389"/>
      <c r="E55" s="389"/>
      <c r="F55" s="389"/>
      <c r="G55" s="389"/>
      <c r="H55" s="389"/>
      <c r="I55" s="389"/>
      <c r="J55" s="389"/>
      <c r="K55" s="389"/>
      <c r="L55" s="389"/>
      <c r="M55" s="389"/>
      <c r="N55" s="389"/>
      <c r="O55" s="389"/>
      <c r="P55" s="389"/>
      <c r="Q55" s="389"/>
      <c r="R55" s="390"/>
      <c r="S55" s="389"/>
      <c r="T55" s="389"/>
      <c r="U55" s="389"/>
      <c r="V55" s="389"/>
      <c r="W55" s="389"/>
      <c r="X55" s="389"/>
      <c r="Y55" s="389"/>
      <c r="Z55" s="389"/>
      <c r="AA55" s="389"/>
      <c r="AB55" s="389"/>
      <c r="AC55" s="389"/>
      <c r="AD55" s="389"/>
      <c r="AE55" s="389"/>
      <c r="AF55" s="389"/>
      <c r="AG55" s="389"/>
      <c r="AH55" s="279"/>
    </row>
    <row r="56" spans="1:34" ht="60.75" customHeight="1" thickBot="1" x14ac:dyDescent="0.25">
      <c r="A56" s="107">
        <v>34</v>
      </c>
      <c r="B56" s="139" t="s">
        <v>139</v>
      </c>
      <c r="C56" s="80" t="s">
        <v>149</v>
      </c>
      <c r="D56" s="94" t="s">
        <v>125</v>
      </c>
      <c r="E56" s="80" t="s">
        <v>168</v>
      </c>
      <c r="F56" s="107">
        <v>1</v>
      </c>
      <c r="G56" s="107"/>
      <c r="H56" s="107"/>
      <c r="I56" s="107"/>
      <c r="J56" s="107"/>
      <c r="K56" s="107"/>
      <c r="L56" s="107">
        <v>1</v>
      </c>
      <c r="M56" s="107"/>
      <c r="N56" s="107"/>
      <c r="O56" s="107"/>
      <c r="P56" s="107"/>
      <c r="Q56" s="147"/>
      <c r="R56" s="112">
        <f t="shared" ref="R56:R95" si="13">IFERROR(SUM(F56:Q56),"")</f>
        <v>2</v>
      </c>
      <c r="S56" s="148">
        <v>1</v>
      </c>
      <c r="T56" s="107"/>
      <c r="U56" s="107"/>
      <c r="V56" s="140"/>
      <c r="W56" s="149"/>
      <c r="X56" s="140"/>
      <c r="Y56" s="107"/>
      <c r="Z56" s="101"/>
      <c r="AA56" s="140"/>
      <c r="AB56" s="140"/>
      <c r="AC56" s="140"/>
      <c r="AD56" s="140"/>
      <c r="AE56" s="149">
        <f t="shared" ref="AE56:AE73" si="14">IFERROR(SUM(S56:AD56),"")</f>
        <v>1</v>
      </c>
      <c r="AF56" s="150">
        <f t="shared" si="8"/>
        <v>0.5</v>
      </c>
      <c r="AG56" s="256" t="s">
        <v>556</v>
      </c>
      <c r="AH56" s="279"/>
    </row>
    <row r="57" spans="1:34" s="52" customFormat="1" ht="36" customHeight="1" thickBot="1" x14ac:dyDescent="0.25">
      <c r="A57" s="91">
        <v>35</v>
      </c>
      <c r="B57" s="92" t="s">
        <v>139</v>
      </c>
      <c r="C57" s="119" t="s">
        <v>149</v>
      </c>
      <c r="D57" s="95" t="s">
        <v>127</v>
      </c>
      <c r="E57" s="119" t="s">
        <v>130</v>
      </c>
      <c r="F57" s="91"/>
      <c r="G57" s="91"/>
      <c r="H57" s="91"/>
      <c r="I57" s="91"/>
      <c r="J57" s="91"/>
      <c r="K57" s="91"/>
      <c r="L57" s="91"/>
      <c r="M57" s="91"/>
      <c r="N57" s="91"/>
      <c r="O57" s="91"/>
      <c r="P57" s="101"/>
      <c r="Q57" s="151"/>
      <c r="R57" s="99">
        <f t="shared" si="13"/>
        <v>0</v>
      </c>
      <c r="S57" s="142"/>
      <c r="T57" s="91"/>
      <c r="U57" s="132"/>
      <c r="V57" s="91"/>
      <c r="W57" s="132"/>
      <c r="X57" s="132"/>
      <c r="Y57" s="91"/>
      <c r="Z57" s="132"/>
      <c r="AA57" s="132"/>
      <c r="AB57" s="132"/>
      <c r="AC57" s="132"/>
      <c r="AD57" s="132"/>
      <c r="AE57" s="101">
        <f t="shared" si="14"/>
        <v>0</v>
      </c>
      <c r="AF57" s="102" t="str">
        <f t="shared" si="8"/>
        <v/>
      </c>
      <c r="AG57" s="144" t="s">
        <v>805</v>
      </c>
      <c r="AH57" s="280"/>
    </row>
    <row r="58" spans="1:34" s="52" customFormat="1" ht="38.25" customHeight="1" thickBot="1" x14ac:dyDescent="0.25">
      <c r="A58" s="91">
        <v>36</v>
      </c>
      <c r="B58" s="92" t="s">
        <v>139</v>
      </c>
      <c r="C58" s="119" t="s">
        <v>149</v>
      </c>
      <c r="D58" s="95" t="s">
        <v>118</v>
      </c>
      <c r="E58" s="119" t="s">
        <v>130</v>
      </c>
      <c r="F58" s="91"/>
      <c r="G58" s="91"/>
      <c r="H58" s="91"/>
      <c r="I58" s="91"/>
      <c r="J58" s="91"/>
      <c r="K58" s="91"/>
      <c r="L58" s="91"/>
      <c r="M58" s="91"/>
      <c r="N58" s="91"/>
      <c r="O58" s="91"/>
      <c r="P58" s="101"/>
      <c r="Q58" s="151"/>
      <c r="R58" s="99">
        <f t="shared" si="13"/>
        <v>0</v>
      </c>
      <c r="S58" s="148"/>
      <c r="T58" s="91"/>
      <c r="U58" s="132"/>
      <c r="V58" s="91"/>
      <c r="W58" s="132"/>
      <c r="X58" s="132"/>
      <c r="Y58" s="91"/>
      <c r="Z58" s="132"/>
      <c r="AA58" s="132"/>
      <c r="AB58" s="91"/>
      <c r="AC58" s="132"/>
      <c r="AD58" s="132"/>
      <c r="AE58" s="101">
        <f t="shared" si="14"/>
        <v>0</v>
      </c>
      <c r="AF58" s="102" t="str">
        <f t="shared" si="8"/>
        <v/>
      </c>
      <c r="AG58" s="144" t="s">
        <v>805</v>
      </c>
      <c r="AH58" s="280"/>
    </row>
    <row r="59" spans="1:34" s="53" customFormat="1" ht="84" customHeight="1" thickBot="1" x14ac:dyDescent="0.25">
      <c r="A59" s="91">
        <v>37</v>
      </c>
      <c r="B59" s="91" t="s">
        <v>139</v>
      </c>
      <c r="C59" s="95" t="s">
        <v>149</v>
      </c>
      <c r="D59" s="95" t="s">
        <v>119</v>
      </c>
      <c r="E59" s="95" t="s">
        <v>130</v>
      </c>
      <c r="F59" s="91"/>
      <c r="G59" s="91"/>
      <c r="H59" s="91"/>
      <c r="I59" s="91"/>
      <c r="J59" s="91"/>
      <c r="K59" s="91">
        <v>1</v>
      </c>
      <c r="L59" s="91"/>
      <c r="M59" s="91"/>
      <c r="N59" s="91"/>
      <c r="O59" s="91"/>
      <c r="P59" s="101"/>
      <c r="Q59" s="151"/>
      <c r="R59" s="99">
        <f t="shared" si="13"/>
        <v>1</v>
      </c>
      <c r="S59" s="142"/>
      <c r="T59" s="91"/>
      <c r="U59" s="132"/>
      <c r="V59" s="91"/>
      <c r="W59" s="132"/>
      <c r="X59" s="91">
        <v>1</v>
      </c>
      <c r="Y59" s="91"/>
      <c r="Z59" s="91"/>
      <c r="AA59" s="132"/>
      <c r="AB59" s="91"/>
      <c r="AC59" s="132"/>
      <c r="AD59" s="132"/>
      <c r="AE59" s="101">
        <f t="shared" si="14"/>
        <v>1</v>
      </c>
      <c r="AF59" s="102">
        <f t="shared" si="8"/>
        <v>1</v>
      </c>
      <c r="AG59" s="144" t="s">
        <v>811</v>
      </c>
      <c r="AH59" s="282"/>
    </row>
    <row r="60" spans="1:34" s="53" customFormat="1" ht="75" customHeight="1" thickBot="1" x14ac:dyDescent="0.25">
      <c r="A60" s="91">
        <v>38</v>
      </c>
      <c r="B60" s="91" t="s">
        <v>139</v>
      </c>
      <c r="C60" s="95" t="s">
        <v>149</v>
      </c>
      <c r="D60" s="95" t="s">
        <v>145</v>
      </c>
      <c r="E60" s="95" t="s">
        <v>130</v>
      </c>
      <c r="F60" s="91"/>
      <c r="G60" s="91">
        <v>1</v>
      </c>
      <c r="H60" s="91"/>
      <c r="I60" s="91"/>
      <c r="J60" s="91"/>
      <c r="K60" s="91">
        <v>1</v>
      </c>
      <c r="L60" s="91"/>
      <c r="M60" s="91"/>
      <c r="N60" s="91"/>
      <c r="O60" s="91"/>
      <c r="P60" s="101"/>
      <c r="Q60" s="151"/>
      <c r="R60" s="99">
        <f t="shared" si="13"/>
        <v>2</v>
      </c>
      <c r="S60" s="142"/>
      <c r="T60" s="91">
        <v>1</v>
      </c>
      <c r="U60" s="132"/>
      <c r="V60" s="91"/>
      <c r="W60" s="132"/>
      <c r="X60" s="132"/>
      <c r="Y60" s="91"/>
      <c r="Z60" s="91"/>
      <c r="AA60" s="132"/>
      <c r="AB60" s="91"/>
      <c r="AC60" s="132"/>
      <c r="AD60" s="132"/>
      <c r="AE60" s="101">
        <f t="shared" si="14"/>
        <v>1</v>
      </c>
      <c r="AF60" s="102">
        <f t="shared" si="8"/>
        <v>0.5</v>
      </c>
      <c r="AG60" s="144" t="s">
        <v>700</v>
      </c>
      <c r="AH60" s="282"/>
    </row>
    <row r="61" spans="1:34" s="52" customFormat="1" ht="36.75" customHeight="1" thickBot="1" x14ac:dyDescent="0.25">
      <c r="A61" s="91">
        <v>39</v>
      </c>
      <c r="B61" s="92" t="s">
        <v>139</v>
      </c>
      <c r="C61" s="119" t="s">
        <v>149</v>
      </c>
      <c r="D61" s="95" t="s">
        <v>120</v>
      </c>
      <c r="E61" s="119" t="s">
        <v>130</v>
      </c>
      <c r="F61" s="91"/>
      <c r="G61" s="91"/>
      <c r="H61" s="91"/>
      <c r="I61" s="91"/>
      <c r="J61" s="91"/>
      <c r="K61" s="91"/>
      <c r="L61" s="91"/>
      <c r="M61" s="91"/>
      <c r="N61" s="91"/>
      <c r="O61" s="91"/>
      <c r="P61" s="101"/>
      <c r="Q61" s="151"/>
      <c r="R61" s="99">
        <f t="shared" si="13"/>
        <v>0</v>
      </c>
      <c r="S61" s="142"/>
      <c r="T61" s="91"/>
      <c r="U61" s="132"/>
      <c r="V61" s="91"/>
      <c r="W61" s="132"/>
      <c r="X61" s="132"/>
      <c r="Y61" s="91"/>
      <c r="Z61" s="132"/>
      <c r="AA61" s="132"/>
      <c r="AB61" s="132"/>
      <c r="AC61" s="132"/>
      <c r="AD61" s="132"/>
      <c r="AE61" s="101">
        <f t="shared" si="14"/>
        <v>0</v>
      </c>
      <c r="AF61" s="102">
        <v>0</v>
      </c>
      <c r="AG61" s="144" t="s">
        <v>805</v>
      </c>
      <c r="AH61" s="280"/>
    </row>
    <row r="62" spans="1:34" s="53" customFormat="1" ht="41.25" customHeight="1" thickBot="1" x14ac:dyDescent="0.25">
      <c r="A62" s="91">
        <v>40</v>
      </c>
      <c r="B62" s="91" t="s">
        <v>139</v>
      </c>
      <c r="C62" s="95" t="s">
        <v>149</v>
      </c>
      <c r="D62" s="95" t="s">
        <v>121</v>
      </c>
      <c r="E62" s="95" t="s">
        <v>130</v>
      </c>
      <c r="F62" s="91"/>
      <c r="G62" s="91"/>
      <c r="H62" s="91"/>
      <c r="I62" s="91"/>
      <c r="J62" s="91"/>
      <c r="K62" s="91"/>
      <c r="L62" s="91"/>
      <c r="M62" s="91"/>
      <c r="N62" s="91"/>
      <c r="O62" s="91"/>
      <c r="P62" s="101"/>
      <c r="Q62" s="151"/>
      <c r="R62" s="99">
        <f t="shared" si="13"/>
        <v>0</v>
      </c>
      <c r="S62" s="142"/>
      <c r="T62" s="91"/>
      <c r="U62" s="132"/>
      <c r="V62" s="91"/>
      <c r="W62" s="132"/>
      <c r="X62" s="132"/>
      <c r="Y62" s="107"/>
      <c r="Z62" s="132"/>
      <c r="AA62" s="132"/>
      <c r="AB62" s="91"/>
      <c r="AC62" s="132"/>
      <c r="AD62" s="132"/>
      <c r="AE62" s="101">
        <f t="shared" si="14"/>
        <v>0</v>
      </c>
      <c r="AF62" s="102">
        <v>0</v>
      </c>
      <c r="AG62" s="144" t="s">
        <v>805</v>
      </c>
      <c r="AH62" s="282"/>
    </row>
    <row r="63" spans="1:34" s="52" customFormat="1" ht="43.5" customHeight="1" thickBot="1" x14ac:dyDescent="0.25">
      <c r="A63" s="91">
        <v>41</v>
      </c>
      <c r="B63" s="92" t="s">
        <v>139</v>
      </c>
      <c r="C63" s="119" t="s">
        <v>149</v>
      </c>
      <c r="D63" s="95" t="s">
        <v>136</v>
      </c>
      <c r="E63" s="119" t="s">
        <v>130</v>
      </c>
      <c r="F63" s="91"/>
      <c r="G63" s="91"/>
      <c r="H63" s="91"/>
      <c r="I63" s="91"/>
      <c r="J63" s="91"/>
      <c r="K63" s="91">
        <v>1</v>
      </c>
      <c r="L63" s="91"/>
      <c r="M63" s="91"/>
      <c r="N63" s="91"/>
      <c r="O63" s="91"/>
      <c r="P63" s="101"/>
      <c r="Q63" s="151"/>
      <c r="R63" s="99">
        <f t="shared" si="13"/>
        <v>1</v>
      </c>
      <c r="S63" s="142"/>
      <c r="T63" s="91"/>
      <c r="U63" s="91"/>
      <c r="V63" s="91"/>
      <c r="W63" s="91">
        <v>1</v>
      </c>
      <c r="X63" s="132"/>
      <c r="Y63" s="91"/>
      <c r="Z63" s="132"/>
      <c r="AA63" s="132"/>
      <c r="AB63" s="91"/>
      <c r="AC63" s="132"/>
      <c r="AD63" s="132"/>
      <c r="AE63" s="101">
        <f t="shared" si="14"/>
        <v>1</v>
      </c>
      <c r="AF63" s="102">
        <f t="shared" si="8"/>
        <v>1</v>
      </c>
      <c r="AG63" s="144" t="s">
        <v>802</v>
      </c>
      <c r="AH63" s="280"/>
    </row>
    <row r="64" spans="1:34" s="52" customFormat="1" ht="36" customHeight="1" thickBot="1" x14ac:dyDescent="0.25">
      <c r="A64" s="91">
        <v>42</v>
      </c>
      <c r="B64" s="92" t="s">
        <v>139</v>
      </c>
      <c r="C64" s="119" t="s">
        <v>149</v>
      </c>
      <c r="D64" s="95" t="s">
        <v>122</v>
      </c>
      <c r="E64" s="119" t="s">
        <v>130</v>
      </c>
      <c r="F64" s="91"/>
      <c r="G64" s="91"/>
      <c r="H64" s="91"/>
      <c r="I64" s="91"/>
      <c r="J64" s="91"/>
      <c r="K64" s="91">
        <v>1</v>
      </c>
      <c r="L64" s="91"/>
      <c r="M64" s="91"/>
      <c r="N64" s="91"/>
      <c r="O64" s="91"/>
      <c r="P64" s="101"/>
      <c r="Q64" s="151"/>
      <c r="R64" s="99">
        <f t="shared" si="13"/>
        <v>1</v>
      </c>
      <c r="S64" s="142"/>
      <c r="T64" s="91"/>
      <c r="U64" s="132"/>
      <c r="V64" s="91"/>
      <c r="W64" s="132"/>
      <c r="X64" s="132"/>
      <c r="Y64" s="91"/>
      <c r="Z64" s="132"/>
      <c r="AA64" s="132"/>
      <c r="AB64" s="91"/>
      <c r="AC64" s="132"/>
      <c r="AD64" s="132"/>
      <c r="AE64" s="101">
        <f t="shared" si="14"/>
        <v>0</v>
      </c>
      <c r="AF64" s="102">
        <f t="shared" si="8"/>
        <v>0</v>
      </c>
      <c r="AG64" s="144"/>
      <c r="AH64" s="280"/>
    </row>
    <row r="65" spans="1:34" s="52" customFormat="1" ht="38.25" customHeight="1" thickBot="1" x14ac:dyDescent="0.25">
      <c r="A65" s="91">
        <v>43</v>
      </c>
      <c r="B65" s="92" t="s">
        <v>139</v>
      </c>
      <c r="C65" s="119" t="s">
        <v>149</v>
      </c>
      <c r="D65" s="95" t="s">
        <v>141</v>
      </c>
      <c r="E65" s="119" t="s">
        <v>130</v>
      </c>
      <c r="F65" s="91"/>
      <c r="G65" s="91"/>
      <c r="H65" s="91"/>
      <c r="I65" s="91"/>
      <c r="J65" s="91"/>
      <c r="K65" s="91"/>
      <c r="L65" s="91"/>
      <c r="M65" s="91"/>
      <c r="N65" s="91"/>
      <c r="O65" s="91"/>
      <c r="P65" s="101"/>
      <c r="Q65" s="151"/>
      <c r="R65" s="99">
        <f t="shared" si="13"/>
        <v>0</v>
      </c>
      <c r="S65" s="142"/>
      <c r="T65" s="91"/>
      <c r="U65" s="132"/>
      <c r="V65" s="91"/>
      <c r="W65" s="132"/>
      <c r="X65" s="132"/>
      <c r="Y65" s="91"/>
      <c r="Z65" s="132"/>
      <c r="AA65" s="132"/>
      <c r="AB65" s="91"/>
      <c r="AC65" s="132"/>
      <c r="AD65" s="132"/>
      <c r="AE65" s="101">
        <f t="shared" si="14"/>
        <v>0</v>
      </c>
      <c r="AF65" s="102">
        <v>0</v>
      </c>
      <c r="AG65" s="144" t="s">
        <v>805</v>
      </c>
      <c r="AH65" s="280"/>
    </row>
    <row r="66" spans="1:34" s="52" customFormat="1" ht="40.5" customHeight="1" thickBot="1" x14ac:dyDescent="0.25">
      <c r="A66" s="91">
        <v>44</v>
      </c>
      <c r="B66" s="92" t="s">
        <v>139</v>
      </c>
      <c r="C66" s="119" t="s">
        <v>149</v>
      </c>
      <c r="D66" s="95" t="s">
        <v>547</v>
      </c>
      <c r="E66" s="95" t="s">
        <v>130</v>
      </c>
      <c r="F66" s="91"/>
      <c r="G66" s="91"/>
      <c r="H66" s="91"/>
      <c r="I66" s="91"/>
      <c r="J66" s="91"/>
      <c r="K66" s="91"/>
      <c r="L66" s="91"/>
      <c r="M66" s="91"/>
      <c r="N66" s="91"/>
      <c r="O66" s="91"/>
      <c r="P66" s="101"/>
      <c r="Q66" s="151"/>
      <c r="R66" s="99">
        <f t="shared" si="13"/>
        <v>0</v>
      </c>
      <c r="S66" s="142"/>
      <c r="T66" s="101"/>
      <c r="U66" s="91"/>
      <c r="V66" s="91"/>
      <c r="W66" s="132"/>
      <c r="X66" s="132"/>
      <c r="Y66" s="91"/>
      <c r="Z66" s="132"/>
      <c r="AA66" s="132"/>
      <c r="AB66" s="91"/>
      <c r="AC66" s="132"/>
      <c r="AD66" s="132"/>
      <c r="AE66" s="101">
        <f t="shared" si="14"/>
        <v>0</v>
      </c>
      <c r="AF66" s="102">
        <v>0</v>
      </c>
      <c r="AG66" s="144" t="s">
        <v>805</v>
      </c>
      <c r="AH66" s="280"/>
    </row>
    <row r="67" spans="1:34" s="52" customFormat="1" ht="42.75" customHeight="1" thickBot="1" x14ac:dyDescent="0.25">
      <c r="A67" s="91">
        <f t="shared" ref="A67:A71" si="15">+A66+1</f>
        <v>45</v>
      </c>
      <c r="B67" s="92" t="s">
        <v>139</v>
      </c>
      <c r="C67" s="119" t="s">
        <v>149</v>
      </c>
      <c r="D67" s="95" t="s">
        <v>144</v>
      </c>
      <c r="E67" s="119" t="s">
        <v>130</v>
      </c>
      <c r="F67" s="91"/>
      <c r="G67" s="91"/>
      <c r="H67" s="91"/>
      <c r="I67" s="91">
        <v>1</v>
      </c>
      <c r="J67" s="91"/>
      <c r="K67" s="91">
        <v>1</v>
      </c>
      <c r="L67" s="91"/>
      <c r="M67" s="91"/>
      <c r="N67" s="91"/>
      <c r="O67" s="91"/>
      <c r="P67" s="101"/>
      <c r="Q67" s="151"/>
      <c r="R67" s="99">
        <f t="shared" si="13"/>
        <v>2</v>
      </c>
      <c r="S67" s="142"/>
      <c r="T67" s="91"/>
      <c r="U67" s="132"/>
      <c r="V67" s="91">
        <v>1</v>
      </c>
      <c r="W67" s="132"/>
      <c r="X67" s="132"/>
      <c r="Y67" s="91"/>
      <c r="Z67" s="132"/>
      <c r="AA67" s="132"/>
      <c r="AB67" s="91"/>
      <c r="AC67" s="132"/>
      <c r="AD67" s="132"/>
      <c r="AE67" s="101">
        <f t="shared" si="14"/>
        <v>1</v>
      </c>
      <c r="AF67" s="102">
        <f t="shared" si="8"/>
        <v>0.5</v>
      </c>
      <c r="AG67" s="144" t="s">
        <v>730</v>
      </c>
      <c r="AH67" s="280"/>
    </row>
    <row r="68" spans="1:34" s="53" customFormat="1" ht="70.5" customHeight="1" thickBot="1" x14ac:dyDescent="0.25">
      <c r="A68" s="91">
        <f t="shared" si="15"/>
        <v>46</v>
      </c>
      <c r="B68" s="91" t="s">
        <v>139</v>
      </c>
      <c r="C68" s="119" t="s">
        <v>149</v>
      </c>
      <c r="D68" s="95" t="s">
        <v>548</v>
      </c>
      <c r="E68" s="95" t="s">
        <v>130</v>
      </c>
      <c r="F68" s="91"/>
      <c r="G68" s="91"/>
      <c r="H68" s="91">
        <v>1</v>
      </c>
      <c r="I68" s="91"/>
      <c r="J68" s="91"/>
      <c r="K68" s="91">
        <v>1</v>
      </c>
      <c r="L68" s="91"/>
      <c r="M68" s="91"/>
      <c r="N68" s="91"/>
      <c r="O68" s="91"/>
      <c r="P68" s="91"/>
      <c r="Q68" s="151"/>
      <c r="R68" s="99">
        <f t="shared" si="13"/>
        <v>2</v>
      </c>
      <c r="S68" s="142"/>
      <c r="T68" s="91"/>
      <c r="U68" s="91">
        <v>1</v>
      </c>
      <c r="V68" s="91"/>
      <c r="W68" s="95"/>
      <c r="X68" s="95"/>
      <c r="Y68" s="91"/>
      <c r="Z68" s="95"/>
      <c r="AA68" s="95"/>
      <c r="AB68" s="91"/>
      <c r="AC68" s="95"/>
      <c r="AD68" s="95"/>
      <c r="AE68" s="101">
        <f t="shared" si="14"/>
        <v>1</v>
      </c>
      <c r="AF68" s="102">
        <f t="shared" si="8"/>
        <v>0.5</v>
      </c>
      <c r="AG68" s="144" t="s">
        <v>804</v>
      </c>
      <c r="AH68" s="282"/>
    </row>
    <row r="69" spans="1:34" s="52" customFormat="1" ht="36" customHeight="1" thickBot="1" x14ac:dyDescent="0.25">
      <c r="A69" s="91">
        <f t="shared" si="15"/>
        <v>47</v>
      </c>
      <c r="B69" s="92" t="s">
        <v>139</v>
      </c>
      <c r="C69" s="119" t="s">
        <v>149</v>
      </c>
      <c r="D69" s="95" t="s">
        <v>123</v>
      </c>
      <c r="E69" s="119" t="s">
        <v>130</v>
      </c>
      <c r="F69" s="91"/>
      <c r="G69" s="91"/>
      <c r="H69" s="91"/>
      <c r="I69" s="91"/>
      <c r="J69" s="91"/>
      <c r="K69" s="91">
        <v>1</v>
      </c>
      <c r="L69" s="91"/>
      <c r="M69" s="91"/>
      <c r="N69" s="91"/>
      <c r="O69" s="91"/>
      <c r="P69" s="101"/>
      <c r="Q69" s="151"/>
      <c r="R69" s="99">
        <f t="shared" si="13"/>
        <v>1</v>
      </c>
      <c r="S69" s="142"/>
      <c r="T69" s="91"/>
      <c r="U69" s="132"/>
      <c r="V69" s="91"/>
      <c r="W69" s="91"/>
      <c r="X69" s="132"/>
      <c r="Y69" s="91"/>
      <c r="Z69" s="132"/>
      <c r="AA69" s="132"/>
      <c r="AB69" s="91"/>
      <c r="AC69" s="132"/>
      <c r="AD69" s="132"/>
      <c r="AE69" s="101">
        <f t="shared" si="14"/>
        <v>0</v>
      </c>
      <c r="AF69" s="102">
        <f t="shared" si="8"/>
        <v>0</v>
      </c>
      <c r="AG69" s="271"/>
      <c r="AH69" s="280"/>
    </row>
    <row r="70" spans="1:34" s="53" customFormat="1" ht="42.75" customHeight="1" thickBot="1" x14ac:dyDescent="0.25">
      <c r="A70" s="91">
        <f t="shared" si="15"/>
        <v>48</v>
      </c>
      <c r="B70" s="92" t="s">
        <v>139</v>
      </c>
      <c r="C70" s="119" t="s">
        <v>149</v>
      </c>
      <c r="D70" s="95" t="s">
        <v>155</v>
      </c>
      <c r="E70" s="95" t="s">
        <v>130</v>
      </c>
      <c r="F70" s="91"/>
      <c r="G70" s="91"/>
      <c r="H70" s="91"/>
      <c r="I70" s="91"/>
      <c r="J70" s="91"/>
      <c r="K70" s="91">
        <v>1</v>
      </c>
      <c r="L70" s="91"/>
      <c r="M70" s="91"/>
      <c r="N70" s="91"/>
      <c r="O70" s="91"/>
      <c r="P70" s="91"/>
      <c r="Q70" s="151"/>
      <c r="R70" s="99">
        <f t="shared" si="13"/>
        <v>1</v>
      </c>
      <c r="S70" s="142"/>
      <c r="T70" s="91"/>
      <c r="U70" s="95"/>
      <c r="V70" s="91"/>
      <c r="W70" s="91"/>
      <c r="X70" s="95"/>
      <c r="Y70" s="91"/>
      <c r="Z70" s="95"/>
      <c r="AA70" s="95"/>
      <c r="AB70" s="95"/>
      <c r="AC70" s="95"/>
      <c r="AD70" s="95"/>
      <c r="AE70" s="101">
        <f t="shared" si="14"/>
        <v>0</v>
      </c>
      <c r="AF70" s="102">
        <f t="shared" si="8"/>
        <v>0</v>
      </c>
      <c r="AG70" s="144"/>
      <c r="AH70" s="282"/>
    </row>
    <row r="71" spans="1:34" s="53" customFormat="1" ht="42" customHeight="1" thickBot="1" x14ac:dyDescent="0.25">
      <c r="A71" s="91">
        <f t="shared" si="15"/>
        <v>49</v>
      </c>
      <c r="B71" s="91" t="s">
        <v>139</v>
      </c>
      <c r="C71" s="95" t="s">
        <v>149</v>
      </c>
      <c r="D71" s="95" t="s">
        <v>142</v>
      </c>
      <c r="E71" s="95" t="s">
        <v>130</v>
      </c>
      <c r="F71" s="91"/>
      <c r="G71" s="91"/>
      <c r="H71" s="91"/>
      <c r="I71" s="91"/>
      <c r="J71" s="91"/>
      <c r="K71" s="91">
        <v>1</v>
      </c>
      <c r="L71" s="91"/>
      <c r="M71" s="91"/>
      <c r="N71" s="91"/>
      <c r="O71" s="91"/>
      <c r="P71" s="91"/>
      <c r="Q71" s="151"/>
      <c r="R71" s="99">
        <f t="shared" si="13"/>
        <v>1</v>
      </c>
      <c r="S71" s="142"/>
      <c r="T71" s="91"/>
      <c r="U71" s="95"/>
      <c r="V71" s="91"/>
      <c r="W71" s="91"/>
      <c r="X71" s="95"/>
      <c r="Y71" s="91"/>
      <c r="Z71" s="91"/>
      <c r="AA71" s="95"/>
      <c r="AB71" s="95"/>
      <c r="AC71" s="95"/>
      <c r="AD71" s="95"/>
      <c r="AE71" s="101">
        <f t="shared" si="14"/>
        <v>0</v>
      </c>
      <c r="AF71" s="102">
        <f t="shared" si="8"/>
        <v>0</v>
      </c>
      <c r="AG71" s="271"/>
      <c r="AH71" s="282"/>
    </row>
    <row r="72" spans="1:34" s="52" customFormat="1" ht="39.75" customHeight="1" thickBot="1" x14ac:dyDescent="0.25">
      <c r="A72" s="91">
        <v>50</v>
      </c>
      <c r="B72" s="92" t="s">
        <v>139</v>
      </c>
      <c r="C72" s="119" t="s">
        <v>149</v>
      </c>
      <c r="D72" s="95" t="s">
        <v>549</v>
      </c>
      <c r="E72" s="95" t="s">
        <v>130</v>
      </c>
      <c r="F72" s="91"/>
      <c r="G72" s="91"/>
      <c r="H72" s="91"/>
      <c r="I72" s="91"/>
      <c r="J72" s="91"/>
      <c r="K72" s="91"/>
      <c r="L72" s="91"/>
      <c r="M72" s="91"/>
      <c r="N72" s="91"/>
      <c r="O72" s="91"/>
      <c r="P72" s="101"/>
      <c r="Q72" s="151"/>
      <c r="R72" s="99">
        <f t="shared" si="13"/>
        <v>0</v>
      </c>
      <c r="S72" s="142"/>
      <c r="T72" s="91"/>
      <c r="U72" s="132"/>
      <c r="V72" s="91"/>
      <c r="W72" s="91"/>
      <c r="X72" s="132"/>
      <c r="Y72" s="107"/>
      <c r="Z72" s="132"/>
      <c r="AA72" s="132"/>
      <c r="AB72" s="91"/>
      <c r="AC72" s="132"/>
      <c r="AD72" s="132"/>
      <c r="AE72" s="101">
        <f t="shared" si="14"/>
        <v>0</v>
      </c>
      <c r="AF72" s="102">
        <v>0</v>
      </c>
      <c r="AG72" s="144" t="s">
        <v>805</v>
      </c>
      <c r="AH72" s="280"/>
    </row>
    <row r="73" spans="1:34" s="53" customFormat="1" ht="39.75" customHeight="1" thickBot="1" x14ac:dyDescent="0.25">
      <c r="A73" s="91">
        <v>51</v>
      </c>
      <c r="B73" s="91" t="s">
        <v>139</v>
      </c>
      <c r="C73" s="95" t="s">
        <v>149</v>
      </c>
      <c r="D73" s="95" t="s">
        <v>143</v>
      </c>
      <c r="E73" s="95" t="s">
        <v>130</v>
      </c>
      <c r="F73" s="91"/>
      <c r="G73" s="91"/>
      <c r="H73" s="91"/>
      <c r="I73" s="91"/>
      <c r="J73" s="91"/>
      <c r="K73" s="91"/>
      <c r="L73" s="91"/>
      <c r="M73" s="91"/>
      <c r="N73" s="91"/>
      <c r="O73" s="91"/>
      <c r="P73" s="101"/>
      <c r="Q73" s="151"/>
      <c r="R73" s="99">
        <f t="shared" si="13"/>
        <v>0</v>
      </c>
      <c r="S73" s="142"/>
      <c r="T73" s="91"/>
      <c r="U73" s="101"/>
      <c r="V73" s="91"/>
      <c r="W73" s="91"/>
      <c r="X73" s="132"/>
      <c r="Y73" s="91"/>
      <c r="Z73" s="132"/>
      <c r="AA73" s="132"/>
      <c r="AB73" s="91"/>
      <c r="AC73" s="132"/>
      <c r="AD73" s="132"/>
      <c r="AE73" s="101">
        <f t="shared" si="14"/>
        <v>0</v>
      </c>
      <c r="AF73" s="102">
        <v>0</v>
      </c>
      <c r="AG73" s="144" t="s">
        <v>805</v>
      </c>
      <c r="AH73" s="282"/>
    </row>
    <row r="74" spans="1:34" ht="18" thickBot="1" x14ac:dyDescent="0.25">
      <c r="A74" s="429" t="s">
        <v>534</v>
      </c>
      <c r="B74" s="430"/>
      <c r="C74" s="430"/>
      <c r="D74" s="430"/>
      <c r="E74" s="431"/>
      <c r="F74" s="97">
        <f t="shared" ref="F74:AE74" si="16">SUM(F56:F73)</f>
        <v>1</v>
      </c>
      <c r="G74" s="97">
        <f t="shared" si="16"/>
        <v>1</v>
      </c>
      <c r="H74" s="97">
        <f t="shared" si="16"/>
        <v>1</v>
      </c>
      <c r="I74" s="97">
        <f t="shared" si="16"/>
        <v>1</v>
      </c>
      <c r="J74" s="97">
        <f t="shared" si="16"/>
        <v>0</v>
      </c>
      <c r="K74" s="97">
        <f t="shared" si="16"/>
        <v>9</v>
      </c>
      <c r="L74" s="97">
        <f t="shared" si="16"/>
        <v>1</v>
      </c>
      <c r="M74" s="97">
        <f t="shared" si="16"/>
        <v>0</v>
      </c>
      <c r="N74" s="97">
        <f t="shared" si="16"/>
        <v>0</v>
      </c>
      <c r="O74" s="97">
        <f t="shared" si="16"/>
        <v>0</v>
      </c>
      <c r="P74" s="97">
        <f t="shared" si="16"/>
        <v>0</v>
      </c>
      <c r="Q74" s="109">
        <f t="shared" si="16"/>
        <v>0</v>
      </c>
      <c r="R74" s="112">
        <f t="shared" si="16"/>
        <v>14</v>
      </c>
      <c r="S74" s="133">
        <f t="shared" si="16"/>
        <v>1</v>
      </c>
      <c r="T74" s="97">
        <f t="shared" si="16"/>
        <v>1</v>
      </c>
      <c r="U74" s="97">
        <f t="shared" si="16"/>
        <v>1</v>
      </c>
      <c r="V74" s="222">
        <f t="shared" si="16"/>
        <v>1</v>
      </c>
      <c r="W74" s="97">
        <f t="shared" si="16"/>
        <v>1</v>
      </c>
      <c r="X74" s="97">
        <f t="shared" si="16"/>
        <v>1</v>
      </c>
      <c r="Y74" s="97">
        <f t="shared" si="16"/>
        <v>0</v>
      </c>
      <c r="Z74" s="97">
        <f t="shared" si="16"/>
        <v>0</v>
      </c>
      <c r="AA74" s="97">
        <f t="shared" si="16"/>
        <v>0</v>
      </c>
      <c r="AB74" s="97">
        <f t="shared" si="16"/>
        <v>0</v>
      </c>
      <c r="AC74" s="97">
        <f t="shared" si="16"/>
        <v>0</v>
      </c>
      <c r="AD74" s="97">
        <f t="shared" si="16"/>
        <v>0</v>
      </c>
      <c r="AE74" s="134">
        <f t="shared" si="16"/>
        <v>6</v>
      </c>
      <c r="AF74" s="102">
        <f>+AE74/R74</f>
        <v>0.42857142857142855</v>
      </c>
      <c r="AG74" s="257"/>
      <c r="AH74" s="279"/>
    </row>
    <row r="75" spans="1:34" ht="18" thickBot="1" x14ac:dyDescent="0.25">
      <c r="A75" s="113"/>
      <c r="B75" s="114"/>
      <c r="C75" s="145"/>
      <c r="D75" s="115"/>
      <c r="E75" s="146"/>
      <c r="F75" s="384">
        <f>+F74+G74+H74</f>
        <v>3</v>
      </c>
      <c r="G75" s="384"/>
      <c r="H75" s="384"/>
      <c r="I75" s="384">
        <f>+I74+J74+K74</f>
        <v>10</v>
      </c>
      <c r="J75" s="384"/>
      <c r="K75" s="384"/>
      <c r="L75" s="384">
        <f>+L74+M74+N74</f>
        <v>1</v>
      </c>
      <c r="M75" s="384"/>
      <c r="N75" s="384"/>
      <c r="O75" s="384">
        <f>+O74+P74+Q74</f>
        <v>0</v>
      </c>
      <c r="P75" s="384"/>
      <c r="Q75" s="394"/>
      <c r="R75" s="112">
        <f>+F75+I75+L75+O75</f>
        <v>14</v>
      </c>
      <c r="S75" s="395">
        <f>+S74+T74+U74</f>
        <v>3</v>
      </c>
      <c r="T75" s="384"/>
      <c r="U75" s="384"/>
      <c r="V75" s="384">
        <f>+V74+W74+X74</f>
        <v>3</v>
      </c>
      <c r="W75" s="384"/>
      <c r="X75" s="384"/>
      <c r="Y75" s="384">
        <f>+Y74+Z74+AA74</f>
        <v>0</v>
      </c>
      <c r="Z75" s="384"/>
      <c r="AA75" s="384"/>
      <c r="AB75" s="384">
        <f>+AB74+AC74+AD74</f>
        <v>0</v>
      </c>
      <c r="AC75" s="384"/>
      <c r="AD75" s="384"/>
      <c r="AE75" s="134">
        <f>+S75+V75+Y75+AB75</f>
        <v>6</v>
      </c>
      <c r="AF75" s="102">
        <f>+AE75/R75</f>
        <v>0.42857142857142855</v>
      </c>
      <c r="AG75" s="257"/>
      <c r="AH75" s="279"/>
    </row>
    <row r="76" spans="1:34" ht="18" thickBot="1" x14ac:dyDescent="0.25">
      <c r="A76" s="113"/>
      <c r="B76" s="114"/>
      <c r="C76" s="145"/>
      <c r="E76" s="146"/>
      <c r="F76" s="386">
        <f>+F75/R75</f>
        <v>0.21428571428571427</v>
      </c>
      <c r="G76" s="386"/>
      <c r="H76" s="386"/>
      <c r="I76" s="386">
        <f>+I75/R75</f>
        <v>0.7142857142857143</v>
      </c>
      <c r="J76" s="386"/>
      <c r="K76" s="386"/>
      <c r="L76" s="386">
        <f>+L75/R75</f>
        <v>7.1428571428571425E-2</v>
      </c>
      <c r="M76" s="386"/>
      <c r="N76" s="386"/>
      <c r="O76" s="386">
        <f>+O75/R75</f>
        <v>0</v>
      </c>
      <c r="P76" s="386"/>
      <c r="Q76" s="387"/>
      <c r="R76" s="138">
        <f>+F76+I76+L76+O76</f>
        <v>1</v>
      </c>
      <c r="S76" s="396">
        <f>+S75/F75</f>
        <v>1</v>
      </c>
      <c r="T76" s="386"/>
      <c r="U76" s="386"/>
      <c r="V76" s="386">
        <f>+V75/F75</f>
        <v>1</v>
      </c>
      <c r="W76" s="386"/>
      <c r="X76" s="386"/>
      <c r="Y76" s="386">
        <f>+Y75/L75</f>
        <v>0</v>
      </c>
      <c r="Z76" s="386"/>
      <c r="AA76" s="386"/>
      <c r="AB76" s="386">
        <f>+AB75/F75</f>
        <v>0</v>
      </c>
      <c r="AC76" s="386"/>
      <c r="AD76" s="386"/>
      <c r="AE76" s="117">
        <f>(S76+V76+Y76)/3</f>
        <v>0.66666666666666663</v>
      </c>
      <c r="AF76" s="102"/>
      <c r="AG76" s="257"/>
      <c r="AH76" s="279"/>
    </row>
    <row r="77" spans="1:34" ht="31.5" customHeight="1" thickBot="1" x14ac:dyDescent="0.25">
      <c r="A77" s="388" t="s">
        <v>126</v>
      </c>
      <c r="B77" s="389"/>
      <c r="C77" s="389"/>
      <c r="D77" s="389"/>
      <c r="E77" s="389"/>
      <c r="F77" s="389"/>
      <c r="G77" s="389"/>
      <c r="H77" s="389"/>
      <c r="I77" s="389"/>
      <c r="J77" s="389"/>
      <c r="K77" s="389"/>
      <c r="L77" s="389"/>
      <c r="M77" s="389"/>
      <c r="N77" s="389"/>
      <c r="O77" s="389"/>
      <c r="P77" s="389"/>
      <c r="Q77" s="389"/>
      <c r="R77" s="390"/>
      <c r="S77" s="389"/>
      <c r="T77" s="389"/>
      <c r="U77" s="389"/>
      <c r="V77" s="389"/>
      <c r="W77" s="389"/>
      <c r="X77" s="389"/>
      <c r="Y77" s="389"/>
      <c r="Z77" s="389"/>
      <c r="AA77" s="389"/>
      <c r="AB77" s="389"/>
      <c r="AC77" s="389"/>
      <c r="AD77" s="389"/>
      <c r="AE77" s="389"/>
      <c r="AF77" s="389"/>
      <c r="AG77" s="389"/>
      <c r="AH77" s="279"/>
    </row>
    <row r="78" spans="1:34" s="53" customFormat="1" ht="44.25" customHeight="1" thickBot="1" x14ac:dyDescent="0.25">
      <c r="A78" s="91">
        <v>52</v>
      </c>
      <c r="B78" s="91" t="s">
        <v>139</v>
      </c>
      <c r="C78" s="95" t="s">
        <v>150</v>
      </c>
      <c r="D78" s="95" t="s">
        <v>152</v>
      </c>
      <c r="E78" s="95" t="s">
        <v>168</v>
      </c>
      <c r="F78" s="91"/>
      <c r="G78" s="91"/>
      <c r="H78" s="132"/>
      <c r="I78" s="91"/>
      <c r="J78" s="91"/>
      <c r="K78" s="132"/>
      <c r="L78" s="91"/>
      <c r="M78" s="91">
        <v>1</v>
      </c>
      <c r="N78" s="91"/>
      <c r="O78" s="91"/>
      <c r="P78" s="91"/>
      <c r="Q78" s="143"/>
      <c r="R78" s="99">
        <f t="shared" si="13"/>
        <v>1</v>
      </c>
      <c r="S78" s="106"/>
      <c r="T78" s="91"/>
      <c r="U78" s="91"/>
      <c r="V78" s="91"/>
      <c r="W78" s="91"/>
      <c r="X78" s="132"/>
      <c r="Y78" s="132"/>
      <c r="Z78" s="91"/>
      <c r="AA78" s="101"/>
      <c r="AB78" s="132"/>
      <c r="AC78" s="91"/>
      <c r="AD78" s="132"/>
      <c r="AE78" s="101">
        <f t="shared" ref="AE78:AE95" si="17">IFERROR(SUM(S78:AD78),"")</f>
        <v>0</v>
      </c>
      <c r="AF78" s="102">
        <f t="shared" ref="AF78:AF126" si="18">IF(AND(R78=0,AE78=0),"",IF(IFERROR(AE78/R78,"")&gt;100%,100%,IFERROR(AE78/R78,"")))</f>
        <v>0</v>
      </c>
      <c r="AG78" s="144"/>
      <c r="AH78" s="282"/>
    </row>
    <row r="79" spans="1:34" s="52" customFormat="1" ht="39" customHeight="1" thickBot="1" x14ac:dyDescent="0.25">
      <c r="A79" s="91">
        <v>53</v>
      </c>
      <c r="B79" s="92" t="s">
        <v>139</v>
      </c>
      <c r="C79" s="95" t="s">
        <v>150</v>
      </c>
      <c r="D79" s="95" t="s">
        <v>127</v>
      </c>
      <c r="E79" s="119" t="s">
        <v>130</v>
      </c>
      <c r="F79" s="91"/>
      <c r="G79" s="91"/>
      <c r="H79" s="132"/>
      <c r="I79" s="91"/>
      <c r="J79" s="132"/>
      <c r="K79" s="132"/>
      <c r="L79" s="91"/>
      <c r="M79" s="91">
        <v>1</v>
      </c>
      <c r="N79" s="132"/>
      <c r="O79" s="91"/>
      <c r="P79" s="132"/>
      <c r="Q79" s="143"/>
      <c r="R79" s="99">
        <f t="shared" si="13"/>
        <v>1</v>
      </c>
      <c r="S79" s="106"/>
      <c r="T79" s="91"/>
      <c r="U79" s="132"/>
      <c r="V79" s="91"/>
      <c r="W79" s="132"/>
      <c r="X79" s="132"/>
      <c r="Y79" s="91"/>
      <c r="Z79" s="91"/>
      <c r="AA79" s="132"/>
      <c r="AB79" s="132"/>
      <c r="AC79" s="91"/>
      <c r="AD79" s="132"/>
      <c r="AE79" s="91">
        <f t="shared" si="17"/>
        <v>0</v>
      </c>
      <c r="AF79" s="102">
        <f t="shared" si="18"/>
        <v>0</v>
      </c>
      <c r="AG79" s="144"/>
      <c r="AH79" s="280"/>
    </row>
    <row r="80" spans="1:34" s="52" customFormat="1" ht="41.25" customHeight="1" thickBot="1" x14ac:dyDescent="0.25">
      <c r="A80" s="91">
        <v>54</v>
      </c>
      <c r="B80" s="92" t="s">
        <v>139</v>
      </c>
      <c r="C80" s="95" t="s">
        <v>150</v>
      </c>
      <c r="D80" s="95" t="s">
        <v>118</v>
      </c>
      <c r="E80" s="119" t="s">
        <v>130</v>
      </c>
      <c r="F80" s="91"/>
      <c r="G80" s="91"/>
      <c r="H80" s="132"/>
      <c r="I80" s="91"/>
      <c r="J80" s="132"/>
      <c r="K80" s="132"/>
      <c r="L80" s="91"/>
      <c r="M80" s="91">
        <v>1</v>
      </c>
      <c r="N80" s="132"/>
      <c r="O80" s="91"/>
      <c r="P80" s="132"/>
      <c r="Q80" s="143"/>
      <c r="R80" s="99">
        <f t="shared" si="13"/>
        <v>1</v>
      </c>
      <c r="S80" s="106"/>
      <c r="T80" s="91"/>
      <c r="U80" s="101"/>
      <c r="V80" s="91"/>
      <c r="W80" s="101"/>
      <c r="X80" s="101"/>
      <c r="Y80" s="91"/>
      <c r="Z80" s="91"/>
      <c r="AA80" s="101"/>
      <c r="AB80" s="91"/>
      <c r="AC80" s="101"/>
      <c r="AD80" s="101"/>
      <c r="AE80" s="91">
        <f t="shared" si="17"/>
        <v>0</v>
      </c>
      <c r="AF80" s="102">
        <f t="shared" si="18"/>
        <v>0</v>
      </c>
      <c r="AG80" s="144"/>
      <c r="AH80" s="280"/>
    </row>
    <row r="81" spans="1:34" s="52" customFormat="1" ht="44.25" customHeight="1" thickBot="1" x14ac:dyDescent="0.25">
      <c r="A81" s="91">
        <v>55</v>
      </c>
      <c r="B81" s="92" t="s">
        <v>139</v>
      </c>
      <c r="C81" s="95" t="s">
        <v>150</v>
      </c>
      <c r="D81" s="95" t="s">
        <v>119</v>
      </c>
      <c r="E81" s="95" t="s">
        <v>130</v>
      </c>
      <c r="F81" s="91"/>
      <c r="G81" s="91"/>
      <c r="H81" s="132"/>
      <c r="I81" s="91"/>
      <c r="J81" s="132"/>
      <c r="K81" s="132"/>
      <c r="L81" s="91"/>
      <c r="M81" s="91">
        <v>1</v>
      </c>
      <c r="N81" s="132"/>
      <c r="O81" s="91"/>
      <c r="P81" s="132"/>
      <c r="Q81" s="143"/>
      <c r="R81" s="99">
        <f t="shared" si="13"/>
        <v>1</v>
      </c>
      <c r="S81" s="106"/>
      <c r="T81" s="91"/>
      <c r="U81" s="101"/>
      <c r="V81" s="91"/>
      <c r="W81" s="101"/>
      <c r="X81" s="101"/>
      <c r="Y81" s="91"/>
      <c r="Z81" s="91"/>
      <c r="AA81" s="101"/>
      <c r="AB81" s="91"/>
      <c r="AC81" s="91"/>
      <c r="AD81" s="101"/>
      <c r="AE81" s="91">
        <f t="shared" si="17"/>
        <v>0</v>
      </c>
      <c r="AF81" s="102">
        <f t="shared" si="18"/>
        <v>0</v>
      </c>
      <c r="AG81" s="144"/>
      <c r="AH81" s="280"/>
    </row>
    <row r="82" spans="1:34" s="52" customFormat="1" ht="44.25" customHeight="1" thickBot="1" x14ac:dyDescent="0.25">
      <c r="A82" s="91">
        <v>56</v>
      </c>
      <c r="B82" s="92" t="s">
        <v>139</v>
      </c>
      <c r="C82" s="95" t="s">
        <v>150</v>
      </c>
      <c r="D82" s="95" t="s">
        <v>145</v>
      </c>
      <c r="E82" s="95" t="s">
        <v>130</v>
      </c>
      <c r="F82" s="91"/>
      <c r="G82" s="91"/>
      <c r="H82" s="132"/>
      <c r="I82" s="91"/>
      <c r="J82" s="132"/>
      <c r="K82" s="132"/>
      <c r="L82" s="91"/>
      <c r="M82" s="91">
        <v>1</v>
      </c>
      <c r="N82" s="132"/>
      <c r="O82" s="91"/>
      <c r="P82" s="132"/>
      <c r="Q82" s="143"/>
      <c r="R82" s="99">
        <f t="shared" si="13"/>
        <v>1</v>
      </c>
      <c r="S82" s="106"/>
      <c r="T82" s="91"/>
      <c r="U82" s="101"/>
      <c r="V82" s="101"/>
      <c r="W82" s="101"/>
      <c r="X82" s="101"/>
      <c r="Y82" s="91"/>
      <c r="Z82" s="91"/>
      <c r="AA82" s="101"/>
      <c r="AB82" s="91"/>
      <c r="AC82" s="91"/>
      <c r="AD82" s="101"/>
      <c r="AE82" s="91">
        <f t="shared" si="17"/>
        <v>0</v>
      </c>
      <c r="AF82" s="102">
        <f t="shared" si="18"/>
        <v>0</v>
      </c>
      <c r="AG82" s="144"/>
      <c r="AH82" s="280"/>
    </row>
    <row r="83" spans="1:34" s="52" customFormat="1" ht="45" customHeight="1" thickBot="1" x14ac:dyDescent="0.25">
      <c r="A83" s="91">
        <v>57</v>
      </c>
      <c r="B83" s="92" t="s">
        <v>139</v>
      </c>
      <c r="C83" s="95" t="s">
        <v>150</v>
      </c>
      <c r="D83" s="95" t="s">
        <v>120</v>
      </c>
      <c r="E83" s="153" t="s">
        <v>130</v>
      </c>
      <c r="F83" s="91"/>
      <c r="G83" s="91"/>
      <c r="H83" s="103"/>
      <c r="I83" s="91"/>
      <c r="J83" s="103"/>
      <c r="K83" s="103"/>
      <c r="L83" s="91"/>
      <c r="M83" s="91">
        <v>1</v>
      </c>
      <c r="N83" s="103"/>
      <c r="O83" s="91"/>
      <c r="P83" s="103"/>
      <c r="Q83" s="154"/>
      <c r="R83" s="99">
        <f t="shared" si="13"/>
        <v>1</v>
      </c>
      <c r="S83" s="111"/>
      <c r="T83" s="91"/>
      <c r="U83" s="101"/>
      <c r="V83" s="91"/>
      <c r="W83" s="101"/>
      <c r="X83" s="101"/>
      <c r="Y83" s="91"/>
      <c r="Z83" s="91"/>
      <c r="AA83" s="101"/>
      <c r="AB83" s="91"/>
      <c r="AC83" s="101"/>
      <c r="AD83" s="101"/>
      <c r="AE83" s="91">
        <f t="shared" si="17"/>
        <v>0</v>
      </c>
      <c r="AF83" s="102">
        <f t="shared" si="18"/>
        <v>0</v>
      </c>
      <c r="AG83" s="144"/>
      <c r="AH83" s="280"/>
    </row>
    <row r="84" spans="1:34" s="52" customFormat="1" ht="45" customHeight="1" thickBot="1" x14ac:dyDescent="0.25">
      <c r="A84" s="91">
        <v>58</v>
      </c>
      <c r="B84" s="92" t="s">
        <v>139</v>
      </c>
      <c r="C84" s="95" t="s">
        <v>150</v>
      </c>
      <c r="D84" s="95" t="s">
        <v>121</v>
      </c>
      <c r="E84" s="119" t="s">
        <v>130</v>
      </c>
      <c r="F84" s="91"/>
      <c r="G84" s="91"/>
      <c r="H84" s="132"/>
      <c r="I84" s="91"/>
      <c r="J84" s="132"/>
      <c r="K84" s="132"/>
      <c r="L84" s="91"/>
      <c r="M84" s="91">
        <v>1</v>
      </c>
      <c r="N84" s="132"/>
      <c r="O84" s="91"/>
      <c r="P84" s="132"/>
      <c r="Q84" s="143"/>
      <c r="R84" s="99">
        <f t="shared" si="13"/>
        <v>1</v>
      </c>
      <c r="S84" s="106"/>
      <c r="T84" s="91"/>
      <c r="U84" s="132"/>
      <c r="V84" s="91"/>
      <c r="W84" s="132"/>
      <c r="X84" s="132"/>
      <c r="Y84" s="91"/>
      <c r="Z84" s="91"/>
      <c r="AA84" s="132"/>
      <c r="AB84" s="91"/>
      <c r="AC84" s="132"/>
      <c r="AD84" s="132"/>
      <c r="AE84" s="101">
        <f t="shared" si="17"/>
        <v>0</v>
      </c>
      <c r="AF84" s="102">
        <f t="shared" si="18"/>
        <v>0</v>
      </c>
      <c r="AG84" s="144"/>
      <c r="AH84" s="280"/>
    </row>
    <row r="85" spans="1:34" s="52" customFormat="1" ht="42.75" customHeight="1" thickBot="1" x14ac:dyDescent="0.25">
      <c r="A85" s="91">
        <v>59</v>
      </c>
      <c r="B85" s="92" t="s">
        <v>139</v>
      </c>
      <c r="C85" s="95" t="s">
        <v>150</v>
      </c>
      <c r="D85" s="95" t="s">
        <v>136</v>
      </c>
      <c r="E85" s="119" t="s">
        <v>130</v>
      </c>
      <c r="F85" s="91"/>
      <c r="G85" s="91"/>
      <c r="H85" s="132"/>
      <c r="I85" s="91"/>
      <c r="J85" s="132"/>
      <c r="K85" s="132"/>
      <c r="L85" s="91"/>
      <c r="M85" s="91">
        <v>1</v>
      </c>
      <c r="N85" s="132"/>
      <c r="O85" s="91"/>
      <c r="P85" s="132"/>
      <c r="Q85" s="143"/>
      <c r="R85" s="99">
        <f t="shared" si="13"/>
        <v>1</v>
      </c>
      <c r="S85" s="106"/>
      <c r="T85" s="91"/>
      <c r="U85" s="132"/>
      <c r="V85" s="91"/>
      <c r="W85" s="132"/>
      <c r="X85" s="132"/>
      <c r="Y85" s="107"/>
      <c r="Z85" s="107"/>
      <c r="AA85" s="132"/>
      <c r="AB85" s="91"/>
      <c r="AC85" s="132"/>
      <c r="AD85" s="132"/>
      <c r="AE85" s="101">
        <f t="shared" si="17"/>
        <v>0</v>
      </c>
      <c r="AF85" s="102">
        <f t="shared" si="18"/>
        <v>0</v>
      </c>
      <c r="AG85" s="144"/>
      <c r="AH85" s="280"/>
    </row>
    <row r="86" spans="1:34" s="52" customFormat="1" ht="46.5" customHeight="1" thickBot="1" x14ac:dyDescent="0.25">
      <c r="A86" s="91">
        <v>60</v>
      </c>
      <c r="B86" s="92" t="s">
        <v>139</v>
      </c>
      <c r="C86" s="95" t="s">
        <v>150</v>
      </c>
      <c r="D86" s="95" t="s">
        <v>122</v>
      </c>
      <c r="E86" s="119" t="s">
        <v>130</v>
      </c>
      <c r="F86" s="91"/>
      <c r="G86" s="91"/>
      <c r="H86" s="132"/>
      <c r="I86" s="91"/>
      <c r="J86" s="132"/>
      <c r="K86" s="132"/>
      <c r="L86" s="91"/>
      <c r="M86" s="91">
        <v>1</v>
      </c>
      <c r="N86" s="132"/>
      <c r="O86" s="91"/>
      <c r="P86" s="132"/>
      <c r="Q86" s="143"/>
      <c r="R86" s="99">
        <f t="shared" si="13"/>
        <v>1</v>
      </c>
      <c r="S86" s="106"/>
      <c r="T86" s="91"/>
      <c r="U86" s="132"/>
      <c r="V86" s="91"/>
      <c r="W86" s="132"/>
      <c r="X86" s="132"/>
      <c r="Y86" s="132"/>
      <c r="Z86" s="91"/>
      <c r="AA86" s="132"/>
      <c r="AB86" s="91"/>
      <c r="AC86" s="132"/>
      <c r="AD86" s="132"/>
      <c r="AE86" s="101">
        <f t="shared" si="17"/>
        <v>0</v>
      </c>
      <c r="AF86" s="102">
        <f t="shared" si="18"/>
        <v>0</v>
      </c>
      <c r="AG86" s="143"/>
      <c r="AH86" s="280"/>
    </row>
    <row r="87" spans="1:34" s="52" customFormat="1" ht="45.75" customHeight="1" thickBot="1" x14ac:dyDescent="0.25">
      <c r="A87" s="91">
        <v>61</v>
      </c>
      <c r="B87" s="92" t="s">
        <v>139</v>
      </c>
      <c r="C87" s="95" t="s">
        <v>150</v>
      </c>
      <c r="D87" s="95" t="s">
        <v>141</v>
      </c>
      <c r="E87" s="119" t="s">
        <v>130</v>
      </c>
      <c r="F87" s="91"/>
      <c r="G87" s="91"/>
      <c r="H87" s="132"/>
      <c r="I87" s="91"/>
      <c r="J87" s="132"/>
      <c r="K87" s="132"/>
      <c r="L87" s="91"/>
      <c r="M87" s="91">
        <v>1</v>
      </c>
      <c r="N87" s="132"/>
      <c r="O87" s="91"/>
      <c r="P87" s="132"/>
      <c r="Q87" s="143"/>
      <c r="R87" s="99">
        <f t="shared" si="13"/>
        <v>1</v>
      </c>
      <c r="S87" s="106"/>
      <c r="T87" s="91"/>
      <c r="U87" s="132"/>
      <c r="V87" s="91"/>
      <c r="W87" s="132"/>
      <c r="X87" s="132"/>
      <c r="Y87" s="91"/>
      <c r="Z87" s="91"/>
      <c r="AA87" s="132"/>
      <c r="AB87" s="91"/>
      <c r="AC87" s="132"/>
      <c r="AD87" s="132"/>
      <c r="AE87" s="101">
        <f t="shared" si="17"/>
        <v>0</v>
      </c>
      <c r="AF87" s="102">
        <f t="shared" si="18"/>
        <v>0</v>
      </c>
      <c r="AG87" s="143"/>
      <c r="AH87" s="280"/>
    </row>
    <row r="88" spans="1:34" s="52" customFormat="1" ht="42" customHeight="1" thickBot="1" x14ac:dyDescent="0.25">
      <c r="A88" s="91">
        <v>62</v>
      </c>
      <c r="B88" s="92" t="s">
        <v>139</v>
      </c>
      <c r="C88" s="95" t="s">
        <v>150</v>
      </c>
      <c r="D88" s="95" t="s">
        <v>547</v>
      </c>
      <c r="E88" s="119" t="s">
        <v>130</v>
      </c>
      <c r="F88" s="91"/>
      <c r="G88" s="91"/>
      <c r="H88" s="132"/>
      <c r="I88" s="91"/>
      <c r="J88" s="132"/>
      <c r="K88" s="132"/>
      <c r="L88" s="91"/>
      <c r="M88" s="91">
        <v>1</v>
      </c>
      <c r="N88" s="132"/>
      <c r="O88" s="91"/>
      <c r="P88" s="132"/>
      <c r="Q88" s="143"/>
      <c r="R88" s="99">
        <f t="shared" si="13"/>
        <v>1</v>
      </c>
      <c r="S88" s="106"/>
      <c r="T88" s="91"/>
      <c r="U88" s="132"/>
      <c r="V88" s="91"/>
      <c r="W88" s="132"/>
      <c r="X88" s="132"/>
      <c r="Y88" s="91"/>
      <c r="Z88" s="91"/>
      <c r="AA88" s="132"/>
      <c r="AB88" s="91"/>
      <c r="AC88" s="132"/>
      <c r="AD88" s="132"/>
      <c r="AE88" s="101">
        <f t="shared" si="17"/>
        <v>0</v>
      </c>
      <c r="AF88" s="102">
        <f t="shared" si="18"/>
        <v>0</v>
      </c>
      <c r="AG88" s="144"/>
      <c r="AH88" s="280"/>
    </row>
    <row r="89" spans="1:34" s="52" customFormat="1" ht="46.5" customHeight="1" thickBot="1" x14ac:dyDescent="0.25">
      <c r="A89" s="91">
        <v>63</v>
      </c>
      <c r="B89" s="92" t="s">
        <v>139</v>
      </c>
      <c r="C89" s="95" t="s">
        <v>150</v>
      </c>
      <c r="D89" s="95" t="s">
        <v>144</v>
      </c>
      <c r="E89" s="119" t="s">
        <v>130</v>
      </c>
      <c r="F89" s="91"/>
      <c r="G89" s="91"/>
      <c r="H89" s="132"/>
      <c r="I89" s="91"/>
      <c r="J89" s="132"/>
      <c r="K89" s="132"/>
      <c r="L89" s="91"/>
      <c r="M89" s="91">
        <v>1</v>
      </c>
      <c r="N89" s="132"/>
      <c r="O89" s="91"/>
      <c r="P89" s="132"/>
      <c r="Q89" s="143"/>
      <c r="R89" s="99">
        <f t="shared" si="13"/>
        <v>1</v>
      </c>
      <c r="S89" s="155"/>
      <c r="T89" s="91"/>
      <c r="U89" s="101"/>
      <c r="V89" s="91"/>
      <c r="W89" s="101"/>
      <c r="X89" s="101"/>
      <c r="Y89" s="91"/>
      <c r="Z89" s="91"/>
      <c r="AA89" s="101"/>
      <c r="AB89" s="91"/>
      <c r="AC89" s="101"/>
      <c r="AD89" s="101"/>
      <c r="AE89" s="101">
        <f t="shared" si="17"/>
        <v>0</v>
      </c>
      <c r="AF89" s="102">
        <f t="shared" si="18"/>
        <v>0</v>
      </c>
      <c r="AG89" s="144"/>
      <c r="AH89" s="280"/>
    </row>
    <row r="90" spans="1:34" s="52" customFormat="1" ht="42" customHeight="1" thickBot="1" x14ac:dyDescent="0.25">
      <c r="A90" s="91">
        <v>64</v>
      </c>
      <c r="B90" s="92" t="s">
        <v>139</v>
      </c>
      <c r="C90" s="95" t="s">
        <v>150</v>
      </c>
      <c r="D90" s="95" t="s">
        <v>548</v>
      </c>
      <c r="E90" s="119" t="s">
        <v>130</v>
      </c>
      <c r="F90" s="91"/>
      <c r="G90" s="91"/>
      <c r="H90" s="132"/>
      <c r="I90" s="91"/>
      <c r="J90" s="132"/>
      <c r="K90" s="132"/>
      <c r="L90" s="91"/>
      <c r="M90" s="91">
        <v>1</v>
      </c>
      <c r="N90" s="132"/>
      <c r="O90" s="91"/>
      <c r="P90" s="132"/>
      <c r="Q90" s="143"/>
      <c r="R90" s="99">
        <f t="shared" si="13"/>
        <v>1</v>
      </c>
      <c r="S90" s="155"/>
      <c r="T90" s="91"/>
      <c r="U90" s="101"/>
      <c r="V90" s="91"/>
      <c r="W90" s="101"/>
      <c r="X90" s="101"/>
      <c r="Y90" s="91"/>
      <c r="Z90" s="91"/>
      <c r="AA90" s="101"/>
      <c r="AB90" s="91"/>
      <c r="AC90" s="101"/>
      <c r="AD90" s="101"/>
      <c r="AE90" s="101">
        <f t="shared" si="17"/>
        <v>0</v>
      </c>
      <c r="AF90" s="102">
        <f t="shared" si="18"/>
        <v>0</v>
      </c>
      <c r="AG90" s="144"/>
      <c r="AH90" s="280"/>
    </row>
    <row r="91" spans="1:34" s="52" customFormat="1" ht="45.75" customHeight="1" thickBot="1" x14ac:dyDescent="0.25">
      <c r="A91" s="91">
        <v>65</v>
      </c>
      <c r="B91" s="92" t="s">
        <v>139</v>
      </c>
      <c r="C91" s="95" t="s">
        <v>150</v>
      </c>
      <c r="D91" s="95" t="s">
        <v>123</v>
      </c>
      <c r="E91" s="153" t="s">
        <v>130</v>
      </c>
      <c r="F91" s="91"/>
      <c r="G91" s="91"/>
      <c r="H91" s="132"/>
      <c r="I91" s="91"/>
      <c r="J91" s="132"/>
      <c r="K91" s="132"/>
      <c r="L91" s="91"/>
      <c r="M91" s="91">
        <v>1</v>
      </c>
      <c r="N91" s="103"/>
      <c r="O91" s="91"/>
      <c r="P91" s="103"/>
      <c r="Q91" s="154"/>
      <c r="R91" s="99">
        <f t="shared" si="13"/>
        <v>1</v>
      </c>
      <c r="S91" s="155"/>
      <c r="T91" s="91"/>
      <c r="U91" s="101"/>
      <c r="V91" s="91"/>
      <c r="W91" s="101"/>
      <c r="X91" s="101"/>
      <c r="Y91" s="91"/>
      <c r="Z91" s="91"/>
      <c r="AA91" s="101"/>
      <c r="AB91" s="101"/>
      <c r="AC91" s="101"/>
      <c r="AD91" s="101"/>
      <c r="AE91" s="101">
        <f t="shared" si="17"/>
        <v>0</v>
      </c>
      <c r="AF91" s="102">
        <f t="shared" si="18"/>
        <v>0</v>
      </c>
      <c r="AG91" s="144"/>
      <c r="AH91" s="280"/>
    </row>
    <row r="92" spans="1:34" s="52" customFormat="1" ht="44.25" customHeight="1" thickBot="1" x14ac:dyDescent="0.25">
      <c r="A92" s="91">
        <v>66</v>
      </c>
      <c r="B92" s="92" t="s">
        <v>139</v>
      </c>
      <c r="C92" s="95" t="s">
        <v>150</v>
      </c>
      <c r="D92" s="95" t="s">
        <v>155</v>
      </c>
      <c r="E92" s="153" t="s">
        <v>130</v>
      </c>
      <c r="F92" s="91"/>
      <c r="G92" s="91"/>
      <c r="H92" s="132"/>
      <c r="I92" s="91"/>
      <c r="J92" s="132"/>
      <c r="K92" s="132"/>
      <c r="L92" s="91"/>
      <c r="M92" s="91">
        <v>1</v>
      </c>
      <c r="N92" s="103"/>
      <c r="O92" s="91"/>
      <c r="P92" s="103"/>
      <c r="Q92" s="154"/>
      <c r="R92" s="99">
        <f>IFERROR(SUM(F92:Q92),"")</f>
        <v>1</v>
      </c>
      <c r="S92" s="155"/>
      <c r="T92" s="91"/>
      <c r="U92" s="101"/>
      <c r="V92" s="91"/>
      <c r="W92" s="101"/>
      <c r="X92" s="101"/>
      <c r="Y92" s="91"/>
      <c r="Z92" s="91"/>
      <c r="AA92" s="101"/>
      <c r="AB92" s="101"/>
      <c r="AC92" s="101"/>
      <c r="AD92" s="101"/>
      <c r="AE92" s="101">
        <f t="shared" si="17"/>
        <v>0</v>
      </c>
      <c r="AF92" s="102">
        <f t="shared" si="18"/>
        <v>0</v>
      </c>
      <c r="AG92" s="144"/>
      <c r="AH92" s="280"/>
    </row>
    <row r="93" spans="1:34" s="52" customFormat="1" ht="48" customHeight="1" thickBot="1" x14ac:dyDescent="0.25">
      <c r="A93" s="91">
        <v>67</v>
      </c>
      <c r="B93" s="92" t="s">
        <v>139</v>
      </c>
      <c r="C93" s="95" t="s">
        <v>150</v>
      </c>
      <c r="D93" s="95" t="s">
        <v>142</v>
      </c>
      <c r="E93" s="120" t="s">
        <v>130</v>
      </c>
      <c r="F93" s="91"/>
      <c r="G93" s="91"/>
      <c r="H93" s="132"/>
      <c r="I93" s="91"/>
      <c r="J93" s="132"/>
      <c r="K93" s="132"/>
      <c r="L93" s="91"/>
      <c r="M93" s="91">
        <v>1</v>
      </c>
      <c r="N93" s="103"/>
      <c r="O93" s="91"/>
      <c r="P93" s="103"/>
      <c r="Q93" s="154"/>
      <c r="R93" s="99">
        <f>IFERROR(SUM(F93:Q93),"")</f>
        <v>1</v>
      </c>
      <c r="S93" s="155"/>
      <c r="T93" s="91"/>
      <c r="U93" s="101"/>
      <c r="V93" s="91"/>
      <c r="W93" s="101"/>
      <c r="X93" s="101"/>
      <c r="Y93" s="91"/>
      <c r="Z93" s="91"/>
      <c r="AA93" s="101"/>
      <c r="AB93" s="101"/>
      <c r="AC93" s="91"/>
      <c r="AD93" s="101"/>
      <c r="AE93" s="101">
        <f t="shared" si="17"/>
        <v>0</v>
      </c>
      <c r="AF93" s="102">
        <f t="shared" si="18"/>
        <v>0</v>
      </c>
      <c r="AG93" s="143"/>
      <c r="AH93" s="280"/>
    </row>
    <row r="94" spans="1:34" s="52" customFormat="1" ht="43.5" customHeight="1" thickBot="1" x14ac:dyDescent="0.25">
      <c r="A94" s="91">
        <v>68</v>
      </c>
      <c r="B94" s="92" t="s">
        <v>139</v>
      </c>
      <c r="C94" s="95" t="s">
        <v>150</v>
      </c>
      <c r="D94" s="95" t="s">
        <v>549</v>
      </c>
      <c r="E94" s="153" t="s">
        <v>130</v>
      </c>
      <c r="F94" s="91"/>
      <c r="G94" s="91"/>
      <c r="H94" s="132"/>
      <c r="I94" s="91"/>
      <c r="J94" s="132"/>
      <c r="K94" s="132"/>
      <c r="L94" s="91"/>
      <c r="M94" s="91">
        <v>1</v>
      </c>
      <c r="N94" s="103"/>
      <c r="O94" s="91"/>
      <c r="P94" s="103"/>
      <c r="Q94" s="154"/>
      <c r="R94" s="99">
        <f>IFERROR(SUM(F94:Q94),"")</f>
        <v>1</v>
      </c>
      <c r="S94" s="155"/>
      <c r="T94" s="91"/>
      <c r="U94" s="101"/>
      <c r="V94" s="91"/>
      <c r="W94" s="101"/>
      <c r="X94" s="101"/>
      <c r="Y94" s="101"/>
      <c r="Z94" s="91"/>
      <c r="AA94" s="101"/>
      <c r="AB94" s="101"/>
      <c r="AC94" s="91"/>
      <c r="AD94" s="101"/>
      <c r="AE94" s="101">
        <f t="shared" si="17"/>
        <v>0</v>
      </c>
      <c r="AF94" s="102">
        <f t="shared" si="18"/>
        <v>0</v>
      </c>
      <c r="AG94" s="144"/>
      <c r="AH94" s="280"/>
    </row>
    <row r="95" spans="1:34" s="52" customFormat="1" ht="46.5" customHeight="1" thickBot="1" x14ac:dyDescent="0.25">
      <c r="A95" s="91">
        <f>+A94+1</f>
        <v>69</v>
      </c>
      <c r="B95" s="92" t="s">
        <v>139</v>
      </c>
      <c r="C95" s="95" t="s">
        <v>150</v>
      </c>
      <c r="D95" s="95" t="s">
        <v>143</v>
      </c>
      <c r="E95" s="119" t="s">
        <v>130</v>
      </c>
      <c r="F95" s="91"/>
      <c r="G95" s="91"/>
      <c r="H95" s="132"/>
      <c r="I95" s="91"/>
      <c r="J95" s="132"/>
      <c r="K95" s="132"/>
      <c r="L95" s="91"/>
      <c r="M95" s="91">
        <v>1</v>
      </c>
      <c r="N95" s="132"/>
      <c r="O95" s="91"/>
      <c r="P95" s="132"/>
      <c r="Q95" s="143"/>
      <c r="R95" s="99">
        <f t="shared" si="13"/>
        <v>1</v>
      </c>
      <c r="S95" s="155"/>
      <c r="T95" s="91"/>
      <c r="U95" s="101"/>
      <c r="V95" s="91"/>
      <c r="W95" s="101"/>
      <c r="X95" s="101"/>
      <c r="Y95" s="91"/>
      <c r="Z95" s="91"/>
      <c r="AA95" s="101"/>
      <c r="AB95" s="91"/>
      <c r="AC95" s="101"/>
      <c r="AD95" s="101"/>
      <c r="AE95" s="101">
        <f t="shared" si="17"/>
        <v>0</v>
      </c>
      <c r="AF95" s="102">
        <f t="shared" si="18"/>
        <v>0</v>
      </c>
      <c r="AG95" s="144"/>
      <c r="AH95" s="280"/>
    </row>
    <row r="96" spans="1:34" s="52" customFormat="1" ht="19.5" customHeight="1" thickBot="1" x14ac:dyDescent="0.25">
      <c r="A96" s="429" t="s">
        <v>535</v>
      </c>
      <c r="B96" s="430"/>
      <c r="C96" s="430"/>
      <c r="D96" s="430"/>
      <c r="E96" s="431"/>
      <c r="F96" s="96">
        <f t="shared" ref="F96:AE96" si="19">SUM(F78:F95)</f>
        <v>0</v>
      </c>
      <c r="G96" s="96">
        <f t="shared" si="19"/>
        <v>0</v>
      </c>
      <c r="H96" s="96">
        <f t="shared" si="19"/>
        <v>0</v>
      </c>
      <c r="I96" s="96">
        <f t="shared" si="19"/>
        <v>0</v>
      </c>
      <c r="J96" s="96">
        <f t="shared" si="19"/>
        <v>0</v>
      </c>
      <c r="K96" s="96">
        <f t="shared" si="19"/>
        <v>0</v>
      </c>
      <c r="L96" s="96">
        <f t="shared" si="19"/>
        <v>0</v>
      </c>
      <c r="M96" s="96">
        <f t="shared" si="19"/>
        <v>18</v>
      </c>
      <c r="N96" s="96">
        <f t="shared" si="19"/>
        <v>0</v>
      </c>
      <c r="O96" s="96">
        <f t="shared" si="19"/>
        <v>0</v>
      </c>
      <c r="P96" s="96">
        <f t="shared" si="19"/>
        <v>0</v>
      </c>
      <c r="Q96" s="98">
        <f t="shared" si="19"/>
        <v>0</v>
      </c>
      <c r="R96" s="99">
        <f t="shared" si="19"/>
        <v>18</v>
      </c>
      <c r="S96" s="100">
        <f t="shared" si="19"/>
        <v>0</v>
      </c>
      <c r="T96" s="96">
        <f t="shared" si="19"/>
        <v>0</v>
      </c>
      <c r="U96" s="96">
        <f t="shared" si="19"/>
        <v>0</v>
      </c>
      <c r="V96" s="96">
        <f t="shared" si="19"/>
        <v>0</v>
      </c>
      <c r="W96" s="96">
        <f t="shared" si="19"/>
        <v>0</v>
      </c>
      <c r="X96" s="96">
        <f t="shared" si="19"/>
        <v>0</v>
      </c>
      <c r="Y96" s="96">
        <f t="shared" si="19"/>
        <v>0</v>
      </c>
      <c r="Z96" s="96">
        <f t="shared" si="19"/>
        <v>0</v>
      </c>
      <c r="AA96" s="96">
        <f t="shared" si="19"/>
        <v>0</v>
      </c>
      <c r="AB96" s="96">
        <f t="shared" si="19"/>
        <v>0</v>
      </c>
      <c r="AC96" s="96">
        <f t="shared" si="19"/>
        <v>0</v>
      </c>
      <c r="AD96" s="96">
        <f t="shared" si="19"/>
        <v>0</v>
      </c>
      <c r="AE96" s="110">
        <f t="shared" si="19"/>
        <v>0</v>
      </c>
      <c r="AF96" s="102">
        <f>+AE96/R96</f>
        <v>0</v>
      </c>
      <c r="AG96" s="115"/>
      <c r="AH96" s="280"/>
    </row>
    <row r="97" spans="1:34" s="52" customFormat="1" ht="18" thickBot="1" x14ac:dyDescent="0.25">
      <c r="A97" s="151"/>
      <c r="B97" s="156"/>
      <c r="C97" s="157"/>
      <c r="D97" s="115"/>
      <c r="E97" s="157"/>
      <c r="F97" s="354">
        <f>+F96+G96+H96</f>
        <v>0</v>
      </c>
      <c r="G97" s="354"/>
      <c r="H97" s="354"/>
      <c r="I97" s="355">
        <f>+I96+J96+K96</f>
        <v>0</v>
      </c>
      <c r="J97" s="356"/>
      <c r="K97" s="353"/>
      <c r="L97" s="354">
        <f>+L96+M96+N96</f>
        <v>18</v>
      </c>
      <c r="M97" s="354"/>
      <c r="N97" s="354"/>
      <c r="O97" s="354">
        <f>+O96+P96+Q96</f>
        <v>0</v>
      </c>
      <c r="P97" s="354"/>
      <c r="Q97" s="355"/>
      <c r="R97" s="99">
        <f>+F97+I97+L97+O97</f>
        <v>18</v>
      </c>
      <c r="S97" s="353">
        <f>+S96+T96+U96</f>
        <v>0</v>
      </c>
      <c r="T97" s="354"/>
      <c r="U97" s="354"/>
      <c r="V97" s="354">
        <f>+V96+W96+X96</f>
        <v>0</v>
      </c>
      <c r="W97" s="354"/>
      <c r="X97" s="354"/>
      <c r="Y97" s="355">
        <f>+Y96+Z96+AA96</f>
        <v>0</v>
      </c>
      <c r="Z97" s="356"/>
      <c r="AA97" s="353"/>
      <c r="AB97" s="354">
        <f>+AB96+AC96+AD96</f>
        <v>0</v>
      </c>
      <c r="AC97" s="354"/>
      <c r="AD97" s="354"/>
      <c r="AE97" s="110">
        <f>+S97+V97+Y97+AB97</f>
        <v>0</v>
      </c>
      <c r="AF97" s="102">
        <f>+AE97/R97</f>
        <v>0</v>
      </c>
      <c r="AG97" s="115"/>
      <c r="AH97" s="280"/>
    </row>
    <row r="98" spans="1:34" s="52" customFormat="1" ht="18" thickBot="1" x14ac:dyDescent="0.25">
      <c r="A98" s="151"/>
      <c r="B98" s="156"/>
      <c r="C98" s="157"/>
      <c r="D98" s="115"/>
      <c r="E98" s="157"/>
      <c r="F98" s="397">
        <f>+F97/R97</f>
        <v>0</v>
      </c>
      <c r="G98" s="397"/>
      <c r="H98" s="397"/>
      <c r="I98" s="397">
        <f>+I97/R97</f>
        <v>0</v>
      </c>
      <c r="J98" s="397"/>
      <c r="K98" s="397"/>
      <c r="L98" s="397">
        <f>+L97/R97</f>
        <v>1</v>
      </c>
      <c r="M98" s="397"/>
      <c r="N98" s="397"/>
      <c r="O98" s="397">
        <f>+O97/R97</f>
        <v>0</v>
      </c>
      <c r="P98" s="397"/>
      <c r="Q98" s="398"/>
      <c r="R98" s="158">
        <f>+F98+I98+L98+O98</f>
        <v>1</v>
      </c>
      <c r="S98" s="397" t="e">
        <f t="shared" ref="S98" si="20">+S97/F97</f>
        <v>#DIV/0!</v>
      </c>
      <c r="T98" s="397"/>
      <c r="U98" s="397"/>
      <c r="V98" s="397" t="e">
        <f t="shared" ref="V98" si="21">+V97/I97</f>
        <v>#DIV/0!</v>
      </c>
      <c r="W98" s="397"/>
      <c r="X98" s="397"/>
      <c r="Y98" s="397">
        <f>+Y97/L97</f>
        <v>0</v>
      </c>
      <c r="Z98" s="397"/>
      <c r="AA98" s="397"/>
      <c r="AB98" s="386" t="e">
        <f>+AB97/O97</f>
        <v>#DIV/0!</v>
      </c>
      <c r="AC98" s="386"/>
      <c r="AD98" s="386"/>
      <c r="AE98" s="117" t="e">
        <f>(S98+V98+Y98)/3</f>
        <v>#DIV/0!</v>
      </c>
      <c r="AF98" s="159"/>
      <c r="AG98" s="115"/>
      <c r="AH98" s="280"/>
    </row>
    <row r="99" spans="1:34" ht="37.5" customHeight="1" thickBot="1" x14ac:dyDescent="0.25">
      <c r="A99" s="399" t="s">
        <v>129</v>
      </c>
      <c r="B99" s="400"/>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279"/>
    </row>
    <row r="100" spans="1:34" s="52" customFormat="1" ht="81.75" customHeight="1" thickBot="1" x14ac:dyDescent="0.25">
      <c r="A100" s="91">
        <v>70</v>
      </c>
      <c r="B100" s="119" t="s">
        <v>507</v>
      </c>
      <c r="C100" s="119" t="s">
        <v>507</v>
      </c>
      <c r="D100" s="121" t="s">
        <v>512</v>
      </c>
      <c r="E100" s="119" t="s">
        <v>162</v>
      </c>
      <c r="F100" s="91"/>
      <c r="G100" s="91"/>
      <c r="H100" s="91">
        <v>1</v>
      </c>
      <c r="I100" s="91"/>
      <c r="J100" s="91"/>
      <c r="K100" s="91"/>
      <c r="L100" s="91">
        <v>1</v>
      </c>
      <c r="M100" s="91"/>
      <c r="N100" s="91"/>
      <c r="O100" s="91"/>
      <c r="P100" s="91">
        <v>1</v>
      </c>
      <c r="Q100" s="151"/>
      <c r="R100" s="99">
        <f>IFERROR(SUM(F100:Q100),"")</f>
        <v>3</v>
      </c>
      <c r="S100" s="106"/>
      <c r="T100" s="91"/>
      <c r="U100" s="91">
        <v>1</v>
      </c>
      <c r="V100" s="91"/>
      <c r="W100" s="91"/>
      <c r="X100" s="91"/>
      <c r="Y100" s="91"/>
      <c r="Z100" s="91"/>
      <c r="AA100" s="91"/>
      <c r="AB100" s="132"/>
      <c r="AC100" s="91"/>
      <c r="AD100" s="132"/>
      <c r="AE100" s="101">
        <f>IFERROR(SUM(S100:AD100),"")</f>
        <v>1</v>
      </c>
      <c r="AF100" s="102">
        <f t="shared" si="18"/>
        <v>0.33333333333333331</v>
      </c>
      <c r="AG100" s="143" t="s">
        <v>698</v>
      </c>
      <c r="AH100" s="280"/>
    </row>
    <row r="101" spans="1:34" s="52" customFormat="1" ht="45.75" customHeight="1" thickBot="1" x14ac:dyDescent="0.25">
      <c r="A101" s="91">
        <v>71</v>
      </c>
      <c r="B101" s="119" t="s">
        <v>507</v>
      </c>
      <c r="C101" s="119" t="s">
        <v>507</v>
      </c>
      <c r="D101" s="121" t="s">
        <v>528</v>
      </c>
      <c r="E101" s="119" t="s">
        <v>162</v>
      </c>
      <c r="F101" s="91"/>
      <c r="G101" s="91"/>
      <c r="H101" s="91"/>
      <c r="I101" s="91"/>
      <c r="J101" s="91"/>
      <c r="K101" s="91"/>
      <c r="L101" s="91"/>
      <c r="M101" s="91"/>
      <c r="N101" s="91"/>
      <c r="O101" s="91"/>
      <c r="P101" s="91">
        <v>1</v>
      </c>
      <c r="Q101" s="151"/>
      <c r="R101" s="99">
        <f>IFERROR(SUM(F101:Q101),"")</f>
        <v>1</v>
      </c>
      <c r="S101" s="106"/>
      <c r="T101" s="132"/>
      <c r="U101" s="132"/>
      <c r="V101" s="132"/>
      <c r="W101" s="132"/>
      <c r="X101" s="91"/>
      <c r="Y101" s="132"/>
      <c r="Z101" s="132"/>
      <c r="AA101" s="132"/>
      <c r="AB101" s="132"/>
      <c r="AC101" s="101"/>
      <c r="AD101" s="132"/>
      <c r="AE101" s="101">
        <f>IFERROR(SUM(S101:AD101),"")</f>
        <v>0</v>
      </c>
      <c r="AF101" s="102">
        <f t="shared" si="18"/>
        <v>0</v>
      </c>
      <c r="AG101" s="144"/>
      <c r="AH101" s="280"/>
    </row>
    <row r="102" spans="1:34" s="52" customFormat="1" ht="239.25" customHeight="1" thickBot="1" x14ac:dyDescent="0.25">
      <c r="A102" s="91">
        <v>72</v>
      </c>
      <c r="B102" s="119" t="s">
        <v>507</v>
      </c>
      <c r="C102" s="119" t="s">
        <v>507</v>
      </c>
      <c r="D102" s="118" t="s">
        <v>529</v>
      </c>
      <c r="E102" s="119" t="s">
        <v>24</v>
      </c>
      <c r="F102" s="91"/>
      <c r="G102" s="91"/>
      <c r="H102" s="308"/>
      <c r="I102" s="91"/>
      <c r="J102" s="91">
        <v>1</v>
      </c>
      <c r="K102" s="91"/>
      <c r="L102" s="91"/>
      <c r="M102" s="91"/>
      <c r="N102" s="91"/>
      <c r="O102" s="91"/>
      <c r="P102" s="91"/>
      <c r="Q102" s="151"/>
      <c r="R102" s="99">
        <v>1</v>
      </c>
      <c r="S102" s="106"/>
      <c r="T102" s="132"/>
      <c r="U102" s="91"/>
      <c r="V102" s="132"/>
      <c r="W102" s="91">
        <v>1</v>
      </c>
      <c r="X102" s="91"/>
      <c r="Y102" s="132"/>
      <c r="Z102" s="132"/>
      <c r="AA102" s="132"/>
      <c r="AB102" s="132"/>
      <c r="AC102" s="132"/>
      <c r="AD102" s="132"/>
      <c r="AE102" s="101">
        <f>IFERROR(SUM(S102:AD102),"")</f>
        <v>1</v>
      </c>
      <c r="AF102" s="102">
        <f t="shared" si="18"/>
        <v>1</v>
      </c>
      <c r="AG102" s="143" t="s">
        <v>736</v>
      </c>
      <c r="AH102" s="280"/>
    </row>
    <row r="103" spans="1:34" s="52" customFormat="1" ht="194.25" customHeight="1" thickBot="1" x14ac:dyDescent="0.25">
      <c r="A103" s="91">
        <v>73</v>
      </c>
      <c r="B103" s="119" t="s">
        <v>507</v>
      </c>
      <c r="C103" s="119" t="s">
        <v>507</v>
      </c>
      <c r="D103" s="118" t="s">
        <v>800</v>
      </c>
      <c r="E103" s="119" t="s">
        <v>24</v>
      </c>
      <c r="F103" s="91"/>
      <c r="G103" s="91"/>
      <c r="H103" s="308"/>
      <c r="I103" s="91"/>
      <c r="J103" s="91"/>
      <c r="K103" s="91">
        <v>1</v>
      </c>
      <c r="L103" s="91"/>
      <c r="M103" s="91"/>
      <c r="N103" s="91"/>
      <c r="O103" s="91"/>
      <c r="P103" s="91"/>
      <c r="Q103" s="151"/>
      <c r="R103" s="99">
        <v>1</v>
      </c>
      <c r="S103" s="106"/>
      <c r="T103" s="132"/>
      <c r="U103" s="91"/>
      <c r="V103" s="132"/>
      <c r="W103" s="101"/>
      <c r="X103" s="91">
        <v>1</v>
      </c>
      <c r="Y103" s="132"/>
      <c r="Z103" s="132"/>
      <c r="AA103" s="132"/>
      <c r="AB103" s="132"/>
      <c r="AC103" s="132"/>
      <c r="AD103" s="132"/>
      <c r="AE103" s="101">
        <f>IFERROR(SUM(S103:AD103),"")</f>
        <v>1</v>
      </c>
      <c r="AF103" s="102">
        <f t="shared" ref="AF103" si="22">IF(AND(R103=0,AE103=0),"",IF(IFERROR(AE103/R103,"")&gt;100%,100%,IFERROR(AE103/R103,"")))</f>
        <v>1</v>
      </c>
      <c r="AG103" s="143" t="s">
        <v>827</v>
      </c>
      <c r="AH103" s="280"/>
    </row>
    <row r="104" spans="1:34" s="52" customFormat="1" ht="53.25" customHeight="1" thickBot="1" x14ac:dyDescent="0.25">
      <c r="A104" s="91">
        <v>74</v>
      </c>
      <c r="B104" s="119" t="s">
        <v>507</v>
      </c>
      <c r="C104" s="119" t="s">
        <v>507</v>
      </c>
      <c r="D104" s="118" t="s">
        <v>505</v>
      </c>
      <c r="E104" s="119" t="s">
        <v>162</v>
      </c>
      <c r="F104" s="91"/>
      <c r="G104" s="91"/>
      <c r="H104" s="91"/>
      <c r="I104" s="91"/>
      <c r="J104" s="91"/>
      <c r="K104" s="91"/>
      <c r="L104" s="91"/>
      <c r="M104" s="91"/>
      <c r="N104" s="91"/>
      <c r="O104" s="91"/>
      <c r="P104" s="91">
        <v>1</v>
      </c>
      <c r="Q104" s="151"/>
      <c r="R104" s="99">
        <f>IFERROR(SUM(F104:Q104),"")</f>
        <v>1</v>
      </c>
      <c r="S104" s="106"/>
      <c r="T104" s="132"/>
      <c r="U104" s="132"/>
      <c r="V104" s="132"/>
      <c r="W104" s="132"/>
      <c r="X104" s="91"/>
      <c r="Y104" s="132"/>
      <c r="Z104" s="132"/>
      <c r="AA104" s="132"/>
      <c r="AB104" s="132"/>
      <c r="AC104" s="132"/>
      <c r="AD104" s="101"/>
      <c r="AE104" s="101">
        <f>IFERROR(SUM(S104:AD104),"")</f>
        <v>0</v>
      </c>
      <c r="AF104" s="102">
        <f>IF(AND(R104=0,AE104=0),"",IF(IFERROR(AE104/R104,"")&gt;100%,100%,IFERROR(AE104/R104,"")))</f>
        <v>0</v>
      </c>
      <c r="AG104" s="144"/>
      <c r="AH104" s="280"/>
    </row>
    <row r="105" spans="1:34" s="52" customFormat="1" ht="19.5" customHeight="1" thickBot="1" x14ac:dyDescent="0.25">
      <c r="A105" s="429" t="s">
        <v>536</v>
      </c>
      <c r="B105" s="430"/>
      <c r="C105" s="430"/>
      <c r="D105" s="430"/>
      <c r="E105" s="431"/>
      <c r="F105" s="96">
        <f>SUM(F100:F104)</f>
        <v>0</v>
      </c>
      <c r="G105" s="96">
        <f>SUM(G100:G104)</f>
        <v>0</v>
      </c>
      <c r="H105" s="96">
        <f>SUM(H100:H104)</f>
        <v>1</v>
      </c>
      <c r="I105" s="96">
        <f>SUM(I100:I104)</f>
        <v>0</v>
      </c>
      <c r="J105" s="96">
        <f t="shared" ref="J105:Q105" si="23">SUM(J100:J104)</f>
        <v>1</v>
      </c>
      <c r="K105" s="96">
        <f t="shared" si="23"/>
        <v>1</v>
      </c>
      <c r="L105" s="96">
        <f t="shared" si="23"/>
        <v>1</v>
      </c>
      <c r="M105" s="96">
        <f t="shared" si="23"/>
        <v>0</v>
      </c>
      <c r="N105" s="96">
        <f t="shared" si="23"/>
        <v>0</v>
      </c>
      <c r="O105" s="96">
        <f t="shared" si="23"/>
        <v>0</v>
      </c>
      <c r="P105" s="96">
        <f t="shared" si="23"/>
        <v>3</v>
      </c>
      <c r="Q105" s="96">
        <f t="shared" si="23"/>
        <v>0</v>
      </c>
      <c r="R105" s="99">
        <f>SUM(F105:Q105)</f>
        <v>7</v>
      </c>
      <c r="S105" s="100">
        <f t="shared" ref="S105:AE105" si="24">SUM(S100:S104)</f>
        <v>0</v>
      </c>
      <c r="T105" s="96">
        <f t="shared" si="24"/>
        <v>0</v>
      </c>
      <c r="U105" s="96">
        <f t="shared" si="24"/>
        <v>1</v>
      </c>
      <c r="V105" s="96">
        <f t="shared" si="24"/>
        <v>0</v>
      </c>
      <c r="W105" s="96">
        <f t="shared" si="24"/>
        <v>1</v>
      </c>
      <c r="X105" s="304">
        <f t="shared" si="24"/>
        <v>1</v>
      </c>
      <c r="Y105" s="96">
        <f t="shared" si="24"/>
        <v>0</v>
      </c>
      <c r="Z105" s="96">
        <f t="shared" si="24"/>
        <v>0</v>
      </c>
      <c r="AA105" s="96">
        <f t="shared" si="24"/>
        <v>0</v>
      </c>
      <c r="AB105" s="96">
        <f t="shared" si="24"/>
        <v>0</v>
      </c>
      <c r="AC105" s="96">
        <f t="shared" si="24"/>
        <v>0</v>
      </c>
      <c r="AD105" s="96">
        <f t="shared" si="24"/>
        <v>0</v>
      </c>
      <c r="AE105" s="110">
        <f t="shared" si="24"/>
        <v>3</v>
      </c>
      <c r="AF105" s="102">
        <f>+AE105/R105</f>
        <v>0.42857142857142855</v>
      </c>
      <c r="AG105" s="115"/>
      <c r="AH105" s="280"/>
    </row>
    <row r="106" spans="1:34" s="52" customFormat="1" ht="19.5" customHeight="1" thickBot="1" x14ac:dyDescent="0.25">
      <c r="A106" s="141"/>
      <c r="B106" s="209"/>
      <c r="C106" s="209"/>
      <c r="D106" s="209"/>
      <c r="E106" s="209"/>
      <c r="F106" s="354">
        <f>F105+G105+H105</f>
        <v>1</v>
      </c>
      <c r="G106" s="354"/>
      <c r="H106" s="354"/>
      <c r="I106" s="354">
        <f>I105+J105+K105</f>
        <v>2</v>
      </c>
      <c r="J106" s="354"/>
      <c r="K106" s="354"/>
      <c r="L106" s="354">
        <f>L105+M105+N105</f>
        <v>1</v>
      </c>
      <c r="M106" s="354"/>
      <c r="N106" s="354"/>
      <c r="O106" s="354">
        <f>O105+P105+Q105</f>
        <v>3</v>
      </c>
      <c r="P106" s="354"/>
      <c r="Q106" s="354"/>
      <c r="R106" s="99">
        <f>F106+I106+L106+O106</f>
        <v>7</v>
      </c>
      <c r="S106" s="353">
        <f>+S105+T105+U105</f>
        <v>1</v>
      </c>
      <c r="T106" s="354"/>
      <c r="U106" s="354"/>
      <c r="V106" s="355">
        <f>SUM(V105:X105)</f>
        <v>2</v>
      </c>
      <c r="W106" s="356"/>
      <c r="X106" s="353"/>
      <c r="Y106" s="355">
        <f>SUM(Y105:AA105)</f>
        <v>0</v>
      </c>
      <c r="Z106" s="356"/>
      <c r="AA106" s="353"/>
      <c r="AB106" s="355">
        <f>SUM(AB105:AD105)</f>
        <v>0</v>
      </c>
      <c r="AC106" s="356"/>
      <c r="AD106" s="353"/>
      <c r="AE106" s="110">
        <f>+S106+V106+Y106+AB106</f>
        <v>3</v>
      </c>
      <c r="AF106" s="102">
        <f>+AE106/R106</f>
        <v>0.42857142857142855</v>
      </c>
      <c r="AG106" s="115"/>
      <c r="AH106" s="280"/>
    </row>
    <row r="107" spans="1:34" s="52" customFormat="1" ht="21.75" customHeight="1" thickBot="1" x14ac:dyDescent="0.25">
      <c r="A107" s="151"/>
      <c r="B107" s="156"/>
      <c r="C107" s="157"/>
      <c r="D107" s="115"/>
      <c r="E107" s="157"/>
      <c r="F107" s="397">
        <f>+F106/R106</f>
        <v>0.14285714285714285</v>
      </c>
      <c r="G107" s="397"/>
      <c r="H107" s="397"/>
      <c r="I107" s="397">
        <f>I106/R106</f>
        <v>0.2857142857142857</v>
      </c>
      <c r="J107" s="397"/>
      <c r="K107" s="397"/>
      <c r="L107" s="397">
        <f>L106/R106</f>
        <v>0.14285714285714285</v>
      </c>
      <c r="M107" s="397"/>
      <c r="N107" s="397"/>
      <c r="O107" s="397">
        <f>O106/R106</f>
        <v>0.42857142857142855</v>
      </c>
      <c r="P107" s="397"/>
      <c r="Q107" s="397"/>
      <c r="R107" s="158">
        <f>F107+I107+L107+O107</f>
        <v>1</v>
      </c>
      <c r="S107" s="426">
        <f>+S106/F106</f>
        <v>1</v>
      </c>
      <c r="T107" s="427"/>
      <c r="U107" s="428"/>
      <c r="V107" s="426">
        <f>+V106/I106</f>
        <v>1</v>
      </c>
      <c r="W107" s="427"/>
      <c r="X107" s="428"/>
      <c r="Y107" s="426">
        <f t="shared" ref="Y107" si="25">+Y106/L106</f>
        <v>0</v>
      </c>
      <c r="Z107" s="427"/>
      <c r="AA107" s="428"/>
      <c r="AB107" s="426">
        <f t="shared" ref="AB107" si="26">+AB106/O106</f>
        <v>0</v>
      </c>
      <c r="AC107" s="427"/>
      <c r="AD107" s="428"/>
      <c r="AE107" s="117">
        <f>(S107+V107+Y107)/3</f>
        <v>0.66666666666666663</v>
      </c>
      <c r="AF107" s="102"/>
      <c r="AG107" s="115"/>
      <c r="AH107" s="280"/>
    </row>
    <row r="108" spans="1:34" ht="33" customHeight="1" thickBot="1" x14ac:dyDescent="0.25">
      <c r="A108" s="399" t="s">
        <v>539</v>
      </c>
      <c r="B108" s="400"/>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279"/>
    </row>
    <row r="109" spans="1:34" s="53" customFormat="1" ht="108.75" customHeight="1" thickBot="1" x14ac:dyDescent="0.25">
      <c r="A109" s="309">
        <v>75</v>
      </c>
      <c r="B109" s="309" t="s">
        <v>585</v>
      </c>
      <c r="C109" s="310" t="s">
        <v>539</v>
      </c>
      <c r="D109" s="311" t="s">
        <v>146</v>
      </c>
      <c r="E109" s="119" t="s">
        <v>508</v>
      </c>
      <c r="F109" s="309">
        <v>1</v>
      </c>
      <c r="G109" s="309"/>
      <c r="H109" s="312"/>
      <c r="I109" s="309"/>
      <c r="J109" s="309">
        <v>1</v>
      </c>
      <c r="K109" s="309"/>
      <c r="L109" s="201"/>
      <c r="M109" s="201"/>
      <c r="N109" s="201">
        <v>1</v>
      </c>
      <c r="O109" s="201"/>
      <c r="P109" s="203"/>
      <c r="Q109" s="204"/>
      <c r="R109" s="99">
        <f>IFERROR(SUM(F109:Q109),"")</f>
        <v>3</v>
      </c>
      <c r="S109" s="313">
        <v>1</v>
      </c>
      <c r="T109" s="314"/>
      <c r="U109" s="314"/>
      <c r="V109" s="314"/>
      <c r="W109" s="309">
        <v>1</v>
      </c>
      <c r="X109" s="314"/>
      <c r="Y109" s="205"/>
      <c r="Z109" s="205"/>
      <c r="AA109" s="201"/>
      <c r="AB109" s="205"/>
      <c r="AC109" s="205"/>
      <c r="AD109" s="205"/>
      <c r="AE109" s="312">
        <f>IFERROR(SUM(S109:AD109),"")</f>
        <v>2</v>
      </c>
      <c r="AF109" s="315">
        <f>IF(AND(R109=0,AE109=0),"",IF(IFERROR(AE109/R109,"")&gt;100%,100%,IFERROR(AE109/R109,"")))</f>
        <v>0.66666666666666663</v>
      </c>
      <c r="AG109" s="272" t="s">
        <v>747</v>
      </c>
      <c r="AH109" s="282"/>
    </row>
    <row r="110" spans="1:34" s="52" customFormat="1" ht="81.75" customHeight="1" thickBot="1" x14ac:dyDescent="0.25">
      <c r="A110" s="91">
        <v>76</v>
      </c>
      <c r="B110" s="309" t="s">
        <v>585</v>
      </c>
      <c r="C110" s="310" t="s">
        <v>539</v>
      </c>
      <c r="D110" s="95" t="s">
        <v>127</v>
      </c>
      <c r="E110" s="119" t="s">
        <v>130</v>
      </c>
      <c r="F110" s="91">
        <v>1</v>
      </c>
      <c r="G110" s="91"/>
      <c r="H110" s="101"/>
      <c r="I110" s="91"/>
      <c r="J110" s="91">
        <v>1</v>
      </c>
      <c r="K110" s="101"/>
      <c r="L110" s="91"/>
      <c r="M110" s="91"/>
      <c r="N110" s="91">
        <v>1</v>
      </c>
      <c r="O110" s="91"/>
      <c r="P110" s="101"/>
      <c r="Q110" s="317"/>
      <c r="R110" s="99">
        <f t="shared" ref="R110:R122" si="27">IFERROR(SUM(F110:Q110),"")</f>
        <v>3</v>
      </c>
      <c r="S110" s="142">
        <v>1</v>
      </c>
      <c r="T110" s="132"/>
      <c r="U110" s="132"/>
      <c r="V110" s="91"/>
      <c r="W110" s="91">
        <v>1</v>
      </c>
      <c r="X110" s="132"/>
      <c r="Y110" s="132"/>
      <c r="Z110" s="132"/>
      <c r="AA110" s="91"/>
      <c r="AB110" s="132"/>
      <c r="AC110" s="132"/>
      <c r="AD110" s="132"/>
      <c r="AE110" s="101">
        <f t="shared" ref="AE110:AE126" si="28">IFERROR(SUM(S110:AD110),"")</f>
        <v>2</v>
      </c>
      <c r="AF110" s="102">
        <f t="shared" si="18"/>
        <v>0.66666666666666663</v>
      </c>
      <c r="AG110" s="272" t="s">
        <v>795</v>
      </c>
      <c r="AH110" s="280"/>
    </row>
    <row r="111" spans="1:34" s="52" customFormat="1" ht="78.75" customHeight="1" thickBot="1" x14ac:dyDescent="0.25">
      <c r="A111" s="91">
        <v>77</v>
      </c>
      <c r="B111" s="309" t="s">
        <v>585</v>
      </c>
      <c r="C111" s="310" t="s">
        <v>539</v>
      </c>
      <c r="D111" s="95" t="s">
        <v>118</v>
      </c>
      <c r="E111" s="119" t="s">
        <v>130</v>
      </c>
      <c r="F111" s="91">
        <v>1</v>
      </c>
      <c r="G111" s="91"/>
      <c r="H111" s="101"/>
      <c r="I111" s="91"/>
      <c r="J111" s="91">
        <v>1</v>
      </c>
      <c r="K111" s="101"/>
      <c r="L111" s="91"/>
      <c r="M111" s="91"/>
      <c r="N111" s="91">
        <v>1</v>
      </c>
      <c r="O111" s="91"/>
      <c r="P111" s="101"/>
      <c r="Q111" s="317"/>
      <c r="R111" s="99">
        <f t="shared" si="27"/>
        <v>3</v>
      </c>
      <c r="S111" s="142">
        <v>1</v>
      </c>
      <c r="T111" s="132"/>
      <c r="U111" s="132"/>
      <c r="V111" s="132"/>
      <c r="W111" s="91">
        <v>1</v>
      </c>
      <c r="X111" s="132"/>
      <c r="Y111" s="132"/>
      <c r="Z111" s="132"/>
      <c r="AA111" s="91"/>
      <c r="AB111" s="132"/>
      <c r="AC111" s="132"/>
      <c r="AD111" s="132"/>
      <c r="AE111" s="101">
        <f t="shared" si="28"/>
        <v>2</v>
      </c>
      <c r="AF111" s="102">
        <f t="shared" si="18"/>
        <v>0.66666666666666663</v>
      </c>
      <c r="AG111" s="272" t="s">
        <v>798</v>
      </c>
      <c r="AH111" s="280"/>
    </row>
    <row r="112" spans="1:34" s="50" customFormat="1" ht="105.75" customHeight="1" thickBot="1" x14ac:dyDescent="0.25">
      <c r="A112" s="107">
        <v>78</v>
      </c>
      <c r="B112" s="201" t="s">
        <v>585</v>
      </c>
      <c r="C112" s="202" t="s">
        <v>539</v>
      </c>
      <c r="D112" s="94" t="s">
        <v>119</v>
      </c>
      <c r="E112" s="94" t="s">
        <v>130</v>
      </c>
      <c r="F112" s="107">
        <v>1</v>
      </c>
      <c r="G112" s="107"/>
      <c r="H112" s="149"/>
      <c r="I112" s="107"/>
      <c r="J112" s="107">
        <v>1</v>
      </c>
      <c r="K112" s="149"/>
      <c r="L112" s="107"/>
      <c r="M112" s="107"/>
      <c r="N112" s="107">
        <v>1</v>
      </c>
      <c r="O112" s="107"/>
      <c r="P112" s="149"/>
      <c r="Q112" s="147"/>
      <c r="R112" s="112">
        <f t="shared" si="27"/>
        <v>3</v>
      </c>
      <c r="S112" s="148">
        <v>1</v>
      </c>
      <c r="T112" s="140"/>
      <c r="U112" s="140"/>
      <c r="V112" s="140"/>
      <c r="W112" s="107">
        <v>1</v>
      </c>
      <c r="X112" s="140"/>
      <c r="Y112" s="140"/>
      <c r="Z112" s="140"/>
      <c r="AA112" s="107"/>
      <c r="AB112" s="140"/>
      <c r="AC112" s="140"/>
      <c r="AD112" s="140"/>
      <c r="AE112" s="149">
        <f t="shared" si="28"/>
        <v>2</v>
      </c>
      <c r="AF112" s="150">
        <f t="shared" si="18"/>
        <v>0.66666666666666663</v>
      </c>
      <c r="AG112" s="272" t="s">
        <v>739</v>
      </c>
      <c r="AH112" s="283"/>
    </row>
    <row r="113" spans="1:34" s="53" customFormat="1" ht="84.75" customHeight="1" thickBot="1" x14ac:dyDescent="0.25">
      <c r="A113" s="91">
        <v>79</v>
      </c>
      <c r="B113" s="309" t="s">
        <v>585</v>
      </c>
      <c r="C113" s="310" t="s">
        <v>539</v>
      </c>
      <c r="D113" s="95" t="s">
        <v>145</v>
      </c>
      <c r="E113" s="120" t="s">
        <v>130</v>
      </c>
      <c r="F113" s="91">
        <v>1</v>
      </c>
      <c r="G113" s="91"/>
      <c r="H113" s="91"/>
      <c r="I113" s="91"/>
      <c r="J113" s="91">
        <v>1</v>
      </c>
      <c r="K113" s="91"/>
      <c r="L113" s="91"/>
      <c r="M113" s="91"/>
      <c r="N113" s="91">
        <v>1</v>
      </c>
      <c r="O113" s="91"/>
      <c r="P113" s="91"/>
      <c r="Q113" s="151"/>
      <c r="R113" s="99">
        <f t="shared" si="27"/>
        <v>3</v>
      </c>
      <c r="S113" s="142">
        <v>1</v>
      </c>
      <c r="T113" s="95"/>
      <c r="U113" s="95"/>
      <c r="V113" s="95"/>
      <c r="W113" s="91">
        <v>1</v>
      </c>
      <c r="X113" s="95"/>
      <c r="Y113" s="95"/>
      <c r="Z113" s="95"/>
      <c r="AA113" s="91"/>
      <c r="AB113" s="95"/>
      <c r="AC113" s="95"/>
      <c r="AD113" s="95"/>
      <c r="AE113" s="101">
        <f t="shared" si="28"/>
        <v>2</v>
      </c>
      <c r="AF113" s="102">
        <f t="shared" si="18"/>
        <v>0.66666666666666663</v>
      </c>
      <c r="AG113" s="272" t="s">
        <v>824</v>
      </c>
      <c r="AH113" s="282"/>
    </row>
    <row r="114" spans="1:34" s="52" customFormat="1" ht="84.75" customHeight="1" thickBot="1" x14ac:dyDescent="0.25">
      <c r="A114" s="91">
        <v>80</v>
      </c>
      <c r="B114" s="309" t="s">
        <v>585</v>
      </c>
      <c r="C114" s="310" t="s">
        <v>539</v>
      </c>
      <c r="D114" s="120" t="s">
        <v>120</v>
      </c>
      <c r="E114" s="153" t="s">
        <v>130</v>
      </c>
      <c r="F114" s="91">
        <v>1</v>
      </c>
      <c r="G114" s="91"/>
      <c r="H114" s="101"/>
      <c r="I114" s="91"/>
      <c r="J114" s="91">
        <v>1</v>
      </c>
      <c r="K114" s="101"/>
      <c r="L114" s="107"/>
      <c r="M114" s="107"/>
      <c r="N114" s="107">
        <v>1</v>
      </c>
      <c r="O114" s="107"/>
      <c r="P114" s="149"/>
      <c r="Q114" s="147"/>
      <c r="R114" s="99">
        <f t="shared" si="27"/>
        <v>3</v>
      </c>
      <c r="S114" s="142">
        <v>1</v>
      </c>
      <c r="T114" s="103"/>
      <c r="U114" s="103"/>
      <c r="V114" s="91"/>
      <c r="W114" s="91">
        <v>1</v>
      </c>
      <c r="X114" s="103"/>
      <c r="Y114" s="208"/>
      <c r="Z114" s="208"/>
      <c r="AA114" s="107"/>
      <c r="AB114" s="208"/>
      <c r="AC114" s="208"/>
      <c r="AD114" s="208"/>
      <c r="AE114" s="101">
        <f t="shared" si="28"/>
        <v>2</v>
      </c>
      <c r="AF114" s="102">
        <f t="shared" si="18"/>
        <v>0.66666666666666663</v>
      </c>
      <c r="AG114" s="272" t="s">
        <v>744</v>
      </c>
      <c r="AH114" s="280"/>
    </row>
    <row r="115" spans="1:34" ht="117.75" customHeight="1" thickBot="1" x14ac:dyDescent="0.25">
      <c r="A115" s="107">
        <v>81</v>
      </c>
      <c r="B115" s="201" t="s">
        <v>585</v>
      </c>
      <c r="C115" s="202" t="s">
        <v>539</v>
      </c>
      <c r="D115" s="94" t="s">
        <v>121</v>
      </c>
      <c r="E115" s="80" t="s">
        <v>130</v>
      </c>
      <c r="F115" s="107">
        <v>1</v>
      </c>
      <c r="G115" s="107"/>
      <c r="H115" s="149"/>
      <c r="I115" s="107"/>
      <c r="J115" s="107">
        <v>1</v>
      </c>
      <c r="K115" s="149"/>
      <c r="L115" s="107"/>
      <c r="M115" s="107"/>
      <c r="N115" s="107">
        <v>1</v>
      </c>
      <c r="O115" s="107"/>
      <c r="P115" s="149"/>
      <c r="Q115" s="147"/>
      <c r="R115" s="112">
        <f t="shared" si="27"/>
        <v>3</v>
      </c>
      <c r="S115" s="148">
        <v>1</v>
      </c>
      <c r="T115" s="140"/>
      <c r="U115" s="140"/>
      <c r="V115" s="140"/>
      <c r="W115" s="107">
        <v>1</v>
      </c>
      <c r="X115" s="140"/>
      <c r="Y115" s="140"/>
      <c r="Z115" s="140"/>
      <c r="AA115" s="107"/>
      <c r="AB115" s="140"/>
      <c r="AC115" s="140"/>
      <c r="AD115" s="140"/>
      <c r="AE115" s="149">
        <f t="shared" si="28"/>
        <v>2</v>
      </c>
      <c r="AF115" s="150">
        <f t="shared" si="18"/>
        <v>0.66666666666666663</v>
      </c>
      <c r="AG115" s="272" t="s">
        <v>742</v>
      </c>
      <c r="AH115" s="279"/>
    </row>
    <row r="116" spans="1:34" s="52" customFormat="1" ht="87.75" customHeight="1" thickBot="1" x14ac:dyDescent="0.25">
      <c r="A116" s="91">
        <v>82</v>
      </c>
      <c r="B116" s="309" t="s">
        <v>585</v>
      </c>
      <c r="C116" s="310" t="s">
        <v>539</v>
      </c>
      <c r="D116" s="95" t="s">
        <v>136</v>
      </c>
      <c r="E116" s="119" t="s">
        <v>130</v>
      </c>
      <c r="F116" s="91">
        <v>1</v>
      </c>
      <c r="G116" s="91"/>
      <c r="H116" s="101"/>
      <c r="I116" s="91"/>
      <c r="J116" s="91">
        <v>1</v>
      </c>
      <c r="K116" s="101"/>
      <c r="L116" s="91"/>
      <c r="M116" s="91"/>
      <c r="N116" s="91">
        <v>1</v>
      </c>
      <c r="O116" s="91"/>
      <c r="P116" s="101"/>
      <c r="Q116" s="317"/>
      <c r="R116" s="99">
        <f t="shared" si="27"/>
        <v>3</v>
      </c>
      <c r="S116" s="142">
        <v>1</v>
      </c>
      <c r="T116" s="132"/>
      <c r="U116" s="132"/>
      <c r="V116" s="91"/>
      <c r="W116" s="91">
        <v>1</v>
      </c>
      <c r="X116" s="132"/>
      <c r="Y116" s="132"/>
      <c r="Z116" s="132"/>
      <c r="AA116" s="91"/>
      <c r="AB116" s="132"/>
      <c r="AC116" s="132"/>
      <c r="AD116" s="132"/>
      <c r="AE116" s="101">
        <f t="shared" si="28"/>
        <v>2</v>
      </c>
      <c r="AF116" s="102">
        <f t="shared" si="18"/>
        <v>0.66666666666666663</v>
      </c>
      <c r="AG116" s="272" t="s">
        <v>796</v>
      </c>
      <c r="AH116" s="280"/>
    </row>
    <row r="117" spans="1:34" ht="109.5" customHeight="1" thickBot="1" x14ac:dyDescent="0.25">
      <c r="A117" s="107">
        <v>83</v>
      </c>
      <c r="B117" s="201" t="s">
        <v>585</v>
      </c>
      <c r="C117" s="202" t="s">
        <v>539</v>
      </c>
      <c r="D117" s="94" t="s">
        <v>122</v>
      </c>
      <c r="E117" s="80" t="s">
        <v>130</v>
      </c>
      <c r="F117" s="107">
        <v>1</v>
      </c>
      <c r="G117" s="107"/>
      <c r="H117" s="149"/>
      <c r="I117" s="107"/>
      <c r="J117" s="107">
        <v>1</v>
      </c>
      <c r="K117" s="149"/>
      <c r="L117" s="107"/>
      <c r="M117" s="107"/>
      <c r="N117" s="107">
        <v>1</v>
      </c>
      <c r="O117" s="107"/>
      <c r="P117" s="149"/>
      <c r="Q117" s="147"/>
      <c r="R117" s="112">
        <f t="shared" si="27"/>
        <v>3</v>
      </c>
      <c r="S117" s="148">
        <v>1</v>
      </c>
      <c r="T117" s="140"/>
      <c r="U117" s="140"/>
      <c r="V117" s="140"/>
      <c r="W117" s="107">
        <v>1</v>
      </c>
      <c r="X117" s="140"/>
      <c r="Y117" s="140"/>
      <c r="Z117" s="140"/>
      <c r="AA117" s="107"/>
      <c r="AB117" s="140"/>
      <c r="AC117" s="140"/>
      <c r="AD117" s="140"/>
      <c r="AE117" s="149">
        <f t="shared" si="28"/>
        <v>2</v>
      </c>
      <c r="AF117" s="150">
        <f t="shared" si="18"/>
        <v>0.66666666666666663</v>
      </c>
      <c r="AG117" s="272" t="s">
        <v>738</v>
      </c>
      <c r="AH117" s="279"/>
    </row>
    <row r="118" spans="1:34" s="52" customFormat="1" ht="81.75" customHeight="1" thickBot="1" x14ac:dyDescent="0.25">
      <c r="A118" s="91">
        <v>84</v>
      </c>
      <c r="B118" s="309" t="s">
        <v>585</v>
      </c>
      <c r="C118" s="310" t="s">
        <v>539</v>
      </c>
      <c r="D118" s="95" t="s">
        <v>141</v>
      </c>
      <c r="E118" s="119" t="s">
        <v>130</v>
      </c>
      <c r="F118" s="91">
        <v>1</v>
      </c>
      <c r="G118" s="91"/>
      <c r="H118" s="101"/>
      <c r="I118" s="91"/>
      <c r="J118" s="91">
        <v>1</v>
      </c>
      <c r="K118" s="101"/>
      <c r="L118" s="91"/>
      <c r="M118" s="91"/>
      <c r="N118" s="91">
        <v>1</v>
      </c>
      <c r="O118" s="91"/>
      <c r="P118" s="101"/>
      <c r="Q118" s="317"/>
      <c r="R118" s="99">
        <f t="shared" si="27"/>
        <v>3</v>
      </c>
      <c r="S118" s="142">
        <v>1</v>
      </c>
      <c r="T118" s="132"/>
      <c r="U118" s="132"/>
      <c r="V118" s="91"/>
      <c r="W118" s="91">
        <v>1</v>
      </c>
      <c r="X118" s="132"/>
      <c r="Y118" s="132"/>
      <c r="Z118" s="132"/>
      <c r="AA118" s="91"/>
      <c r="AB118" s="132"/>
      <c r="AC118" s="132"/>
      <c r="AD118" s="132"/>
      <c r="AE118" s="101">
        <f t="shared" si="28"/>
        <v>2</v>
      </c>
      <c r="AF118" s="102">
        <f t="shared" si="18"/>
        <v>0.66666666666666663</v>
      </c>
      <c r="AG118" s="272" t="s">
        <v>751</v>
      </c>
      <c r="AH118" s="280"/>
    </row>
    <row r="119" spans="1:34" ht="96.75" customHeight="1" thickBot="1" x14ac:dyDescent="0.25">
      <c r="A119" s="107">
        <v>85</v>
      </c>
      <c r="B119" s="201" t="s">
        <v>585</v>
      </c>
      <c r="C119" s="202" t="s">
        <v>539</v>
      </c>
      <c r="D119" s="94" t="s">
        <v>547</v>
      </c>
      <c r="E119" s="80" t="s">
        <v>130</v>
      </c>
      <c r="F119" s="107">
        <v>1</v>
      </c>
      <c r="G119" s="107"/>
      <c r="H119" s="149"/>
      <c r="I119" s="107"/>
      <c r="J119" s="107">
        <v>1</v>
      </c>
      <c r="K119" s="149"/>
      <c r="L119" s="107"/>
      <c r="M119" s="107"/>
      <c r="N119" s="107">
        <v>1</v>
      </c>
      <c r="O119" s="107"/>
      <c r="P119" s="149"/>
      <c r="Q119" s="147"/>
      <c r="R119" s="112">
        <f t="shared" si="27"/>
        <v>3</v>
      </c>
      <c r="S119" s="148">
        <v>1</v>
      </c>
      <c r="T119" s="140"/>
      <c r="U119" s="140"/>
      <c r="V119" s="140"/>
      <c r="W119" s="107">
        <v>1</v>
      </c>
      <c r="X119" s="140"/>
      <c r="Y119" s="140"/>
      <c r="Z119" s="140"/>
      <c r="AA119" s="107"/>
      <c r="AB119" s="140"/>
      <c r="AC119" s="140"/>
      <c r="AD119" s="140"/>
      <c r="AE119" s="149">
        <f t="shared" si="28"/>
        <v>2</v>
      </c>
      <c r="AF119" s="150">
        <f t="shared" si="18"/>
        <v>0.66666666666666663</v>
      </c>
      <c r="AG119" s="272" t="s">
        <v>740</v>
      </c>
      <c r="AH119" s="279"/>
    </row>
    <row r="120" spans="1:34" s="52" customFormat="1" ht="90" customHeight="1" thickBot="1" x14ac:dyDescent="0.25">
      <c r="A120" s="91">
        <v>86</v>
      </c>
      <c r="B120" s="309" t="s">
        <v>585</v>
      </c>
      <c r="C120" s="310" t="s">
        <v>539</v>
      </c>
      <c r="D120" s="95" t="s">
        <v>144</v>
      </c>
      <c r="E120" s="119" t="s">
        <v>130</v>
      </c>
      <c r="F120" s="91">
        <v>1</v>
      </c>
      <c r="G120" s="91"/>
      <c r="H120" s="101"/>
      <c r="I120" s="91"/>
      <c r="J120" s="91">
        <v>1</v>
      </c>
      <c r="K120" s="101"/>
      <c r="L120" s="107"/>
      <c r="M120" s="107"/>
      <c r="N120" s="107">
        <v>1</v>
      </c>
      <c r="O120" s="107"/>
      <c r="P120" s="149"/>
      <c r="Q120" s="147"/>
      <c r="R120" s="99">
        <f t="shared" si="27"/>
        <v>3</v>
      </c>
      <c r="S120" s="142">
        <v>1</v>
      </c>
      <c r="T120" s="132"/>
      <c r="U120" s="132"/>
      <c r="V120" s="132"/>
      <c r="W120" s="91">
        <v>1</v>
      </c>
      <c r="X120" s="132"/>
      <c r="Y120" s="140"/>
      <c r="Z120" s="140"/>
      <c r="AA120" s="107"/>
      <c r="AB120" s="140"/>
      <c r="AC120" s="140"/>
      <c r="AD120" s="140"/>
      <c r="AE120" s="101">
        <f t="shared" si="28"/>
        <v>2</v>
      </c>
      <c r="AF120" s="102">
        <f t="shared" si="18"/>
        <v>0.66666666666666663</v>
      </c>
      <c r="AG120" s="272" t="s">
        <v>746</v>
      </c>
      <c r="AH120" s="280"/>
    </row>
    <row r="121" spans="1:34" s="52" customFormat="1" ht="105.75" customHeight="1" thickBot="1" x14ac:dyDescent="0.25">
      <c r="A121" s="91">
        <v>87</v>
      </c>
      <c r="B121" s="309" t="s">
        <v>585</v>
      </c>
      <c r="C121" s="310" t="s">
        <v>539</v>
      </c>
      <c r="D121" s="95" t="s">
        <v>550</v>
      </c>
      <c r="E121" s="119" t="s">
        <v>130</v>
      </c>
      <c r="F121" s="91">
        <v>1</v>
      </c>
      <c r="G121" s="91"/>
      <c r="H121" s="101"/>
      <c r="I121" s="91"/>
      <c r="J121" s="91">
        <v>1</v>
      </c>
      <c r="K121" s="101"/>
      <c r="L121" s="91"/>
      <c r="M121" s="91"/>
      <c r="N121" s="91">
        <v>1</v>
      </c>
      <c r="O121" s="91"/>
      <c r="P121" s="101"/>
      <c r="Q121" s="317"/>
      <c r="R121" s="99">
        <f t="shared" si="27"/>
        <v>3</v>
      </c>
      <c r="S121" s="142">
        <v>1</v>
      </c>
      <c r="T121" s="132"/>
      <c r="U121" s="132"/>
      <c r="V121" s="91"/>
      <c r="W121" s="91">
        <v>1</v>
      </c>
      <c r="X121" s="132"/>
      <c r="Y121" s="132"/>
      <c r="Z121" s="132"/>
      <c r="AA121" s="91"/>
      <c r="AB121" s="132"/>
      <c r="AC121" s="132"/>
      <c r="AD121" s="132"/>
      <c r="AE121" s="101">
        <f t="shared" si="28"/>
        <v>2</v>
      </c>
      <c r="AF121" s="102">
        <f t="shared" si="18"/>
        <v>0.66666666666666663</v>
      </c>
      <c r="AG121" s="272" t="s">
        <v>825</v>
      </c>
      <c r="AH121" s="280"/>
    </row>
    <row r="122" spans="1:34" ht="90.75" customHeight="1" thickBot="1" x14ac:dyDescent="0.25">
      <c r="A122" s="107">
        <v>88</v>
      </c>
      <c r="B122" s="201" t="s">
        <v>585</v>
      </c>
      <c r="C122" s="202" t="s">
        <v>539</v>
      </c>
      <c r="D122" s="206" t="s">
        <v>123</v>
      </c>
      <c r="E122" s="207" t="s">
        <v>130</v>
      </c>
      <c r="F122" s="107">
        <v>1</v>
      </c>
      <c r="G122" s="107"/>
      <c r="H122" s="149"/>
      <c r="I122" s="107"/>
      <c r="J122" s="107">
        <v>1</v>
      </c>
      <c r="K122" s="149"/>
      <c r="L122" s="107"/>
      <c r="M122" s="107"/>
      <c r="N122" s="107">
        <v>1</v>
      </c>
      <c r="O122" s="107"/>
      <c r="P122" s="149"/>
      <c r="Q122" s="147"/>
      <c r="R122" s="112">
        <f t="shared" si="27"/>
        <v>3</v>
      </c>
      <c r="S122" s="148">
        <v>1</v>
      </c>
      <c r="T122" s="208"/>
      <c r="U122" s="208"/>
      <c r="V122" s="107"/>
      <c r="W122" s="107">
        <v>1</v>
      </c>
      <c r="X122" s="208"/>
      <c r="Y122" s="208"/>
      <c r="Z122" s="208"/>
      <c r="AA122" s="107"/>
      <c r="AB122" s="208"/>
      <c r="AC122" s="208"/>
      <c r="AD122" s="208"/>
      <c r="AE122" s="149">
        <f t="shared" si="28"/>
        <v>2</v>
      </c>
      <c r="AF122" s="150">
        <f t="shared" si="18"/>
        <v>0.66666666666666663</v>
      </c>
      <c r="AG122" s="272" t="s">
        <v>743</v>
      </c>
      <c r="AH122" s="279"/>
    </row>
    <row r="123" spans="1:34" s="52" customFormat="1" ht="86.25" customHeight="1" thickBot="1" x14ac:dyDescent="0.25">
      <c r="A123" s="91">
        <v>89</v>
      </c>
      <c r="B123" s="309" t="s">
        <v>585</v>
      </c>
      <c r="C123" s="310" t="s">
        <v>539</v>
      </c>
      <c r="D123" s="95" t="s">
        <v>142</v>
      </c>
      <c r="E123" s="120" t="s">
        <v>130</v>
      </c>
      <c r="F123" s="91">
        <v>1</v>
      </c>
      <c r="G123" s="91"/>
      <c r="H123" s="101"/>
      <c r="I123" s="91"/>
      <c r="J123" s="91">
        <v>1</v>
      </c>
      <c r="K123" s="101"/>
      <c r="L123" s="107"/>
      <c r="M123" s="107"/>
      <c r="N123" s="107">
        <v>1</v>
      </c>
      <c r="O123" s="107"/>
      <c r="P123" s="149"/>
      <c r="Q123" s="147"/>
      <c r="R123" s="99">
        <f>IFERROR(SUM(F123:Q123),"")</f>
        <v>3</v>
      </c>
      <c r="S123" s="142">
        <v>1</v>
      </c>
      <c r="T123" s="103"/>
      <c r="U123" s="103"/>
      <c r="V123" s="91"/>
      <c r="W123" s="91">
        <v>1</v>
      </c>
      <c r="X123" s="103"/>
      <c r="Y123" s="208"/>
      <c r="Z123" s="208"/>
      <c r="AA123" s="107"/>
      <c r="AB123" s="208"/>
      <c r="AC123" s="208"/>
      <c r="AD123" s="208"/>
      <c r="AE123" s="101">
        <f t="shared" si="28"/>
        <v>2</v>
      </c>
      <c r="AF123" s="102">
        <f t="shared" si="18"/>
        <v>0.66666666666666663</v>
      </c>
      <c r="AG123" s="272" t="s">
        <v>745</v>
      </c>
      <c r="AH123" s="280"/>
    </row>
    <row r="124" spans="1:34" s="52" customFormat="1" ht="102" customHeight="1" thickBot="1" x14ac:dyDescent="0.25">
      <c r="A124" s="91">
        <v>90</v>
      </c>
      <c r="B124" s="309" t="s">
        <v>585</v>
      </c>
      <c r="C124" s="310" t="s">
        <v>539</v>
      </c>
      <c r="D124" s="95" t="s">
        <v>551</v>
      </c>
      <c r="E124" s="120" t="s">
        <v>130</v>
      </c>
      <c r="F124" s="91">
        <v>1</v>
      </c>
      <c r="G124" s="91"/>
      <c r="H124" s="101"/>
      <c r="I124" s="91"/>
      <c r="J124" s="91">
        <v>1</v>
      </c>
      <c r="K124" s="101"/>
      <c r="L124" s="107"/>
      <c r="M124" s="107"/>
      <c r="N124" s="107">
        <v>1</v>
      </c>
      <c r="O124" s="107"/>
      <c r="P124" s="149"/>
      <c r="Q124" s="147"/>
      <c r="R124" s="99">
        <f>IFERROR(SUM(F124:Q124),"")</f>
        <v>3</v>
      </c>
      <c r="S124" s="142">
        <v>1</v>
      </c>
      <c r="T124" s="103"/>
      <c r="U124" s="103"/>
      <c r="V124" s="103"/>
      <c r="W124" s="91">
        <v>1</v>
      </c>
      <c r="X124" s="103"/>
      <c r="Y124" s="208"/>
      <c r="Z124" s="208"/>
      <c r="AA124" s="107"/>
      <c r="AB124" s="208"/>
      <c r="AC124" s="208"/>
      <c r="AD124" s="208"/>
      <c r="AE124" s="101">
        <f t="shared" si="28"/>
        <v>2</v>
      </c>
      <c r="AF124" s="102">
        <f t="shared" si="18"/>
        <v>0.66666666666666663</v>
      </c>
      <c r="AG124" s="272" t="s">
        <v>741</v>
      </c>
      <c r="AH124" s="280"/>
    </row>
    <row r="125" spans="1:34" s="53" customFormat="1" ht="84.75" customHeight="1" thickBot="1" x14ac:dyDescent="0.25">
      <c r="A125" s="91">
        <v>91</v>
      </c>
      <c r="B125" s="309" t="s">
        <v>585</v>
      </c>
      <c r="C125" s="310" t="s">
        <v>539</v>
      </c>
      <c r="D125" s="95" t="s">
        <v>143</v>
      </c>
      <c r="E125" s="120" t="s">
        <v>130</v>
      </c>
      <c r="F125" s="91">
        <v>1</v>
      </c>
      <c r="G125" s="91"/>
      <c r="H125" s="101"/>
      <c r="I125" s="91"/>
      <c r="J125" s="91">
        <v>1</v>
      </c>
      <c r="K125" s="101"/>
      <c r="L125" s="107"/>
      <c r="M125" s="107"/>
      <c r="N125" s="107">
        <v>1</v>
      </c>
      <c r="O125" s="107"/>
      <c r="P125" s="149"/>
      <c r="Q125" s="147"/>
      <c r="R125" s="99">
        <f>IFERROR(SUM(F125:Q125),"")</f>
        <v>3</v>
      </c>
      <c r="S125" s="142">
        <v>1</v>
      </c>
      <c r="T125" s="103"/>
      <c r="U125" s="103"/>
      <c r="V125" s="103"/>
      <c r="W125" s="91">
        <v>1</v>
      </c>
      <c r="X125" s="103"/>
      <c r="Y125" s="208"/>
      <c r="Z125" s="208"/>
      <c r="AA125" s="107"/>
      <c r="AB125" s="208"/>
      <c r="AC125" s="208"/>
      <c r="AD125" s="208"/>
      <c r="AE125" s="101">
        <f t="shared" si="28"/>
        <v>2</v>
      </c>
      <c r="AF125" s="102">
        <f t="shared" si="18"/>
        <v>0.66666666666666663</v>
      </c>
      <c r="AG125" s="272" t="s">
        <v>748</v>
      </c>
      <c r="AH125" s="282"/>
    </row>
    <row r="126" spans="1:34" s="52" customFormat="1" ht="79.5" customHeight="1" thickBot="1" x14ac:dyDescent="0.25">
      <c r="A126" s="91">
        <v>92</v>
      </c>
      <c r="B126" s="309" t="s">
        <v>585</v>
      </c>
      <c r="C126" s="310" t="s">
        <v>539</v>
      </c>
      <c r="D126" s="95" t="s">
        <v>155</v>
      </c>
      <c r="E126" s="95" t="s">
        <v>130</v>
      </c>
      <c r="F126" s="91">
        <v>1</v>
      </c>
      <c r="G126" s="91"/>
      <c r="H126" s="101"/>
      <c r="I126" s="91"/>
      <c r="J126" s="91">
        <v>1</v>
      </c>
      <c r="K126" s="101"/>
      <c r="L126" s="91"/>
      <c r="M126" s="91"/>
      <c r="N126" s="91">
        <v>1</v>
      </c>
      <c r="O126" s="91"/>
      <c r="P126" s="101"/>
      <c r="Q126" s="317"/>
      <c r="R126" s="99">
        <f>IFERROR(SUM(F126:Q126),"")</f>
        <v>3</v>
      </c>
      <c r="S126" s="142">
        <v>1</v>
      </c>
      <c r="T126" s="91"/>
      <c r="U126" s="132"/>
      <c r="V126" s="91"/>
      <c r="W126" s="91">
        <v>1</v>
      </c>
      <c r="X126" s="132"/>
      <c r="Y126" s="132"/>
      <c r="Z126" s="132"/>
      <c r="AA126" s="91"/>
      <c r="AB126" s="132"/>
      <c r="AC126" s="132"/>
      <c r="AD126" s="132"/>
      <c r="AE126" s="101">
        <f t="shared" si="28"/>
        <v>2</v>
      </c>
      <c r="AF126" s="102">
        <f t="shared" si="18"/>
        <v>0.66666666666666663</v>
      </c>
      <c r="AG126" s="272" t="s">
        <v>750</v>
      </c>
      <c r="AH126" s="280"/>
    </row>
    <row r="127" spans="1:34" ht="18" thickBot="1" x14ac:dyDescent="0.25">
      <c r="A127" s="429" t="s">
        <v>538</v>
      </c>
      <c r="B127" s="430"/>
      <c r="C127" s="430"/>
      <c r="D127" s="430"/>
      <c r="E127" s="431"/>
      <c r="F127" s="97">
        <f t="shared" ref="F127:AE127" si="29">SUM(F109:F126)</f>
        <v>18</v>
      </c>
      <c r="G127" s="97">
        <f t="shared" si="29"/>
        <v>0</v>
      </c>
      <c r="H127" s="97">
        <f t="shared" si="29"/>
        <v>0</v>
      </c>
      <c r="I127" s="97">
        <f t="shared" si="29"/>
        <v>0</v>
      </c>
      <c r="J127" s="97">
        <f t="shared" si="29"/>
        <v>18</v>
      </c>
      <c r="K127" s="97">
        <f t="shared" si="29"/>
        <v>0</v>
      </c>
      <c r="L127" s="97">
        <f t="shared" si="29"/>
        <v>0</v>
      </c>
      <c r="M127" s="97">
        <f t="shared" si="29"/>
        <v>0</v>
      </c>
      <c r="N127" s="97">
        <f t="shared" si="29"/>
        <v>18</v>
      </c>
      <c r="O127" s="97">
        <f t="shared" si="29"/>
        <v>0</v>
      </c>
      <c r="P127" s="97">
        <f t="shared" si="29"/>
        <v>0</v>
      </c>
      <c r="Q127" s="109">
        <f t="shared" si="29"/>
        <v>0</v>
      </c>
      <c r="R127" s="112">
        <f t="shared" si="29"/>
        <v>54</v>
      </c>
      <c r="S127" s="133">
        <f t="shared" si="29"/>
        <v>18</v>
      </c>
      <c r="T127" s="97">
        <f t="shared" si="29"/>
        <v>0</v>
      </c>
      <c r="U127" s="97">
        <f t="shared" si="29"/>
        <v>0</v>
      </c>
      <c r="V127" s="97">
        <f t="shared" si="29"/>
        <v>0</v>
      </c>
      <c r="W127" s="97">
        <f t="shared" si="29"/>
        <v>18</v>
      </c>
      <c r="X127" s="97">
        <f t="shared" si="29"/>
        <v>0</v>
      </c>
      <c r="Y127" s="97">
        <f t="shared" si="29"/>
        <v>0</v>
      </c>
      <c r="Z127" s="97">
        <f t="shared" si="29"/>
        <v>0</v>
      </c>
      <c r="AA127" s="97">
        <f t="shared" si="29"/>
        <v>0</v>
      </c>
      <c r="AB127" s="97">
        <f t="shared" si="29"/>
        <v>0</v>
      </c>
      <c r="AC127" s="97">
        <f t="shared" si="29"/>
        <v>0</v>
      </c>
      <c r="AD127" s="97">
        <f t="shared" si="29"/>
        <v>0</v>
      </c>
      <c r="AE127" s="134">
        <f t="shared" si="29"/>
        <v>36</v>
      </c>
      <c r="AF127" s="102">
        <f>+AE127/R127</f>
        <v>0.66666666666666663</v>
      </c>
      <c r="AG127" s="257"/>
      <c r="AH127" s="279"/>
    </row>
    <row r="128" spans="1:34" ht="18" thickBot="1" x14ac:dyDescent="0.25">
      <c r="A128" s="113"/>
      <c r="B128" s="162"/>
      <c r="C128" s="152"/>
      <c r="D128" s="152"/>
      <c r="E128" s="152"/>
      <c r="F128" s="384">
        <f>+F127+G127+H127</f>
        <v>18</v>
      </c>
      <c r="G128" s="384"/>
      <c r="H128" s="384"/>
      <c r="I128" s="384">
        <f>+I127+J127+K127</f>
        <v>18</v>
      </c>
      <c r="J128" s="384"/>
      <c r="K128" s="384"/>
      <c r="L128" s="384">
        <f>+L127+M127+N127</f>
        <v>18</v>
      </c>
      <c r="M128" s="384"/>
      <c r="N128" s="384"/>
      <c r="O128" s="384">
        <f>+O127+P127+Q127</f>
        <v>0</v>
      </c>
      <c r="P128" s="384"/>
      <c r="Q128" s="394"/>
      <c r="R128" s="112">
        <f>+F128+I128+L128+O128</f>
        <v>54</v>
      </c>
      <c r="S128" s="395">
        <f>+S127+T127+U127</f>
        <v>18</v>
      </c>
      <c r="T128" s="384"/>
      <c r="U128" s="384"/>
      <c r="V128" s="384">
        <f>+V127+W127+X127</f>
        <v>18</v>
      </c>
      <c r="W128" s="384"/>
      <c r="X128" s="384"/>
      <c r="Y128" s="384">
        <f>+Y127+Z127+AA127</f>
        <v>0</v>
      </c>
      <c r="Z128" s="384"/>
      <c r="AA128" s="384"/>
      <c r="AB128" s="384">
        <f>+AB127+AC127+AD127</f>
        <v>0</v>
      </c>
      <c r="AC128" s="384"/>
      <c r="AD128" s="384"/>
      <c r="AE128" s="134">
        <f>+S128+V128+Y128+AB128</f>
        <v>36</v>
      </c>
      <c r="AF128" s="102">
        <f>+AE128/R128</f>
        <v>0.66666666666666663</v>
      </c>
      <c r="AG128" s="257"/>
      <c r="AH128" s="279"/>
    </row>
    <row r="129" spans="1:34" ht="18" thickBot="1" x14ac:dyDescent="0.25">
      <c r="A129" s="113"/>
      <c r="B129" s="162"/>
      <c r="C129" s="152"/>
      <c r="D129" s="152"/>
      <c r="E129" s="152"/>
      <c r="F129" s="386">
        <f>+F128/R128</f>
        <v>0.33333333333333331</v>
      </c>
      <c r="G129" s="386"/>
      <c r="H129" s="386"/>
      <c r="I129" s="386">
        <f>+I128/R128</f>
        <v>0.33333333333333331</v>
      </c>
      <c r="J129" s="386"/>
      <c r="K129" s="386"/>
      <c r="L129" s="386">
        <f>+L128/R128</f>
        <v>0.33333333333333331</v>
      </c>
      <c r="M129" s="386"/>
      <c r="N129" s="386"/>
      <c r="O129" s="386">
        <f>+O128/R128</f>
        <v>0</v>
      </c>
      <c r="P129" s="386"/>
      <c r="Q129" s="387"/>
      <c r="R129" s="138">
        <f>+F129+I129+L129+O129</f>
        <v>1</v>
      </c>
      <c r="S129" s="396">
        <f>+S128/F128</f>
        <v>1</v>
      </c>
      <c r="T129" s="386"/>
      <c r="U129" s="386"/>
      <c r="V129" s="387">
        <f>+V128/I128</f>
        <v>1</v>
      </c>
      <c r="W129" s="401"/>
      <c r="X129" s="396"/>
      <c r="Y129" s="387">
        <f>+Y128/L128</f>
        <v>0</v>
      </c>
      <c r="Z129" s="401"/>
      <c r="AA129" s="396"/>
      <c r="AB129" s="386" t="e">
        <f>+AB128/O128</f>
        <v>#DIV/0!</v>
      </c>
      <c r="AC129" s="386"/>
      <c r="AD129" s="386"/>
      <c r="AE129" s="117">
        <f>(S129+V129+Y129)/3</f>
        <v>0.66666666666666663</v>
      </c>
      <c r="AF129" s="102"/>
      <c r="AG129" s="257"/>
      <c r="AH129" s="279"/>
    </row>
    <row r="130" spans="1:34" ht="54.75" customHeight="1" thickBot="1" x14ac:dyDescent="0.25">
      <c r="A130" s="402" t="s">
        <v>133</v>
      </c>
      <c r="B130" s="403"/>
      <c r="C130" s="403"/>
      <c r="D130" s="403"/>
      <c r="E130" s="403"/>
      <c r="F130" s="403"/>
      <c r="G130" s="403"/>
      <c r="H130" s="403"/>
      <c r="I130" s="403"/>
      <c r="J130" s="403"/>
      <c r="K130" s="403"/>
      <c r="L130" s="403"/>
      <c r="M130" s="403"/>
      <c r="N130" s="403"/>
      <c r="O130" s="403"/>
      <c r="P130" s="403"/>
      <c r="Q130" s="403"/>
      <c r="R130" s="404"/>
      <c r="S130" s="403"/>
      <c r="T130" s="403"/>
      <c r="U130" s="403"/>
      <c r="V130" s="403"/>
      <c r="W130" s="403"/>
      <c r="X130" s="403"/>
      <c r="Y130" s="403"/>
      <c r="Z130" s="403"/>
      <c r="AA130" s="403"/>
      <c r="AB130" s="403"/>
      <c r="AC130" s="403"/>
      <c r="AD130" s="403"/>
      <c r="AE130" s="403"/>
      <c r="AF130" s="403"/>
      <c r="AG130" s="403"/>
      <c r="AH130" s="279"/>
    </row>
    <row r="131" spans="1:34" s="52" customFormat="1" ht="294" customHeight="1" thickBot="1" x14ac:dyDescent="0.25">
      <c r="A131" s="91">
        <v>93</v>
      </c>
      <c r="B131" s="95" t="s">
        <v>151</v>
      </c>
      <c r="C131" s="95" t="s">
        <v>151</v>
      </c>
      <c r="D131" s="118" t="s">
        <v>159</v>
      </c>
      <c r="E131" s="119" t="s">
        <v>130</v>
      </c>
      <c r="F131" s="91">
        <v>1</v>
      </c>
      <c r="G131" s="91">
        <v>1</v>
      </c>
      <c r="H131" s="91">
        <v>1</v>
      </c>
      <c r="I131" s="91">
        <v>1</v>
      </c>
      <c r="J131" s="91">
        <v>1</v>
      </c>
      <c r="K131" s="91">
        <v>1</v>
      </c>
      <c r="L131" s="91">
        <v>1</v>
      </c>
      <c r="M131" s="91">
        <v>1</v>
      </c>
      <c r="N131" s="91">
        <v>1</v>
      </c>
      <c r="O131" s="91">
        <v>1</v>
      </c>
      <c r="P131" s="91">
        <v>1</v>
      </c>
      <c r="Q131" s="151">
        <v>1</v>
      </c>
      <c r="R131" s="99">
        <f t="shared" ref="R131:R138" si="30">IFERROR(SUM(F131:Q131),"")</f>
        <v>12</v>
      </c>
      <c r="S131" s="142">
        <v>1</v>
      </c>
      <c r="T131" s="91">
        <v>1</v>
      </c>
      <c r="U131" s="91">
        <v>1</v>
      </c>
      <c r="V131" s="91">
        <v>1</v>
      </c>
      <c r="W131" s="91">
        <v>1</v>
      </c>
      <c r="X131" s="91">
        <v>1</v>
      </c>
      <c r="Y131" s="91"/>
      <c r="Z131" s="91"/>
      <c r="AA131" s="91"/>
      <c r="AB131" s="91"/>
      <c r="AC131" s="91"/>
      <c r="AD131" s="132"/>
      <c r="AE131" s="101">
        <f t="shared" ref="AE131:AE138" si="31">IFERROR(SUM(S131:AD131),"")</f>
        <v>6</v>
      </c>
      <c r="AF131" s="102">
        <f t="shared" ref="AF131:AF138" si="32">IF(AND(R131=0,AE131=0),"",IF(IFERROR(AE131/R131,"")&gt;100%,100%,IFERROR(AE131/R131,"")))</f>
        <v>0.5</v>
      </c>
      <c r="AG131" s="144" t="s">
        <v>826</v>
      </c>
      <c r="AH131" s="280"/>
    </row>
    <row r="132" spans="1:34" s="53" customFormat="1" ht="33" customHeight="1" thickBot="1" x14ac:dyDescent="0.25">
      <c r="A132" s="151">
        <v>94</v>
      </c>
      <c r="B132" s="95" t="s">
        <v>151</v>
      </c>
      <c r="C132" s="95" t="s">
        <v>151</v>
      </c>
      <c r="D132" s="160" t="s">
        <v>513</v>
      </c>
      <c r="E132" s="120" t="s">
        <v>514</v>
      </c>
      <c r="F132" s="216"/>
      <c r="G132" s="216"/>
      <c r="H132" s="216"/>
      <c r="I132" s="216"/>
      <c r="J132" s="216"/>
      <c r="K132" s="216"/>
      <c r="L132" s="216"/>
      <c r="M132" s="216"/>
      <c r="N132" s="216"/>
      <c r="O132" s="216"/>
      <c r="P132" s="216">
        <v>1</v>
      </c>
      <c r="Q132" s="217"/>
      <c r="R132" s="99">
        <f t="shared" si="30"/>
        <v>1</v>
      </c>
      <c r="S132" s="218"/>
      <c r="T132" s="216"/>
      <c r="U132" s="216"/>
      <c r="V132" s="216"/>
      <c r="W132" s="216"/>
      <c r="X132" s="216"/>
      <c r="Y132" s="216"/>
      <c r="Z132" s="216"/>
      <c r="AA132" s="216"/>
      <c r="AB132" s="216"/>
      <c r="AC132" s="216"/>
      <c r="AD132" s="216"/>
      <c r="AE132" s="101">
        <f t="shared" si="31"/>
        <v>0</v>
      </c>
      <c r="AF132" s="102">
        <f t="shared" si="32"/>
        <v>0</v>
      </c>
      <c r="AG132" s="273"/>
      <c r="AH132" s="282"/>
    </row>
    <row r="133" spans="1:34" s="53" customFormat="1" ht="36" customHeight="1" thickBot="1" x14ac:dyDescent="0.25">
      <c r="A133" s="151">
        <v>95</v>
      </c>
      <c r="B133" s="95" t="s">
        <v>151</v>
      </c>
      <c r="C133" s="95" t="s">
        <v>151</v>
      </c>
      <c r="D133" s="160" t="s">
        <v>515</v>
      </c>
      <c r="E133" s="120" t="s">
        <v>514</v>
      </c>
      <c r="F133" s="216"/>
      <c r="G133" s="216"/>
      <c r="H133" s="216"/>
      <c r="I133" s="216"/>
      <c r="J133" s="216"/>
      <c r="K133" s="216"/>
      <c r="L133" s="216"/>
      <c r="M133" s="216"/>
      <c r="N133" s="216"/>
      <c r="O133" s="216"/>
      <c r="P133" s="216">
        <v>1</v>
      </c>
      <c r="Q133" s="217"/>
      <c r="R133" s="99">
        <f t="shared" si="30"/>
        <v>1</v>
      </c>
      <c r="S133" s="218"/>
      <c r="T133" s="216"/>
      <c r="U133" s="216"/>
      <c r="V133" s="216"/>
      <c r="W133" s="216"/>
      <c r="X133" s="216"/>
      <c r="Y133" s="216"/>
      <c r="Z133" s="216"/>
      <c r="AA133" s="216"/>
      <c r="AB133" s="216"/>
      <c r="AC133" s="216"/>
      <c r="AD133" s="216"/>
      <c r="AE133" s="101">
        <f t="shared" si="31"/>
        <v>0</v>
      </c>
      <c r="AF133" s="102">
        <f t="shared" si="32"/>
        <v>0</v>
      </c>
      <c r="AG133" s="273"/>
      <c r="AH133" s="282"/>
    </row>
    <row r="134" spans="1:34" s="50" customFormat="1" ht="36.75" customHeight="1" thickBot="1" x14ac:dyDescent="0.25">
      <c r="A134" s="113">
        <v>96</v>
      </c>
      <c r="B134" s="94" t="s">
        <v>151</v>
      </c>
      <c r="C134" s="94" t="s">
        <v>151</v>
      </c>
      <c r="D134" s="170" t="s">
        <v>504</v>
      </c>
      <c r="E134" s="206" t="s">
        <v>24</v>
      </c>
      <c r="F134" s="97"/>
      <c r="G134" s="97"/>
      <c r="H134" s="97"/>
      <c r="I134" s="97"/>
      <c r="J134" s="97"/>
      <c r="K134" s="97"/>
      <c r="L134" s="97"/>
      <c r="M134" s="97"/>
      <c r="N134" s="97"/>
      <c r="O134" s="97"/>
      <c r="P134" s="97"/>
      <c r="Q134" s="324">
        <v>1</v>
      </c>
      <c r="R134" s="112">
        <f t="shared" si="30"/>
        <v>1</v>
      </c>
      <c r="S134" s="133"/>
      <c r="T134" s="97"/>
      <c r="U134" s="97"/>
      <c r="V134" s="97"/>
      <c r="W134" s="97"/>
      <c r="X134" s="97"/>
      <c r="Y134" s="97"/>
      <c r="Z134" s="97"/>
      <c r="AA134" s="97"/>
      <c r="AB134" s="97"/>
      <c r="AC134" s="97"/>
      <c r="AD134" s="97"/>
      <c r="AE134" s="149">
        <f t="shared" si="31"/>
        <v>0</v>
      </c>
      <c r="AF134" s="150">
        <f t="shared" si="32"/>
        <v>0</v>
      </c>
      <c r="AG134" s="274"/>
      <c r="AH134" s="283"/>
    </row>
    <row r="135" spans="1:34" s="52" customFormat="1" ht="122.25" customHeight="1" thickBot="1" x14ac:dyDescent="0.25">
      <c r="A135" s="151">
        <v>97</v>
      </c>
      <c r="B135" s="95" t="s">
        <v>151</v>
      </c>
      <c r="C135" s="95" t="s">
        <v>151</v>
      </c>
      <c r="D135" s="163" t="s">
        <v>552</v>
      </c>
      <c r="E135" s="120" t="s">
        <v>24</v>
      </c>
      <c r="F135" s="322"/>
      <c r="G135" s="322"/>
      <c r="H135" s="322"/>
      <c r="I135" s="322"/>
      <c r="J135" s="322">
        <v>1</v>
      </c>
      <c r="K135" s="322"/>
      <c r="L135" s="322"/>
      <c r="M135" s="322"/>
      <c r="N135" s="322"/>
      <c r="O135" s="322"/>
      <c r="P135" s="322"/>
      <c r="Q135" s="323"/>
      <c r="R135" s="99">
        <f t="shared" si="30"/>
        <v>1</v>
      </c>
      <c r="S135" s="321"/>
      <c r="T135" s="322"/>
      <c r="U135" s="322"/>
      <c r="V135" s="322"/>
      <c r="W135" s="322">
        <v>1</v>
      </c>
      <c r="X135" s="322"/>
      <c r="Y135" s="96"/>
      <c r="Z135" s="96"/>
      <c r="AA135" s="96"/>
      <c r="AB135" s="96"/>
      <c r="AC135" s="96"/>
      <c r="AD135" s="96"/>
      <c r="AE135" s="101">
        <f t="shared" si="31"/>
        <v>1</v>
      </c>
      <c r="AF135" s="102">
        <f t="shared" si="32"/>
        <v>1</v>
      </c>
      <c r="AG135" s="327" t="s">
        <v>808</v>
      </c>
      <c r="AH135" s="280"/>
    </row>
    <row r="136" spans="1:34" s="53" customFormat="1" ht="66.75" customHeight="1" thickBot="1" x14ac:dyDescent="0.25">
      <c r="A136" s="151">
        <v>98</v>
      </c>
      <c r="B136" s="95" t="s">
        <v>151</v>
      </c>
      <c r="C136" s="95" t="s">
        <v>151</v>
      </c>
      <c r="D136" s="160" t="s">
        <v>156</v>
      </c>
      <c r="E136" s="120" t="s">
        <v>24</v>
      </c>
      <c r="F136" s="96"/>
      <c r="G136" s="96"/>
      <c r="H136" s="96"/>
      <c r="I136" s="96"/>
      <c r="J136" s="96">
        <v>1</v>
      </c>
      <c r="K136" s="96"/>
      <c r="L136" s="96"/>
      <c r="M136" s="96"/>
      <c r="N136" s="96"/>
      <c r="O136" s="96"/>
      <c r="P136" s="96"/>
      <c r="Q136" s="98"/>
      <c r="R136" s="99">
        <f t="shared" si="30"/>
        <v>1</v>
      </c>
      <c r="S136" s="100"/>
      <c r="T136" s="96"/>
      <c r="U136" s="96"/>
      <c r="V136" s="96"/>
      <c r="W136" s="96">
        <v>1</v>
      </c>
      <c r="X136" s="96"/>
      <c r="Y136" s="96"/>
      <c r="Z136" s="96"/>
      <c r="AA136" s="96"/>
      <c r="AB136" s="96"/>
      <c r="AC136" s="96"/>
      <c r="AD136" s="96"/>
      <c r="AE136" s="101">
        <f t="shared" si="31"/>
        <v>1</v>
      </c>
      <c r="AF136" s="102">
        <f t="shared" si="32"/>
        <v>1</v>
      </c>
      <c r="AG136" s="273" t="s">
        <v>841</v>
      </c>
      <c r="AH136" s="282"/>
    </row>
    <row r="137" spans="1:34" s="52" customFormat="1" ht="32.25" customHeight="1" thickBot="1" x14ac:dyDescent="0.25">
      <c r="A137" s="91">
        <v>99</v>
      </c>
      <c r="B137" s="95" t="s">
        <v>151</v>
      </c>
      <c r="C137" s="95" t="s">
        <v>151</v>
      </c>
      <c r="D137" s="118" t="s">
        <v>509</v>
      </c>
      <c r="E137" s="120" t="s">
        <v>24</v>
      </c>
      <c r="F137" s="91"/>
      <c r="G137" s="91"/>
      <c r="H137" s="91"/>
      <c r="I137" s="91"/>
      <c r="J137" s="91"/>
      <c r="K137" s="91"/>
      <c r="L137" s="91">
        <v>1</v>
      </c>
      <c r="M137" s="91"/>
      <c r="N137" s="91"/>
      <c r="O137" s="91"/>
      <c r="P137" s="91"/>
      <c r="Q137" s="151"/>
      <c r="R137" s="99">
        <f t="shared" si="30"/>
        <v>1</v>
      </c>
      <c r="S137" s="106"/>
      <c r="T137" s="132"/>
      <c r="U137" s="132"/>
      <c r="V137" s="132"/>
      <c r="W137" s="132"/>
      <c r="X137" s="91"/>
      <c r="Y137" s="132"/>
      <c r="Z137" s="132"/>
      <c r="AA137" s="132"/>
      <c r="AB137" s="132"/>
      <c r="AC137" s="132"/>
      <c r="AD137" s="132"/>
      <c r="AE137" s="101">
        <f t="shared" si="31"/>
        <v>0</v>
      </c>
      <c r="AF137" s="102">
        <f t="shared" si="32"/>
        <v>0</v>
      </c>
      <c r="AG137" s="144"/>
      <c r="AH137" s="280"/>
    </row>
    <row r="138" spans="1:34" s="54" customFormat="1" ht="31.5" customHeight="1" thickBot="1" x14ac:dyDescent="0.25">
      <c r="A138" s="164">
        <v>100</v>
      </c>
      <c r="B138" s="95" t="s">
        <v>151</v>
      </c>
      <c r="C138" s="95" t="s">
        <v>151</v>
      </c>
      <c r="D138" s="118" t="s">
        <v>510</v>
      </c>
      <c r="E138" s="165" t="s">
        <v>162</v>
      </c>
      <c r="F138" s="166"/>
      <c r="G138" s="166"/>
      <c r="H138" s="166"/>
      <c r="I138" s="166"/>
      <c r="J138" s="166"/>
      <c r="K138" s="166"/>
      <c r="L138" s="166"/>
      <c r="M138" s="166"/>
      <c r="N138" s="166"/>
      <c r="O138" s="166"/>
      <c r="P138" s="166">
        <v>1</v>
      </c>
      <c r="Q138" s="164"/>
      <c r="R138" s="99">
        <f t="shared" si="30"/>
        <v>1</v>
      </c>
      <c r="S138" s="167"/>
      <c r="T138" s="168"/>
      <c r="U138" s="168"/>
      <c r="V138" s="168"/>
      <c r="W138" s="168"/>
      <c r="X138" s="166"/>
      <c r="Y138" s="169"/>
      <c r="Z138" s="168"/>
      <c r="AA138" s="168"/>
      <c r="AB138" s="168"/>
      <c r="AC138" s="169"/>
      <c r="AD138" s="168"/>
      <c r="AE138" s="101">
        <f t="shared" si="31"/>
        <v>0</v>
      </c>
      <c r="AF138" s="102">
        <f t="shared" si="32"/>
        <v>0</v>
      </c>
      <c r="AG138" s="275"/>
      <c r="AH138" s="284"/>
    </row>
    <row r="139" spans="1:34" ht="18" thickBot="1" x14ac:dyDescent="0.25">
      <c r="A139" s="429" t="s">
        <v>537</v>
      </c>
      <c r="B139" s="430"/>
      <c r="C139" s="430"/>
      <c r="D139" s="430"/>
      <c r="E139" s="431"/>
      <c r="F139" s="97">
        <f t="shared" ref="F139:K139" si="33">SUM(F131:F138)</f>
        <v>1</v>
      </c>
      <c r="G139" s="221">
        <f t="shared" si="33"/>
        <v>1</v>
      </c>
      <c r="H139" s="221">
        <f t="shared" si="33"/>
        <v>1</v>
      </c>
      <c r="I139" s="303">
        <f t="shared" si="33"/>
        <v>1</v>
      </c>
      <c r="J139" s="303">
        <f t="shared" si="33"/>
        <v>3</v>
      </c>
      <c r="K139" s="303">
        <f t="shared" si="33"/>
        <v>1</v>
      </c>
      <c r="L139" s="303">
        <f>SUM(K131:K138)</f>
        <v>1</v>
      </c>
      <c r="M139" s="303">
        <f>SUM(M131:M138)</f>
        <v>1</v>
      </c>
      <c r="N139" s="303">
        <f>SUM(N131:N138)</f>
        <v>1</v>
      </c>
      <c r="O139" s="303">
        <f>SUM(O131:O138)</f>
        <v>1</v>
      </c>
      <c r="P139" s="303">
        <f>SUM(P131:P138)</f>
        <v>4</v>
      </c>
      <c r="Q139" s="303">
        <f>SUM(Q131:Q138)</f>
        <v>2</v>
      </c>
      <c r="R139" s="112">
        <f>F139+G139+H139+I139+J139+K139+L139+M139+N139+O139+P139+Q139</f>
        <v>18</v>
      </c>
      <c r="S139" s="133">
        <f t="shared" ref="S139:X139" si="34">SUM(S131:S138)</f>
        <v>1</v>
      </c>
      <c r="T139" s="97">
        <f t="shared" si="34"/>
        <v>1</v>
      </c>
      <c r="U139" s="97">
        <f t="shared" si="34"/>
        <v>1</v>
      </c>
      <c r="V139" s="97">
        <f t="shared" si="34"/>
        <v>1</v>
      </c>
      <c r="W139" s="97">
        <f t="shared" si="34"/>
        <v>3</v>
      </c>
      <c r="X139" s="337">
        <f t="shared" si="34"/>
        <v>1</v>
      </c>
      <c r="Y139" s="97">
        <f t="shared" ref="Y139:AD139" si="35">SUM(Y134:Y138)</f>
        <v>0</v>
      </c>
      <c r="Z139" s="97">
        <f t="shared" si="35"/>
        <v>0</v>
      </c>
      <c r="AA139" s="97">
        <f t="shared" si="35"/>
        <v>0</v>
      </c>
      <c r="AB139" s="97">
        <f t="shared" si="35"/>
        <v>0</v>
      </c>
      <c r="AC139" s="97">
        <f t="shared" si="35"/>
        <v>0</v>
      </c>
      <c r="AD139" s="97">
        <f t="shared" si="35"/>
        <v>0</v>
      </c>
      <c r="AE139" s="134">
        <f>SUM(AE130:AE138)</f>
        <v>8</v>
      </c>
      <c r="AF139" s="102">
        <f>+AE139/R139</f>
        <v>0.44444444444444442</v>
      </c>
      <c r="AG139" s="276"/>
      <c r="AH139" s="279"/>
    </row>
    <row r="140" spans="1:34" ht="18" thickBot="1" x14ac:dyDescent="0.25">
      <c r="A140" s="113"/>
      <c r="B140" s="162"/>
      <c r="C140" s="152"/>
      <c r="D140" s="170"/>
      <c r="E140" s="171"/>
      <c r="F140" s="384">
        <f>+F139+G139+H139</f>
        <v>3</v>
      </c>
      <c r="G140" s="384"/>
      <c r="H140" s="384"/>
      <c r="I140" s="384">
        <f>+I139+J139+K139</f>
        <v>5</v>
      </c>
      <c r="J140" s="384"/>
      <c r="K140" s="384"/>
      <c r="L140" s="384">
        <f>+L139+M139+N139</f>
        <v>3</v>
      </c>
      <c r="M140" s="384"/>
      <c r="N140" s="384"/>
      <c r="O140" s="384">
        <f>+O139+P139+Q139</f>
        <v>7</v>
      </c>
      <c r="P140" s="384"/>
      <c r="Q140" s="394"/>
      <c r="R140" s="112">
        <f>+F140+I140+L140+O140</f>
        <v>18</v>
      </c>
      <c r="S140" s="395">
        <f>+S139+T139+U139</f>
        <v>3</v>
      </c>
      <c r="T140" s="384"/>
      <c r="U140" s="384"/>
      <c r="V140" s="384">
        <f>+V139+W139+X139</f>
        <v>5</v>
      </c>
      <c r="W140" s="384"/>
      <c r="X140" s="384"/>
      <c r="Y140" s="384">
        <f>+Y139+Z139+AA139</f>
        <v>0</v>
      </c>
      <c r="Z140" s="384"/>
      <c r="AA140" s="384"/>
      <c r="AB140" s="384">
        <f>+AB139+AC139+AD139</f>
        <v>0</v>
      </c>
      <c r="AC140" s="384"/>
      <c r="AD140" s="384"/>
      <c r="AE140" s="134">
        <f>+S140+V140+Y140+AB140</f>
        <v>8</v>
      </c>
      <c r="AF140" s="102">
        <f>+AE140/R140</f>
        <v>0.44444444444444442</v>
      </c>
      <c r="AG140" s="276"/>
      <c r="AH140" s="279"/>
    </row>
    <row r="141" spans="1:34" ht="18" thickBot="1" x14ac:dyDescent="0.25">
      <c r="A141" s="113"/>
      <c r="B141" s="162"/>
      <c r="C141" s="152"/>
      <c r="D141" s="170"/>
      <c r="E141" s="171"/>
      <c r="F141" s="386">
        <f>+F140/R140</f>
        <v>0.16666666666666666</v>
      </c>
      <c r="G141" s="386"/>
      <c r="H141" s="386"/>
      <c r="I141" s="386">
        <f>+I140/R140</f>
        <v>0.27777777777777779</v>
      </c>
      <c r="J141" s="386"/>
      <c r="K141" s="386"/>
      <c r="L141" s="386">
        <f>+L140/R140</f>
        <v>0.16666666666666666</v>
      </c>
      <c r="M141" s="386"/>
      <c r="N141" s="386"/>
      <c r="O141" s="386">
        <f>+O140/R140</f>
        <v>0.3888888888888889</v>
      </c>
      <c r="P141" s="386"/>
      <c r="Q141" s="387"/>
      <c r="R141" s="138">
        <f>+F141+I141+L141+O141</f>
        <v>1</v>
      </c>
      <c r="S141" s="396">
        <f>+S140/F140</f>
        <v>1</v>
      </c>
      <c r="T141" s="386"/>
      <c r="U141" s="386"/>
      <c r="V141" s="386">
        <f>+V140/I140</f>
        <v>1</v>
      </c>
      <c r="W141" s="386"/>
      <c r="X141" s="386"/>
      <c r="Y141" s="386">
        <f>+Y140/L140</f>
        <v>0</v>
      </c>
      <c r="Z141" s="386"/>
      <c r="AA141" s="386"/>
      <c r="AB141" s="386">
        <f>+AB140/O140</f>
        <v>0</v>
      </c>
      <c r="AC141" s="386"/>
      <c r="AD141" s="386"/>
      <c r="AE141" s="117">
        <f>(S141+V141+Y141)/3</f>
        <v>0.66666666666666663</v>
      </c>
      <c r="AF141" s="102"/>
      <c r="AG141" s="276"/>
      <c r="AH141" s="279"/>
    </row>
    <row r="142" spans="1:34" ht="31.5" customHeight="1" thickBot="1" x14ac:dyDescent="0.25">
      <c r="A142" s="402" t="s">
        <v>134</v>
      </c>
      <c r="B142" s="403"/>
      <c r="C142" s="403"/>
      <c r="D142" s="403"/>
      <c r="E142" s="403"/>
      <c r="F142" s="403"/>
      <c r="G142" s="403"/>
      <c r="H142" s="403"/>
      <c r="I142" s="403"/>
      <c r="J142" s="403"/>
      <c r="K142" s="403"/>
      <c r="L142" s="403"/>
      <c r="M142" s="403"/>
      <c r="N142" s="403"/>
      <c r="O142" s="403"/>
      <c r="P142" s="403"/>
      <c r="Q142" s="403"/>
      <c r="R142" s="404"/>
      <c r="S142" s="403"/>
      <c r="T142" s="403"/>
      <c r="U142" s="403"/>
      <c r="V142" s="403"/>
      <c r="W142" s="403"/>
      <c r="X142" s="403"/>
      <c r="Y142" s="403"/>
      <c r="Z142" s="403"/>
      <c r="AA142" s="403"/>
      <c r="AB142" s="403"/>
      <c r="AC142" s="403"/>
      <c r="AD142" s="403"/>
      <c r="AE142" s="403"/>
      <c r="AF142" s="403"/>
      <c r="AG142" s="403"/>
      <c r="AH142" s="279"/>
    </row>
    <row r="143" spans="1:34" s="52" customFormat="1" ht="242.25" customHeight="1" thickBot="1" x14ac:dyDescent="0.25">
      <c r="A143" s="91">
        <v>101</v>
      </c>
      <c r="B143" s="91" t="s">
        <v>140</v>
      </c>
      <c r="C143" s="91" t="s">
        <v>132</v>
      </c>
      <c r="D143" s="118" t="s">
        <v>554</v>
      </c>
      <c r="E143" s="95" t="s">
        <v>169</v>
      </c>
      <c r="F143" s="322">
        <v>1</v>
      </c>
      <c r="G143" s="322">
        <v>1</v>
      </c>
      <c r="H143" s="322">
        <v>1</v>
      </c>
      <c r="I143" s="322">
        <v>1</v>
      </c>
      <c r="J143" s="322">
        <v>1</v>
      </c>
      <c r="K143" s="322">
        <v>1</v>
      </c>
      <c r="L143" s="322">
        <v>1</v>
      </c>
      <c r="M143" s="322">
        <v>1</v>
      </c>
      <c r="N143" s="322">
        <v>1</v>
      </c>
      <c r="O143" s="322">
        <v>1</v>
      </c>
      <c r="P143" s="322">
        <v>1</v>
      </c>
      <c r="Q143" s="323">
        <v>1</v>
      </c>
      <c r="R143" s="99">
        <f>IFERROR(SUM(F143:Q143),"")</f>
        <v>12</v>
      </c>
      <c r="S143" s="321">
        <v>1</v>
      </c>
      <c r="T143" s="322">
        <v>1</v>
      </c>
      <c r="U143" s="322">
        <v>1</v>
      </c>
      <c r="V143" s="322">
        <v>1</v>
      </c>
      <c r="W143" s="322">
        <v>1</v>
      </c>
      <c r="X143" s="322">
        <v>1</v>
      </c>
      <c r="Y143" s="322"/>
      <c r="Z143" s="322"/>
      <c r="AA143" s="322"/>
      <c r="AB143" s="322"/>
      <c r="AC143" s="322"/>
      <c r="AD143" s="322"/>
      <c r="AE143" s="101">
        <f>IFERROR(SUM(S143:AD143),"")</f>
        <v>6</v>
      </c>
      <c r="AF143" s="102">
        <f>IF(AND(R143=0,AE143=0),"",IF(IFERROR(AE143/R143,"")&gt;100%,100%,IFERROR(AE143/R143,"")))</f>
        <v>0.5</v>
      </c>
      <c r="AG143" s="277" t="s">
        <v>829</v>
      </c>
      <c r="AH143" s="153"/>
    </row>
    <row r="144" spans="1:34" s="52" customFormat="1" ht="180" customHeight="1" thickBot="1" x14ac:dyDescent="0.25">
      <c r="A144" s="91">
        <v>102</v>
      </c>
      <c r="B144" s="91" t="s">
        <v>140</v>
      </c>
      <c r="C144" s="91" t="s">
        <v>132</v>
      </c>
      <c r="D144" s="118" t="s">
        <v>147</v>
      </c>
      <c r="E144" s="95" t="s">
        <v>169</v>
      </c>
      <c r="F144" s="322">
        <v>1</v>
      </c>
      <c r="G144" s="322">
        <v>1</v>
      </c>
      <c r="H144" s="322">
        <v>1</v>
      </c>
      <c r="I144" s="322">
        <v>1</v>
      </c>
      <c r="J144" s="322"/>
      <c r="K144" s="322">
        <v>1</v>
      </c>
      <c r="L144" s="322">
        <v>1</v>
      </c>
      <c r="M144" s="322"/>
      <c r="N144" s="322">
        <v>1</v>
      </c>
      <c r="O144" s="322"/>
      <c r="P144" s="322">
        <v>1</v>
      </c>
      <c r="Q144" s="323"/>
      <c r="R144" s="99">
        <f>IFERROR(SUM(F144:Q144),"")</f>
        <v>8</v>
      </c>
      <c r="S144" s="321">
        <v>1</v>
      </c>
      <c r="T144" s="322">
        <v>1</v>
      </c>
      <c r="U144" s="322">
        <v>1</v>
      </c>
      <c r="V144" s="322">
        <v>1</v>
      </c>
      <c r="W144" s="322"/>
      <c r="X144" s="335">
        <v>1</v>
      </c>
      <c r="Y144" s="322"/>
      <c r="Z144" s="322"/>
      <c r="AA144" s="322"/>
      <c r="AB144" s="322"/>
      <c r="AC144" s="322"/>
      <c r="AD144" s="322"/>
      <c r="AE144" s="101">
        <f>IFERROR(SUM(S144:AD144),"")</f>
        <v>5</v>
      </c>
      <c r="AF144" s="102">
        <f>IF(AND(R144=0,AE144=0),"",IF(IFERROR(AE144/R144,"")&gt;100%,100%,IFERROR(AE144/R144,"")))</f>
        <v>0.625</v>
      </c>
      <c r="AG144" s="277" t="s">
        <v>831</v>
      </c>
      <c r="AH144" s="153"/>
    </row>
    <row r="145" spans="1:34" ht="18" thickBot="1" x14ac:dyDescent="0.25">
      <c r="A145" s="429" t="s">
        <v>540</v>
      </c>
      <c r="B145" s="430"/>
      <c r="C145" s="430"/>
      <c r="D145" s="430"/>
      <c r="E145" s="431"/>
      <c r="F145" s="97">
        <f>SUM(F143:F144)</f>
        <v>2</v>
      </c>
      <c r="G145" s="97">
        <f t="shared" ref="G145:Q145" si="36">SUM(G143:G144)</f>
        <v>2</v>
      </c>
      <c r="H145" s="97">
        <f t="shared" si="36"/>
        <v>2</v>
      </c>
      <c r="I145" s="97">
        <f t="shared" si="36"/>
        <v>2</v>
      </c>
      <c r="J145" s="97">
        <f t="shared" si="36"/>
        <v>1</v>
      </c>
      <c r="K145" s="97">
        <f t="shared" si="36"/>
        <v>2</v>
      </c>
      <c r="L145" s="97">
        <f t="shared" si="36"/>
        <v>2</v>
      </c>
      <c r="M145" s="97">
        <f t="shared" si="36"/>
        <v>1</v>
      </c>
      <c r="N145" s="97">
        <f t="shared" si="36"/>
        <v>2</v>
      </c>
      <c r="O145" s="97">
        <f t="shared" si="36"/>
        <v>1</v>
      </c>
      <c r="P145" s="97">
        <f t="shared" si="36"/>
        <v>2</v>
      </c>
      <c r="Q145" s="97">
        <f t="shared" si="36"/>
        <v>1</v>
      </c>
      <c r="R145" s="112">
        <f>F145+G145+H145+I145+J145+K145+L145+M145+N145+O145+P145+Q145</f>
        <v>20</v>
      </c>
      <c r="S145" s="133">
        <f>SUM(S143:S144)</f>
        <v>2</v>
      </c>
      <c r="T145" s="325">
        <f t="shared" ref="T145:AD145" si="37">SUM(T143:T144)</f>
        <v>2</v>
      </c>
      <c r="U145" s="325">
        <f t="shared" si="37"/>
        <v>2</v>
      </c>
      <c r="V145" s="325">
        <f t="shared" si="37"/>
        <v>2</v>
      </c>
      <c r="W145" s="325">
        <f t="shared" si="37"/>
        <v>1</v>
      </c>
      <c r="X145" s="325">
        <f t="shared" si="37"/>
        <v>2</v>
      </c>
      <c r="Y145" s="325">
        <f t="shared" si="37"/>
        <v>0</v>
      </c>
      <c r="Z145" s="325">
        <f t="shared" si="37"/>
        <v>0</v>
      </c>
      <c r="AA145" s="325">
        <f t="shared" si="37"/>
        <v>0</v>
      </c>
      <c r="AB145" s="325">
        <f t="shared" si="37"/>
        <v>0</v>
      </c>
      <c r="AC145" s="325">
        <f t="shared" si="37"/>
        <v>0</v>
      </c>
      <c r="AD145" s="325">
        <f t="shared" si="37"/>
        <v>0</v>
      </c>
      <c r="AE145" s="134">
        <f>SUM(S145:AD145)</f>
        <v>11</v>
      </c>
      <c r="AF145" s="102">
        <f>+AE145/R145</f>
        <v>0.55000000000000004</v>
      </c>
      <c r="AG145" s="276"/>
      <c r="AH145" s="279"/>
    </row>
    <row r="146" spans="1:34" ht="18" thickBot="1" x14ac:dyDescent="0.25">
      <c r="A146" s="113"/>
      <c r="B146" s="162"/>
      <c r="C146" s="162"/>
      <c r="D146" s="170"/>
      <c r="E146" s="152"/>
      <c r="F146" s="384">
        <f>+F145+G145+H145</f>
        <v>6</v>
      </c>
      <c r="G146" s="384"/>
      <c r="H146" s="384"/>
      <c r="I146" s="384">
        <f>+I145+J145+K145</f>
        <v>5</v>
      </c>
      <c r="J146" s="384"/>
      <c r="K146" s="384"/>
      <c r="L146" s="384">
        <f>+L145+M145+N145</f>
        <v>5</v>
      </c>
      <c r="M146" s="384"/>
      <c r="N146" s="384"/>
      <c r="O146" s="384">
        <f>+O145+P145+Q145</f>
        <v>4</v>
      </c>
      <c r="P146" s="384"/>
      <c r="Q146" s="394"/>
      <c r="R146" s="112">
        <f>+F146+I146+L146+O146</f>
        <v>20</v>
      </c>
      <c r="S146" s="395">
        <f>+S145+T145+U145</f>
        <v>6</v>
      </c>
      <c r="T146" s="384"/>
      <c r="U146" s="384"/>
      <c r="V146" s="384">
        <f>+V145+W145+X145</f>
        <v>5</v>
      </c>
      <c r="W146" s="384"/>
      <c r="X146" s="384"/>
      <c r="Y146" s="384">
        <f>+Y145+Z145+AA145</f>
        <v>0</v>
      </c>
      <c r="Z146" s="384"/>
      <c r="AA146" s="384"/>
      <c r="AB146" s="384">
        <f>+AB145+AC145+AD145</f>
        <v>0</v>
      </c>
      <c r="AC146" s="384"/>
      <c r="AD146" s="384"/>
      <c r="AE146" s="134">
        <f>+S146+V146+Y146+AB146</f>
        <v>11</v>
      </c>
      <c r="AF146" s="102">
        <f>+AE146/R146</f>
        <v>0.55000000000000004</v>
      </c>
      <c r="AG146" s="276"/>
      <c r="AH146" s="279"/>
    </row>
    <row r="147" spans="1:34" ht="18" thickBot="1" x14ac:dyDescent="0.25">
      <c r="A147" s="113"/>
      <c r="B147" s="162"/>
      <c r="C147" s="162"/>
      <c r="D147" s="170"/>
      <c r="E147" s="152"/>
      <c r="F147" s="386">
        <f>+F146/R146</f>
        <v>0.3</v>
      </c>
      <c r="G147" s="386"/>
      <c r="H147" s="386"/>
      <c r="I147" s="386">
        <f>+I146/R146</f>
        <v>0.25</v>
      </c>
      <c r="J147" s="386"/>
      <c r="K147" s="386"/>
      <c r="L147" s="386">
        <f>+L146/R146</f>
        <v>0.25</v>
      </c>
      <c r="M147" s="386"/>
      <c r="N147" s="386"/>
      <c r="O147" s="386">
        <f>+O146/R146</f>
        <v>0.2</v>
      </c>
      <c r="P147" s="386"/>
      <c r="Q147" s="387"/>
      <c r="R147" s="138">
        <f>+F147+I147+L147+O147</f>
        <v>1</v>
      </c>
      <c r="S147" s="396">
        <f>+S146/F146</f>
        <v>1</v>
      </c>
      <c r="T147" s="386"/>
      <c r="U147" s="386"/>
      <c r="V147" s="386">
        <f>+V146/I146</f>
        <v>1</v>
      </c>
      <c r="W147" s="386"/>
      <c r="X147" s="386"/>
      <c r="Y147" s="386">
        <f>+Y146/L146</f>
        <v>0</v>
      </c>
      <c r="Z147" s="386"/>
      <c r="AA147" s="386"/>
      <c r="AB147" s="386">
        <f>+AB146/O146</f>
        <v>0</v>
      </c>
      <c r="AC147" s="386"/>
      <c r="AD147" s="386"/>
      <c r="AE147" s="117">
        <f>(S147+V147+Y147)/3</f>
        <v>0.66666666666666663</v>
      </c>
      <c r="AF147" s="102"/>
      <c r="AG147" s="276"/>
      <c r="AH147" s="279"/>
    </row>
    <row r="148" spans="1:34" ht="31.5" customHeight="1" x14ac:dyDescent="0.2">
      <c r="A148" s="402" t="s">
        <v>135</v>
      </c>
      <c r="B148" s="403"/>
      <c r="C148" s="403"/>
      <c r="D148" s="403"/>
      <c r="E148" s="403"/>
      <c r="F148" s="403"/>
      <c r="G148" s="403"/>
      <c r="H148" s="403"/>
      <c r="I148" s="403"/>
      <c r="J148" s="403"/>
      <c r="K148" s="403"/>
      <c r="L148" s="403"/>
      <c r="M148" s="403"/>
      <c r="N148" s="403"/>
      <c r="O148" s="403"/>
      <c r="P148" s="403"/>
      <c r="Q148" s="403"/>
      <c r="R148" s="432"/>
      <c r="S148" s="403"/>
      <c r="T148" s="403"/>
      <c r="U148" s="403"/>
      <c r="V148" s="403"/>
      <c r="W148" s="403"/>
      <c r="X148" s="403"/>
      <c r="Y148" s="403"/>
      <c r="Z148" s="403"/>
      <c r="AA148" s="403"/>
      <c r="AB148" s="403"/>
      <c r="AC148" s="403"/>
      <c r="AD148" s="403"/>
      <c r="AE148" s="403"/>
      <c r="AF148" s="403"/>
      <c r="AG148" s="403"/>
      <c r="AH148" s="279"/>
    </row>
    <row r="149" spans="1:34" s="52" customFormat="1" ht="63.75" customHeight="1" x14ac:dyDescent="0.2">
      <c r="A149" s="91">
        <v>103</v>
      </c>
      <c r="B149" s="91" t="s">
        <v>25</v>
      </c>
      <c r="C149" s="91" t="s">
        <v>172</v>
      </c>
      <c r="D149" s="118" t="s">
        <v>157</v>
      </c>
      <c r="E149" s="95" t="s">
        <v>170</v>
      </c>
      <c r="F149" s="318"/>
      <c r="G149" s="318"/>
      <c r="H149" s="318"/>
      <c r="I149" s="318"/>
      <c r="J149" s="318">
        <v>1</v>
      </c>
      <c r="K149" s="318"/>
      <c r="L149" s="318"/>
      <c r="M149" s="318"/>
      <c r="N149" s="318"/>
      <c r="O149" s="318">
        <v>1</v>
      </c>
      <c r="P149" s="318"/>
      <c r="Q149" s="318"/>
      <c r="R149" s="319">
        <f>IFERROR(SUM(F149:Q149),"")</f>
        <v>2</v>
      </c>
      <c r="S149" s="318"/>
      <c r="T149" s="318"/>
      <c r="U149" s="318"/>
      <c r="V149" s="318"/>
      <c r="W149" s="318">
        <v>1</v>
      </c>
      <c r="X149" s="318"/>
      <c r="Y149" s="318"/>
      <c r="Z149" s="318"/>
      <c r="AA149" s="318"/>
      <c r="AB149" s="318"/>
      <c r="AC149" s="318"/>
      <c r="AD149" s="318"/>
      <c r="AE149" s="101">
        <f>IFERROR(SUM(S149:AD149),"")</f>
        <v>1</v>
      </c>
      <c r="AF149" s="102">
        <f>IF(AND(R149=0,AE149=0),"",IF(IFERROR(AE149/R149,"")&gt;100%,100%,IFERROR(AE149/R149,"")))</f>
        <v>0.5</v>
      </c>
      <c r="AG149" s="277" t="s">
        <v>797</v>
      </c>
      <c r="AH149" s="280"/>
    </row>
    <row r="150" spans="1:34" s="52" customFormat="1" ht="87.75" customHeight="1" thickBot="1" x14ac:dyDescent="0.25">
      <c r="A150" s="91">
        <v>104</v>
      </c>
      <c r="B150" s="91" t="s">
        <v>25</v>
      </c>
      <c r="C150" s="91" t="s">
        <v>131</v>
      </c>
      <c r="D150" s="118" t="s">
        <v>154</v>
      </c>
      <c r="E150" s="95" t="s">
        <v>171</v>
      </c>
      <c r="F150" s="96">
        <v>1</v>
      </c>
      <c r="G150" s="96">
        <v>1</v>
      </c>
      <c r="H150" s="96">
        <v>1</v>
      </c>
      <c r="I150" s="96">
        <v>1</v>
      </c>
      <c r="J150" s="96">
        <v>1</v>
      </c>
      <c r="K150" s="96">
        <v>1</v>
      </c>
      <c r="L150" s="96">
        <v>1</v>
      </c>
      <c r="M150" s="96">
        <v>1</v>
      </c>
      <c r="N150" s="96">
        <v>1</v>
      </c>
      <c r="O150" s="96">
        <v>1</v>
      </c>
      <c r="P150" s="96">
        <v>1</v>
      </c>
      <c r="Q150" s="110">
        <v>1</v>
      </c>
      <c r="R150" s="110">
        <f>IFERROR(SUM(F150:Q150),"")</f>
        <v>12</v>
      </c>
      <c r="S150" s="96">
        <v>1</v>
      </c>
      <c r="T150" s="96">
        <v>1</v>
      </c>
      <c r="U150" s="96">
        <v>1</v>
      </c>
      <c r="V150" s="96">
        <v>1</v>
      </c>
      <c r="W150" s="96">
        <v>1</v>
      </c>
      <c r="X150" s="96">
        <v>1</v>
      </c>
      <c r="Y150" s="96"/>
      <c r="Z150" s="96"/>
      <c r="AA150" s="96"/>
      <c r="AB150" s="96"/>
      <c r="AC150" s="96"/>
      <c r="AD150" s="96"/>
      <c r="AE150" s="101">
        <f>IFERROR(SUM(S150:AD150),"")</f>
        <v>6</v>
      </c>
      <c r="AF150" s="102">
        <f>IF(AND(R150=0,AE150=0),"",IF(IFERROR(AE150/R150,"")&gt;100%,100%,IFERROR(AE150/R150,"")))</f>
        <v>0.5</v>
      </c>
      <c r="AG150" s="278" t="s">
        <v>823</v>
      </c>
      <c r="AH150" s="280"/>
    </row>
    <row r="151" spans="1:34" ht="18" thickBot="1" x14ac:dyDescent="0.25">
      <c r="A151" s="429" t="s">
        <v>541</v>
      </c>
      <c r="B151" s="430"/>
      <c r="C151" s="430"/>
      <c r="D151" s="430"/>
      <c r="E151" s="431"/>
      <c r="F151" s="97">
        <f>SUM(F149:F150)</f>
        <v>1</v>
      </c>
      <c r="G151" s="97">
        <f t="shared" ref="G151:Q151" si="38">SUM(G149:G150)</f>
        <v>1</v>
      </c>
      <c r="H151" s="97">
        <f t="shared" si="38"/>
        <v>1</v>
      </c>
      <c r="I151" s="97">
        <f t="shared" si="38"/>
        <v>1</v>
      </c>
      <c r="J151" s="97">
        <f t="shared" si="38"/>
        <v>2</v>
      </c>
      <c r="K151" s="97">
        <f t="shared" si="38"/>
        <v>1</v>
      </c>
      <c r="L151" s="97">
        <f t="shared" si="38"/>
        <v>1</v>
      </c>
      <c r="M151" s="97">
        <f t="shared" si="38"/>
        <v>1</v>
      </c>
      <c r="N151" s="97">
        <f t="shared" si="38"/>
        <v>1</v>
      </c>
      <c r="O151" s="97">
        <f t="shared" si="38"/>
        <v>2</v>
      </c>
      <c r="P151" s="97">
        <f t="shared" si="38"/>
        <v>1</v>
      </c>
      <c r="Q151" s="97">
        <f t="shared" si="38"/>
        <v>1</v>
      </c>
      <c r="R151" s="112">
        <f>F151+G151+H151+I151+J151+K151+L151+M151+N151+O151+P151+Q151</f>
        <v>14</v>
      </c>
      <c r="S151" s="133">
        <f t="shared" ref="S151:AD151" si="39">SUM(S150:S150)</f>
        <v>1</v>
      </c>
      <c r="T151" s="97">
        <f t="shared" si="39"/>
        <v>1</v>
      </c>
      <c r="U151" s="97">
        <f t="shared" si="39"/>
        <v>1</v>
      </c>
      <c r="V151" s="97">
        <f t="shared" si="39"/>
        <v>1</v>
      </c>
      <c r="W151" s="97">
        <f>SUM(W149:W150)</f>
        <v>2</v>
      </c>
      <c r="X151" s="97">
        <f t="shared" si="39"/>
        <v>1</v>
      </c>
      <c r="Y151" s="97">
        <f t="shared" si="39"/>
        <v>0</v>
      </c>
      <c r="Z151" s="97">
        <f t="shared" si="39"/>
        <v>0</v>
      </c>
      <c r="AA151" s="97">
        <f t="shared" si="39"/>
        <v>0</v>
      </c>
      <c r="AB151" s="97">
        <f t="shared" si="39"/>
        <v>0</v>
      </c>
      <c r="AC151" s="97">
        <f t="shared" si="39"/>
        <v>0</v>
      </c>
      <c r="AD151" s="97">
        <f t="shared" si="39"/>
        <v>0</v>
      </c>
      <c r="AE151" s="134">
        <f>SUM(AE149:AE150)</f>
        <v>7</v>
      </c>
      <c r="AF151" s="102">
        <f>+AE151/R151</f>
        <v>0.5</v>
      </c>
      <c r="AG151" s="172"/>
    </row>
    <row r="152" spans="1:34" ht="18" thickBot="1" x14ac:dyDescent="0.25">
      <c r="A152" s="161"/>
      <c r="B152" s="210"/>
      <c r="C152" s="210"/>
      <c r="D152" s="211"/>
      <c r="E152" s="212"/>
      <c r="F152" s="384">
        <f>+F151+G151+H151</f>
        <v>3</v>
      </c>
      <c r="G152" s="384"/>
      <c r="H152" s="384"/>
      <c r="I152" s="384">
        <f>+I151+J151+K151</f>
        <v>4</v>
      </c>
      <c r="J152" s="384"/>
      <c r="K152" s="384"/>
      <c r="L152" s="384">
        <f>+L151+M151+N151</f>
        <v>3</v>
      </c>
      <c r="M152" s="384"/>
      <c r="N152" s="384"/>
      <c r="O152" s="384">
        <f>+O151+P151+Q151</f>
        <v>4</v>
      </c>
      <c r="P152" s="384"/>
      <c r="Q152" s="384"/>
      <c r="R152" s="213">
        <f>F152+I152+L152+O152</f>
        <v>14</v>
      </c>
      <c r="S152" s="395">
        <f>+S151+T151+U151</f>
        <v>3</v>
      </c>
      <c r="T152" s="384"/>
      <c r="U152" s="384"/>
      <c r="V152" s="384">
        <f>+V151+W151+X151</f>
        <v>4</v>
      </c>
      <c r="W152" s="384"/>
      <c r="X152" s="384"/>
      <c r="Y152" s="384">
        <f>+Y151+Z151+AA151</f>
        <v>0</v>
      </c>
      <c r="Z152" s="384"/>
      <c r="AA152" s="384"/>
      <c r="AB152" s="384">
        <f>+AB151+AC151+AD151</f>
        <v>0</v>
      </c>
      <c r="AC152" s="384"/>
      <c r="AD152" s="384"/>
      <c r="AE152" s="134">
        <f>+S152+V152+Y152+AB152</f>
        <v>7</v>
      </c>
      <c r="AF152" s="102">
        <f>+AE152/R152</f>
        <v>0.5</v>
      </c>
      <c r="AG152" s="214"/>
    </row>
    <row r="153" spans="1:34" s="52" customFormat="1" ht="21.75" customHeight="1" x14ac:dyDescent="0.2">
      <c r="A153" s="175"/>
      <c r="B153" s="215"/>
      <c r="C153" s="175"/>
      <c r="D153" s="177"/>
      <c r="E153" s="176"/>
      <c r="F153" s="386">
        <f>F152/R152</f>
        <v>0.21428571428571427</v>
      </c>
      <c r="G153" s="386"/>
      <c r="H153" s="386"/>
      <c r="I153" s="386">
        <f>I152/R152</f>
        <v>0.2857142857142857</v>
      </c>
      <c r="J153" s="386"/>
      <c r="K153" s="386"/>
      <c r="L153" s="386">
        <f>L152/R152</f>
        <v>0.21428571428571427</v>
      </c>
      <c r="M153" s="386"/>
      <c r="N153" s="386"/>
      <c r="O153" s="386">
        <f>O152/R152</f>
        <v>0.2857142857142857</v>
      </c>
      <c r="P153" s="386"/>
      <c r="Q153" s="386"/>
      <c r="R153" s="173">
        <f>F153+I153+L153+O153</f>
        <v>1</v>
      </c>
      <c r="S153" s="396">
        <f>+S152/F152</f>
        <v>1</v>
      </c>
      <c r="T153" s="386"/>
      <c r="U153" s="386"/>
      <c r="V153" s="386">
        <f>+V152/I152</f>
        <v>1</v>
      </c>
      <c r="W153" s="386"/>
      <c r="X153" s="386"/>
      <c r="Y153" s="386">
        <f>+Y152/L152</f>
        <v>0</v>
      </c>
      <c r="Z153" s="386"/>
      <c r="AA153" s="386"/>
      <c r="AB153" s="386">
        <f>+AB152/O152</f>
        <v>0</v>
      </c>
      <c r="AC153" s="386"/>
      <c r="AD153" s="386"/>
      <c r="AE153" s="117">
        <f>(S153+V153+Y153)/3</f>
        <v>0.66666666666666663</v>
      </c>
      <c r="AF153" s="102"/>
      <c r="AG153" s="174"/>
    </row>
    <row r="154" spans="1:34" s="52" customFormat="1" x14ac:dyDescent="0.2">
      <c r="A154" s="409"/>
      <c r="B154" s="410"/>
      <c r="C154" s="410"/>
      <c r="D154" s="410"/>
      <c r="E154" s="410"/>
      <c r="F154" s="411"/>
      <c r="G154" s="411"/>
      <c r="H154" s="411"/>
      <c r="I154" s="411"/>
      <c r="J154" s="411"/>
      <c r="K154" s="411"/>
      <c r="L154" s="411"/>
      <c r="M154" s="411"/>
      <c r="N154" s="411"/>
      <c r="O154" s="411"/>
      <c r="P154" s="411"/>
      <c r="Q154" s="411"/>
      <c r="R154" s="411"/>
      <c r="S154" s="411"/>
      <c r="T154" s="411"/>
      <c r="U154" s="411"/>
      <c r="V154" s="411"/>
      <c r="W154" s="411"/>
      <c r="X154" s="411"/>
      <c r="Y154" s="411"/>
      <c r="Z154" s="411"/>
      <c r="AA154" s="411"/>
      <c r="AB154" s="411"/>
      <c r="AC154" s="411"/>
      <c r="AD154" s="411"/>
      <c r="AE154" s="411"/>
      <c r="AF154" s="411"/>
      <c r="AG154" s="412"/>
    </row>
    <row r="155" spans="1:34" s="52" customFormat="1" ht="29.25" customHeight="1" x14ac:dyDescent="0.2">
      <c r="A155" s="175"/>
      <c r="B155" s="175"/>
      <c r="C155" s="176"/>
      <c r="D155" s="177"/>
      <c r="E155" s="178"/>
      <c r="F155" s="179"/>
      <c r="G155" s="179"/>
      <c r="H155" s="179"/>
      <c r="I155" s="179"/>
      <c r="J155" s="179"/>
      <c r="K155" s="179"/>
      <c r="L155" s="179"/>
      <c r="M155" s="179"/>
      <c r="N155" s="179"/>
      <c r="O155" s="179"/>
      <c r="P155" s="179"/>
      <c r="Q155" s="179"/>
      <c r="R155" s="180"/>
      <c r="S155" s="179"/>
      <c r="T155" s="179"/>
      <c r="U155" s="179"/>
      <c r="V155" s="179"/>
      <c r="W155" s="179"/>
      <c r="X155" s="179"/>
      <c r="Y155" s="179"/>
      <c r="Z155" s="179"/>
      <c r="AA155" s="179"/>
      <c r="AB155" s="179"/>
      <c r="AC155" s="179"/>
      <c r="AD155" s="179"/>
      <c r="AE155" s="181"/>
      <c r="AF155" s="182"/>
      <c r="AG155" s="183"/>
    </row>
    <row r="156" spans="1:34" s="52" customFormat="1" ht="29.25" customHeight="1" x14ac:dyDescent="0.2">
      <c r="A156" s="175"/>
      <c r="B156" s="175"/>
      <c r="C156" s="176"/>
      <c r="D156" s="177"/>
      <c r="E156" s="178"/>
      <c r="F156" s="413" t="s">
        <v>2</v>
      </c>
      <c r="G156" s="413"/>
      <c r="H156" s="413"/>
      <c r="I156" s="413"/>
      <c r="J156" s="413"/>
      <c r="K156" s="413"/>
      <c r="L156" s="413"/>
      <c r="M156" s="413"/>
      <c r="N156" s="413"/>
      <c r="O156" s="413"/>
      <c r="P156" s="413"/>
      <c r="Q156" s="413"/>
      <c r="R156" s="413"/>
      <c r="S156" s="414" t="s">
        <v>3</v>
      </c>
      <c r="T156" s="415"/>
      <c r="U156" s="415"/>
      <c r="V156" s="415"/>
      <c r="W156" s="415"/>
      <c r="X156" s="415"/>
      <c r="Y156" s="415"/>
      <c r="Z156" s="415"/>
      <c r="AA156" s="415"/>
      <c r="AB156" s="415"/>
      <c r="AC156" s="415"/>
      <c r="AD156" s="416"/>
      <c r="AE156" s="184"/>
      <c r="AF156" s="184"/>
      <c r="AG156" s="184"/>
    </row>
    <row r="157" spans="1:34" s="52" customFormat="1" ht="29.25" customHeight="1" x14ac:dyDescent="0.2">
      <c r="A157" s="175"/>
      <c r="B157" s="175"/>
      <c r="C157" s="176"/>
      <c r="D157" s="177"/>
      <c r="E157" s="178"/>
      <c r="F157" s="185">
        <f t="shared" ref="F157:R157" si="40">F17+F33+F52+F74+F96+F105+F127+F139+F145+F151</f>
        <v>30</v>
      </c>
      <c r="G157" s="185">
        <f t="shared" si="40"/>
        <v>10</v>
      </c>
      <c r="H157" s="185">
        <f t="shared" si="40"/>
        <v>7</v>
      </c>
      <c r="I157" s="185">
        <f t="shared" si="40"/>
        <v>6</v>
      </c>
      <c r="J157" s="185">
        <f t="shared" si="40"/>
        <v>29</v>
      </c>
      <c r="K157" s="185">
        <f t="shared" si="40"/>
        <v>21</v>
      </c>
      <c r="L157" s="185">
        <f t="shared" si="40"/>
        <v>13</v>
      </c>
      <c r="M157" s="185">
        <f t="shared" si="40"/>
        <v>21</v>
      </c>
      <c r="N157" s="185">
        <f t="shared" si="40"/>
        <v>24</v>
      </c>
      <c r="O157" s="185">
        <f t="shared" si="40"/>
        <v>7</v>
      </c>
      <c r="P157" s="185">
        <f t="shared" si="40"/>
        <v>14</v>
      </c>
      <c r="Q157" s="185">
        <f t="shared" si="40"/>
        <v>5</v>
      </c>
      <c r="R157" s="185">
        <f t="shared" si="40"/>
        <v>187</v>
      </c>
      <c r="S157" s="185">
        <f t="shared" ref="S157:AD157" si="41">+S17+S33+S52+S74+S96+S105+S127+S139+S145+S151</f>
        <v>30</v>
      </c>
      <c r="T157" s="185">
        <f t="shared" si="41"/>
        <v>10</v>
      </c>
      <c r="U157" s="185">
        <f t="shared" si="41"/>
        <v>7</v>
      </c>
      <c r="V157" s="185">
        <f t="shared" si="41"/>
        <v>7</v>
      </c>
      <c r="W157" s="185">
        <f t="shared" si="41"/>
        <v>29</v>
      </c>
      <c r="X157" s="185">
        <f t="shared" si="41"/>
        <v>8</v>
      </c>
      <c r="Y157" s="185">
        <f t="shared" si="41"/>
        <v>0</v>
      </c>
      <c r="Z157" s="185">
        <f t="shared" si="41"/>
        <v>0</v>
      </c>
      <c r="AA157" s="185">
        <f t="shared" si="41"/>
        <v>0</v>
      </c>
      <c r="AB157" s="185">
        <f t="shared" si="41"/>
        <v>0</v>
      </c>
      <c r="AC157" s="185">
        <f t="shared" si="41"/>
        <v>0</v>
      </c>
      <c r="AD157" s="185">
        <f t="shared" si="41"/>
        <v>0</v>
      </c>
      <c r="AE157" s="184"/>
      <c r="AF157" s="184"/>
      <c r="AG157" s="184"/>
    </row>
    <row r="158" spans="1:34" s="52" customFormat="1" ht="29.25" customHeight="1" x14ac:dyDescent="0.2">
      <c r="A158" s="175"/>
      <c r="B158" s="175"/>
      <c r="C158" s="176"/>
      <c r="D158" s="177"/>
      <c r="E158" s="178"/>
      <c r="F158" s="186"/>
      <c r="G158" s="186"/>
      <c r="H158" s="186"/>
      <c r="I158" s="186"/>
      <c r="J158" s="186"/>
      <c r="K158" s="187"/>
      <c r="L158" s="187"/>
      <c r="M158" s="186"/>
      <c r="N158" s="186"/>
      <c r="O158" s="186"/>
      <c r="P158" s="186"/>
      <c r="Q158" s="186"/>
      <c r="R158" s="188"/>
      <c r="S158" s="417" t="s">
        <v>27</v>
      </c>
      <c r="T158" s="418"/>
      <c r="U158" s="418"/>
      <c r="V158" s="418"/>
      <c r="W158" s="418"/>
      <c r="X158" s="418"/>
      <c r="Y158" s="418"/>
      <c r="Z158" s="418"/>
      <c r="AA158" s="418"/>
      <c r="AB158" s="418"/>
      <c r="AC158" s="418"/>
      <c r="AD158" s="419"/>
      <c r="AE158" s="184"/>
      <c r="AF158" s="184"/>
      <c r="AG158" s="184"/>
    </row>
    <row r="159" spans="1:34" s="52" customFormat="1" ht="29.25" customHeight="1" x14ac:dyDescent="0.2">
      <c r="A159" s="175"/>
      <c r="B159" s="175"/>
      <c r="C159" s="176"/>
      <c r="D159" s="177"/>
      <c r="E159" s="178"/>
      <c r="F159" s="137"/>
      <c r="G159" s="137"/>
      <c r="H159" s="137"/>
      <c r="I159" s="137"/>
      <c r="J159" s="137"/>
      <c r="K159" s="189"/>
      <c r="L159" s="189"/>
      <c r="M159" s="137"/>
      <c r="N159" s="137"/>
      <c r="O159" s="137"/>
      <c r="P159" s="190" t="s">
        <v>28</v>
      </c>
      <c r="Q159" s="191"/>
      <c r="R159" s="192"/>
      <c r="S159" s="193">
        <f>IFERROR(S157/F157,"")</f>
        <v>1</v>
      </c>
      <c r="T159" s="193">
        <f>IFERROR(T157/G157,"")</f>
        <v>1</v>
      </c>
      <c r="U159" s="193">
        <f>IFERROR(U157/H157,"")</f>
        <v>1</v>
      </c>
      <c r="V159" s="193">
        <f t="shared" ref="V159:AD159" si="42">IFERROR(V157/I157,"")</f>
        <v>1.1666666666666667</v>
      </c>
      <c r="W159" s="193">
        <f t="shared" si="42"/>
        <v>1</v>
      </c>
      <c r="X159" s="193">
        <f t="shared" si="42"/>
        <v>0.38095238095238093</v>
      </c>
      <c r="Y159" s="193">
        <f t="shared" si="42"/>
        <v>0</v>
      </c>
      <c r="Z159" s="193">
        <f t="shared" si="42"/>
        <v>0</v>
      </c>
      <c r="AA159" s="193">
        <f t="shared" si="42"/>
        <v>0</v>
      </c>
      <c r="AB159" s="193">
        <f t="shared" si="42"/>
        <v>0</v>
      </c>
      <c r="AC159" s="193">
        <f t="shared" si="42"/>
        <v>0</v>
      </c>
      <c r="AD159" s="193">
        <f t="shared" si="42"/>
        <v>0</v>
      </c>
      <c r="AE159" s="184"/>
      <c r="AF159" s="184"/>
      <c r="AG159" s="184"/>
    </row>
    <row r="160" spans="1:34" s="52" customFormat="1" ht="29.25" customHeight="1" x14ac:dyDescent="0.2">
      <c r="A160" s="175"/>
      <c r="B160" s="175"/>
      <c r="C160" s="176"/>
      <c r="D160" s="177"/>
      <c r="E160" s="178"/>
      <c r="F160" s="137"/>
      <c r="G160" s="137"/>
      <c r="H160" s="137"/>
      <c r="I160" s="137"/>
      <c r="J160" s="137"/>
      <c r="K160" s="189"/>
      <c r="L160" s="189"/>
      <c r="M160" s="137"/>
      <c r="N160" s="137"/>
      <c r="O160" s="137"/>
      <c r="P160" s="190" t="s">
        <v>29</v>
      </c>
      <c r="Q160" s="191"/>
      <c r="R160" s="192"/>
      <c r="S160" s="405">
        <f>IFERROR(SUM(S157:U157)/SUM(F157:H157),"")</f>
        <v>1</v>
      </c>
      <c r="T160" s="405"/>
      <c r="U160" s="405"/>
      <c r="V160" s="405">
        <f>IFERROR(SUM(V157:X157)/SUM(I157:K157),"")</f>
        <v>0.7857142857142857</v>
      </c>
      <c r="W160" s="405"/>
      <c r="X160" s="405"/>
      <c r="Y160" s="405">
        <f>IFERROR(SUM(Y157:AA157)/SUM(L157:N157),"")</f>
        <v>0</v>
      </c>
      <c r="Z160" s="405"/>
      <c r="AA160" s="405"/>
      <c r="AB160" s="405">
        <f>IFERROR(SUM(AB157:AD157)/SUM(O157:Q157),"")</f>
        <v>0</v>
      </c>
      <c r="AC160" s="405"/>
      <c r="AD160" s="405"/>
      <c r="AE160" s="184"/>
      <c r="AF160" s="184"/>
      <c r="AG160" s="184"/>
    </row>
    <row r="161" spans="1:33" s="52" customFormat="1" ht="29.25" customHeight="1" x14ac:dyDescent="0.2">
      <c r="A161" s="175"/>
      <c r="B161" s="175"/>
      <c r="C161" s="176"/>
      <c r="D161" s="177"/>
      <c r="E161" s="178"/>
      <c r="F161" s="137"/>
      <c r="G161" s="137"/>
      <c r="H161" s="137"/>
      <c r="I161" s="137"/>
      <c r="J161" s="137"/>
      <c r="K161" s="189"/>
      <c r="L161" s="189"/>
      <c r="M161" s="137"/>
      <c r="N161" s="137"/>
      <c r="O161" s="137"/>
      <c r="P161" s="190" t="s">
        <v>30</v>
      </c>
      <c r="Q161" s="191"/>
      <c r="R161" s="192"/>
      <c r="S161" s="405">
        <f>IFERROR(SUM(S157:X157)/SUM(F157:K157),"")</f>
        <v>0.88349514563106801</v>
      </c>
      <c r="T161" s="405"/>
      <c r="U161" s="405"/>
      <c r="V161" s="405"/>
      <c r="W161" s="405"/>
      <c r="X161" s="405"/>
      <c r="Y161" s="405">
        <f>IFERROR(SUM(Y157:AD157)/SUM(L157:Q157),"")</f>
        <v>0</v>
      </c>
      <c r="Z161" s="405"/>
      <c r="AA161" s="405"/>
      <c r="AB161" s="405"/>
      <c r="AC161" s="405"/>
      <c r="AD161" s="405"/>
      <c r="AE161" s="184"/>
      <c r="AF161" s="184"/>
      <c r="AG161" s="184"/>
    </row>
    <row r="162" spans="1:33" s="52" customFormat="1" ht="29.25" customHeight="1" x14ac:dyDescent="0.2">
      <c r="A162" s="175"/>
      <c r="B162" s="175"/>
      <c r="C162" s="176"/>
      <c r="D162" s="177"/>
      <c r="E162" s="178"/>
      <c r="F162" s="137"/>
      <c r="G162" s="137"/>
      <c r="H162" s="137"/>
      <c r="I162" s="137"/>
      <c r="J162" s="137"/>
      <c r="K162" s="189"/>
      <c r="L162" s="189"/>
      <c r="M162" s="137"/>
      <c r="N162" s="137"/>
      <c r="O162" s="137"/>
      <c r="P162" s="190" t="s">
        <v>31</v>
      </c>
      <c r="Q162" s="191"/>
      <c r="R162" s="192"/>
      <c r="S162" s="406">
        <f>IFERROR(SUM(S157:AD157)/SUM(F157:Q157),"")</f>
        <v>0.48663101604278075</v>
      </c>
      <c r="T162" s="407"/>
      <c r="U162" s="407"/>
      <c r="V162" s="407"/>
      <c r="W162" s="407"/>
      <c r="X162" s="407"/>
      <c r="Y162" s="407"/>
      <c r="Z162" s="407"/>
      <c r="AA162" s="407"/>
      <c r="AB162" s="407"/>
      <c r="AC162" s="407"/>
      <c r="AD162" s="408"/>
      <c r="AE162" s="184"/>
      <c r="AF162" s="184"/>
      <c r="AG162" s="184"/>
    </row>
    <row r="163" spans="1:33" s="52" customFormat="1" ht="29.25" customHeight="1" x14ac:dyDescent="0.2">
      <c r="A163" s="175"/>
      <c r="B163" s="175"/>
      <c r="C163" s="176"/>
      <c r="D163" s="177"/>
      <c r="E163" s="178"/>
      <c r="F163" s="137"/>
      <c r="G163" s="185">
        <f>SUM($F157:G157)</f>
        <v>40</v>
      </c>
      <c r="H163" s="185">
        <f>SUM($F157:H157)</f>
        <v>47</v>
      </c>
      <c r="I163" s="185">
        <f>SUM($F157:I157)</f>
        <v>53</v>
      </c>
      <c r="J163" s="185">
        <f>SUM($F157:J157)</f>
        <v>82</v>
      </c>
      <c r="K163" s="185">
        <f>SUM($F157:K157)</f>
        <v>103</v>
      </c>
      <c r="L163" s="185">
        <f>SUM($F157:L157)</f>
        <v>116</v>
      </c>
      <c r="M163" s="185">
        <f>SUM($F157:M157)</f>
        <v>137</v>
      </c>
      <c r="N163" s="185">
        <f>SUM($F157:N157)</f>
        <v>161</v>
      </c>
      <c r="O163" s="185">
        <f>SUM($F157:O157)</f>
        <v>168</v>
      </c>
      <c r="P163" s="185">
        <f>SUM($F157:P157)</f>
        <v>182</v>
      </c>
      <c r="Q163" s="185">
        <f>SUM($F157:Q157)</f>
        <v>187</v>
      </c>
      <c r="R163" s="194"/>
      <c r="S163" s="185">
        <f>SUM($S157:S$157)</f>
        <v>30</v>
      </c>
      <c r="T163" s="185">
        <f>SUM($S157:T$157)</f>
        <v>40</v>
      </c>
      <c r="U163" s="185">
        <f>SUM($S157:U$157)</f>
        <v>47</v>
      </c>
      <c r="V163" s="185">
        <f>SUM($S157:V$157)</f>
        <v>54</v>
      </c>
      <c r="W163" s="185">
        <f>SUM($S157:W$157)</f>
        <v>83</v>
      </c>
      <c r="X163" s="185">
        <f>SUM($S157:X$157)</f>
        <v>91</v>
      </c>
      <c r="Y163" s="185">
        <f>SUM($S157:Y$157)</f>
        <v>91</v>
      </c>
      <c r="Z163" s="185">
        <f>SUM($S157:Z$157)</f>
        <v>91</v>
      </c>
      <c r="AA163" s="185">
        <f>SUM($S157:AA$157)</f>
        <v>91</v>
      </c>
      <c r="AB163" s="185">
        <f>SUM($S157:AB$157)</f>
        <v>91</v>
      </c>
      <c r="AC163" s="185">
        <f>SUM($S157:AC$157)</f>
        <v>91</v>
      </c>
      <c r="AD163" s="185">
        <f>SUM($S157:AD$157)</f>
        <v>91</v>
      </c>
      <c r="AE163" s="184"/>
      <c r="AF163" s="184"/>
      <c r="AG163" s="184"/>
    </row>
    <row r="164" spans="1:33" s="52" customFormat="1" ht="29.25" customHeight="1" x14ac:dyDescent="0.2">
      <c r="A164" s="175"/>
      <c r="B164" s="175"/>
      <c r="C164" s="176"/>
      <c r="D164" s="177"/>
      <c r="E164" s="178"/>
      <c r="F164" s="137"/>
      <c r="G164" s="137"/>
      <c r="H164" s="137"/>
      <c r="I164" s="137"/>
      <c r="J164" s="137"/>
      <c r="K164" s="189"/>
      <c r="L164" s="189"/>
      <c r="M164" s="137"/>
      <c r="N164" s="137"/>
      <c r="O164" s="137"/>
      <c r="P164" s="137"/>
      <c r="Q164" s="137"/>
      <c r="R164" s="195"/>
      <c r="S164" s="186"/>
      <c r="T164" s="193">
        <f>IFERROR(T163/G163,"")</f>
        <v>1</v>
      </c>
      <c r="U164" s="193">
        <f t="shared" ref="U164:AD164" si="43">IFERROR(U163/H163,"")</f>
        <v>1</v>
      </c>
      <c r="V164" s="193">
        <f t="shared" si="43"/>
        <v>1.0188679245283019</v>
      </c>
      <c r="W164" s="193">
        <f t="shared" si="43"/>
        <v>1.0121951219512195</v>
      </c>
      <c r="X164" s="193">
        <f t="shared" si="43"/>
        <v>0.88349514563106801</v>
      </c>
      <c r="Y164" s="193">
        <f t="shared" si="43"/>
        <v>0.78448275862068961</v>
      </c>
      <c r="Z164" s="193">
        <f t="shared" si="43"/>
        <v>0.66423357664233573</v>
      </c>
      <c r="AA164" s="193">
        <f t="shared" si="43"/>
        <v>0.56521739130434778</v>
      </c>
      <c r="AB164" s="193">
        <f t="shared" si="43"/>
        <v>0.54166666666666663</v>
      </c>
      <c r="AC164" s="193">
        <f t="shared" si="43"/>
        <v>0.5</v>
      </c>
      <c r="AD164" s="193">
        <f t="shared" si="43"/>
        <v>0.48663101604278075</v>
      </c>
      <c r="AE164" s="184"/>
      <c r="AF164" s="184"/>
      <c r="AG164" s="184"/>
    </row>
    <row r="165" spans="1:33" x14ac:dyDescent="0.2">
      <c r="Q165" s="196"/>
      <c r="R165" s="197"/>
      <c r="AD165" s="196"/>
      <c r="AE165" s="197"/>
      <c r="AG165" s="196"/>
    </row>
    <row r="166" spans="1:33" x14ac:dyDescent="0.2">
      <c r="Q166" s="196"/>
      <c r="R166" s="197"/>
      <c r="AD166" s="196"/>
      <c r="AE166" s="197"/>
      <c r="AG166" s="196"/>
    </row>
    <row r="167" spans="1:33" ht="192" customHeight="1" x14ac:dyDescent="0.2">
      <c r="A167" s="379" t="s">
        <v>844</v>
      </c>
      <c r="B167" s="379"/>
      <c r="C167" s="379"/>
      <c r="D167" s="379"/>
      <c r="E167" s="379"/>
      <c r="F167" s="379"/>
      <c r="G167" s="379"/>
      <c r="H167" s="379"/>
      <c r="I167" s="379"/>
      <c r="J167" s="350"/>
      <c r="K167" s="350"/>
      <c r="L167" s="350"/>
      <c r="M167" s="350"/>
      <c r="N167" s="350"/>
      <c r="O167" s="350"/>
      <c r="P167" s="350"/>
      <c r="Q167" s="350"/>
      <c r="R167" s="350"/>
      <c r="S167" s="350"/>
      <c r="T167" s="350"/>
      <c r="U167" s="350"/>
      <c r="V167" s="350"/>
      <c r="W167" s="350"/>
      <c r="X167" s="350"/>
      <c r="Y167" s="350"/>
      <c r="Z167" s="350"/>
      <c r="AA167" s="350"/>
      <c r="AB167" s="350"/>
      <c r="AC167" s="350"/>
      <c r="AD167" s="350"/>
      <c r="AE167" s="350"/>
      <c r="AF167" s="350"/>
      <c r="AG167" s="350"/>
    </row>
    <row r="168" spans="1:33" ht="68.25" customHeight="1" x14ac:dyDescent="0.2">
      <c r="A168" s="380" t="s">
        <v>845</v>
      </c>
      <c r="B168" s="381"/>
      <c r="C168" s="381"/>
      <c r="D168" s="381"/>
      <c r="E168" s="381"/>
      <c r="F168" s="381"/>
      <c r="G168" s="381"/>
      <c r="H168" s="381"/>
      <c r="I168" s="382"/>
      <c r="J168" s="199"/>
      <c r="K168" s="199"/>
      <c r="L168" s="199"/>
      <c r="M168" s="199"/>
      <c r="N168" s="199"/>
      <c r="O168" s="199"/>
      <c r="P168" s="199"/>
      <c r="Q168" s="199"/>
      <c r="R168" s="200"/>
      <c r="T168" s="199"/>
      <c r="U168" s="199"/>
      <c r="V168" s="199"/>
      <c r="W168" s="199"/>
      <c r="X168" s="199"/>
      <c r="Y168" s="199"/>
      <c r="Z168" s="199"/>
      <c r="AA168" s="199"/>
      <c r="AB168" s="199"/>
      <c r="AC168" s="199"/>
      <c r="AD168" s="199"/>
      <c r="AE168" s="200"/>
      <c r="AF168" s="199"/>
      <c r="AG168" s="199"/>
    </row>
    <row r="169" spans="1:33" ht="74.25" customHeight="1" x14ac:dyDescent="0.2">
      <c r="A169" s="378" t="s">
        <v>846</v>
      </c>
      <c r="B169" s="378"/>
      <c r="C169" s="378"/>
      <c r="D169" s="378"/>
      <c r="E169" s="378"/>
      <c r="F169" s="378"/>
      <c r="G169" s="378"/>
      <c r="H169" s="378"/>
      <c r="I169" s="378"/>
      <c r="Q169" s="196"/>
      <c r="R169" s="197"/>
      <c r="AD169" s="196"/>
      <c r="AE169" s="197"/>
      <c r="AG169" s="196"/>
    </row>
    <row r="170" spans="1:33" ht="25.5" customHeight="1" x14ac:dyDescent="0.2">
      <c r="A170" s="383" t="s">
        <v>137</v>
      </c>
      <c r="B170" s="383"/>
      <c r="C170" s="383"/>
      <c r="D170" s="383"/>
      <c r="E170" s="383"/>
      <c r="F170" s="383"/>
      <c r="G170" s="383"/>
      <c r="H170" s="383"/>
      <c r="I170" s="383"/>
      <c r="Q170" s="196"/>
      <c r="R170" s="197"/>
      <c r="AD170" s="196"/>
      <c r="AE170" s="197"/>
      <c r="AG170" s="196"/>
    </row>
    <row r="171" spans="1:33" ht="74.25" customHeight="1" x14ac:dyDescent="0.2">
      <c r="A171" s="351" t="s">
        <v>729</v>
      </c>
      <c r="B171" s="351"/>
      <c r="C171" s="351"/>
      <c r="D171" s="351"/>
      <c r="E171" s="351"/>
      <c r="F171" s="351"/>
      <c r="G171" s="351"/>
      <c r="H171" s="351"/>
      <c r="I171" s="351"/>
      <c r="Q171" s="196"/>
      <c r="R171" s="197"/>
      <c r="AD171" s="196"/>
      <c r="AE171" s="197"/>
      <c r="AG171" s="196"/>
    </row>
    <row r="172" spans="1:33" ht="61.5" customHeight="1" x14ac:dyDescent="0.2">
      <c r="A172" s="351" t="s">
        <v>731</v>
      </c>
      <c r="B172" s="351"/>
      <c r="C172" s="351"/>
      <c r="D172" s="351"/>
      <c r="E172" s="351"/>
      <c r="F172" s="351"/>
      <c r="G172" s="351"/>
      <c r="H172" s="351"/>
      <c r="I172" s="351"/>
      <c r="J172" s="137"/>
      <c r="K172" s="137"/>
      <c r="L172" s="137"/>
      <c r="M172" s="137"/>
      <c r="N172" s="137"/>
      <c r="O172" s="137"/>
      <c r="P172" s="137"/>
      <c r="Q172" s="196"/>
      <c r="R172" s="197"/>
      <c r="AD172" s="196"/>
      <c r="AE172" s="197"/>
      <c r="AG172" s="196"/>
    </row>
    <row r="173" spans="1:33" ht="75" customHeight="1" x14ac:dyDescent="0.2">
      <c r="A173" s="351" t="s">
        <v>733</v>
      </c>
      <c r="B173" s="351"/>
      <c r="C173" s="351"/>
      <c r="D173" s="351"/>
      <c r="E173" s="351"/>
      <c r="F173" s="351"/>
      <c r="G173" s="351"/>
      <c r="H173" s="351"/>
      <c r="I173" s="351"/>
      <c r="J173" s="137"/>
      <c r="K173" s="137"/>
      <c r="L173" s="137"/>
      <c r="M173" s="137"/>
      <c r="N173" s="137"/>
      <c r="O173" s="137"/>
      <c r="P173" s="137"/>
      <c r="Q173" s="196"/>
      <c r="R173" s="197"/>
      <c r="AD173" s="196"/>
      <c r="AE173" s="197"/>
      <c r="AG173" s="196"/>
    </row>
    <row r="174" spans="1:33" ht="31.5" customHeight="1" x14ac:dyDescent="0.2">
      <c r="A174" s="351" t="s">
        <v>830</v>
      </c>
      <c r="B174" s="351"/>
      <c r="C174" s="351"/>
      <c r="D174" s="351"/>
      <c r="E174" s="351"/>
      <c r="F174" s="351"/>
      <c r="G174" s="351"/>
      <c r="H174" s="351"/>
      <c r="I174" s="351"/>
      <c r="J174" s="137"/>
      <c r="K174" s="137"/>
      <c r="L174" s="137"/>
      <c r="M174" s="137"/>
      <c r="N174" s="137"/>
      <c r="O174" s="137"/>
      <c r="P174" s="137"/>
      <c r="Q174" s="196"/>
      <c r="R174" s="197"/>
      <c r="AD174" s="196"/>
      <c r="AE174" s="197"/>
      <c r="AG174" s="196"/>
    </row>
    <row r="175" spans="1:33" ht="143.25" customHeight="1" x14ac:dyDescent="0.2">
      <c r="A175" s="351" t="s">
        <v>834</v>
      </c>
      <c r="B175" s="351"/>
      <c r="C175" s="351"/>
      <c r="D175" s="351"/>
      <c r="E175" s="351"/>
      <c r="F175" s="351"/>
      <c r="G175" s="351"/>
      <c r="H175" s="351"/>
      <c r="I175" s="351"/>
      <c r="J175" s="137"/>
      <c r="K175" s="137"/>
      <c r="L175" s="137"/>
      <c r="M175" s="137"/>
      <c r="N175" s="137"/>
      <c r="O175" s="137"/>
      <c r="P175" s="137"/>
      <c r="Q175" s="196"/>
      <c r="R175" s="197"/>
      <c r="AD175" s="196"/>
      <c r="AE175" s="197"/>
      <c r="AG175" s="196"/>
    </row>
    <row r="176" spans="1:33" x14ac:dyDescent="0.2">
      <c r="B176" s="137"/>
      <c r="C176" s="137"/>
      <c r="E176" s="137"/>
      <c r="F176" s="137"/>
      <c r="G176" s="137"/>
      <c r="H176" s="137"/>
      <c r="I176" s="137"/>
      <c r="J176" s="137"/>
      <c r="K176" s="137"/>
      <c r="L176" s="137"/>
      <c r="M176" s="137"/>
      <c r="N176" s="137"/>
      <c r="O176" s="137"/>
      <c r="P176" s="137"/>
      <c r="Q176" s="196"/>
      <c r="R176" s="197"/>
      <c r="AD176" s="196"/>
      <c r="AE176" s="197"/>
      <c r="AG176" s="196"/>
    </row>
    <row r="177" spans="2:33" x14ac:dyDescent="0.2">
      <c r="B177" s="137"/>
      <c r="C177" s="137"/>
      <c r="E177" s="137"/>
      <c r="F177" s="137"/>
      <c r="G177" s="137"/>
      <c r="H177" s="137"/>
      <c r="I177" s="137"/>
      <c r="J177" s="137"/>
      <c r="K177" s="137"/>
      <c r="L177" s="137"/>
      <c r="M177" s="137"/>
      <c r="N177" s="137"/>
      <c r="O177" s="137"/>
      <c r="P177" s="137"/>
      <c r="Q177" s="196"/>
      <c r="R177" s="197"/>
      <c r="AD177" s="196"/>
      <c r="AE177" s="197"/>
      <c r="AG177" s="196"/>
    </row>
    <row r="178" spans="2:33" x14ac:dyDescent="0.2">
      <c r="B178" s="137"/>
      <c r="C178" s="137"/>
      <c r="E178" s="137"/>
      <c r="F178" s="137"/>
      <c r="G178" s="137"/>
      <c r="H178" s="137"/>
      <c r="I178" s="137"/>
      <c r="J178" s="137"/>
      <c r="K178" s="137"/>
      <c r="L178" s="137"/>
      <c r="M178" s="137"/>
      <c r="N178" s="137"/>
      <c r="O178" s="137"/>
      <c r="P178" s="137"/>
      <c r="Q178" s="196"/>
      <c r="R178" s="197"/>
      <c r="AD178" s="196"/>
      <c r="AE178" s="197"/>
      <c r="AG178" s="196"/>
    </row>
    <row r="179" spans="2:33" x14ac:dyDescent="0.2">
      <c r="B179" s="137"/>
      <c r="C179" s="137"/>
      <c r="E179" s="137"/>
      <c r="F179" s="137"/>
      <c r="G179" s="137"/>
      <c r="H179" s="137"/>
      <c r="I179" s="137"/>
      <c r="J179" s="137"/>
      <c r="K179" s="137"/>
      <c r="L179" s="137"/>
      <c r="M179" s="137"/>
      <c r="N179" s="137"/>
      <c r="O179" s="137"/>
      <c r="P179" s="137"/>
      <c r="Q179" s="196"/>
      <c r="R179" s="197"/>
      <c r="AD179" s="196"/>
      <c r="AE179" s="197"/>
      <c r="AG179" s="196"/>
    </row>
    <row r="180" spans="2:33" x14ac:dyDescent="0.2">
      <c r="B180" s="137"/>
      <c r="C180" s="137"/>
      <c r="E180" s="137"/>
      <c r="F180" s="137"/>
      <c r="G180" s="137"/>
      <c r="H180" s="137"/>
      <c r="I180" s="137"/>
      <c r="J180" s="137"/>
      <c r="K180" s="137"/>
      <c r="L180" s="137"/>
      <c r="M180" s="137"/>
      <c r="N180" s="137"/>
      <c r="O180" s="137"/>
      <c r="P180" s="137"/>
      <c r="Q180" s="196"/>
      <c r="R180" s="197"/>
      <c r="AD180" s="196"/>
      <c r="AE180" s="197"/>
      <c r="AG180" s="196"/>
    </row>
    <row r="181" spans="2:33" x14ac:dyDescent="0.2">
      <c r="B181" s="137"/>
      <c r="C181" s="137"/>
      <c r="E181" s="137"/>
      <c r="F181" s="137"/>
      <c r="G181" s="137"/>
      <c r="H181" s="137"/>
      <c r="I181" s="137"/>
      <c r="J181" s="137"/>
      <c r="K181" s="137"/>
      <c r="L181" s="137"/>
      <c r="M181" s="137"/>
      <c r="N181" s="137"/>
      <c r="O181" s="137"/>
      <c r="P181" s="137"/>
      <c r="Q181" s="196"/>
      <c r="R181" s="197"/>
      <c r="AD181" s="196"/>
      <c r="AE181" s="197"/>
      <c r="AG181" s="196"/>
    </row>
    <row r="182" spans="2:33" x14ac:dyDescent="0.2">
      <c r="B182" s="137"/>
      <c r="C182" s="137"/>
      <c r="E182" s="137"/>
      <c r="F182" s="137"/>
      <c r="G182" s="137"/>
      <c r="H182" s="137"/>
      <c r="I182" s="137"/>
      <c r="J182" s="137"/>
      <c r="K182" s="137"/>
      <c r="L182" s="137"/>
      <c r="M182" s="137"/>
      <c r="N182" s="137"/>
      <c r="O182" s="137"/>
      <c r="P182" s="137"/>
      <c r="Q182" s="196"/>
      <c r="R182" s="197"/>
      <c r="AD182" s="196"/>
      <c r="AE182" s="197"/>
      <c r="AG182" s="196"/>
    </row>
    <row r="183" spans="2:33" x14ac:dyDescent="0.2">
      <c r="B183" s="137"/>
      <c r="C183" s="137"/>
      <c r="E183" s="137"/>
      <c r="F183" s="137"/>
      <c r="G183" s="137"/>
      <c r="H183" s="137"/>
      <c r="I183" s="137"/>
      <c r="J183" s="137"/>
      <c r="K183" s="137"/>
      <c r="L183" s="137"/>
      <c r="M183" s="137"/>
      <c r="N183" s="137"/>
      <c r="O183" s="137"/>
      <c r="P183" s="137"/>
      <c r="Q183" s="196"/>
      <c r="R183" s="197"/>
      <c r="AD183" s="196"/>
      <c r="AE183" s="197"/>
      <c r="AG183" s="196"/>
    </row>
    <row r="184" spans="2:33" x14ac:dyDescent="0.2">
      <c r="B184" s="137"/>
      <c r="C184" s="137"/>
      <c r="E184" s="137"/>
      <c r="F184" s="137"/>
      <c r="G184" s="137"/>
      <c r="H184" s="137"/>
      <c r="I184" s="137"/>
      <c r="J184" s="137"/>
      <c r="K184" s="137"/>
      <c r="L184" s="137"/>
      <c r="M184" s="137"/>
      <c r="N184" s="137"/>
      <c r="O184" s="137"/>
      <c r="P184" s="137"/>
      <c r="Q184" s="196"/>
      <c r="R184" s="197"/>
      <c r="AD184" s="196"/>
      <c r="AE184" s="197"/>
      <c r="AG184" s="196"/>
    </row>
    <row r="185" spans="2:33" x14ac:dyDescent="0.2">
      <c r="B185" s="137"/>
      <c r="C185" s="137"/>
      <c r="E185" s="137"/>
      <c r="F185" s="137"/>
      <c r="G185" s="137"/>
      <c r="H185" s="137"/>
      <c r="I185" s="137"/>
      <c r="J185" s="137"/>
      <c r="K185" s="137"/>
      <c r="L185" s="137"/>
      <c r="M185" s="137"/>
      <c r="N185" s="137"/>
      <c r="O185" s="137"/>
      <c r="P185" s="137"/>
      <c r="Q185" s="196"/>
      <c r="R185" s="197"/>
      <c r="AD185" s="196"/>
      <c r="AE185" s="197"/>
      <c r="AG185" s="196"/>
    </row>
    <row r="186" spans="2:33" x14ac:dyDescent="0.2">
      <c r="B186" s="137"/>
      <c r="C186" s="137"/>
      <c r="E186" s="137"/>
      <c r="F186" s="137"/>
      <c r="G186" s="137"/>
      <c r="H186" s="137"/>
      <c r="I186" s="137"/>
      <c r="J186" s="137"/>
      <c r="K186" s="137"/>
      <c r="L186" s="137"/>
      <c r="M186" s="137"/>
      <c r="N186" s="137"/>
      <c r="O186" s="137"/>
      <c r="P186" s="137"/>
      <c r="Q186" s="196"/>
      <c r="R186" s="197"/>
      <c r="AD186" s="196"/>
      <c r="AE186" s="197"/>
      <c r="AG186" s="196"/>
    </row>
    <row r="187" spans="2:33" x14ac:dyDescent="0.2">
      <c r="B187" s="137"/>
      <c r="C187" s="137"/>
      <c r="E187" s="137"/>
      <c r="F187" s="137"/>
      <c r="G187" s="137"/>
      <c r="H187" s="137"/>
      <c r="I187" s="137"/>
      <c r="J187" s="137"/>
      <c r="K187" s="137"/>
      <c r="L187" s="137"/>
      <c r="M187" s="137"/>
      <c r="N187" s="137"/>
      <c r="O187" s="137"/>
      <c r="P187" s="137"/>
      <c r="Q187" s="196"/>
      <c r="R187" s="197"/>
      <c r="AD187" s="196"/>
      <c r="AE187" s="197"/>
      <c r="AG187" s="196"/>
    </row>
    <row r="188" spans="2:33" x14ac:dyDescent="0.2">
      <c r="B188" s="137"/>
      <c r="C188" s="137"/>
      <c r="E188" s="137"/>
      <c r="F188" s="137"/>
      <c r="G188" s="137"/>
      <c r="H188" s="137"/>
      <c r="I188" s="137"/>
      <c r="J188" s="137"/>
      <c r="K188" s="137"/>
      <c r="L188" s="137"/>
      <c r="M188" s="137"/>
      <c r="N188" s="137"/>
      <c r="O188" s="137"/>
      <c r="P188" s="137"/>
      <c r="Q188" s="196"/>
      <c r="R188" s="197"/>
      <c r="AD188" s="196"/>
      <c r="AE188" s="197"/>
      <c r="AG188" s="196"/>
    </row>
    <row r="189" spans="2:33" x14ac:dyDescent="0.2">
      <c r="B189" s="137"/>
      <c r="C189" s="137"/>
      <c r="E189" s="137"/>
      <c r="F189" s="137"/>
      <c r="G189" s="137"/>
      <c r="H189" s="137"/>
      <c r="I189" s="137"/>
      <c r="J189" s="137"/>
      <c r="K189" s="137"/>
      <c r="L189" s="137"/>
      <c r="M189" s="137"/>
      <c r="N189" s="137"/>
      <c r="O189" s="137"/>
      <c r="P189" s="137"/>
      <c r="Q189" s="196"/>
      <c r="R189" s="197"/>
      <c r="AD189" s="196"/>
      <c r="AE189" s="197"/>
      <c r="AG189" s="196"/>
    </row>
    <row r="190" spans="2:33" x14ac:dyDescent="0.2">
      <c r="B190" s="137"/>
      <c r="C190" s="137"/>
      <c r="E190" s="137"/>
      <c r="F190" s="137"/>
      <c r="G190" s="137"/>
      <c r="H190" s="137"/>
      <c r="I190" s="137"/>
      <c r="J190" s="137"/>
      <c r="K190" s="137"/>
      <c r="L190" s="137"/>
      <c r="M190" s="137"/>
      <c r="N190" s="137"/>
      <c r="O190" s="137"/>
      <c r="P190" s="137"/>
      <c r="Q190" s="196"/>
      <c r="R190" s="197"/>
      <c r="AD190" s="196"/>
      <c r="AE190" s="197"/>
      <c r="AG190" s="196"/>
    </row>
    <row r="191" spans="2:33" x14ac:dyDescent="0.2">
      <c r="B191" s="137"/>
      <c r="C191" s="137"/>
      <c r="E191" s="137"/>
      <c r="F191" s="137"/>
      <c r="G191" s="137"/>
      <c r="H191" s="137"/>
      <c r="I191" s="137"/>
      <c r="J191" s="137"/>
      <c r="K191" s="137"/>
      <c r="L191" s="137"/>
      <c r="M191" s="137"/>
      <c r="N191" s="137"/>
      <c r="O191" s="137"/>
      <c r="P191" s="137"/>
      <c r="Q191" s="196"/>
      <c r="R191" s="197"/>
      <c r="AD191" s="196"/>
      <c r="AE191" s="197"/>
      <c r="AG191" s="196"/>
    </row>
    <row r="192" spans="2:33" x14ac:dyDescent="0.2">
      <c r="B192" s="137"/>
      <c r="C192" s="137"/>
      <c r="E192" s="137"/>
      <c r="F192" s="137"/>
      <c r="G192" s="137"/>
      <c r="H192" s="137"/>
      <c r="I192" s="137"/>
      <c r="J192" s="137"/>
      <c r="K192" s="137"/>
      <c r="L192" s="137"/>
      <c r="M192" s="137"/>
      <c r="N192" s="137"/>
      <c r="O192" s="137"/>
      <c r="P192" s="137"/>
      <c r="Q192" s="196"/>
      <c r="R192" s="197"/>
      <c r="AD192" s="196"/>
      <c r="AE192" s="197"/>
      <c r="AG192" s="196"/>
    </row>
    <row r="193" spans="2:33" x14ac:dyDescent="0.2">
      <c r="B193" s="137"/>
      <c r="C193" s="137"/>
      <c r="E193" s="137"/>
      <c r="F193" s="137"/>
      <c r="G193" s="137"/>
      <c r="H193" s="137"/>
      <c r="I193" s="137"/>
      <c r="J193" s="137"/>
      <c r="K193" s="137"/>
      <c r="L193" s="137"/>
      <c r="M193" s="137"/>
      <c r="N193" s="137"/>
      <c r="O193" s="137"/>
      <c r="P193" s="137"/>
      <c r="Q193" s="196"/>
      <c r="R193" s="197"/>
      <c r="AD193" s="196"/>
      <c r="AE193" s="197"/>
      <c r="AG193" s="196"/>
    </row>
    <row r="194" spans="2:33" x14ac:dyDescent="0.2">
      <c r="B194" s="137"/>
      <c r="C194" s="137"/>
      <c r="E194" s="137"/>
      <c r="F194" s="137"/>
      <c r="G194" s="137"/>
      <c r="H194" s="137"/>
      <c r="I194" s="137"/>
      <c r="J194" s="137"/>
      <c r="K194" s="137"/>
      <c r="L194" s="137"/>
      <c r="M194" s="137"/>
      <c r="N194" s="137"/>
      <c r="O194" s="137"/>
      <c r="P194" s="137"/>
      <c r="Q194" s="196"/>
      <c r="R194" s="197"/>
      <c r="AD194" s="196"/>
      <c r="AE194" s="197"/>
      <c r="AG194" s="196"/>
    </row>
    <row r="195" spans="2:33" x14ac:dyDescent="0.2">
      <c r="B195" s="137"/>
      <c r="C195" s="137"/>
      <c r="E195" s="137"/>
      <c r="F195" s="137"/>
      <c r="G195" s="137"/>
      <c r="H195" s="137"/>
      <c r="I195" s="137"/>
      <c r="J195" s="137"/>
      <c r="K195" s="137"/>
      <c r="L195" s="137"/>
      <c r="M195" s="137"/>
      <c r="N195" s="137"/>
      <c r="O195" s="137"/>
      <c r="P195" s="137"/>
      <c r="Q195" s="196"/>
      <c r="R195" s="197"/>
      <c r="AD195" s="196"/>
      <c r="AE195" s="197"/>
      <c r="AG195" s="196"/>
    </row>
  </sheetData>
  <autoFilter ref="A9:AH9" xr:uid="{00000000-0001-0000-0000-000000000000}"/>
  <mergeCells count="213">
    <mergeCell ref="A172:I172"/>
    <mergeCell ref="A173:I173"/>
    <mergeCell ref="A174:I174"/>
    <mergeCell ref="F152:H152"/>
    <mergeCell ref="I152:K152"/>
    <mergeCell ref="L152:N152"/>
    <mergeCell ref="O152:Q152"/>
    <mergeCell ref="S152:U152"/>
    <mergeCell ref="V152:X152"/>
    <mergeCell ref="S161:X161"/>
    <mergeCell ref="F153:H153"/>
    <mergeCell ref="I153:K153"/>
    <mergeCell ref="L153:N153"/>
    <mergeCell ref="O153:Q153"/>
    <mergeCell ref="S153:U153"/>
    <mergeCell ref="V153:X153"/>
    <mergeCell ref="Y152:AA152"/>
    <mergeCell ref="AB152:AD152"/>
    <mergeCell ref="A52:E52"/>
    <mergeCell ref="A74:E74"/>
    <mergeCell ref="A96:E96"/>
    <mergeCell ref="A105:E105"/>
    <mergeCell ref="F106:H106"/>
    <mergeCell ref="I106:K106"/>
    <mergeCell ref="L106:N106"/>
    <mergeCell ref="O106:Q106"/>
    <mergeCell ref="A127:E127"/>
    <mergeCell ref="A139:E139"/>
    <mergeCell ref="A145:E145"/>
    <mergeCell ref="A151:E151"/>
    <mergeCell ref="A148:AG148"/>
    <mergeCell ref="F147:H147"/>
    <mergeCell ref="I147:K147"/>
    <mergeCell ref="Y146:AA146"/>
    <mergeCell ref="Y129:AA129"/>
    <mergeCell ref="AB129:AD129"/>
    <mergeCell ref="A130:AG130"/>
    <mergeCell ref="F140:H140"/>
    <mergeCell ref="I140:K140"/>
    <mergeCell ref="L140:N140"/>
    <mergeCell ref="S8:AE8"/>
    <mergeCell ref="F8:Q8"/>
    <mergeCell ref="F107:H107"/>
    <mergeCell ref="I107:K107"/>
    <mergeCell ref="L107:N107"/>
    <mergeCell ref="O107:Q107"/>
    <mergeCell ref="S107:U107"/>
    <mergeCell ref="V107:X107"/>
    <mergeCell ref="Y107:AA107"/>
    <mergeCell ref="AB107:AD107"/>
    <mergeCell ref="A99:AG99"/>
    <mergeCell ref="F76:H76"/>
    <mergeCell ref="I76:K76"/>
    <mergeCell ref="L76:N76"/>
    <mergeCell ref="O76:Q76"/>
    <mergeCell ref="S76:U76"/>
    <mergeCell ref="V76:X76"/>
    <mergeCell ref="Y76:AA76"/>
    <mergeCell ref="AB76:AD76"/>
    <mergeCell ref="A77:AG77"/>
    <mergeCell ref="A55:AG55"/>
    <mergeCell ref="F75:H75"/>
    <mergeCell ref="I75:K75"/>
    <mergeCell ref="L75:N75"/>
    <mergeCell ref="Y161:AD161"/>
    <mergeCell ref="S162:AD162"/>
    <mergeCell ref="A154:AG154"/>
    <mergeCell ref="F156:R156"/>
    <mergeCell ref="S156:AD156"/>
    <mergeCell ref="S158:AD158"/>
    <mergeCell ref="S160:U160"/>
    <mergeCell ref="V160:X160"/>
    <mergeCell ref="Y160:AA160"/>
    <mergeCell ref="AB160:AD160"/>
    <mergeCell ref="Y153:AA153"/>
    <mergeCell ref="AB153:AD153"/>
    <mergeCell ref="AB146:AD146"/>
    <mergeCell ref="Y147:AA147"/>
    <mergeCell ref="AB147:AD147"/>
    <mergeCell ref="F141:H141"/>
    <mergeCell ref="I141:K141"/>
    <mergeCell ref="L141:N141"/>
    <mergeCell ref="O141:Q141"/>
    <mergeCell ref="S141:U141"/>
    <mergeCell ref="V141:X141"/>
    <mergeCell ref="Y141:AA141"/>
    <mergeCell ref="AB141:AD141"/>
    <mergeCell ref="A142:AG142"/>
    <mergeCell ref="L147:N147"/>
    <mergeCell ref="O147:Q147"/>
    <mergeCell ref="S147:U147"/>
    <mergeCell ref="V147:X147"/>
    <mergeCell ref="F146:H146"/>
    <mergeCell ref="I146:K146"/>
    <mergeCell ref="L146:N146"/>
    <mergeCell ref="O146:Q146"/>
    <mergeCell ref="S146:U146"/>
    <mergeCell ref="V146:X146"/>
    <mergeCell ref="AB140:AD140"/>
    <mergeCell ref="A108:AG108"/>
    <mergeCell ref="F128:H128"/>
    <mergeCell ref="I128:K128"/>
    <mergeCell ref="L128:N128"/>
    <mergeCell ref="O128:Q128"/>
    <mergeCell ref="S128:U128"/>
    <mergeCell ref="V128:X128"/>
    <mergeCell ref="Y128:AA128"/>
    <mergeCell ref="AB128:AD128"/>
    <mergeCell ref="O140:Q140"/>
    <mergeCell ref="S140:U140"/>
    <mergeCell ref="V140:X140"/>
    <mergeCell ref="Y140:AA140"/>
    <mergeCell ref="F129:H129"/>
    <mergeCell ref="I129:K129"/>
    <mergeCell ref="L129:N129"/>
    <mergeCell ref="O129:Q129"/>
    <mergeCell ref="S129:U129"/>
    <mergeCell ref="V129:X129"/>
    <mergeCell ref="F97:H97"/>
    <mergeCell ref="I97:K97"/>
    <mergeCell ref="L97:N97"/>
    <mergeCell ref="O97:Q97"/>
    <mergeCell ref="S97:U97"/>
    <mergeCell ref="V97:X97"/>
    <mergeCell ref="Y97:AA97"/>
    <mergeCell ref="AB97:AD97"/>
    <mergeCell ref="Y98:AA98"/>
    <mergeCell ref="AB98:AD98"/>
    <mergeCell ref="F98:H98"/>
    <mergeCell ref="I98:K98"/>
    <mergeCell ref="L98:N98"/>
    <mergeCell ref="O98:Q98"/>
    <mergeCell ref="S98:U98"/>
    <mergeCell ref="V98:X98"/>
    <mergeCell ref="AB75:AD75"/>
    <mergeCell ref="F53:H53"/>
    <mergeCell ref="I53:K53"/>
    <mergeCell ref="L53:N53"/>
    <mergeCell ref="O53:Q53"/>
    <mergeCell ref="S53:U53"/>
    <mergeCell ref="V53:X53"/>
    <mergeCell ref="Y53:AA53"/>
    <mergeCell ref="AB53:AD53"/>
    <mergeCell ref="Y54:AA54"/>
    <mergeCell ref="AB54:AD54"/>
    <mergeCell ref="O75:Q75"/>
    <mergeCell ref="S75:U75"/>
    <mergeCell ref="V75:X75"/>
    <mergeCell ref="Y75:AA75"/>
    <mergeCell ref="F54:H54"/>
    <mergeCell ref="I54:K54"/>
    <mergeCell ref="L54:N54"/>
    <mergeCell ref="O54:Q54"/>
    <mergeCell ref="S54:U54"/>
    <mergeCell ref="V54:X54"/>
    <mergeCell ref="F35:H35"/>
    <mergeCell ref="I35:K35"/>
    <mergeCell ref="L35:N35"/>
    <mergeCell ref="O35:Q35"/>
    <mergeCell ref="S35:U35"/>
    <mergeCell ref="V35:X35"/>
    <mergeCell ref="Y35:AA35"/>
    <mergeCell ref="AB35:AD35"/>
    <mergeCell ref="A36:AG36"/>
    <mergeCell ref="A20:AG20"/>
    <mergeCell ref="A33:E33"/>
    <mergeCell ref="F34:H34"/>
    <mergeCell ref="I34:K34"/>
    <mergeCell ref="L34:N34"/>
    <mergeCell ref="O34:Q34"/>
    <mergeCell ref="S34:U34"/>
    <mergeCell ref="V34:X34"/>
    <mergeCell ref="F19:H19"/>
    <mergeCell ref="I19:K19"/>
    <mergeCell ref="L19:N19"/>
    <mergeCell ref="O19:Q19"/>
    <mergeCell ref="S19:U19"/>
    <mergeCell ref="V19:X19"/>
    <mergeCell ref="Y34:AA34"/>
    <mergeCell ref="AB34:AD34"/>
    <mergeCell ref="I18:K18"/>
    <mergeCell ref="L18:N18"/>
    <mergeCell ref="O18:Q18"/>
    <mergeCell ref="S18:U18"/>
    <mergeCell ref="V18:X18"/>
    <mergeCell ref="Y18:AA18"/>
    <mergeCell ref="AB18:AD18"/>
    <mergeCell ref="Y19:AA19"/>
    <mergeCell ref="AB19:AD19"/>
    <mergeCell ref="A175:I175"/>
    <mergeCell ref="A2:AG2"/>
    <mergeCell ref="S106:U106"/>
    <mergeCell ref="V106:X106"/>
    <mergeCell ref="Y106:AA106"/>
    <mergeCell ref="AB106:AD106"/>
    <mergeCell ref="A3:AG3"/>
    <mergeCell ref="A4:AG4"/>
    <mergeCell ref="A5:AG5"/>
    <mergeCell ref="A6:AG6"/>
    <mergeCell ref="A7:AG7"/>
    <mergeCell ref="A8:A9"/>
    <mergeCell ref="B8:B9"/>
    <mergeCell ref="C8:C9"/>
    <mergeCell ref="D8:D9"/>
    <mergeCell ref="E8:E9"/>
    <mergeCell ref="A10:AG10"/>
    <mergeCell ref="A17:E17"/>
    <mergeCell ref="A169:I169"/>
    <mergeCell ref="A167:I167"/>
    <mergeCell ref="A168:I168"/>
    <mergeCell ref="A170:I170"/>
    <mergeCell ref="A171:I171"/>
    <mergeCell ref="F18:H18"/>
  </mergeCells>
  <pageMargins left="0.25" right="0.25" top="0.75" bottom="0.75" header="0.3" footer="0.3"/>
  <pageSetup scale="39" orientation="landscape" r:id="rId1"/>
  <headerFooter>
    <oddFooter>&amp;CPROGRAMA GENERAL DE MSM - OCIN 2017&amp;RPág.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F6650-3147-4673-B729-7C24638BBBE3}">
  <dimension ref="A1:DD55"/>
  <sheetViews>
    <sheetView topLeftCell="A40" workbookViewId="0">
      <selection activeCell="A55" sqref="A55"/>
    </sheetView>
  </sheetViews>
  <sheetFormatPr baseColWidth="10" defaultRowHeight="14.25" x14ac:dyDescent="0.2"/>
  <cols>
    <col min="1" max="1" width="11" style="255"/>
    <col min="2" max="2" width="11.5" customWidth="1"/>
    <col min="4" max="4" width="30.375" customWidth="1"/>
    <col min="5" max="5" width="13.625" customWidth="1"/>
    <col min="6" max="6" width="16" customWidth="1"/>
    <col min="7" max="7" width="13.5" customWidth="1"/>
    <col min="8" max="8" width="16.375" customWidth="1"/>
    <col min="9" max="9" width="18.25" customWidth="1"/>
    <col min="10" max="108" width="11" style="232"/>
  </cols>
  <sheetData>
    <row r="1" spans="1:9" ht="45" x14ac:dyDescent="0.2">
      <c r="A1" s="227" t="s">
        <v>175</v>
      </c>
      <c r="B1" s="227" t="s">
        <v>176</v>
      </c>
      <c r="C1" s="228" t="s">
        <v>177</v>
      </c>
      <c r="D1" s="229" t="s">
        <v>178</v>
      </c>
      <c r="E1" s="230" t="s">
        <v>179</v>
      </c>
      <c r="F1" s="230" t="s">
        <v>180</v>
      </c>
      <c r="G1" s="230" t="s">
        <v>588</v>
      </c>
      <c r="H1" s="231" t="s">
        <v>589</v>
      </c>
      <c r="I1" s="230" t="s">
        <v>182</v>
      </c>
    </row>
    <row r="2" spans="1:9" ht="90" x14ac:dyDescent="0.2">
      <c r="A2" s="233">
        <v>1</v>
      </c>
      <c r="B2" s="233" t="s">
        <v>590</v>
      </c>
      <c r="C2" s="234">
        <v>44228</v>
      </c>
      <c r="D2" s="235" t="s">
        <v>616</v>
      </c>
      <c r="E2" s="236" t="s">
        <v>591</v>
      </c>
      <c r="F2" s="236" t="s">
        <v>187</v>
      </c>
      <c r="G2" s="237" t="s">
        <v>592</v>
      </c>
      <c r="H2" s="238" t="s">
        <v>593</v>
      </c>
      <c r="I2" s="239" t="s">
        <v>189</v>
      </c>
    </row>
    <row r="3" spans="1:9" ht="105" x14ac:dyDescent="0.2">
      <c r="A3" s="227">
        <v>2</v>
      </c>
      <c r="B3" s="233" t="s">
        <v>594</v>
      </c>
      <c r="C3" s="234">
        <v>44228</v>
      </c>
      <c r="D3" s="235" t="s">
        <v>595</v>
      </c>
      <c r="E3" s="240" t="s">
        <v>596</v>
      </c>
      <c r="F3" s="236" t="s">
        <v>187</v>
      </c>
      <c r="G3" s="237" t="s">
        <v>597</v>
      </c>
      <c r="H3" s="238" t="s">
        <v>206</v>
      </c>
      <c r="I3" s="239" t="s">
        <v>189</v>
      </c>
    </row>
    <row r="4" spans="1:9" ht="45" x14ac:dyDescent="0.2">
      <c r="A4" s="233">
        <v>3</v>
      </c>
      <c r="B4" s="236" t="s">
        <v>598</v>
      </c>
      <c r="C4" s="241">
        <v>44231</v>
      </c>
      <c r="D4" s="242" t="s">
        <v>599</v>
      </c>
      <c r="E4" s="243" t="s">
        <v>600</v>
      </c>
      <c r="F4" s="236" t="s">
        <v>187</v>
      </c>
      <c r="G4" s="237" t="s">
        <v>597</v>
      </c>
      <c r="H4" s="238" t="s">
        <v>206</v>
      </c>
      <c r="I4" s="239" t="s">
        <v>189</v>
      </c>
    </row>
    <row r="5" spans="1:9" ht="90" x14ac:dyDescent="0.2">
      <c r="A5" s="227">
        <v>4</v>
      </c>
      <c r="B5" s="244" t="s">
        <v>601</v>
      </c>
      <c r="C5" s="234">
        <v>44235</v>
      </c>
      <c r="D5" s="235" t="s">
        <v>602</v>
      </c>
      <c r="E5" s="245" t="s">
        <v>603</v>
      </c>
      <c r="F5" s="236" t="s">
        <v>187</v>
      </c>
      <c r="G5" s="237" t="s">
        <v>592</v>
      </c>
      <c r="H5" s="238" t="s">
        <v>593</v>
      </c>
      <c r="I5" s="239" t="s">
        <v>189</v>
      </c>
    </row>
    <row r="6" spans="1:9" ht="75" x14ac:dyDescent="0.2">
      <c r="A6" s="233">
        <v>5</v>
      </c>
      <c r="B6" s="244" t="s">
        <v>604</v>
      </c>
      <c r="C6" s="234">
        <v>44235</v>
      </c>
      <c r="D6" s="235" t="s">
        <v>605</v>
      </c>
      <c r="E6" s="236"/>
      <c r="F6" s="236" t="s">
        <v>187</v>
      </c>
      <c r="G6" s="237" t="s">
        <v>606</v>
      </c>
      <c r="H6" s="238" t="s">
        <v>593</v>
      </c>
      <c r="I6" s="239" t="s">
        <v>607</v>
      </c>
    </row>
    <row r="7" spans="1:9" ht="75" x14ac:dyDescent="0.2">
      <c r="A7" s="227">
        <v>6</v>
      </c>
      <c r="B7" s="244" t="s">
        <v>608</v>
      </c>
      <c r="C7" s="234">
        <v>44237</v>
      </c>
      <c r="D7" s="235" t="s">
        <v>609</v>
      </c>
      <c r="E7" s="236" t="s">
        <v>610</v>
      </c>
      <c r="F7" s="236" t="s">
        <v>187</v>
      </c>
      <c r="G7" s="237" t="s">
        <v>606</v>
      </c>
      <c r="H7" s="238" t="s">
        <v>358</v>
      </c>
      <c r="I7" s="239" t="s">
        <v>607</v>
      </c>
    </row>
    <row r="8" spans="1:9" ht="135" x14ac:dyDescent="0.2">
      <c r="A8" s="233">
        <v>7</v>
      </c>
      <c r="B8" s="244" t="s">
        <v>611</v>
      </c>
      <c r="C8" s="234">
        <v>44237</v>
      </c>
      <c r="D8" s="235" t="s">
        <v>612</v>
      </c>
      <c r="E8" s="236" t="s">
        <v>613</v>
      </c>
      <c r="F8" s="236" t="s">
        <v>187</v>
      </c>
      <c r="G8" s="237" t="s">
        <v>614</v>
      </c>
      <c r="H8" s="238" t="s">
        <v>206</v>
      </c>
      <c r="I8" s="239" t="s">
        <v>189</v>
      </c>
    </row>
    <row r="9" spans="1:9" ht="90" x14ac:dyDescent="0.2">
      <c r="A9" s="227">
        <v>8</v>
      </c>
      <c r="B9" s="244" t="s">
        <v>615</v>
      </c>
      <c r="C9" s="234">
        <v>44242</v>
      </c>
      <c r="D9" s="235" t="s">
        <v>616</v>
      </c>
      <c r="E9" s="236" t="s">
        <v>617</v>
      </c>
      <c r="F9" s="236" t="s">
        <v>187</v>
      </c>
      <c r="G9" s="237" t="s">
        <v>592</v>
      </c>
      <c r="H9" s="238" t="s">
        <v>618</v>
      </c>
      <c r="I9" s="239" t="s">
        <v>189</v>
      </c>
    </row>
    <row r="10" spans="1:9" ht="180" x14ac:dyDescent="0.2">
      <c r="A10" s="233">
        <v>9</v>
      </c>
      <c r="B10" s="244" t="s">
        <v>619</v>
      </c>
      <c r="C10" s="234">
        <v>44243</v>
      </c>
      <c r="D10" s="235" t="s">
        <v>620</v>
      </c>
      <c r="E10" s="241" t="s">
        <v>621</v>
      </c>
      <c r="F10" s="236" t="s">
        <v>187</v>
      </c>
      <c r="G10" s="237" t="s">
        <v>622</v>
      </c>
      <c r="H10" s="238" t="s">
        <v>254</v>
      </c>
      <c r="I10" s="239" t="s">
        <v>189</v>
      </c>
    </row>
    <row r="11" spans="1:9" s="253" customFormat="1" ht="105" x14ac:dyDescent="0.2">
      <c r="A11" s="227">
        <v>10</v>
      </c>
      <c r="B11" s="246" t="s">
        <v>623</v>
      </c>
      <c r="C11" s="247">
        <v>44248</v>
      </c>
      <c r="D11" s="248" t="s">
        <v>624</v>
      </c>
      <c r="E11" s="249" t="s">
        <v>625</v>
      </c>
      <c r="F11" s="249" t="s">
        <v>626</v>
      </c>
      <c r="G11" s="250" t="s">
        <v>627</v>
      </c>
      <c r="H11" s="251" t="s">
        <v>254</v>
      </c>
      <c r="I11" s="252" t="s">
        <v>628</v>
      </c>
    </row>
    <row r="12" spans="1:9" ht="90" x14ac:dyDescent="0.2">
      <c r="A12" s="233">
        <v>11</v>
      </c>
      <c r="B12" s="244" t="s">
        <v>629</v>
      </c>
      <c r="C12" s="234">
        <v>44250</v>
      </c>
      <c r="D12" s="235" t="s">
        <v>630</v>
      </c>
      <c r="E12" s="236" t="s">
        <v>631</v>
      </c>
      <c r="F12" s="236" t="s">
        <v>187</v>
      </c>
      <c r="G12" s="237" t="s">
        <v>592</v>
      </c>
      <c r="H12" s="238" t="s">
        <v>384</v>
      </c>
      <c r="I12" s="239" t="s">
        <v>189</v>
      </c>
    </row>
    <row r="13" spans="1:9" ht="135" x14ac:dyDescent="0.2">
      <c r="A13" s="227">
        <v>12</v>
      </c>
      <c r="B13" s="244" t="s">
        <v>632</v>
      </c>
      <c r="C13" s="254">
        <v>44253</v>
      </c>
      <c r="D13" s="235" t="s">
        <v>633</v>
      </c>
      <c r="E13" s="236" t="s">
        <v>634</v>
      </c>
      <c r="F13" s="236" t="s">
        <v>187</v>
      </c>
      <c r="G13" s="237" t="s">
        <v>635</v>
      </c>
      <c r="H13" s="238" t="s">
        <v>254</v>
      </c>
      <c r="I13" s="239" t="s">
        <v>189</v>
      </c>
    </row>
    <row r="14" spans="1:9" ht="90" x14ac:dyDescent="0.2">
      <c r="A14" s="233">
        <v>13</v>
      </c>
      <c r="B14" s="258" t="s">
        <v>636</v>
      </c>
      <c r="C14" s="259">
        <v>44256</v>
      </c>
      <c r="D14" s="260" t="s">
        <v>637</v>
      </c>
      <c r="E14" s="236" t="s">
        <v>638</v>
      </c>
      <c r="F14" s="236" t="s">
        <v>187</v>
      </c>
      <c r="G14" s="237" t="s">
        <v>639</v>
      </c>
      <c r="H14" s="238" t="s">
        <v>254</v>
      </c>
      <c r="I14" s="239" t="s">
        <v>189</v>
      </c>
    </row>
    <row r="15" spans="1:9" ht="90" x14ac:dyDescent="0.2">
      <c r="A15" s="227">
        <v>14</v>
      </c>
      <c r="B15" s="258" t="s">
        <v>640</v>
      </c>
      <c r="C15" s="259">
        <v>44256</v>
      </c>
      <c r="D15" s="260" t="s">
        <v>641</v>
      </c>
      <c r="E15" s="236" t="s">
        <v>642</v>
      </c>
      <c r="F15" s="236" t="s">
        <v>187</v>
      </c>
      <c r="G15" s="237" t="s">
        <v>592</v>
      </c>
      <c r="H15" s="238" t="s">
        <v>384</v>
      </c>
      <c r="I15" s="239" t="s">
        <v>189</v>
      </c>
    </row>
    <row r="16" spans="1:9" ht="90" x14ac:dyDescent="0.2">
      <c r="A16" s="233">
        <v>15</v>
      </c>
      <c r="B16" s="261" t="s">
        <v>643</v>
      </c>
      <c r="C16" s="262">
        <v>44257</v>
      </c>
      <c r="D16" s="263" t="s">
        <v>644</v>
      </c>
      <c r="E16" s="264" t="s">
        <v>645</v>
      </c>
      <c r="F16" s="264" t="s">
        <v>187</v>
      </c>
      <c r="G16" s="265" t="s">
        <v>622</v>
      </c>
      <c r="H16" s="264" t="s">
        <v>437</v>
      </c>
      <c r="I16" s="263" t="s">
        <v>189</v>
      </c>
    </row>
    <row r="17" spans="1:9" ht="105" x14ac:dyDescent="0.2">
      <c r="A17" s="227">
        <v>16</v>
      </c>
      <c r="B17" s="258" t="s">
        <v>646</v>
      </c>
      <c r="C17" s="259">
        <v>44258</v>
      </c>
      <c r="D17" s="260" t="s">
        <v>647</v>
      </c>
      <c r="E17" s="236" t="s">
        <v>648</v>
      </c>
      <c r="F17" s="236" t="s">
        <v>187</v>
      </c>
      <c r="G17" s="237" t="s">
        <v>606</v>
      </c>
      <c r="H17" s="238" t="s">
        <v>437</v>
      </c>
      <c r="I17" s="239" t="s">
        <v>189</v>
      </c>
    </row>
    <row r="18" spans="1:9" ht="135" x14ac:dyDescent="0.2">
      <c r="A18" s="233">
        <v>17</v>
      </c>
      <c r="B18" s="258" t="s">
        <v>649</v>
      </c>
      <c r="C18" s="259">
        <v>44260</v>
      </c>
      <c r="D18" s="260" t="s">
        <v>650</v>
      </c>
      <c r="E18" s="236" t="s">
        <v>651</v>
      </c>
      <c r="F18" s="264" t="s">
        <v>187</v>
      </c>
      <c r="G18" s="265" t="s">
        <v>622</v>
      </c>
      <c r="H18" s="264" t="s">
        <v>437</v>
      </c>
      <c r="I18" s="263" t="s">
        <v>189</v>
      </c>
    </row>
    <row r="19" spans="1:9" ht="90" x14ac:dyDescent="0.2">
      <c r="A19" s="227">
        <v>18</v>
      </c>
      <c r="B19" s="258" t="s">
        <v>652</v>
      </c>
      <c r="C19" s="259">
        <v>44263</v>
      </c>
      <c r="D19" s="260" t="s">
        <v>653</v>
      </c>
      <c r="E19" s="236" t="s">
        <v>654</v>
      </c>
      <c r="F19" s="236" t="s">
        <v>187</v>
      </c>
      <c r="G19" s="237" t="s">
        <v>606</v>
      </c>
      <c r="H19" s="238" t="s">
        <v>384</v>
      </c>
      <c r="I19" s="239" t="s">
        <v>607</v>
      </c>
    </row>
    <row r="20" spans="1:9" ht="90" x14ac:dyDescent="0.2">
      <c r="A20" s="233">
        <v>19</v>
      </c>
      <c r="B20" s="258" t="s">
        <v>655</v>
      </c>
      <c r="C20" s="259">
        <v>44263</v>
      </c>
      <c r="D20" s="260" t="s">
        <v>656</v>
      </c>
      <c r="E20" s="236" t="s">
        <v>657</v>
      </c>
      <c r="F20" s="236" t="s">
        <v>187</v>
      </c>
      <c r="G20" s="237" t="s">
        <v>592</v>
      </c>
      <c r="H20" s="238" t="s">
        <v>384</v>
      </c>
      <c r="I20" s="239" t="s">
        <v>189</v>
      </c>
    </row>
    <row r="21" spans="1:9" ht="105" x14ac:dyDescent="0.2">
      <c r="A21" s="227">
        <v>20</v>
      </c>
      <c r="B21" s="258" t="s">
        <v>658</v>
      </c>
      <c r="C21" s="259">
        <v>44264</v>
      </c>
      <c r="D21" s="260" t="s">
        <v>659</v>
      </c>
      <c r="E21" s="236" t="s">
        <v>660</v>
      </c>
      <c r="F21" s="236" t="s">
        <v>187</v>
      </c>
      <c r="G21" s="237" t="s">
        <v>661</v>
      </c>
      <c r="H21" s="238" t="s">
        <v>206</v>
      </c>
      <c r="I21" s="239" t="s">
        <v>607</v>
      </c>
    </row>
    <row r="22" spans="1:9" ht="105" x14ac:dyDescent="0.2">
      <c r="A22" s="233">
        <v>21</v>
      </c>
      <c r="B22" s="258" t="s">
        <v>662</v>
      </c>
      <c r="C22" s="259">
        <v>44265</v>
      </c>
      <c r="D22" s="260" t="s">
        <v>663</v>
      </c>
      <c r="E22" s="266" t="s">
        <v>664</v>
      </c>
      <c r="F22" s="236" t="s">
        <v>187</v>
      </c>
      <c r="G22" s="237" t="s">
        <v>592</v>
      </c>
      <c r="H22" s="238" t="s">
        <v>206</v>
      </c>
      <c r="I22" s="263" t="s">
        <v>189</v>
      </c>
    </row>
    <row r="23" spans="1:9" ht="75" x14ac:dyDescent="0.2">
      <c r="A23" s="227">
        <v>22</v>
      </c>
      <c r="B23" s="258" t="s">
        <v>665</v>
      </c>
      <c r="C23" s="259">
        <v>44265</v>
      </c>
      <c r="D23" s="260" t="s">
        <v>666</v>
      </c>
      <c r="E23" s="236" t="s">
        <v>667</v>
      </c>
      <c r="F23" s="236" t="s">
        <v>187</v>
      </c>
      <c r="G23" s="237" t="s">
        <v>606</v>
      </c>
      <c r="H23" s="238" t="s">
        <v>206</v>
      </c>
      <c r="I23" s="263" t="s">
        <v>189</v>
      </c>
    </row>
    <row r="24" spans="1:9" ht="105" x14ac:dyDescent="0.2">
      <c r="A24" s="233">
        <v>23</v>
      </c>
      <c r="B24" s="258" t="s">
        <v>668</v>
      </c>
      <c r="C24" s="259">
        <v>44267</v>
      </c>
      <c r="D24" s="260" t="s">
        <v>669</v>
      </c>
      <c r="E24" s="236"/>
      <c r="F24" s="236" t="s">
        <v>187</v>
      </c>
      <c r="G24" s="237"/>
      <c r="H24" s="238" t="s">
        <v>206</v>
      </c>
      <c r="I24" s="263" t="s">
        <v>189</v>
      </c>
    </row>
    <row r="25" spans="1:9" ht="120" x14ac:dyDescent="0.2">
      <c r="A25" s="227">
        <v>24</v>
      </c>
      <c r="B25" s="258" t="s">
        <v>670</v>
      </c>
      <c r="C25" s="259">
        <v>44267</v>
      </c>
      <c r="D25" s="260" t="s">
        <v>671</v>
      </c>
      <c r="E25" s="258" t="s">
        <v>672</v>
      </c>
      <c r="F25" s="236" t="s">
        <v>187</v>
      </c>
      <c r="G25" s="237" t="s">
        <v>673</v>
      </c>
      <c r="H25" s="238" t="s">
        <v>674</v>
      </c>
      <c r="I25" s="239" t="s">
        <v>189</v>
      </c>
    </row>
    <row r="26" spans="1:9" ht="75" x14ac:dyDescent="0.2">
      <c r="A26" s="233">
        <v>25</v>
      </c>
      <c r="B26" s="258" t="s">
        <v>675</v>
      </c>
      <c r="C26" s="259">
        <v>44268</v>
      </c>
      <c r="D26" s="260" t="s">
        <v>676</v>
      </c>
      <c r="E26" s="236" t="s">
        <v>677</v>
      </c>
      <c r="F26" s="236" t="s">
        <v>187</v>
      </c>
      <c r="G26" s="237"/>
      <c r="H26" s="238" t="s">
        <v>206</v>
      </c>
      <c r="I26" s="263" t="s">
        <v>189</v>
      </c>
    </row>
    <row r="27" spans="1:9" ht="90" x14ac:dyDescent="0.2">
      <c r="A27" s="227">
        <v>26</v>
      </c>
      <c r="B27" s="258" t="s">
        <v>678</v>
      </c>
      <c r="C27" s="259">
        <v>44270</v>
      </c>
      <c r="D27" s="260" t="s">
        <v>679</v>
      </c>
      <c r="E27" s="236" t="s">
        <v>680</v>
      </c>
      <c r="F27" s="236" t="s">
        <v>187</v>
      </c>
      <c r="G27" s="237" t="s">
        <v>592</v>
      </c>
      <c r="H27" s="238" t="s">
        <v>206</v>
      </c>
      <c r="I27" s="263" t="s">
        <v>189</v>
      </c>
    </row>
    <row r="28" spans="1:9" ht="120" x14ac:dyDescent="0.2">
      <c r="A28" s="233">
        <v>27</v>
      </c>
      <c r="B28" s="258" t="s">
        <v>681</v>
      </c>
      <c r="C28" s="259">
        <v>44270</v>
      </c>
      <c r="D28" s="260" t="s">
        <v>682</v>
      </c>
      <c r="E28" s="236" t="s">
        <v>683</v>
      </c>
      <c r="F28" s="236" t="s">
        <v>187</v>
      </c>
      <c r="G28" s="237" t="s">
        <v>592</v>
      </c>
      <c r="H28" s="238" t="s">
        <v>684</v>
      </c>
      <c r="I28" s="239" t="s">
        <v>189</v>
      </c>
    </row>
    <row r="29" spans="1:9" ht="135" x14ac:dyDescent="0.2">
      <c r="A29" s="227">
        <v>28</v>
      </c>
      <c r="B29" s="258" t="s">
        <v>685</v>
      </c>
      <c r="C29" s="259">
        <v>44273</v>
      </c>
      <c r="D29" s="260" t="s">
        <v>686</v>
      </c>
      <c r="E29" s="236" t="s">
        <v>687</v>
      </c>
      <c r="F29" s="236" t="s">
        <v>187</v>
      </c>
      <c r="G29" s="237" t="s">
        <v>592</v>
      </c>
      <c r="H29" s="238" t="s">
        <v>206</v>
      </c>
      <c r="I29" s="263" t="s">
        <v>189</v>
      </c>
    </row>
    <row r="30" spans="1:9" ht="90" x14ac:dyDescent="0.2">
      <c r="A30" s="233">
        <v>29</v>
      </c>
      <c r="B30" s="258" t="s">
        <v>688</v>
      </c>
      <c r="C30" s="259">
        <v>44278</v>
      </c>
      <c r="D30" s="260" t="s">
        <v>689</v>
      </c>
      <c r="E30" s="236" t="s">
        <v>690</v>
      </c>
      <c r="F30" s="236" t="s">
        <v>187</v>
      </c>
      <c r="G30" s="237" t="s">
        <v>592</v>
      </c>
      <c r="H30" s="238" t="s">
        <v>188</v>
      </c>
      <c r="I30" s="239" t="s">
        <v>189</v>
      </c>
    </row>
    <row r="31" spans="1:9" ht="120" x14ac:dyDescent="0.2">
      <c r="A31" s="227">
        <v>30</v>
      </c>
      <c r="B31" s="258" t="s">
        <v>691</v>
      </c>
      <c r="C31" s="259">
        <v>44283</v>
      </c>
      <c r="D31" s="260" t="s">
        <v>692</v>
      </c>
      <c r="E31" s="236" t="s">
        <v>693</v>
      </c>
      <c r="F31" s="236" t="s">
        <v>187</v>
      </c>
      <c r="G31" s="237" t="s">
        <v>694</v>
      </c>
      <c r="H31" s="238" t="s">
        <v>206</v>
      </c>
      <c r="I31" s="263" t="s">
        <v>189</v>
      </c>
    </row>
    <row r="32" spans="1:9" ht="105" x14ac:dyDescent="0.2">
      <c r="A32" s="233">
        <v>31</v>
      </c>
      <c r="B32" s="258" t="s">
        <v>695</v>
      </c>
      <c r="C32" s="259">
        <v>44284</v>
      </c>
      <c r="D32" s="260" t="s">
        <v>696</v>
      </c>
      <c r="E32" s="236" t="s">
        <v>697</v>
      </c>
      <c r="F32" s="236" t="s">
        <v>187</v>
      </c>
      <c r="G32" s="237" t="s">
        <v>592</v>
      </c>
      <c r="H32" s="238" t="s">
        <v>188</v>
      </c>
      <c r="I32" s="239" t="s">
        <v>189</v>
      </c>
    </row>
    <row r="33" spans="1:9" ht="90" x14ac:dyDescent="0.2">
      <c r="A33" s="227">
        <v>32</v>
      </c>
      <c r="B33" s="288" t="s">
        <v>701</v>
      </c>
      <c r="C33" s="289">
        <v>44291</v>
      </c>
      <c r="D33" s="290" t="s">
        <v>641</v>
      </c>
      <c r="E33" s="291" t="s">
        <v>702</v>
      </c>
      <c r="F33" s="291" t="s">
        <v>187</v>
      </c>
      <c r="G33" s="292" t="s">
        <v>592</v>
      </c>
      <c r="H33" s="293" t="s">
        <v>384</v>
      </c>
      <c r="I33" s="294" t="s">
        <v>189</v>
      </c>
    </row>
    <row r="34" spans="1:9" ht="90" x14ac:dyDescent="0.2">
      <c r="A34" s="233">
        <v>33</v>
      </c>
      <c r="B34" s="295" t="s">
        <v>703</v>
      </c>
      <c r="C34" s="289">
        <v>44298</v>
      </c>
      <c r="D34" s="290" t="s">
        <v>704</v>
      </c>
      <c r="E34" s="291" t="s">
        <v>705</v>
      </c>
      <c r="F34" s="291" t="s">
        <v>187</v>
      </c>
      <c r="G34" s="292" t="s">
        <v>592</v>
      </c>
      <c r="H34" s="296" t="s">
        <v>188</v>
      </c>
      <c r="I34" s="294" t="s">
        <v>189</v>
      </c>
    </row>
    <row r="35" spans="1:9" ht="105" x14ac:dyDescent="0.2">
      <c r="A35" s="227">
        <v>34</v>
      </c>
      <c r="B35" s="288" t="s">
        <v>706</v>
      </c>
      <c r="C35" s="289">
        <v>44300</v>
      </c>
      <c r="D35" s="290" t="s">
        <v>707</v>
      </c>
      <c r="E35" s="291" t="s">
        <v>708</v>
      </c>
      <c r="F35" s="291" t="s">
        <v>187</v>
      </c>
      <c r="G35" s="292" t="s">
        <v>606</v>
      </c>
      <c r="H35" s="296" t="s">
        <v>254</v>
      </c>
      <c r="I35" s="297" t="s">
        <v>709</v>
      </c>
    </row>
    <row r="36" spans="1:9" ht="256.5" x14ac:dyDescent="0.2">
      <c r="A36" s="233">
        <v>35</v>
      </c>
      <c r="B36" s="288" t="s">
        <v>710</v>
      </c>
      <c r="C36" s="289">
        <v>44303</v>
      </c>
      <c r="D36" s="298" t="s">
        <v>711</v>
      </c>
      <c r="E36" s="291" t="s">
        <v>712</v>
      </c>
      <c r="F36" s="291" t="s">
        <v>713</v>
      </c>
      <c r="G36" s="292" t="s">
        <v>606</v>
      </c>
      <c r="H36" s="296" t="s">
        <v>618</v>
      </c>
      <c r="I36" s="297" t="s">
        <v>714</v>
      </c>
    </row>
    <row r="37" spans="1:9" ht="105" x14ac:dyDescent="0.2">
      <c r="A37" s="227">
        <v>36</v>
      </c>
      <c r="B37" s="288" t="s">
        <v>715</v>
      </c>
      <c r="C37" s="289">
        <v>44305</v>
      </c>
      <c r="D37" s="290" t="s">
        <v>716</v>
      </c>
      <c r="E37" s="291" t="s">
        <v>717</v>
      </c>
      <c r="F37" s="291" t="s">
        <v>718</v>
      </c>
      <c r="G37" s="292" t="s">
        <v>583</v>
      </c>
      <c r="H37" s="296" t="s">
        <v>254</v>
      </c>
      <c r="I37" s="297" t="s">
        <v>189</v>
      </c>
    </row>
    <row r="38" spans="1:9" ht="90" x14ac:dyDescent="0.2">
      <c r="A38" s="233">
        <v>37</v>
      </c>
      <c r="B38" s="288" t="s">
        <v>719</v>
      </c>
      <c r="C38" s="289">
        <v>44305</v>
      </c>
      <c r="D38" s="290" t="s">
        <v>689</v>
      </c>
      <c r="E38" s="291" t="s">
        <v>720</v>
      </c>
      <c r="F38" s="291" t="s">
        <v>187</v>
      </c>
      <c r="G38" s="292" t="s">
        <v>592</v>
      </c>
      <c r="H38" s="296" t="s">
        <v>188</v>
      </c>
      <c r="I38" s="297" t="s">
        <v>189</v>
      </c>
    </row>
    <row r="39" spans="1:9" ht="90" x14ac:dyDescent="0.2">
      <c r="A39" s="227">
        <v>38</v>
      </c>
      <c r="B39" s="288" t="s">
        <v>721</v>
      </c>
      <c r="C39" s="289">
        <v>44306</v>
      </c>
      <c r="D39" s="290" t="s">
        <v>722</v>
      </c>
      <c r="E39" s="291" t="s">
        <v>723</v>
      </c>
      <c r="F39" s="291" t="s">
        <v>724</v>
      </c>
      <c r="G39" s="292" t="s">
        <v>606</v>
      </c>
      <c r="H39" s="296" t="s">
        <v>188</v>
      </c>
      <c r="I39" s="297" t="s">
        <v>725</v>
      </c>
    </row>
    <row r="40" spans="1:9" ht="90" x14ac:dyDescent="0.2">
      <c r="A40" s="233">
        <v>39</v>
      </c>
      <c r="B40" s="288" t="s">
        <v>726</v>
      </c>
      <c r="C40" s="289">
        <v>44312</v>
      </c>
      <c r="D40" s="290" t="s">
        <v>641</v>
      </c>
      <c r="E40" s="299" t="s">
        <v>727</v>
      </c>
      <c r="F40" s="291" t="s">
        <v>187</v>
      </c>
      <c r="G40" s="292" t="s">
        <v>592</v>
      </c>
      <c r="H40" s="296" t="s">
        <v>684</v>
      </c>
      <c r="I40" s="297" t="s">
        <v>189</v>
      </c>
    </row>
    <row r="41" spans="1:9" ht="90" x14ac:dyDescent="0.2">
      <c r="A41" s="227">
        <v>40</v>
      </c>
      <c r="B41" s="258" t="s">
        <v>757</v>
      </c>
      <c r="C41" s="234">
        <v>44319</v>
      </c>
      <c r="D41" s="260" t="s">
        <v>616</v>
      </c>
      <c r="E41" s="236" t="s">
        <v>758</v>
      </c>
      <c r="F41" s="236" t="s">
        <v>187</v>
      </c>
      <c r="G41" s="237" t="s">
        <v>592</v>
      </c>
      <c r="H41" s="238" t="s">
        <v>759</v>
      </c>
      <c r="I41" s="236" t="s">
        <v>189</v>
      </c>
    </row>
    <row r="42" spans="1:9" ht="90" x14ac:dyDescent="0.2">
      <c r="A42" s="233">
        <v>41</v>
      </c>
      <c r="B42" s="258" t="s">
        <v>760</v>
      </c>
      <c r="C42" s="234">
        <v>44321</v>
      </c>
      <c r="D42" s="260" t="s">
        <v>761</v>
      </c>
      <c r="E42" s="236" t="s">
        <v>762</v>
      </c>
      <c r="F42" s="236" t="s">
        <v>724</v>
      </c>
      <c r="G42" s="237" t="s">
        <v>763</v>
      </c>
      <c r="H42" s="238" t="s">
        <v>206</v>
      </c>
      <c r="I42" s="236" t="s">
        <v>189</v>
      </c>
    </row>
    <row r="43" spans="1:9" ht="120" x14ac:dyDescent="0.2">
      <c r="A43" s="227">
        <v>42</v>
      </c>
      <c r="B43" s="258" t="s">
        <v>764</v>
      </c>
      <c r="C43" s="234">
        <v>44326</v>
      </c>
      <c r="D43" s="260" t="s">
        <v>765</v>
      </c>
      <c r="E43" s="236" t="s">
        <v>766</v>
      </c>
      <c r="F43" s="236" t="s">
        <v>187</v>
      </c>
      <c r="G43" s="237" t="s">
        <v>592</v>
      </c>
      <c r="H43" s="238" t="s">
        <v>188</v>
      </c>
      <c r="I43" s="236" t="s">
        <v>189</v>
      </c>
    </row>
    <row r="44" spans="1:9" ht="225" x14ac:dyDescent="0.2">
      <c r="A44" s="233">
        <v>43</v>
      </c>
      <c r="B44" s="258" t="s">
        <v>767</v>
      </c>
      <c r="C44" s="234">
        <v>44328</v>
      </c>
      <c r="D44" s="260" t="s">
        <v>768</v>
      </c>
      <c r="E44" s="236" t="s">
        <v>769</v>
      </c>
      <c r="F44" s="236" t="s">
        <v>187</v>
      </c>
      <c r="G44" s="237" t="s">
        <v>770</v>
      </c>
      <c r="H44" s="238" t="s">
        <v>618</v>
      </c>
      <c r="I44" s="236" t="s">
        <v>189</v>
      </c>
    </row>
    <row r="45" spans="1:9" ht="120" x14ac:dyDescent="0.2">
      <c r="A45" s="227">
        <v>44</v>
      </c>
      <c r="B45" s="258" t="s">
        <v>771</v>
      </c>
      <c r="C45" s="234">
        <v>44329</v>
      </c>
      <c r="D45" s="260" t="s">
        <v>772</v>
      </c>
      <c r="E45" s="236" t="s">
        <v>773</v>
      </c>
      <c r="F45" s="236" t="s">
        <v>724</v>
      </c>
      <c r="G45" s="237" t="s">
        <v>774</v>
      </c>
      <c r="H45" s="238" t="s">
        <v>188</v>
      </c>
      <c r="I45" s="236" t="s">
        <v>714</v>
      </c>
    </row>
    <row r="46" spans="1:9" ht="330" x14ac:dyDescent="0.2">
      <c r="A46" s="233">
        <v>45</v>
      </c>
      <c r="B46" s="258" t="s">
        <v>775</v>
      </c>
      <c r="C46" s="234">
        <v>44329</v>
      </c>
      <c r="D46" s="260" t="s">
        <v>776</v>
      </c>
      <c r="E46" s="236" t="s">
        <v>773</v>
      </c>
      <c r="F46" s="236" t="s">
        <v>724</v>
      </c>
      <c r="G46" s="237" t="s">
        <v>774</v>
      </c>
      <c r="H46" s="238" t="s">
        <v>188</v>
      </c>
      <c r="I46" s="236" t="s">
        <v>714</v>
      </c>
    </row>
    <row r="47" spans="1:9" ht="90" x14ac:dyDescent="0.2">
      <c r="A47" s="227">
        <v>46</v>
      </c>
      <c r="B47" s="258" t="s">
        <v>777</v>
      </c>
      <c r="C47" s="234">
        <v>44331</v>
      </c>
      <c r="D47" s="260" t="s">
        <v>778</v>
      </c>
      <c r="E47" s="236" t="s">
        <v>779</v>
      </c>
      <c r="F47" s="236" t="s">
        <v>187</v>
      </c>
      <c r="G47" s="237" t="s">
        <v>780</v>
      </c>
      <c r="H47" s="238" t="s">
        <v>206</v>
      </c>
      <c r="I47" s="236" t="s">
        <v>189</v>
      </c>
    </row>
    <row r="48" spans="1:9" ht="90" x14ac:dyDescent="0.2">
      <c r="A48" s="233">
        <v>47</v>
      </c>
      <c r="B48" s="258" t="s">
        <v>781</v>
      </c>
      <c r="C48" s="234">
        <v>44334</v>
      </c>
      <c r="D48" s="260" t="s">
        <v>782</v>
      </c>
      <c r="E48" s="236" t="s">
        <v>292</v>
      </c>
      <c r="F48" s="236" t="s">
        <v>187</v>
      </c>
      <c r="G48" s="237" t="s">
        <v>592</v>
      </c>
      <c r="H48" s="238" t="s">
        <v>783</v>
      </c>
      <c r="I48" s="236" t="s">
        <v>189</v>
      </c>
    </row>
    <row r="49" spans="1:9" ht="90" x14ac:dyDescent="0.2">
      <c r="A49" s="227">
        <v>48</v>
      </c>
      <c r="B49" s="258" t="s">
        <v>784</v>
      </c>
      <c r="C49" s="234">
        <v>44335</v>
      </c>
      <c r="D49" s="260" t="s">
        <v>785</v>
      </c>
      <c r="E49" s="236" t="s">
        <v>779</v>
      </c>
      <c r="F49" s="236" t="s">
        <v>187</v>
      </c>
      <c r="G49" s="237" t="s">
        <v>780</v>
      </c>
      <c r="H49" s="238" t="s">
        <v>206</v>
      </c>
      <c r="I49" s="236" t="s">
        <v>189</v>
      </c>
    </row>
    <row r="50" spans="1:9" ht="75" x14ac:dyDescent="0.2">
      <c r="A50" s="233">
        <v>49</v>
      </c>
      <c r="B50" s="258" t="s">
        <v>786</v>
      </c>
      <c r="C50" s="234">
        <v>44340</v>
      </c>
      <c r="D50" s="260" t="s">
        <v>787</v>
      </c>
      <c r="E50" s="236" t="s">
        <v>788</v>
      </c>
      <c r="F50" s="236" t="s">
        <v>187</v>
      </c>
      <c r="G50" s="237" t="s">
        <v>592</v>
      </c>
      <c r="H50" s="238" t="s">
        <v>618</v>
      </c>
      <c r="I50" s="236" t="s">
        <v>189</v>
      </c>
    </row>
    <row r="51" spans="1:9" ht="240" x14ac:dyDescent="0.2">
      <c r="A51" s="227">
        <v>50</v>
      </c>
      <c r="B51" s="258" t="s">
        <v>789</v>
      </c>
      <c r="C51" s="234">
        <v>44343</v>
      </c>
      <c r="D51" s="260" t="s">
        <v>790</v>
      </c>
      <c r="E51" s="236" t="s">
        <v>791</v>
      </c>
      <c r="F51" s="236" t="s">
        <v>187</v>
      </c>
      <c r="G51" s="237" t="s">
        <v>606</v>
      </c>
      <c r="H51" s="238" t="s">
        <v>188</v>
      </c>
      <c r="I51" s="236" t="s">
        <v>189</v>
      </c>
    </row>
    <row r="52" spans="1:9" ht="90" x14ac:dyDescent="0.2">
      <c r="A52" s="233">
        <v>51</v>
      </c>
      <c r="B52" s="258" t="s">
        <v>792</v>
      </c>
      <c r="C52" s="234">
        <v>44347</v>
      </c>
      <c r="D52" s="260" t="s">
        <v>793</v>
      </c>
      <c r="E52" s="236" t="s">
        <v>794</v>
      </c>
      <c r="F52" s="236" t="s">
        <v>187</v>
      </c>
      <c r="G52" s="237" t="s">
        <v>592</v>
      </c>
      <c r="H52" s="238" t="s">
        <v>188</v>
      </c>
      <c r="I52" s="236" t="s">
        <v>189</v>
      </c>
    </row>
    <row r="53" spans="1:9" ht="90" x14ac:dyDescent="0.2">
      <c r="A53" s="328">
        <v>52</v>
      </c>
      <c r="B53" s="329" t="s">
        <v>812</v>
      </c>
      <c r="C53" s="330">
        <v>44355</v>
      </c>
      <c r="D53" s="331" t="s">
        <v>813</v>
      </c>
      <c r="E53" s="329" t="s">
        <v>814</v>
      </c>
      <c r="F53" s="332" t="s">
        <v>815</v>
      </c>
      <c r="G53" s="332" t="s">
        <v>187</v>
      </c>
      <c r="H53" s="333" t="s">
        <v>592</v>
      </c>
      <c r="I53" s="236" t="s">
        <v>188</v>
      </c>
    </row>
    <row r="54" spans="1:9" ht="60" x14ac:dyDescent="0.2">
      <c r="A54" s="328">
        <v>53</v>
      </c>
      <c r="B54" s="332" t="s">
        <v>816</v>
      </c>
      <c r="C54" s="330">
        <v>44356</v>
      </c>
      <c r="D54" s="331" t="s">
        <v>817</v>
      </c>
      <c r="E54" s="329" t="s">
        <v>814</v>
      </c>
      <c r="F54" s="329" t="s">
        <v>818</v>
      </c>
      <c r="G54" s="332" t="s">
        <v>819</v>
      </c>
      <c r="H54" s="333" t="s">
        <v>606</v>
      </c>
      <c r="I54" s="236" t="s">
        <v>206</v>
      </c>
    </row>
    <row r="55" spans="1:9" ht="83.25" customHeight="1" x14ac:dyDescent="0.2">
      <c r="A55" s="328">
        <v>54</v>
      </c>
      <c r="B55" s="332" t="s">
        <v>820</v>
      </c>
      <c r="C55" s="330">
        <v>44357</v>
      </c>
      <c r="D55" s="331" t="s">
        <v>821</v>
      </c>
      <c r="E55" s="329" t="s">
        <v>814</v>
      </c>
      <c r="F55" s="332" t="s">
        <v>822</v>
      </c>
      <c r="G55" s="332" t="s">
        <v>819</v>
      </c>
      <c r="H55" s="333" t="s">
        <v>606</v>
      </c>
      <c r="I55" s="236" t="s">
        <v>206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9"/>
  <sheetViews>
    <sheetView zoomScale="82" zoomScaleNormal="82" workbookViewId="0">
      <selection activeCell="A18" sqref="A18:I18"/>
    </sheetView>
  </sheetViews>
  <sheetFormatPr baseColWidth="10" defaultRowHeight="14.25" x14ac:dyDescent="0.2"/>
  <cols>
    <col min="1" max="1" width="4.75" customWidth="1"/>
    <col min="2" max="2" width="54.625" customWidth="1"/>
    <col min="15" max="15" width="21.875" customWidth="1"/>
    <col min="16" max="16" width="42" customWidth="1"/>
  </cols>
  <sheetData>
    <row r="1" spans="1:16" ht="15" thickBot="1" x14ac:dyDescent="0.25"/>
    <row r="2" spans="1:16" x14ac:dyDescent="0.2">
      <c r="A2" s="437" t="s">
        <v>839</v>
      </c>
      <c r="B2" s="438"/>
      <c r="C2" s="438"/>
      <c r="D2" s="438"/>
      <c r="E2" s="438"/>
      <c r="F2" s="438"/>
      <c r="G2" s="438"/>
      <c r="H2" s="438"/>
      <c r="I2" s="438"/>
      <c r="J2" s="438"/>
      <c r="K2" s="438"/>
      <c r="L2" s="438"/>
      <c r="M2" s="438"/>
      <c r="N2" s="438"/>
      <c r="O2" s="438"/>
      <c r="P2" s="439"/>
    </row>
    <row r="3" spans="1:16" ht="31.5" customHeight="1" thickBot="1" x14ac:dyDescent="0.25">
      <c r="A3" s="440"/>
      <c r="B3" s="441"/>
      <c r="C3" s="441"/>
      <c r="D3" s="441"/>
      <c r="E3" s="441"/>
      <c r="F3" s="441"/>
      <c r="G3" s="441"/>
      <c r="H3" s="441"/>
      <c r="I3" s="441"/>
      <c r="J3" s="441"/>
      <c r="K3" s="441"/>
      <c r="L3" s="441"/>
      <c r="M3" s="441"/>
      <c r="N3" s="441"/>
      <c r="O3" s="441"/>
      <c r="P3" s="442"/>
    </row>
    <row r="4" spans="1:16" ht="15" thickBot="1" x14ac:dyDescent="0.25"/>
    <row r="5" spans="1:16" ht="44.25" customHeight="1" thickBot="1" x14ac:dyDescent="0.3">
      <c r="A5" s="434" t="s">
        <v>557</v>
      </c>
      <c r="B5" s="435"/>
      <c r="C5" s="435"/>
      <c r="D5" s="435"/>
      <c r="E5" s="435"/>
      <c r="F5" s="435"/>
      <c r="G5" s="435"/>
      <c r="H5" s="435"/>
      <c r="I5" s="435"/>
      <c r="J5" s="435"/>
      <c r="K5" s="435"/>
      <c r="L5" s="435"/>
      <c r="M5" s="435"/>
      <c r="N5" s="435"/>
      <c r="O5" s="436"/>
    </row>
    <row r="6" spans="1:16" ht="39.75" customHeight="1" x14ac:dyDescent="0.25">
      <c r="A6" s="344" t="s">
        <v>558</v>
      </c>
      <c r="B6" s="345" t="s">
        <v>559</v>
      </c>
      <c r="C6" s="346" t="s">
        <v>560</v>
      </c>
      <c r="D6" s="346" t="s">
        <v>561</v>
      </c>
      <c r="E6" s="346" t="s">
        <v>562</v>
      </c>
      <c r="F6" s="346" t="s">
        <v>563</v>
      </c>
      <c r="G6" s="346" t="s">
        <v>564</v>
      </c>
      <c r="H6" s="346" t="s">
        <v>565</v>
      </c>
      <c r="I6" s="346" t="s">
        <v>566</v>
      </c>
      <c r="J6" s="346" t="s">
        <v>567</v>
      </c>
      <c r="K6" s="346" t="s">
        <v>568</v>
      </c>
      <c r="L6" s="346" t="s">
        <v>569</v>
      </c>
      <c r="M6" s="346" t="s">
        <v>570</v>
      </c>
      <c r="N6" s="346" t="s">
        <v>571</v>
      </c>
      <c r="O6" s="346" t="s">
        <v>572</v>
      </c>
      <c r="P6" s="307" t="s">
        <v>173</v>
      </c>
    </row>
    <row r="7" spans="1:16" ht="144" x14ac:dyDescent="0.2">
      <c r="A7" s="224">
        <v>1</v>
      </c>
      <c r="B7" s="225" t="s">
        <v>517</v>
      </c>
      <c r="C7" s="226"/>
      <c r="D7" s="226"/>
      <c r="E7" s="223"/>
      <c r="F7" s="223"/>
      <c r="G7" s="223"/>
      <c r="H7" s="316">
        <v>1</v>
      </c>
      <c r="I7" s="320"/>
      <c r="J7" s="320"/>
      <c r="K7" s="320"/>
      <c r="L7" s="320"/>
      <c r="M7" s="320"/>
      <c r="N7" s="226"/>
      <c r="O7" s="226" t="s">
        <v>573</v>
      </c>
      <c r="P7" s="306" t="s">
        <v>734</v>
      </c>
    </row>
    <row r="8" spans="1:16" ht="99.75" x14ac:dyDescent="0.2">
      <c r="A8" s="224">
        <v>2</v>
      </c>
      <c r="B8" s="225" t="s">
        <v>574</v>
      </c>
      <c r="C8" s="226"/>
      <c r="D8" s="226"/>
      <c r="E8" s="226"/>
      <c r="F8" s="226"/>
      <c r="G8" s="226"/>
      <c r="H8" s="320"/>
      <c r="I8" s="320"/>
      <c r="J8" s="320"/>
      <c r="K8" s="316"/>
      <c r="L8" s="316"/>
      <c r="M8" s="316">
        <v>1</v>
      </c>
      <c r="N8" s="226"/>
      <c r="O8" s="226" t="s">
        <v>573</v>
      </c>
      <c r="P8" s="226"/>
    </row>
    <row r="9" spans="1:16" ht="57" x14ac:dyDescent="0.2">
      <c r="A9" s="224">
        <v>3</v>
      </c>
      <c r="B9" s="225" t="s">
        <v>543</v>
      </c>
      <c r="C9" s="226"/>
      <c r="D9" s="226"/>
      <c r="E9" s="226"/>
      <c r="F9" s="226"/>
      <c r="G9" s="226"/>
      <c r="H9" s="320"/>
      <c r="I9" s="320"/>
      <c r="J9" s="316"/>
      <c r="K9" s="316"/>
      <c r="L9" s="316">
        <v>1</v>
      </c>
      <c r="M9" s="320"/>
      <c r="N9" s="226"/>
      <c r="O9" s="226" t="s">
        <v>573</v>
      </c>
      <c r="P9" s="226"/>
    </row>
    <row r="10" spans="1:16" ht="71.25" x14ac:dyDescent="0.2">
      <c r="A10" s="224">
        <v>4</v>
      </c>
      <c r="B10" s="225" t="s">
        <v>518</v>
      </c>
      <c r="C10" s="226"/>
      <c r="D10" s="226"/>
      <c r="E10" s="226"/>
      <c r="F10" s="226"/>
      <c r="G10" s="226"/>
      <c r="H10" s="320"/>
      <c r="I10" s="316"/>
      <c r="J10" s="316"/>
      <c r="K10" s="316">
        <v>1</v>
      </c>
      <c r="L10" s="320"/>
      <c r="M10" s="320"/>
      <c r="N10" s="226"/>
      <c r="O10" s="226" t="s">
        <v>573</v>
      </c>
      <c r="P10" s="226"/>
    </row>
    <row r="11" spans="1:16" ht="57" x14ac:dyDescent="0.2">
      <c r="A11" s="224">
        <v>5</v>
      </c>
      <c r="B11" s="225" t="s">
        <v>575</v>
      </c>
      <c r="C11" s="226"/>
      <c r="D11" s="226"/>
      <c r="E11" s="226"/>
      <c r="F11" s="226"/>
      <c r="G11" s="226"/>
      <c r="H11" s="316"/>
      <c r="I11" s="316"/>
      <c r="J11" s="316">
        <v>1</v>
      </c>
      <c r="K11" s="320"/>
      <c r="L11" s="320"/>
      <c r="M11" s="320"/>
      <c r="N11" s="226"/>
      <c r="O11" s="226" t="s">
        <v>573</v>
      </c>
      <c r="P11" s="226"/>
    </row>
    <row r="12" spans="1:16" ht="99.75" x14ac:dyDescent="0.2">
      <c r="A12" s="224">
        <v>6</v>
      </c>
      <c r="B12" s="225" t="s">
        <v>752</v>
      </c>
      <c r="C12" s="226"/>
      <c r="D12" s="226"/>
      <c r="E12" s="226"/>
      <c r="F12" s="226"/>
      <c r="G12" s="226"/>
      <c r="H12" s="320"/>
      <c r="I12" s="316">
        <v>1</v>
      </c>
      <c r="J12" s="320"/>
      <c r="K12" s="320"/>
      <c r="L12" s="320"/>
      <c r="M12" s="320"/>
      <c r="N12" s="226"/>
      <c r="O12" s="306" t="s">
        <v>576</v>
      </c>
    </row>
    <row r="13" spans="1:16" ht="71.25" x14ac:dyDescent="0.2">
      <c r="A13" s="224">
        <v>7</v>
      </c>
      <c r="B13" s="225" t="s">
        <v>577</v>
      </c>
      <c r="C13" s="226"/>
      <c r="D13" s="226"/>
      <c r="E13" s="226"/>
      <c r="F13" s="226"/>
      <c r="G13" s="226"/>
      <c r="H13" s="320"/>
      <c r="I13" s="320"/>
      <c r="J13" s="320"/>
      <c r="K13" s="320"/>
      <c r="L13" s="320"/>
      <c r="M13" s="316">
        <v>1</v>
      </c>
      <c r="N13" s="226"/>
      <c r="O13" s="306" t="s">
        <v>576</v>
      </c>
      <c r="P13" s="226"/>
    </row>
    <row r="14" spans="1:16" ht="39" customHeight="1" x14ac:dyDescent="0.2">
      <c r="A14" s="224">
        <v>8</v>
      </c>
      <c r="B14" s="225" t="s">
        <v>578</v>
      </c>
      <c r="C14" s="226"/>
      <c r="D14" s="226"/>
      <c r="E14" s="226"/>
      <c r="F14" s="226"/>
      <c r="G14" s="226"/>
      <c r="H14" s="320"/>
      <c r="I14" s="316">
        <v>1</v>
      </c>
      <c r="J14" s="320"/>
      <c r="K14" s="320"/>
      <c r="L14" s="320"/>
      <c r="M14" s="320"/>
      <c r="N14" s="226"/>
      <c r="O14" s="306" t="s">
        <v>579</v>
      </c>
      <c r="P14" s="226"/>
    </row>
    <row r="15" spans="1:16" ht="56.25" customHeight="1" x14ac:dyDescent="0.2">
      <c r="A15" s="224">
        <v>9</v>
      </c>
      <c r="B15" s="225" t="s">
        <v>749</v>
      </c>
      <c r="C15" s="223" t="s">
        <v>580</v>
      </c>
      <c r="D15" s="223" t="s">
        <v>580</v>
      </c>
      <c r="E15" s="223" t="s">
        <v>580</v>
      </c>
      <c r="F15" s="226"/>
      <c r="G15" s="226"/>
      <c r="H15" s="320"/>
      <c r="I15" s="320"/>
      <c r="J15" s="320"/>
      <c r="K15" s="320"/>
      <c r="L15" s="320"/>
      <c r="M15" s="320"/>
      <c r="N15" s="226"/>
      <c r="O15" s="226" t="s">
        <v>581</v>
      </c>
      <c r="P15" s="306" t="s">
        <v>838</v>
      </c>
    </row>
    <row r="16" spans="1:16" ht="67.5" customHeight="1" x14ac:dyDescent="0.2">
      <c r="A16" s="224">
        <v>10</v>
      </c>
      <c r="B16" s="225" t="s">
        <v>582</v>
      </c>
      <c r="C16" s="226"/>
      <c r="D16" s="226"/>
      <c r="E16" s="226"/>
      <c r="F16" s="226"/>
      <c r="G16" s="226"/>
      <c r="H16" s="226"/>
      <c r="I16" s="223" t="s">
        <v>580</v>
      </c>
      <c r="J16" s="223" t="s">
        <v>580</v>
      </c>
      <c r="K16" s="223" t="s">
        <v>580</v>
      </c>
      <c r="L16" s="223" t="s">
        <v>580</v>
      </c>
      <c r="M16" s="223" t="s">
        <v>580</v>
      </c>
      <c r="N16" s="223" t="s">
        <v>580</v>
      </c>
      <c r="O16" s="226" t="s">
        <v>581</v>
      </c>
      <c r="P16" s="226"/>
    </row>
    <row r="17" spans="1:9" ht="63" customHeight="1" x14ac:dyDescent="0.2">
      <c r="A17" s="433" t="s">
        <v>842</v>
      </c>
      <c r="B17" s="433"/>
      <c r="C17" s="433"/>
      <c r="D17" s="433"/>
      <c r="E17" s="433"/>
      <c r="F17" s="433"/>
      <c r="G17" s="433"/>
      <c r="H17" s="433"/>
      <c r="I17" s="433"/>
    </row>
    <row r="18" spans="1:9" ht="78.75" customHeight="1" x14ac:dyDescent="0.2">
      <c r="A18" s="433" t="s">
        <v>843</v>
      </c>
      <c r="B18" s="433"/>
      <c r="C18" s="433"/>
      <c r="D18" s="433"/>
      <c r="E18" s="433"/>
      <c r="F18" s="433"/>
      <c r="G18" s="433"/>
      <c r="H18" s="433"/>
      <c r="I18" s="433"/>
    </row>
    <row r="19" spans="1:9" ht="163.5" customHeight="1" x14ac:dyDescent="0.2">
      <c r="A19" s="433" t="s">
        <v>803</v>
      </c>
      <c r="B19" s="433"/>
      <c r="C19" s="433"/>
      <c r="D19" s="433"/>
      <c r="E19" s="433"/>
      <c r="F19" s="433"/>
      <c r="G19" s="433"/>
      <c r="H19" s="433"/>
      <c r="I19" s="433"/>
    </row>
  </sheetData>
  <mergeCells count="5">
    <mergeCell ref="A19:I19"/>
    <mergeCell ref="A5:O5"/>
    <mergeCell ref="A2:P3"/>
    <mergeCell ref="A18:I18"/>
    <mergeCell ref="A17:I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09"/>
  <sheetViews>
    <sheetView topLeftCell="A109" workbookViewId="0">
      <selection activeCell="A115" sqref="A115"/>
    </sheetView>
  </sheetViews>
  <sheetFormatPr baseColWidth="10" defaultRowHeight="14.25" x14ac:dyDescent="0.2"/>
  <sheetData>
    <row r="2" spans="2:10" ht="45" x14ac:dyDescent="0.25">
      <c r="B2" s="79" t="s">
        <v>174</v>
      </c>
      <c r="C2" s="79" t="s">
        <v>175</v>
      </c>
      <c r="D2" s="56" t="s">
        <v>176</v>
      </c>
      <c r="E2" s="57" t="s">
        <v>177</v>
      </c>
      <c r="F2" s="58" t="s">
        <v>178</v>
      </c>
      <c r="G2" s="56" t="s">
        <v>179</v>
      </c>
      <c r="H2" s="58" t="s">
        <v>180</v>
      </c>
      <c r="I2" s="59" t="s">
        <v>181</v>
      </c>
      <c r="J2" s="60" t="s">
        <v>182</v>
      </c>
    </row>
    <row r="3" spans="2:10" ht="225" x14ac:dyDescent="0.2">
      <c r="B3" s="443" t="s">
        <v>183</v>
      </c>
      <c r="C3" s="443">
        <v>4</v>
      </c>
      <c r="D3" s="61" t="s">
        <v>184</v>
      </c>
      <c r="E3" s="62">
        <v>43845</v>
      </c>
      <c r="F3" s="63" t="s">
        <v>185</v>
      </c>
      <c r="G3" s="64" t="s">
        <v>186</v>
      </c>
      <c r="H3" s="64" t="s">
        <v>187</v>
      </c>
      <c r="I3" s="65" t="s">
        <v>188</v>
      </c>
      <c r="J3" s="63" t="s">
        <v>189</v>
      </c>
    </row>
    <row r="4" spans="2:10" ht="315" x14ac:dyDescent="0.2">
      <c r="B4" s="444"/>
      <c r="C4" s="444"/>
      <c r="D4" s="66" t="s">
        <v>190</v>
      </c>
      <c r="E4" s="62">
        <v>43858</v>
      </c>
      <c r="F4" s="63" t="s">
        <v>191</v>
      </c>
      <c r="G4" s="64" t="s">
        <v>192</v>
      </c>
      <c r="H4" s="64" t="s">
        <v>187</v>
      </c>
      <c r="I4" s="65" t="s">
        <v>188</v>
      </c>
      <c r="J4" s="63" t="s">
        <v>189</v>
      </c>
    </row>
    <row r="5" spans="2:10" ht="240" x14ac:dyDescent="0.2">
      <c r="B5" s="444"/>
      <c r="C5" s="444"/>
      <c r="D5" s="66" t="s">
        <v>193</v>
      </c>
      <c r="E5" s="62">
        <v>43860</v>
      </c>
      <c r="F5" s="63" t="s">
        <v>194</v>
      </c>
      <c r="G5" s="64" t="s">
        <v>195</v>
      </c>
      <c r="H5" s="64" t="s">
        <v>187</v>
      </c>
      <c r="I5" s="65"/>
      <c r="J5" s="63" t="s">
        <v>189</v>
      </c>
    </row>
    <row r="6" spans="2:10" ht="315" x14ac:dyDescent="0.2">
      <c r="B6" s="445"/>
      <c r="C6" s="445"/>
      <c r="D6" s="66" t="s">
        <v>196</v>
      </c>
      <c r="E6" s="62">
        <v>43860</v>
      </c>
      <c r="F6" s="63" t="s">
        <v>197</v>
      </c>
      <c r="G6" s="64" t="s">
        <v>198</v>
      </c>
      <c r="H6" s="64" t="s">
        <v>187</v>
      </c>
      <c r="I6" s="65" t="s">
        <v>188</v>
      </c>
      <c r="J6" s="63" t="s">
        <v>189</v>
      </c>
    </row>
    <row r="7" spans="2:10" ht="285" x14ac:dyDescent="0.2">
      <c r="B7" s="443" t="s">
        <v>199</v>
      </c>
      <c r="C7" s="443">
        <v>6</v>
      </c>
      <c r="D7" s="66" t="s">
        <v>200</v>
      </c>
      <c r="E7" s="62">
        <v>43874</v>
      </c>
      <c r="F7" s="63" t="s">
        <v>201</v>
      </c>
      <c r="G7" s="64" t="s">
        <v>202</v>
      </c>
      <c r="H7" s="64" t="s">
        <v>187</v>
      </c>
      <c r="I7" s="65" t="s">
        <v>188</v>
      </c>
      <c r="J7" s="63" t="s">
        <v>189</v>
      </c>
    </row>
    <row r="8" spans="2:10" ht="165" x14ac:dyDescent="0.2">
      <c r="B8" s="444"/>
      <c r="C8" s="444"/>
      <c r="D8" s="66" t="s">
        <v>203</v>
      </c>
      <c r="E8" s="62">
        <v>43879</v>
      </c>
      <c r="F8" s="63" t="s">
        <v>204</v>
      </c>
      <c r="G8" s="64" t="s">
        <v>205</v>
      </c>
      <c r="H8" s="64" t="s">
        <v>187</v>
      </c>
      <c r="I8" s="65" t="s">
        <v>206</v>
      </c>
      <c r="J8" s="63" t="s">
        <v>189</v>
      </c>
    </row>
    <row r="9" spans="2:10" ht="225" x14ac:dyDescent="0.2">
      <c r="B9" s="444"/>
      <c r="C9" s="444"/>
      <c r="D9" s="66" t="s">
        <v>207</v>
      </c>
      <c r="E9" s="62">
        <v>43880</v>
      </c>
      <c r="F9" s="63" t="s">
        <v>208</v>
      </c>
      <c r="G9" s="64" t="s">
        <v>209</v>
      </c>
      <c r="H9" s="64" t="s">
        <v>187</v>
      </c>
      <c r="I9" s="65" t="s">
        <v>206</v>
      </c>
      <c r="J9" s="63" t="s">
        <v>189</v>
      </c>
    </row>
    <row r="10" spans="2:10" ht="375" x14ac:dyDescent="0.2">
      <c r="B10" s="444"/>
      <c r="C10" s="444"/>
      <c r="D10" s="66" t="s">
        <v>210</v>
      </c>
      <c r="E10" s="62">
        <v>43888</v>
      </c>
      <c r="F10" s="63" t="s">
        <v>211</v>
      </c>
      <c r="G10" s="64" t="s">
        <v>212</v>
      </c>
      <c r="H10" s="64" t="s">
        <v>187</v>
      </c>
      <c r="I10" s="65" t="s">
        <v>206</v>
      </c>
      <c r="J10" s="63" t="s">
        <v>189</v>
      </c>
    </row>
    <row r="11" spans="2:10" ht="409.5" x14ac:dyDescent="0.2">
      <c r="B11" s="444"/>
      <c r="C11" s="444"/>
      <c r="D11" s="66" t="s">
        <v>213</v>
      </c>
      <c r="E11" s="62">
        <v>43888</v>
      </c>
      <c r="F11" s="63" t="s">
        <v>214</v>
      </c>
      <c r="G11" s="64"/>
      <c r="H11" s="64" t="s">
        <v>187</v>
      </c>
      <c r="I11" s="65" t="s">
        <v>206</v>
      </c>
      <c r="J11" s="63" t="s">
        <v>189</v>
      </c>
    </row>
    <row r="12" spans="2:10" ht="105" x14ac:dyDescent="0.2">
      <c r="B12" s="445"/>
      <c r="C12" s="445"/>
      <c r="D12" s="66" t="s">
        <v>215</v>
      </c>
      <c r="E12" s="62">
        <v>43889</v>
      </c>
      <c r="F12" s="63" t="s">
        <v>216</v>
      </c>
      <c r="G12" s="64" t="s">
        <v>217</v>
      </c>
      <c r="H12" s="64" t="s">
        <v>187</v>
      </c>
      <c r="I12" s="65" t="s">
        <v>206</v>
      </c>
      <c r="J12" s="63" t="s">
        <v>189</v>
      </c>
    </row>
    <row r="13" spans="2:10" ht="240" x14ac:dyDescent="0.2">
      <c r="B13" s="443" t="s">
        <v>218</v>
      </c>
      <c r="C13" s="443">
        <v>10</v>
      </c>
      <c r="D13" s="66" t="s">
        <v>219</v>
      </c>
      <c r="E13" s="62">
        <v>43893</v>
      </c>
      <c r="F13" s="63" t="s">
        <v>220</v>
      </c>
      <c r="G13" s="64" t="s">
        <v>221</v>
      </c>
      <c r="H13" s="64" t="s">
        <v>187</v>
      </c>
      <c r="I13" s="65" t="s">
        <v>222</v>
      </c>
      <c r="J13" s="63" t="s">
        <v>189</v>
      </c>
    </row>
    <row r="14" spans="2:10" ht="409.5" x14ac:dyDescent="0.2">
      <c r="B14" s="444"/>
      <c r="C14" s="444"/>
      <c r="D14" s="66" t="s">
        <v>223</v>
      </c>
      <c r="E14" s="62">
        <v>43895</v>
      </c>
      <c r="F14" s="63" t="s">
        <v>224</v>
      </c>
      <c r="G14" s="64" t="s">
        <v>225</v>
      </c>
      <c r="H14" s="64" t="s">
        <v>187</v>
      </c>
      <c r="I14" s="65" t="s">
        <v>206</v>
      </c>
      <c r="J14" s="63" t="s">
        <v>189</v>
      </c>
    </row>
    <row r="15" spans="2:10" ht="210" x14ac:dyDescent="0.2">
      <c r="B15" s="444"/>
      <c r="C15" s="444"/>
      <c r="D15" s="66" t="s">
        <v>226</v>
      </c>
      <c r="E15" s="62">
        <v>43895</v>
      </c>
      <c r="F15" s="63" t="s">
        <v>227</v>
      </c>
      <c r="G15" s="64" t="s">
        <v>228</v>
      </c>
      <c r="H15" s="64" t="s">
        <v>187</v>
      </c>
      <c r="I15" s="65" t="s">
        <v>206</v>
      </c>
      <c r="J15" s="63" t="s">
        <v>189</v>
      </c>
    </row>
    <row r="16" spans="2:10" ht="225" x14ac:dyDescent="0.2">
      <c r="B16" s="444"/>
      <c r="C16" s="444"/>
      <c r="D16" s="66" t="s">
        <v>229</v>
      </c>
      <c r="E16" s="62">
        <v>43899</v>
      </c>
      <c r="F16" s="63" t="s">
        <v>230</v>
      </c>
      <c r="G16" s="64" t="s">
        <v>231</v>
      </c>
      <c r="H16" s="64" t="s">
        <v>187</v>
      </c>
      <c r="I16" s="65" t="s">
        <v>188</v>
      </c>
      <c r="J16" s="63" t="s">
        <v>189</v>
      </c>
    </row>
    <row r="17" spans="2:10" ht="165" x14ac:dyDescent="0.2">
      <c r="B17" s="444"/>
      <c r="C17" s="444"/>
      <c r="D17" s="66" t="s">
        <v>232</v>
      </c>
      <c r="E17" s="62">
        <v>43901</v>
      </c>
      <c r="F17" s="63" t="s">
        <v>233</v>
      </c>
      <c r="G17" s="64"/>
      <c r="H17" s="64" t="s">
        <v>187</v>
      </c>
      <c r="I17" s="65" t="s">
        <v>188</v>
      </c>
      <c r="J17" s="63" t="s">
        <v>234</v>
      </c>
    </row>
    <row r="18" spans="2:10" ht="255" x14ac:dyDescent="0.2">
      <c r="B18" s="444"/>
      <c r="C18" s="444"/>
      <c r="D18" s="66" t="s">
        <v>235</v>
      </c>
      <c r="E18" s="62">
        <v>43901</v>
      </c>
      <c r="F18" s="63" t="s">
        <v>236</v>
      </c>
      <c r="G18" s="64" t="s">
        <v>237</v>
      </c>
      <c r="H18" s="64" t="s">
        <v>187</v>
      </c>
      <c r="I18" s="65" t="s">
        <v>188</v>
      </c>
      <c r="J18" s="63" t="s">
        <v>189</v>
      </c>
    </row>
    <row r="19" spans="2:10" ht="225" x14ac:dyDescent="0.2">
      <c r="B19" s="444"/>
      <c r="C19" s="444"/>
      <c r="D19" s="66" t="s">
        <v>238</v>
      </c>
      <c r="E19" s="62">
        <v>43902</v>
      </c>
      <c r="F19" s="63" t="s">
        <v>239</v>
      </c>
      <c r="G19" s="64" t="s">
        <v>240</v>
      </c>
      <c r="H19" s="64" t="s">
        <v>187</v>
      </c>
      <c r="I19" s="65" t="s">
        <v>188</v>
      </c>
      <c r="J19" s="63" t="s">
        <v>189</v>
      </c>
    </row>
    <row r="20" spans="2:10" ht="225" x14ac:dyDescent="0.2">
      <c r="B20" s="444"/>
      <c r="C20" s="444"/>
      <c r="D20" s="66" t="s">
        <v>241</v>
      </c>
      <c r="E20" s="62">
        <v>43907</v>
      </c>
      <c r="F20" s="63" t="s">
        <v>242</v>
      </c>
      <c r="G20" s="64" t="s">
        <v>243</v>
      </c>
      <c r="H20" s="64" t="s">
        <v>187</v>
      </c>
      <c r="I20" s="65" t="s">
        <v>188</v>
      </c>
      <c r="J20" s="63" t="s">
        <v>189</v>
      </c>
    </row>
    <row r="21" spans="2:10" ht="345" x14ac:dyDescent="0.2">
      <c r="B21" s="444"/>
      <c r="C21" s="444"/>
      <c r="D21" s="66" t="s">
        <v>244</v>
      </c>
      <c r="E21" s="62">
        <v>43914</v>
      </c>
      <c r="F21" s="63" t="s">
        <v>245</v>
      </c>
      <c r="G21" s="64" t="s">
        <v>246</v>
      </c>
      <c r="H21" s="64" t="s">
        <v>187</v>
      </c>
      <c r="I21" s="65" t="s">
        <v>188</v>
      </c>
      <c r="J21" s="63" t="s">
        <v>247</v>
      </c>
    </row>
    <row r="22" spans="2:10" ht="180" x14ac:dyDescent="0.2">
      <c r="B22" s="445"/>
      <c r="C22" s="445"/>
      <c r="D22" s="66" t="s">
        <v>248</v>
      </c>
      <c r="E22" s="62">
        <v>43921</v>
      </c>
      <c r="F22" s="63" t="s">
        <v>249</v>
      </c>
      <c r="G22" s="64" t="s">
        <v>250</v>
      </c>
      <c r="H22" s="64" t="s">
        <v>187</v>
      </c>
      <c r="I22" s="65" t="s">
        <v>188</v>
      </c>
      <c r="J22" s="63" t="s">
        <v>189</v>
      </c>
    </row>
    <row r="23" spans="2:10" ht="300" x14ac:dyDescent="0.2">
      <c r="B23" s="443" t="s">
        <v>251</v>
      </c>
      <c r="C23" s="443">
        <v>8</v>
      </c>
      <c r="D23" s="66" t="s">
        <v>252</v>
      </c>
      <c r="E23" s="62">
        <v>43924</v>
      </c>
      <c r="F23" s="63" t="s">
        <v>253</v>
      </c>
      <c r="G23" s="64"/>
      <c r="H23" s="64" t="s">
        <v>187</v>
      </c>
      <c r="I23" s="65" t="s">
        <v>254</v>
      </c>
      <c r="J23" s="63" t="s">
        <v>189</v>
      </c>
    </row>
    <row r="24" spans="2:10" ht="180" x14ac:dyDescent="0.2">
      <c r="B24" s="444"/>
      <c r="C24" s="444"/>
      <c r="D24" s="66" t="s">
        <v>255</v>
      </c>
      <c r="E24" s="62">
        <v>43938</v>
      </c>
      <c r="F24" s="63" t="s">
        <v>256</v>
      </c>
      <c r="G24" s="64" t="s">
        <v>257</v>
      </c>
      <c r="H24" s="64" t="s">
        <v>187</v>
      </c>
      <c r="I24" s="65" t="s">
        <v>206</v>
      </c>
      <c r="J24" s="63" t="s">
        <v>189</v>
      </c>
    </row>
    <row r="25" spans="2:10" ht="285" x14ac:dyDescent="0.2">
      <c r="B25" s="444"/>
      <c r="C25" s="444"/>
      <c r="D25" s="66" t="s">
        <v>258</v>
      </c>
      <c r="E25" s="62">
        <v>43944</v>
      </c>
      <c r="F25" s="63" t="s">
        <v>259</v>
      </c>
      <c r="G25" s="64" t="s">
        <v>260</v>
      </c>
      <c r="H25" s="64" t="s">
        <v>187</v>
      </c>
      <c r="I25" s="65" t="s">
        <v>188</v>
      </c>
      <c r="J25" s="63" t="s">
        <v>189</v>
      </c>
    </row>
    <row r="26" spans="2:10" ht="225" x14ac:dyDescent="0.2">
      <c r="B26" s="444"/>
      <c r="C26" s="444"/>
      <c r="D26" s="66" t="s">
        <v>261</v>
      </c>
      <c r="E26" s="62">
        <v>43945</v>
      </c>
      <c r="F26" s="63" t="s">
        <v>262</v>
      </c>
      <c r="G26" s="64" t="s">
        <v>263</v>
      </c>
      <c r="H26" s="64" t="s">
        <v>187</v>
      </c>
      <c r="I26" s="65" t="s">
        <v>188</v>
      </c>
      <c r="J26" s="63" t="s">
        <v>189</v>
      </c>
    </row>
    <row r="27" spans="2:10" ht="225" x14ac:dyDescent="0.2">
      <c r="B27" s="444"/>
      <c r="C27" s="444"/>
      <c r="D27" s="66" t="s">
        <v>264</v>
      </c>
      <c r="E27" s="62">
        <v>43945</v>
      </c>
      <c r="F27" s="63" t="s">
        <v>265</v>
      </c>
      <c r="G27" s="64" t="s">
        <v>266</v>
      </c>
      <c r="H27" s="67" t="s">
        <v>187</v>
      </c>
      <c r="I27" s="65" t="s">
        <v>188</v>
      </c>
      <c r="J27" s="63" t="s">
        <v>189</v>
      </c>
    </row>
    <row r="28" spans="2:10" ht="409.5" x14ac:dyDescent="0.2">
      <c r="B28" s="444"/>
      <c r="C28" s="444"/>
      <c r="D28" s="66" t="s">
        <v>267</v>
      </c>
      <c r="E28" s="62">
        <v>43948</v>
      </c>
      <c r="F28" s="63" t="s">
        <v>268</v>
      </c>
      <c r="G28" s="64" t="s">
        <v>269</v>
      </c>
      <c r="H28" s="64" t="s">
        <v>187</v>
      </c>
      <c r="I28" s="68"/>
      <c r="J28" s="63" t="s">
        <v>189</v>
      </c>
    </row>
    <row r="29" spans="2:10" ht="390" x14ac:dyDescent="0.2">
      <c r="B29" s="444"/>
      <c r="C29" s="444"/>
      <c r="D29" s="66" t="s">
        <v>270</v>
      </c>
      <c r="E29" s="69">
        <v>43951</v>
      </c>
      <c r="F29" s="63" t="s">
        <v>271</v>
      </c>
      <c r="G29" s="64" t="s">
        <v>272</v>
      </c>
      <c r="H29" s="64" t="s">
        <v>187</v>
      </c>
      <c r="I29" s="65" t="s">
        <v>206</v>
      </c>
      <c r="J29" s="63" t="s">
        <v>189</v>
      </c>
    </row>
    <row r="30" spans="2:10" ht="180" x14ac:dyDescent="0.2">
      <c r="B30" s="445"/>
      <c r="C30" s="445"/>
      <c r="D30" s="66" t="s">
        <v>273</v>
      </c>
      <c r="E30" s="69">
        <v>43955</v>
      </c>
      <c r="F30" s="63" t="s">
        <v>274</v>
      </c>
      <c r="G30" s="64" t="s">
        <v>269</v>
      </c>
      <c r="H30" s="64" t="s">
        <v>187</v>
      </c>
      <c r="I30" s="65" t="s">
        <v>206</v>
      </c>
      <c r="J30" s="63" t="s">
        <v>189</v>
      </c>
    </row>
    <row r="31" spans="2:10" ht="285" x14ac:dyDescent="0.2">
      <c r="B31" s="443" t="s">
        <v>275</v>
      </c>
      <c r="C31" s="443">
        <v>20</v>
      </c>
      <c r="D31" s="66" t="s">
        <v>276</v>
      </c>
      <c r="E31" s="69">
        <v>43956</v>
      </c>
      <c r="F31" s="63" t="s">
        <v>277</v>
      </c>
      <c r="G31" s="64" t="s">
        <v>278</v>
      </c>
      <c r="H31" s="64" t="s">
        <v>187</v>
      </c>
      <c r="I31" s="65" t="s">
        <v>188</v>
      </c>
      <c r="J31" s="63" t="s">
        <v>189</v>
      </c>
    </row>
    <row r="32" spans="2:10" ht="409.5" x14ac:dyDescent="0.2">
      <c r="B32" s="444"/>
      <c r="C32" s="444"/>
      <c r="D32" s="66" t="s">
        <v>279</v>
      </c>
      <c r="E32" s="69">
        <v>43956</v>
      </c>
      <c r="F32" s="63" t="s">
        <v>280</v>
      </c>
      <c r="G32" s="64" t="s">
        <v>281</v>
      </c>
      <c r="H32" s="64" t="s">
        <v>187</v>
      </c>
      <c r="I32" s="65" t="s">
        <v>188</v>
      </c>
      <c r="J32" s="63" t="s">
        <v>189</v>
      </c>
    </row>
    <row r="33" spans="2:10" ht="270" x14ac:dyDescent="0.2">
      <c r="B33" s="444"/>
      <c r="C33" s="444"/>
      <c r="D33" s="66" t="s">
        <v>282</v>
      </c>
      <c r="E33" s="69">
        <v>43957</v>
      </c>
      <c r="F33" s="63" t="s">
        <v>283</v>
      </c>
      <c r="G33" s="64" t="s">
        <v>284</v>
      </c>
      <c r="H33" s="64" t="s">
        <v>187</v>
      </c>
      <c r="I33" s="65" t="s">
        <v>188</v>
      </c>
      <c r="J33" s="63" t="s">
        <v>189</v>
      </c>
    </row>
    <row r="34" spans="2:10" ht="240" x14ac:dyDescent="0.2">
      <c r="B34" s="444"/>
      <c r="C34" s="444"/>
      <c r="D34" s="66" t="s">
        <v>285</v>
      </c>
      <c r="E34" s="69">
        <v>43957</v>
      </c>
      <c r="F34" s="63" t="s">
        <v>286</v>
      </c>
      <c r="G34" s="64" t="s">
        <v>257</v>
      </c>
      <c r="H34" s="64" t="s">
        <v>187</v>
      </c>
      <c r="I34" s="65" t="s">
        <v>188</v>
      </c>
      <c r="J34" s="63" t="s">
        <v>189</v>
      </c>
    </row>
    <row r="35" spans="2:10" ht="360" x14ac:dyDescent="0.2">
      <c r="B35" s="444"/>
      <c r="C35" s="444"/>
      <c r="D35" s="66" t="s">
        <v>287</v>
      </c>
      <c r="E35" s="62">
        <v>43959</v>
      </c>
      <c r="F35" s="63" t="s">
        <v>288</v>
      </c>
      <c r="G35" s="64" t="s">
        <v>289</v>
      </c>
      <c r="H35" s="64" t="s">
        <v>187</v>
      </c>
      <c r="I35" s="65" t="s">
        <v>188</v>
      </c>
      <c r="J35" s="63" t="s">
        <v>189</v>
      </c>
    </row>
    <row r="36" spans="2:10" ht="180" x14ac:dyDescent="0.2">
      <c r="B36" s="444"/>
      <c r="C36" s="444"/>
      <c r="D36" s="66" t="s">
        <v>290</v>
      </c>
      <c r="E36" s="62">
        <v>43963</v>
      </c>
      <c r="F36" s="63" t="s">
        <v>291</v>
      </c>
      <c r="G36" s="64" t="s">
        <v>292</v>
      </c>
      <c r="H36" s="64" t="s">
        <v>187</v>
      </c>
      <c r="I36" s="65" t="s">
        <v>188</v>
      </c>
      <c r="J36" s="63" t="s">
        <v>189</v>
      </c>
    </row>
    <row r="37" spans="2:10" ht="180" x14ac:dyDescent="0.2">
      <c r="B37" s="444"/>
      <c r="C37" s="444"/>
      <c r="D37" s="66" t="s">
        <v>293</v>
      </c>
      <c r="E37" s="62">
        <v>43965</v>
      </c>
      <c r="F37" s="63" t="s">
        <v>294</v>
      </c>
      <c r="G37" s="64" t="s">
        <v>295</v>
      </c>
      <c r="H37" s="64" t="s">
        <v>187</v>
      </c>
      <c r="I37" s="65"/>
      <c r="J37" s="63"/>
    </row>
    <row r="38" spans="2:10" ht="195" x14ac:dyDescent="0.2">
      <c r="B38" s="444"/>
      <c r="C38" s="444"/>
      <c r="D38" s="66" t="s">
        <v>296</v>
      </c>
      <c r="E38" s="62">
        <v>43966</v>
      </c>
      <c r="F38" s="63" t="s">
        <v>297</v>
      </c>
      <c r="G38" s="64" t="s">
        <v>298</v>
      </c>
      <c r="H38" s="64" t="s">
        <v>187</v>
      </c>
      <c r="I38" s="65" t="s">
        <v>188</v>
      </c>
      <c r="J38" s="63" t="s">
        <v>189</v>
      </c>
    </row>
    <row r="39" spans="2:10" ht="240" x14ac:dyDescent="0.2">
      <c r="B39" s="444"/>
      <c r="C39" s="444"/>
      <c r="D39" s="66" t="s">
        <v>299</v>
      </c>
      <c r="E39" s="62">
        <v>43966</v>
      </c>
      <c r="F39" s="63" t="s">
        <v>300</v>
      </c>
      <c r="G39" s="64" t="s">
        <v>301</v>
      </c>
      <c r="H39" s="64" t="s">
        <v>187</v>
      </c>
      <c r="I39" s="65" t="s">
        <v>188</v>
      </c>
      <c r="J39" s="63" t="s">
        <v>189</v>
      </c>
    </row>
    <row r="40" spans="2:10" ht="105" x14ac:dyDescent="0.2">
      <c r="B40" s="444"/>
      <c r="C40" s="444"/>
      <c r="D40" s="66" t="s">
        <v>302</v>
      </c>
      <c r="E40" s="62">
        <v>43969</v>
      </c>
      <c r="F40" s="63" t="s">
        <v>303</v>
      </c>
      <c r="G40" s="64" t="s">
        <v>304</v>
      </c>
      <c r="H40" s="64" t="s">
        <v>187</v>
      </c>
      <c r="I40" s="65" t="s">
        <v>188</v>
      </c>
      <c r="J40" s="63" t="s">
        <v>189</v>
      </c>
    </row>
    <row r="41" spans="2:10" ht="330" x14ac:dyDescent="0.2">
      <c r="B41" s="444"/>
      <c r="C41" s="444"/>
      <c r="D41" s="66" t="s">
        <v>305</v>
      </c>
      <c r="E41" s="62">
        <v>43970</v>
      </c>
      <c r="F41" s="63" t="s">
        <v>306</v>
      </c>
      <c r="G41" s="64" t="s">
        <v>307</v>
      </c>
      <c r="H41" s="64" t="s">
        <v>187</v>
      </c>
      <c r="I41" s="65" t="s">
        <v>188</v>
      </c>
      <c r="J41" s="63" t="s">
        <v>189</v>
      </c>
    </row>
    <row r="42" spans="2:10" ht="165" x14ac:dyDescent="0.2">
      <c r="B42" s="444"/>
      <c r="C42" s="444"/>
      <c r="D42" s="66" t="s">
        <v>308</v>
      </c>
      <c r="E42" s="62">
        <v>43970</v>
      </c>
      <c r="F42" s="63" t="s">
        <v>309</v>
      </c>
      <c r="G42" s="64" t="s">
        <v>298</v>
      </c>
      <c r="H42" s="64" t="s">
        <v>187</v>
      </c>
      <c r="I42" s="65" t="s">
        <v>188</v>
      </c>
      <c r="J42" s="63" t="s">
        <v>189</v>
      </c>
    </row>
    <row r="43" spans="2:10" ht="225" x14ac:dyDescent="0.2">
      <c r="B43" s="444"/>
      <c r="C43" s="444"/>
      <c r="D43" s="66" t="s">
        <v>310</v>
      </c>
      <c r="E43" s="62">
        <v>43972</v>
      </c>
      <c r="F43" s="63" t="s">
        <v>311</v>
      </c>
      <c r="G43" s="64" t="s">
        <v>312</v>
      </c>
      <c r="H43" s="64" t="s">
        <v>187</v>
      </c>
      <c r="I43" s="65" t="s">
        <v>188</v>
      </c>
      <c r="J43" s="63" t="s">
        <v>189</v>
      </c>
    </row>
    <row r="44" spans="2:10" ht="255" x14ac:dyDescent="0.2">
      <c r="B44" s="444"/>
      <c r="C44" s="444"/>
      <c r="D44" s="66" t="s">
        <v>313</v>
      </c>
      <c r="E44" s="62">
        <v>43973</v>
      </c>
      <c r="F44" s="63" t="s">
        <v>314</v>
      </c>
      <c r="G44" s="64" t="s">
        <v>315</v>
      </c>
      <c r="H44" s="64" t="s">
        <v>316</v>
      </c>
      <c r="I44" s="65" t="s">
        <v>188</v>
      </c>
      <c r="J44" s="63" t="s">
        <v>189</v>
      </c>
    </row>
    <row r="45" spans="2:10" ht="210" x14ac:dyDescent="0.2">
      <c r="B45" s="444"/>
      <c r="C45" s="444"/>
      <c r="D45" s="70" t="s">
        <v>317</v>
      </c>
      <c r="E45" s="62">
        <v>43973</v>
      </c>
      <c r="F45" s="63" t="s">
        <v>318</v>
      </c>
      <c r="G45" s="64" t="s">
        <v>319</v>
      </c>
      <c r="H45" s="64" t="s">
        <v>187</v>
      </c>
      <c r="I45" s="65" t="s">
        <v>206</v>
      </c>
      <c r="J45" s="63" t="s">
        <v>189</v>
      </c>
    </row>
    <row r="46" spans="2:10" ht="300" x14ac:dyDescent="0.2">
      <c r="B46" s="444"/>
      <c r="C46" s="444"/>
      <c r="D46" s="66" t="s">
        <v>320</v>
      </c>
      <c r="E46" s="62">
        <v>43973</v>
      </c>
      <c r="F46" s="63" t="s">
        <v>321</v>
      </c>
      <c r="G46" s="64" t="s">
        <v>322</v>
      </c>
      <c r="H46" s="64" t="s">
        <v>187</v>
      </c>
      <c r="I46" s="65" t="s">
        <v>188</v>
      </c>
      <c r="J46" s="63" t="s">
        <v>189</v>
      </c>
    </row>
    <row r="47" spans="2:10" ht="240" x14ac:dyDescent="0.2">
      <c r="B47" s="444"/>
      <c r="C47" s="444"/>
      <c r="D47" s="66" t="s">
        <v>323</v>
      </c>
      <c r="E47" s="62">
        <v>43973</v>
      </c>
      <c r="F47" s="63" t="s">
        <v>324</v>
      </c>
      <c r="G47" s="64" t="s">
        <v>325</v>
      </c>
      <c r="H47" s="64" t="s">
        <v>187</v>
      </c>
      <c r="I47" s="65" t="s">
        <v>188</v>
      </c>
      <c r="J47" s="63" t="s">
        <v>189</v>
      </c>
    </row>
    <row r="48" spans="2:10" ht="255" x14ac:dyDescent="0.2">
      <c r="B48" s="444"/>
      <c r="C48" s="444"/>
      <c r="D48" s="66" t="s">
        <v>326</v>
      </c>
      <c r="E48" s="62">
        <v>43977</v>
      </c>
      <c r="F48" s="63" t="s">
        <v>327</v>
      </c>
      <c r="G48" s="64" t="s">
        <v>292</v>
      </c>
      <c r="H48" s="64" t="s">
        <v>187</v>
      </c>
      <c r="I48" s="65" t="s">
        <v>188</v>
      </c>
      <c r="J48" s="63" t="s">
        <v>189</v>
      </c>
    </row>
    <row r="49" spans="2:10" ht="405" x14ac:dyDescent="0.2">
      <c r="B49" s="444"/>
      <c r="C49" s="444"/>
      <c r="D49" s="66" t="s">
        <v>328</v>
      </c>
      <c r="E49" s="62">
        <v>43978</v>
      </c>
      <c r="F49" s="63" t="s">
        <v>329</v>
      </c>
      <c r="G49" s="64" t="s">
        <v>328</v>
      </c>
      <c r="H49" s="64" t="s">
        <v>187</v>
      </c>
      <c r="I49" s="65" t="s">
        <v>206</v>
      </c>
      <c r="J49" s="63" t="s">
        <v>189</v>
      </c>
    </row>
    <row r="50" spans="2:10" ht="409.5" x14ac:dyDescent="0.2">
      <c r="B50" s="445"/>
      <c r="C50" s="445"/>
      <c r="D50" s="66" t="s">
        <v>330</v>
      </c>
      <c r="E50" s="62">
        <v>43979</v>
      </c>
      <c r="F50" s="63" t="s">
        <v>331</v>
      </c>
      <c r="G50" s="64" t="s">
        <v>332</v>
      </c>
      <c r="H50" s="64" t="s">
        <v>187</v>
      </c>
      <c r="I50" s="65" t="s">
        <v>206</v>
      </c>
      <c r="J50" s="63" t="s">
        <v>189</v>
      </c>
    </row>
    <row r="51" spans="2:10" ht="285" x14ac:dyDescent="0.2">
      <c r="B51" s="443" t="s">
        <v>333</v>
      </c>
      <c r="C51" s="443">
        <v>19</v>
      </c>
      <c r="D51" s="66" t="s">
        <v>334</v>
      </c>
      <c r="E51" s="62">
        <v>43983</v>
      </c>
      <c r="F51" s="63" t="s">
        <v>335</v>
      </c>
      <c r="G51" s="64" t="s">
        <v>325</v>
      </c>
      <c r="H51" s="64" t="s">
        <v>187</v>
      </c>
      <c r="I51" s="65" t="s">
        <v>188</v>
      </c>
      <c r="J51" s="63" t="s">
        <v>189</v>
      </c>
    </row>
    <row r="52" spans="2:10" ht="255" x14ac:dyDescent="0.2">
      <c r="B52" s="444"/>
      <c r="C52" s="444"/>
      <c r="D52" s="66" t="s">
        <v>336</v>
      </c>
      <c r="E52" s="62">
        <v>43984</v>
      </c>
      <c r="F52" s="63" t="s">
        <v>337</v>
      </c>
      <c r="G52" s="64" t="s">
        <v>292</v>
      </c>
      <c r="H52" s="64" t="s">
        <v>187</v>
      </c>
      <c r="I52" s="65" t="s">
        <v>188</v>
      </c>
      <c r="J52" s="63" t="s">
        <v>189</v>
      </c>
    </row>
    <row r="53" spans="2:10" ht="180" x14ac:dyDescent="0.2">
      <c r="B53" s="444"/>
      <c r="C53" s="444"/>
      <c r="D53" s="66" t="s">
        <v>338</v>
      </c>
      <c r="E53" s="62">
        <v>43984</v>
      </c>
      <c r="F53" s="63" t="s">
        <v>339</v>
      </c>
      <c r="G53" s="64" t="s">
        <v>340</v>
      </c>
      <c r="H53" s="64" t="s">
        <v>187</v>
      </c>
      <c r="I53" s="65" t="s">
        <v>206</v>
      </c>
      <c r="J53" s="63" t="s">
        <v>189</v>
      </c>
    </row>
    <row r="54" spans="2:10" ht="285" x14ac:dyDescent="0.2">
      <c r="B54" s="444"/>
      <c r="C54" s="444"/>
      <c r="D54" s="66" t="s">
        <v>341</v>
      </c>
      <c r="E54" s="62">
        <v>43985</v>
      </c>
      <c r="F54" s="63" t="s">
        <v>342</v>
      </c>
      <c r="G54" s="64" t="s">
        <v>343</v>
      </c>
      <c r="H54" s="64" t="s">
        <v>187</v>
      </c>
      <c r="I54" s="65" t="s">
        <v>188</v>
      </c>
      <c r="J54" s="63" t="s">
        <v>189</v>
      </c>
    </row>
    <row r="55" spans="2:10" ht="180" x14ac:dyDescent="0.2">
      <c r="B55" s="444"/>
      <c r="C55" s="444"/>
      <c r="D55" s="66" t="s">
        <v>344</v>
      </c>
      <c r="E55" s="62">
        <v>43990</v>
      </c>
      <c r="F55" s="63" t="s">
        <v>345</v>
      </c>
      <c r="G55" s="64" t="s">
        <v>346</v>
      </c>
      <c r="H55" s="64" t="s">
        <v>187</v>
      </c>
      <c r="I55" s="65" t="s">
        <v>206</v>
      </c>
      <c r="J55" s="63" t="s">
        <v>189</v>
      </c>
    </row>
    <row r="56" spans="2:10" ht="255" x14ac:dyDescent="0.2">
      <c r="B56" s="444"/>
      <c r="C56" s="444"/>
      <c r="D56" s="66" t="s">
        <v>347</v>
      </c>
      <c r="E56" s="62">
        <v>43991</v>
      </c>
      <c r="F56" s="63" t="s">
        <v>348</v>
      </c>
      <c r="G56" s="64" t="s">
        <v>292</v>
      </c>
      <c r="H56" s="64" t="s">
        <v>187</v>
      </c>
      <c r="I56" s="71" t="s">
        <v>188</v>
      </c>
      <c r="J56" s="63" t="s">
        <v>189</v>
      </c>
    </row>
    <row r="57" spans="2:10" ht="300" x14ac:dyDescent="0.2">
      <c r="B57" s="444"/>
      <c r="C57" s="444"/>
      <c r="D57" s="66" t="s">
        <v>349</v>
      </c>
      <c r="E57" s="62">
        <v>43991</v>
      </c>
      <c r="F57" s="63" t="s">
        <v>350</v>
      </c>
      <c r="G57" s="64" t="s">
        <v>351</v>
      </c>
      <c r="H57" s="64" t="s">
        <v>187</v>
      </c>
      <c r="I57" s="65" t="s">
        <v>188</v>
      </c>
      <c r="J57" s="63" t="s">
        <v>189</v>
      </c>
    </row>
    <row r="58" spans="2:10" ht="345" x14ac:dyDescent="0.2">
      <c r="B58" s="444"/>
      <c r="C58" s="444"/>
      <c r="D58" s="66" t="s">
        <v>352</v>
      </c>
      <c r="E58" s="62">
        <v>43991</v>
      </c>
      <c r="F58" s="63" t="s">
        <v>353</v>
      </c>
      <c r="G58" s="64" t="s">
        <v>354</v>
      </c>
      <c r="H58" s="64" t="s">
        <v>187</v>
      </c>
      <c r="I58" s="65" t="s">
        <v>188</v>
      </c>
      <c r="J58" s="63" t="s">
        <v>189</v>
      </c>
    </row>
    <row r="59" spans="2:10" ht="375" x14ac:dyDescent="0.2">
      <c r="B59" s="444"/>
      <c r="C59" s="444"/>
      <c r="D59" s="70" t="s">
        <v>355</v>
      </c>
      <c r="E59" s="72">
        <v>43998</v>
      </c>
      <c r="F59" s="73" t="s">
        <v>356</v>
      </c>
      <c r="G59" s="64" t="s">
        <v>357</v>
      </c>
      <c r="H59" s="64" t="s">
        <v>187</v>
      </c>
      <c r="I59" s="65" t="s">
        <v>358</v>
      </c>
      <c r="J59" s="73" t="s">
        <v>189</v>
      </c>
    </row>
    <row r="60" spans="2:10" ht="165" x14ac:dyDescent="0.2">
      <c r="B60" s="444"/>
      <c r="C60" s="444"/>
      <c r="D60" s="70" t="s">
        <v>359</v>
      </c>
      <c r="E60" s="72">
        <v>43998</v>
      </c>
      <c r="F60" s="73" t="s">
        <v>360</v>
      </c>
      <c r="G60" s="67" t="s">
        <v>361</v>
      </c>
      <c r="H60" s="64" t="s">
        <v>187</v>
      </c>
      <c r="I60" s="68" t="s">
        <v>206</v>
      </c>
      <c r="J60" s="73" t="s">
        <v>189</v>
      </c>
    </row>
    <row r="61" spans="2:10" ht="150" x14ac:dyDescent="0.2">
      <c r="B61" s="444"/>
      <c r="C61" s="444"/>
      <c r="D61" s="70" t="s">
        <v>362</v>
      </c>
      <c r="E61" s="62">
        <v>43998</v>
      </c>
      <c r="F61" s="63" t="s">
        <v>363</v>
      </c>
      <c r="G61" s="64" t="s">
        <v>292</v>
      </c>
      <c r="H61" s="64" t="s">
        <v>187</v>
      </c>
      <c r="I61" s="68" t="s">
        <v>364</v>
      </c>
      <c r="J61" s="63" t="s">
        <v>189</v>
      </c>
    </row>
    <row r="62" spans="2:10" ht="375" x14ac:dyDescent="0.2">
      <c r="B62" s="444"/>
      <c r="C62" s="444"/>
      <c r="D62" s="70" t="s">
        <v>365</v>
      </c>
      <c r="E62" s="72">
        <v>43998</v>
      </c>
      <c r="F62" s="73" t="s">
        <v>366</v>
      </c>
      <c r="G62" s="67" t="s">
        <v>367</v>
      </c>
      <c r="H62" s="64" t="s">
        <v>187</v>
      </c>
      <c r="I62" s="65" t="s">
        <v>358</v>
      </c>
      <c r="J62" s="63" t="s">
        <v>189</v>
      </c>
    </row>
    <row r="63" spans="2:10" ht="225" x14ac:dyDescent="0.2">
      <c r="B63" s="444"/>
      <c r="C63" s="444"/>
      <c r="D63" s="70" t="s">
        <v>368</v>
      </c>
      <c r="E63" s="72">
        <v>43998</v>
      </c>
      <c r="F63" s="73" t="s">
        <v>369</v>
      </c>
      <c r="G63" s="67" t="s">
        <v>370</v>
      </c>
      <c r="H63" s="64" t="s">
        <v>187</v>
      </c>
      <c r="I63" s="65" t="s">
        <v>222</v>
      </c>
      <c r="J63" s="63" t="s">
        <v>189</v>
      </c>
    </row>
    <row r="64" spans="2:10" ht="150" x14ac:dyDescent="0.2">
      <c r="B64" s="444"/>
      <c r="C64" s="444"/>
      <c r="D64" s="70" t="s">
        <v>371</v>
      </c>
      <c r="E64" s="74">
        <v>44005</v>
      </c>
      <c r="F64" s="75" t="s">
        <v>372</v>
      </c>
      <c r="G64" s="67" t="s">
        <v>292</v>
      </c>
      <c r="H64" s="67" t="s">
        <v>187</v>
      </c>
      <c r="I64" s="68" t="s">
        <v>364</v>
      </c>
      <c r="J64" s="73" t="s">
        <v>189</v>
      </c>
    </row>
    <row r="65" spans="2:10" ht="90" x14ac:dyDescent="0.2">
      <c r="B65" s="444"/>
      <c r="C65" s="444"/>
      <c r="D65" s="70" t="s">
        <v>373</v>
      </c>
      <c r="E65" s="74">
        <v>44005</v>
      </c>
      <c r="F65" s="73" t="s">
        <v>374</v>
      </c>
      <c r="G65" s="67"/>
      <c r="H65" s="67" t="s">
        <v>187</v>
      </c>
      <c r="I65" s="68" t="s">
        <v>206</v>
      </c>
      <c r="J65" s="73" t="s">
        <v>189</v>
      </c>
    </row>
    <row r="66" spans="2:10" ht="135" x14ac:dyDescent="0.2">
      <c r="B66" s="444"/>
      <c r="C66" s="444"/>
      <c r="D66" s="70" t="s">
        <v>375</v>
      </c>
      <c r="E66" s="74">
        <v>44006</v>
      </c>
      <c r="F66" s="73" t="s">
        <v>376</v>
      </c>
      <c r="G66" s="67" t="s">
        <v>377</v>
      </c>
      <c r="H66" s="67" t="s">
        <v>187</v>
      </c>
      <c r="I66" s="68" t="s">
        <v>206</v>
      </c>
      <c r="J66" s="73" t="s">
        <v>189</v>
      </c>
    </row>
    <row r="67" spans="2:10" ht="150" x14ac:dyDescent="0.2">
      <c r="B67" s="444"/>
      <c r="C67" s="444"/>
      <c r="D67" s="70" t="s">
        <v>378</v>
      </c>
      <c r="E67" s="74">
        <v>44007</v>
      </c>
      <c r="F67" s="73" t="s">
        <v>379</v>
      </c>
      <c r="G67" s="76" t="s">
        <v>380</v>
      </c>
      <c r="H67" s="67" t="s">
        <v>187</v>
      </c>
      <c r="I67" s="68" t="s">
        <v>206</v>
      </c>
      <c r="J67" s="73" t="s">
        <v>189</v>
      </c>
    </row>
    <row r="68" spans="2:10" ht="409.5" x14ac:dyDescent="0.2">
      <c r="B68" s="444"/>
      <c r="C68" s="444"/>
      <c r="D68" s="70" t="s">
        <v>381</v>
      </c>
      <c r="E68" s="72">
        <v>44008</v>
      </c>
      <c r="F68" s="73" t="s">
        <v>382</v>
      </c>
      <c r="G68" s="64" t="s">
        <v>383</v>
      </c>
      <c r="H68" s="67" t="s">
        <v>187</v>
      </c>
      <c r="I68" s="65" t="s">
        <v>384</v>
      </c>
      <c r="J68" s="73" t="s">
        <v>189</v>
      </c>
    </row>
    <row r="69" spans="2:10" ht="150" x14ac:dyDescent="0.2">
      <c r="B69" s="445"/>
      <c r="C69" s="445"/>
      <c r="D69" s="70" t="s">
        <v>385</v>
      </c>
      <c r="E69" s="72">
        <v>44012</v>
      </c>
      <c r="F69" s="73" t="s">
        <v>386</v>
      </c>
      <c r="G69" s="67" t="s">
        <v>292</v>
      </c>
      <c r="H69" s="67" t="s">
        <v>187</v>
      </c>
      <c r="I69" s="68" t="s">
        <v>364</v>
      </c>
      <c r="J69" s="73" t="s">
        <v>189</v>
      </c>
    </row>
    <row r="70" spans="2:10" ht="240" x14ac:dyDescent="0.2">
      <c r="B70" s="443" t="s">
        <v>387</v>
      </c>
      <c r="C70" s="443">
        <v>17</v>
      </c>
      <c r="D70" s="70" t="s">
        <v>388</v>
      </c>
      <c r="E70" s="72">
        <v>44013</v>
      </c>
      <c r="F70" s="73" t="s">
        <v>389</v>
      </c>
      <c r="G70" s="76" t="s">
        <v>390</v>
      </c>
      <c r="H70" s="67" t="s">
        <v>187</v>
      </c>
      <c r="I70" s="68" t="s">
        <v>206</v>
      </c>
      <c r="J70" s="73" t="s">
        <v>189</v>
      </c>
    </row>
    <row r="71" spans="2:10" ht="390" x14ac:dyDescent="0.2">
      <c r="B71" s="444"/>
      <c r="C71" s="444"/>
      <c r="D71" s="70" t="s">
        <v>391</v>
      </c>
      <c r="E71" s="72">
        <v>44014</v>
      </c>
      <c r="F71" s="73" t="s">
        <v>392</v>
      </c>
      <c r="G71" s="67" t="s">
        <v>393</v>
      </c>
      <c r="H71" s="67" t="s">
        <v>187</v>
      </c>
      <c r="I71" s="68" t="s">
        <v>364</v>
      </c>
      <c r="J71" s="73" t="s">
        <v>189</v>
      </c>
    </row>
    <row r="72" spans="2:10" ht="409.5" x14ac:dyDescent="0.2">
      <c r="B72" s="444"/>
      <c r="C72" s="444"/>
      <c r="D72" s="70" t="s">
        <v>394</v>
      </c>
      <c r="E72" s="72">
        <v>44014</v>
      </c>
      <c r="F72" s="73" t="s">
        <v>395</v>
      </c>
      <c r="G72" s="67" t="s">
        <v>396</v>
      </c>
      <c r="H72" s="67" t="s">
        <v>187</v>
      </c>
      <c r="I72" s="65" t="s">
        <v>358</v>
      </c>
      <c r="J72" s="73" t="s">
        <v>189</v>
      </c>
    </row>
    <row r="73" spans="2:10" ht="240" x14ac:dyDescent="0.2">
      <c r="B73" s="444"/>
      <c r="C73" s="444"/>
      <c r="D73" s="70" t="s">
        <v>397</v>
      </c>
      <c r="E73" s="72">
        <v>44014</v>
      </c>
      <c r="F73" s="73" t="s">
        <v>398</v>
      </c>
      <c r="G73" s="67" t="s">
        <v>399</v>
      </c>
      <c r="H73" s="67" t="s">
        <v>187</v>
      </c>
      <c r="I73" s="68" t="s">
        <v>206</v>
      </c>
      <c r="J73" s="73" t="s">
        <v>189</v>
      </c>
    </row>
    <row r="74" spans="2:10" ht="409.5" x14ac:dyDescent="0.2">
      <c r="B74" s="444"/>
      <c r="C74" s="444"/>
      <c r="D74" s="70" t="s">
        <v>400</v>
      </c>
      <c r="E74" s="72">
        <v>44018</v>
      </c>
      <c r="F74" s="73" t="s">
        <v>401</v>
      </c>
      <c r="G74" s="67" t="s">
        <v>402</v>
      </c>
      <c r="H74" s="67" t="s">
        <v>187</v>
      </c>
      <c r="I74" s="68" t="s">
        <v>206</v>
      </c>
      <c r="J74" s="73" t="s">
        <v>189</v>
      </c>
    </row>
    <row r="75" spans="2:10" ht="150" x14ac:dyDescent="0.2">
      <c r="B75" s="444"/>
      <c r="C75" s="444"/>
      <c r="D75" s="70" t="s">
        <v>403</v>
      </c>
      <c r="E75" s="72">
        <v>44018</v>
      </c>
      <c r="F75" s="73" t="s">
        <v>363</v>
      </c>
      <c r="G75" s="67" t="s">
        <v>292</v>
      </c>
      <c r="H75" s="67" t="s">
        <v>187</v>
      </c>
      <c r="I75" s="68" t="s">
        <v>364</v>
      </c>
      <c r="J75" s="73" t="s">
        <v>189</v>
      </c>
    </row>
    <row r="76" spans="2:10" ht="120" x14ac:dyDescent="0.2">
      <c r="B76" s="444"/>
      <c r="C76" s="444"/>
      <c r="D76" s="70" t="s">
        <v>404</v>
      </c>
      <c r="E76" s="72">
        <v>44021</v>
      </c>
      <c r="F76" s="73" t="s">
        <v>405</v>
      </c>
      <c r="G76" s="67" t="s">
        <v>406</v>
      </c>
      <c r="H76" s="67" t="s">
        <v>187</v>
      </c>
      <c r="I76" s="68" t="s">
        <v>407</v>
      </c>
      <c r="J76" s="73" t="s">
        <v>189</v>
      </c>
    </row>
    <row r="77" spans="2:10" ht="135" x14ac:dyDescent="0.2">
      <c r="B77" s="444"/>
      <c r="C77" s="444"/>
      <c r="D77" s="70" t="s">
        <v>408</v>
      </c>
      <c r="E77" s="72">
        <v>44025</v>
      </c>
      <c r="F77" s="73" t="s">
        <v>409</v>
      </c>
      <c r="G77" s="76" t="s">
        <v>410</v>
      </c>
      <c r="H77" s="67" t="s">
        <v>187</v>
      </c>
      <c r="I77" s="68" t="s">
        <v>206</v>
      </c>
      <c r="J77" s="73" t="s">
        <v>189</v>
      </c>
    </row>
    <row r="78" spans="2:10" ht="165" x14ac:dyDescent="0.2">
      <c r="B78" s="444"/>
      <c r="C78" s="444"/>
      <c r="D78" s="70" t="s">
        <v>411</v>
      </c>
      <c r="E78" s="72">
        <v>44025</v>
      </c>
      <c r="F78" s="73" t="s">
        <v>412</v>
      </c>
      <c r="G78" s="67" t="s">
        <v>399</v>
      </c>
      <c r="H78" s="67" t="s">
        <v>187</v>
      </c>
      <c r="I78" s="68" t="s">
        <v>206</v>
      </c>
      <c r="J78" s="73" t="s">
        <v>189</v>
      </c>
    </row>
    <row r="79" spans="2:10" ht="150" x14ac:dyDescent="0.2">
      <c r="B79" s="444"/>
      <c r="C79" s="444"/>
      <c r="D79" s="70" t="s">
        <v>413</v>
      </c>
      <c r="E79" s="72">
        <v>44025</v>
      </c>
      <c r="F79" s="73" t="s">
        <v>372</v>
      </c>
      <c r="G79" s="67" t="s">
        <v>292</v>
      </c>
      <c r="H79" s="67" t="s">
        <v>187</v>
      </c>
      <c r="I79" s="68" t="s">
        <v>364</v>
      </c>
      <c r="J79" s="73" t="s">
        <v>189</v>
      </c>
    </row>
    <row r="80" spans="2:10" ht="210" x14ac:dyDescent="0.2">
      <c r="B80" s="444"/>
      <c r="C80" s="444"/>
      <c r="D80" s="70" t="s">
        <v>414</v>
      </c>
      <c r="E80" s="72">
        <v>44026</v>
      </c>
      <c r="F80" s="73" t="s">
        <v>415</v>
      </c>
      <c r="G80" s="67" t="s">
        <v>416</v>
      </c>
      <c r="H80" s="67" t="s">
        <v>187</v>
      </c>
      <c r="I80" s="68" t="s">
        <v>206</v>
      </c>
      <c r="J80" s="73" t="s">
        <v>189</v>
      </c>
    </row>
    <row r="81" spans="2:10" ht="150" x14ac:dyDescent="0.2">
      <c r="B81" s="444"/>
      <c r="C81" s="444"/>
      <c r="D81" s="70" t="s">
        <v>417</v>
      </c>
      <c r="E81" s="72">
        <v>44033</v>
      </c>
      <c r="F81" s="73" t="s">
        <v>372</v>
      </c>
      <c r="G81" s="67" t="s">
        <v>418</v>
      </c>
      <c r="H81" s="67" t="s">
        <v>187</v>
      </c>
      <c r="I81" s="68" t="s">
        <v>384</v>
      </c>
      <c r="J81" s="73" t="s">
        <v>189</v>
      </c>
    </row>
    <row r="82" spans="2:10" ht="165" x14ac:dyDescent="0.2">
      <c r="B82" s="444"/>
      <c r="C82" s="444"/>
      <c r="D82" s="70" t="s">
        <v>419</v>
      </c>
      <c r="E82" s="72">
        <v>44033</v>
      </c>
      <c r="F82" s="73" t="s">
        <v>420</v>
      </c>
      <c r="G82" s="67" t="s">
        <v>421</v>
      </c>
      <c r="H82" s="67" t="s">
        <v>187</v>
      </c>
      <c r="I82" s="68" t="s">
        <v>206</v>
      </c>
      <c r="J82" s="73" t="s">
        <v>189</v>
      </c>
    </row>
    <row r="83" spans="2:10" ht="165" x14ac:dyDescent="0.2">
      <c r="B83" s="444"/>
      <c r="C83" s="444"/>
      <c r="D83" s="70" t="s">
        <v>422</v>
      </c>
      <c r="E83" s="72">
        <v>44035</v>
      </c>
      <c r="F83" s="73" t="s">
        <v>423</v>
      </c>
      <c r="G83" s="67" t="s">
        <v>424</v>
      </c>
      <c r="H83" s="67" t="s">
        <v>187</v>
      </c>
      <c r="I83" s="65" t="s">
        <v>358</v>
      </c>
      <c r="J83" s="73" t="s">
        <v>189</v>
      </c>
    </row>
    <row r="84" spans="2:10" ht="330" x14ac:dyDescent="0.2">
      <c r="B84" s="444"/>
      <c r="C84" s="444"/>
      <c r="D84" s="70" t="s">
        <v>425</v>
      </c>
      <c r="E84" s="72">
        <v>44039</v>
      </c>
      <c r="F84" s="73" t="s">
        <v>426</v>
      </c>
      <c r="G84" s="67" t="s">
        <v>427</v>
      </c>
      <c r="H84" s="67" t="s">
        <v>428</v>
      </c>
      <c r="I84" s="68" t="s">
        <v>429</v>
      </c>
      <c r="J84" s="73" t="s">
        <v>430</v>
      </c>
    </row>
    <row r="85" spans="2:10" ht="150" x14ac:dyDescent="0.2">
      <c r="B85" s="444"/>
      <c r="C85" s="444"/>
      <c r="D85" s="70" t="s">
        <v>431</v>
      </c>
      <c r="E85" s="72">
        <v>44040</v>
      </c>
      <c r="F85" s="73" t="s">
        <v>432</v>
      </c>
      <c r="G85" s="77" t="s">
        <v>433</v>
      </c>
      <c r="H85" s="67" t="s">
        <v>187</v>
      </c>
      <c r="I85" s="65" t="s">
        <v>384</v>
      </c>
      <c r="J85" s="73" t="s">
        <v>189</v>
      </c>
    </row>
    <row r="86" spans="2:10" ht="409.5" x14ac:dyDescent="0.2">
      <c r="B86" s="445"/>
      <c r="C86" s="445"/>
      <c r="D86" s="70" t="s">
        <v>434</v>
      </c>
      <c r="E86" s="72">
        <v>44041</v>
      </c>
      <c r="F86" s="73" t="s">
        <v>435</v>
      </c>
      <c r="G86" s="67" t="s">
        <v>436</v>
      </c>
      <c r="H86" s="67" t="s">
        <v>187</v>
      </c>
      <c r="I86" s="68" t="s">
        <v>437</v>
      </c>
      <c r="J86" s="73" t="s">
        <v>189</v>
      </c>
    </row>
    <row r="87" spans="2:10" ht="255" x14ac:dyDescent="0.2">
      <c r="B87" s="443" t="s">
        <v>438</v>
      </c>
      <c r="C87" s="443">
        <v>19</v>
      </c>
      <c r="D87" s="78" t="s">
        <v>439</v>
      </c>
      <c r="E87" s="72">
        <v>44046</v>
      </c>
      <c r="F87" s="73" t="s">
        <v>440</v>
      </c>
      <c r="G87" s="67" t="s">
        <v>441</v>
      </c>
      <c r="H87" s="67" t="s">
        <v>187</v>
      </c>
      <c r="I87" s="68" t="s">
        <v>384</v>
      </c>
      <c r="J87" s="73" t="s">
        <v>189</v>
      </c>
    </row>
    <row r="88" spans="2:10" ht="255" x14ac:dyDescent="0.2">
      <c r="B88" s="444"/>
      <c r="C88" s="444"/>
      <c r="D88" s="70" t="s">
        <v>442</v>
      </c>
      <c r="E88" s="72">
        <v>44046</v>
      </c>
      <c r="F88" s="73" t="s">
        <v>443</v>
      </c>
      <c r="G88" s="67" t="s">
        <v>444</v>
      </c>
      <c r="H88" s="67" t="s">
        <v>187</v>
      </c>
      <c r="I88" s="68" t="s">
        <v>384</v>
      </c>
      <c r="J88" s="73" t="s">
        <v>189</v>
      </c>
    </row>
    <row r="89" spans="2:10" ht="210" x14ac:dyDescent="0.2">
      <c r="B89" s="444"/>
      <c r="C89" s="444"/>
      <c r="D89" s="70" t="s">
        <v>445</v>
      </c>
      <c r="E89" s="72">
        <v>44046</v>
      </c>
      <c r="F89" s="73" t="s">
        <v>446</v>
      </c>
      <c r="G89" s="70" t="s">
        <v>447</v>
      </c>
      <c r="H89" s="67" t="s">
        <v>187</v>
      </c>
      <c r="I89" s="68" t="s">
        <v>437</v>
      </c>
      <c r="J89" s="73" t="s">
        <v>189</v>
      </c>
    </row>
    <row r="90" spans="2:10" ht="409.5" x14ac:dyDescent="0.2">
      <c r="B90" s="444"/>
      <c r="C90" s="444"/>
      <c r="D90" s="70" t="s">
        <v>448</v>
      </c>
      <c r="E90" s="72">
        <v>44048</v>
      </c>
      <c r="F90" s="73" t="s">
        <v>449</v>
      </c>
      <c r="G90" s="67" t="s">
        <v>450</v>
      </c>
      <c r="H90" s="67" t="s">
        <v>187</v>
      </c>
      <c r="I90" s="68" t="s">
        <v>437</v>
      </c>
      <c r="J90" s="73" t="s">
        <v>189</v>
      </c>
    </row>
    <row r="91" spans="2:10" ht="150" x14ac:dyDescent="0.2">
      <c r="B91" s="444"/>
      <c r="C91" s="444"/>
      <c r="D91" s="70" t="s">
        <v>451</v>
      </c>
      <c r="E91" s="72">
        <v>44054</v>
      </c>
      <c r="F91" s="73" t="s">
        <v>372</v>
      </c>
      <c r="G91" s="67" t="s">
        <v>452</v>
      </c>
      <c r="H91" s="67" t="s">
        <v>187</v>
      </c>
      <c r="I91" s="68" t="s">
        <v>384</v>
      </c>
      <c r="J91" s="73" t="s">
        <v>189</v>
      </c>
    </row>
    <row r="92" spans="2:10" ht="255" x14ac:dyDescent="0.2">
      <c r="B92" s="444"/>
      <c r="C92" s="444"/>
      <c r="D92" s="70" t="s">
        <v>453</v>
      </c>
      <c r="E92" s="72">
        <v>44054</v>
      </c>
      <c r="F92" s="73" t="s">
        <v>454</v>
      </c>
      <c r="G92" s="67" t="s">
        <v>455</v>
      </c>
      <c r="H92" s="67" t="s">
        <v>187</v>
      </c>
      <c r="I92" s="68" t="s">
        <v>437</v>
      </c>
      <c r="J92" s="73" t="s">
        <v>189</v>
      </c>
    </row>
    <row r="93" spans="2:10" ht="240" x14ac:dyDescent="0.2">
      <c r="B93" s="444"/>
      <c r="C93" s="444"/>
      <c r="D93" s="70" t="s">
        <v>456</v>
      </c>
      <c r="E93" s="72">
        <v>44056</v>
      </c>
      <c r="F93" s="73" t="s">
        <v>457</v>
      </c>
      <c r="G93" s="70" t="s">
        <v>458</v>
      </c>
      <c r="H93" s="67" t="s">
        <v>187</v>
      </c>
      <c r="I93" s="68" t="s">
        <v>437</v>
      </c>
      <c r="J93" s="73" t="s">
        <v>189</v>
      </c>
    </row>
    <row r="94" spans="2:10" ht="150" x14ac:dyDescent="0.2">
      <c r="B94" s="444"/>
      <c r="C94" s="444"/>
      <c r="D94" s="70" t="s">
        <v>459</v>
      </c>
      <c r="E94" s="72">
        <v>44057</v>
      </c>
      <c r="F94" s="73" t="s">
        <v>460</v>
      </c>
      <c r="G94" s="67" t="s">
        <v>461</v>
      </c>
      <c r="H94" s="67" t="s">
        <v>187</v>
      </c>
      <c r="I94" s="68" t="s">
        <v>206</v>
      </c>
      <c r="J94" s="73" t="s">
        <v>189</v>
      </c>
    </row>
    <row r="95" spans="2:10" ht="150" x14ac:dyDescent="0.2">
      <c r="B95" s="444"/>
      <c r="C95" s="444"/>
      <c r="D95" s="70" t="s">
        <v>462</v>
      </c>
      <c r="E95" s="72">
        <v>44061</v>
      </c>
      <c r="F95" s="73" t="s">
        <v>372</v>
      </c>
      <c r="G95" s="67" t="s">
        <v>292</v>
      </c>
      <c r="H95" s="67" t="s">
        <v>187</v>
      </c>
      <c r="I95" s="68" t="s">
        <v>384</v>
      </c>
      <c r="J95" s="63" t="s">
        <v>189</v>
      </c>
    </row>
    <row r="96" spans="2:10" ht="409.5" x14ac:dyDescent="0.2">
      <c r="B96" s="444"/>
      <c r="C96" s="444"/>
      <c r="D96" s="70" t="s">
        <v>463</v>
      </c>
      <c r="E96" s="72">
        <v>44064</v>
      </c>
      <c r="F96" s="73" t="s">
        <v>464</v>
      </c>
      <c r="G96" s="67" t="s">
        <v>465</v>
      </c>
      <c r="H96" s="67" t="s">
        <v>187</v>
      </c>
      <c r="I96" s="68" t="s">
        <v>437</v>
      </c>
      <c r="J96" s="73" t="s">
        <v>189</v>
      </c>
    </row>
    <row r="97" spans="2:10" ht="345" x14ac:dyDescent="0.2">
      <c r="B97" s="444"/>
      <c r="C97" s="444"/>
      <c r="D97" s="70" t="s">
        <v>466</v>
      </c>
      <c r="E97" s="72">
        <v>44064</v>
      </c>
      <c r="F97" s="73" t="s">
        <v>467</v>
      </c>
      <c r="G97" s="67" t="s">
        <v>468</v>
      </c>
      <c r="H97" s="67" t="s">
        <v>187</v>
      </c>
      <c r="I97" s="68" t="s">
        <v>206</v>
      </c>
      <c r="J97" s="73" t="s">
        <v>189</v>
      </c>
    </row>
    <row r="98" spans="2:10" ht="255" x14ac:dyDescent="0.2">
      <c r="B98" s="444"/>
      <c r="C98" s="444"/>
      <c r="D98" s="70" t="s">
        <v>469</v>
      </c>
      <c r="E98" s="72">
        <v>44068</v>
      </c>
      <c r="F98" s="73" t="s">
        <v>443</v>
      </c>
      <c r="G98" s="67" t="s">
        <v>292</v>
      </c>
      <c r="H98" s="67" t="s">
        <v>187</v>
      </c>
      <c r="I98" s="68" t="s">
        <v>470</v>
      </c>
      <c r="J98" s="73" t="s">
        <v>189</v>
      </c>
    </row>
    <row r="99" spans="2:10" ht="150" x14ac:dyDescent="0.2">
      <c r="B99" s="444"/>
      <c r="C99" s="444"/>
      <c r="D99" s="70" t="s">
        <v>471</v>
      </c>
      <c r="E99" s="72">
        <v>44070</v>
      </c>
      <c r="F99" s="73" t="s">
        <v>472</v>
      </c>
      <c r="G99" s="70" t="s">
        <v>473</v>
      </c>
      <c r="H99" s="67" t="s">
        <v>187</v>
      </c>
      <c r="I99" s="68" t="s">
        <v>206</v>
      </c>
      <c r="J99" s="73" t="s">
        <v>189</v>
      </c>
    </row>
    <row r="100" spans="2:10" ht="255" x14ac:dyDescent="0.2">
      <c r="B100" s="444"/>
      <c r="C100" s="444"/>
      <c r="D100" s="70" t="s">
        <v>474</v>
      </c>
      <c r="E100" s="72">
        <v>44070</v>
      </c>
      <c r="F100" s="73" t="s">
        <v>475</v>
      </c>
      <c r="G100" s="70" t="s">
        <v>476</v>
      </c>
      <c r="H100" s="67" t="s">
        <v>187</v>
      </c>
      <c r="I100" s="68" t="s">
        <v>206</v>
      </c>
      <c r="J100" s="73" t="s">
        <v>189</v>
      </c>
    </row>
    <row r="101" spans="2:10" ht="150" x14ac:dyDescent="0.2">
      <c r="B101" s="444"/>
      <c r="C101" s="444"/>
      <c r="D101" s="70" t="s">
        <v>477</v>
      </c>
      <c r="E101" s="72">
        <v>44071</v>
      </c>
      <c r="F101" s="73" t="s">
        <v>478</v>
      </c>
      <c r="G101" s="70" t="s">
        <v>479</v>
      </c>
      <c r="H101" s="67" t="s">
        <v>480</v>
      </c>
      <c r="I101" s="68" t="s">
        <v>206</v>
      </c>
      <c r="J101" s="73" t="s">
        <v>189</v>
      </c>
    </row>
    <row r="102" spans="2:10" ht="390" x14ac:dyDescent="0.2">
      <c r="B102" s="444"/>
      <c r="C102" s="444"/>
      <c r="D102" s="70" t="s">
        <v>481</v>
      </c>
      <c r="E102" s="72">
        <v>44071</v>
      </c>
      <c r="F102" s="73" t="s">
        <v>482</v>
      </c>
      <c r="G102" s="67" t="s">
        <v>483</v>
      </c>
      <c r="H102" s="67" t="s">
        <v>187</v>
      </c>
      <c r="I102" s="68" t="s">
        <v>206</v>
      </c>
      <c r="J102" s="73" t="s">
        <v>189</v>
      </c>
    </row>
    <row r="103" spans="2:10" ht="225" x14ac:dyDescent="0.2">
      <c r="B103" s="444"/>
      <c r="C103" s="444"/>
      <c r="D103" s="70" t="s">
        <v>484</v>
      </c>
      <c r="E103" s="72">
        <v>44071</v>
      </c>
      <c r="F103" s="73" t="s">
        <v>485</v>
      </c>
      <c r="G103" s="70" t="s">
        <v>486</v>
      </c>
      <c r="H103" s="67" t="s">
        <v>187</v>
      </c>
      <c r="I103" s="68" t="s">
        <v>206</v>
      </c>
      <c r="J103" s="73" t="s">
        <v>189</v>
      </c>
    </row>
    <row r="104" spans="2:10" ht="285" x14ac:dyDescent="0.2">
      <c r="B104" s="444"/>
      <c r="C104" s="444"/>
      <c r="D104" s="70" t="s">
        <v>487</v>
      </c>
      <c r="E104" s="72">
        <v>44071</v>
      </c>
      <c r="F104" s="73" t="s">
        <v>488</v>
      </c>
      <c r="G104" s="70" t="s">
        <v>489</v>
      </c>
      <c r="H104" s="67" t="s">
        <v>187</v>
      </c>
      <c r="I104" s="68" t="s">
        <v>206</v>
      </c>
      <c r="J104" s="73" t="s">
        <v>189</v>
      </c>
    </row>
    <row r="105" spans="2:10" ht="285" x14ac:dyDescent="0.2">
      <c r="B105" s="445"/>
      <c r="C105" s="445"/>
      <c r="D105" s="70" t="s">
        <v>487</v>
      </c>
      <c r="E105" s="72">
        <v>44071</v>
      </c>
      <c r="F105" s="73" t="s">
        <v>490</v>
      </c>
      <c r="G105" s="70" t="s">
        <v>491</v>
      </c>
      <c r="H105" s="67" t="s">
        <v>187</v>
      </c>
      <c r="I105" s="68" t="s">
        <v>206</v>
      </c>
      <c r="J105" s="73" t="s">
        <v>189</v>
      </c>
    </row>
    <row r="106" spans="2:10" ht="270" x14ac:dyDescent="0.25">
      <c r="B106" s="55"/>
      <c r="C106" s="446">
        <v>4</v>
      </c>
      <c r="D106" s="70" t="s">
        <v>492</v>
      </c>
      <c r="E106" s="72">
        <v>44075</v>
      </c>
      <c r="F106" s="73" t="s">
        <v>493</v>
      </c>
      <c r="G106" s="78" t="s">
        <v>292</v>
      </c>
      <c r="H106" s="67" t="s">
        <v>187</v>
      </c>
      <c r="I106" s="68" t="s">
        <v>470</v>
      </c>
      <c r="J106" s="73" t="s">
        <v>189</v>
      </c>
    </row>
    <row r="107" spans="2:10" ht="240" x14ac:dyDescent="0.25">
      <c r="B107" s="55"/>
      <c r="C107" s="447"/>
      <c r="D107" s="70" t="s">
        <v>494</v>
      </c>
      <c r="E107" s="72">
        <v>44075</v>
      </c>
      <c r="F107" s="73" t="s">
        <v>495</v>
      </c>
      <c r="G107" s="70" t="s">
        <v>496</v>
      </c>
      <c r="H107" s="67" t="s">
        <v>187</v>
      </c>
      <c r="I107" s="68" t="s">
        <v>206</v>
      </c>
      <c r="J107" s="73" t="s">
        <v>189</v>
      </c>
    </row>
    <row r="108" spans="2:10" ht="195" x14ac:dyDescent="0.25">
      <c r="B108" s="55"/>
      <c r="C108" s="447"/>
      <c r="D108" s="70" t="s">
        <v>497</v>
      </c>
      <c r="E108" s="72">
        <v>44075</v>
      </c>
      <c r="F108" s="73" t="s">
        <v>498</v>
      </c>
      <c r="G108" s="70" t="s">
        <v>499</v>
      </c>
      <c r="H108" s="67" t="s">
        <v>187</v>
      </c>
      <c r="I108" s="68" t="s">
        <v>500</v>
      </c>
      <c r="J108" s="73" t="s">
        <v>189</v>
      </c>
    </row>
    <row r="109" spans="2:10" ht="180" x14ac:dyDescent="0.25">
      <c r="B109" s="55"/>
      <c r="C109" s="448"/>
      <c r="D109" s="70" t="s">
        <v>501</v>
      </c>
      <c r="E109" s="72">
        <v>44075</v>
      </c>
      <c r="F109" s="73" t="s">
        <v>502</v>
      </c>
      <c r="G109" s="70" t="s">
        <v>503</v>
      </c>
      <c r="H109" s="67" t="s">
        <v>187</v>
      </c>
      <c r="I109" s="68" t="s">
        <v>206</v>
      </c>
      <c r="J109" s="73" t="s">
        <v>189</v>
      </c>
    </row>
  </sheetData>
  <mergeCells count="17">
    <mergeCell ref="B3:B6"/>
    <mergeCell ref="C3:C6"/>
    <mergeCell ref="B7:B12"/>
    <mergeCell ref="C7:C12"/>
    <mergeCell ref="B13:B22"/>
    <mergeCell ref="C13:C22"/>
    <mergeCell ref="B23:B30"/>
    <mergeCell ref="C23:C30"/>
    <mergeCell ref="B31:B50"/>
    <mergeCell ref="C31:C50"/>
    <mergeCell ref="B51:B69"/>
    <mergeCell ref="C51:C69"/>
    <mergeCell ref="B70:B86"/>
    <mergeCell ref="C70:C86"/>
    <mergeCell ref="B87:B105"/>
    <mergeCell ref="C87:C105"/>
    <mergeCell ref="C106:C109"/>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E65"/>
  <sheetViews>
    <sheetView view="pageBreakPreview" zoomScale="70" zoomScaleNormal="100" zoomScaleSheetLayoutView="70" workbookViewId="0">
      <selection activeCell="R10" sqref="R10"/>
    </sheetView>
  </sheetViews>
  <sheetFormatPr baseColWidth="10" defaultColWidth="11" defaultRowHeight="14.25" x14ac:dyDescent="0.2"/>
  <cols>
    <col min="1" max="1" width="1.75" style="1" customWidth="1"/>
    <col min="2" max="2" width="18.875" style="1" customWidth="1"/>
    <col min="3" max="3" width="12.25" style="2" customWidth="1"/>
    <col min="4" max="35" width="3.625" style="1" customWidth="1"/>
    <col min="36" max="37" width="3.625" style="2" customWidth="1"/>
    <col min="38" max="53" width="3.625" style="1" customWidth="1"/>
    <col min="54" max="54" width="3.625" style="2" customWidth="1"/>
    <col min="55" max="57" width="3.625" style="1" customWidth="1"/>
    <col min="58" max="16384" width="11" style="1"/>
  </cols>
  <sheetData>
    <row r="2" spans="2:54" ht="22.5" customHeight="1" x14ac:dyDescent="0.2">
      <c r="B2" s="453" t="s">
        <v>105</v>
      </c>
      <c r="C2" s="453"/>
      <c r="D2" s="457" t="s">
        <v>84</v>
      </c>
      <c r="E2" s="455"/>
      <c r="F2" s="455"/>
      <c r="G2" s="455"/>
      <c r="H2" s="455"/>
      <c r="I2" s="455"/>
      <c r="J2" s="455"/>
      <c r="K2" s="455"/>
      <c r="L2" s="455"/>
      <c r="M2" s="455"/>
      <c r="N2" s="455"/>
      <c r="O2" s="455"/>
      <c r="P2" s="455"/>
      <c r="Q2" s="455"/>
      <c r="R2" s="455"/>
      <c r="S2" s="455"/>
      <c r="T2" s="456"/>
      <c r="U2" s="454" t="s">
        <v>36</v>
      </c>
      <c r="V2" s="455"/>
      <c r="W2" s="455"/>
      <c r="X2" s="455"/>
      <c r="Y2" s="455"/>
      <c r="Z2" s="455"/>
      <c r="AA2" s="455"/>
      <c r="AB2" s="455"/>
      <c r="AC2" s="455"/>
      <c r="AD2" s="455"/>
      <c r="AE2" s="455"/>
      <c r="AF2" s="455"/>
      <c r="AG2" s="455"/>
      <c r="AH2" s="455"/>
      <c r="AI2" s="455"/>
      <c r="AJ2" s="455"/>
      <c r="AK2" s="456"/>
      <c r="AL2" s="454" t="s">
        <v>88</v>
      </c>
      <c r="AM2" s="455"/>
      <c r="AN2" s="455"/>
      <c r="AO2" s="455"/>
      <c r="AP2" s="455"/>
      <c r="AQ2" s="455"/>
      <c r="AR2" s="455"/>
      <c r="AS2" s="455"/>
      <c r="AT2" s="455"/>
      <c r="AU2" s="455"/>
      <c r="AV2" s="455"/>
      <c r="AW2" s="455"/>
      <c r="AX2" s="455"/>
      <c r="AY2" s="455"/>
      <c r="AZ2" s="456"/>
      <c r="BA2" s="449" t="s">
        <v>92</v>
      </c>
      <c r="BB2" s="451" t="s">
        <v>4</v>
      </c>
    </row>
    <row r="3" spans="2:54" s="2" customFormat="1" ht="92.25" customHeight="1" x14ac:dyDescent="0.2">
      <c r="B3" s="46" t="s">
        <v>0</v>
      </c>
      <c r="C3" s="47" t="s">
        <v>34</v>
      </c>
      <c r="D3" s="27" t="s">
        <v>68</v>
      </c>
      <c r="E3" s="28" t="s">
        <v>71</v>
      </c>
      <c r="F3" s="28" t="s">
        <v>70</v>
      </c>
      <c r="G3" s="28" t="s">
        <v>69</v>
      </c>
      <c r="H3" s="28" t="s">
        <v>74</v>
      </c>
      <c r="I3" s="28" t="s">
        <v>72</v>
      </c>
      <c r="J3" s="28" t="s">
        <v>73</v>
      </c>
      <c r="K3" s="28" t="s">
        <v>78</v>
      </c>
      <c r="L3" s="28" t="s">
        <v>75</v>
      </c>
      <c r="M3" s="28" t="s">
        <v>81</v>
      </c>
      <c r="N3" s="28" t="s">
        <v>80</v>
      </c>
      <c r="O3" s="28" t="s">
        <v>76</v>
      </c>
      <c r="P3" s="28" t="s">
        <v>77</v>
      </c>
      <c r="Q3" s="28" t="s">
        <v>79</v>
      </c>
      <c r="R3" s="28" t="s">
        <v>82</v>
      </c>
      <c r="S3" s="28" t="s">
        <v>83</v>
      </c>
      <c r="T3" s="29" t="s">
        <v>96</v>
      </c>
      <c r="U3" s="30" t="s">
        <v>39</v>
      </c>
      <c r="V3" s="28" t="s">
        <v>40</v>
      </c>
      <c r="W3" s="28" t="s">
        <v>63</v>
      </c>
      <c r="X3" s="28" t="s">
        <v>66</v>
      </c>
      <c r="Y3" s="28" t="s">
        <v>17</v>
      </c>
      <c r="Z3" s="28" t="s">
        <v>41</v>
      </c>
      <c r="AA3" s="28" t="s">
        <v>42</v>
      </c>
      <c r="AB3" s="28" t="s">
        <v>62</v>
      </c>
      <c r="AC3" s="28" t="s">
        <v>43</v>
      </c>
      <c r="AD3" s="28" t="s">
        <v>67</v>
      </c>
      <c r="AE3" s="28" t="s">
        <v>44</v>
      </c>
      <c r="AF3" s="28" t="s">
        <v>60</v>
      </c>
      <c r="AG3" s="28" t="s">
        <v>45</v>
      </c>
      <c r="AH3" s="28" t="s">
        <v>65</v>
      </c>
      <c r="AI3" s="28" t="s">
        <v>61</v>
      </c>
      <c r="AJ3" s="28" t="s">
        <v>64</v>
      </c>
      <c r="AK3" s="29" t="s">
        <v>96</v>
      </c>
      <c r="AL3" s="30" t="s">
        <v>54</v>
      </c>
      <c r="AM3" s="28" t="s">
        <v>55</v>
      </c>
      <c r="AN3" s="28" t="s">
        <v>56</v>
      </c>
      <c r="AO3" s="28" t="s">
        <v>50</v>
      </c>
      <c r="AP3" s="28" t="s">
        <v>46</v>
      </c>
      <c r="AQ3" s="28" t="s">
        <v>47</v>
      </c>
      <c r="AR3" s="28" t="s">
        <v>48</v>
      </c>
      <c r="AS3" s="28" t="s">
        <v>49</v>
      </c>
      <c r="AT3" s="28" t="s">
        <v>51</v>
      </c>
      <c r="AU3" s="28" t="s">
        <v>52</v>
      </c>
      <c r="AV3" s="28" t="s">
        <v>53</v>
      </c>
      <c r="AW3" s="28" t="s">
        <v>57</v>
      </c>
      <c r="AX3" s="28" t="s">
        <v>58</v>
      </c>
      <c r="AY3" s="28" t="s">
        <v>59</v>
      </c>
      <c r="AZ3" s="29" t="s">
        <v>96</v>
      </c>
      <c r="BA3" s="450"/>
      <c r="BB3" s="452"/>
    </row>
    <row r="4" spans="2:54" ht="18" customHeight="1" x14ac:dyDescent="0.2">
      <c r="B4" s="11" t="s">
        <v>33</v>
      </c>
      <c r="C4" s="12" t="s">
        <v>38</v>
      </c>
      <c r="D4" s="23"/>
      <c r="E4" s="24"/>
      <c r="F4" s="24"/>
      <c r="G4" s="24"/>
      <c r="H4" s="24"/>
      <c r="I4" s="24"/>
      <c r="J4" s="24"/>
      <c r="K4" s="24"/>
      <c r="L4" s="24"/>
      <c r="M4" s="24"/>
      <c r="N4" s="24"/>
      <c r="O4" s="24"/>
      <c r="P4" s="24"/>
      <c r="Q4" s="24"/>
      <c r="R4" s="24"/>
      <c r="S4" s="24"/>
      <c r="T4" s="25">
        <f>COUNTA(D4:S4)</f>
        <v>0</v>
      </c>
      <c r="U4" s="23"/>
      <c r="V4" s="24"/>
      <c r="W4" s="24"/>
      <c r="X4" s="24"/>
      <c r="Y4" s="24"/>
      <c r="Z4" s="24"/>
      <c r="AA4" s="24"/>
      <c r="AB4" s="24"/>
      <c r="AC4" s="24"/>
      <c r="AD4" s="24"/>
      <c r="AE4" s="24"/>
      <c r="AF4" s="24"/>
      <c r="AG4" s="24"/>
      <c r="AH4" s="24"/>
      <c r="AI4" s="24"/>
      <c r="AJ4" s="24"/>
      <c r="AK4" s="25">
        <f>COUNTA(U4:AJ4)</f>
        <v>0</v>
      </c>
      <c r="AL4" s="23"/>
      <c r="AM4" s="24"/>
      <c r="AN4" s="24"/>
      <c r="AO4" s="24"/>
      <c r="AP4" s="24"/>
      <c r="AQ4" s="24" t="s">
        <v>85</v>
      </c>
      <c r="AR4" s="24"/>
      <c r="AS4" s="24"/>
      <c r="AT4" s="24"/>
      <c r="AU4" s="24" t="s">
        <v>85</v>
      </c>
      <c r="AV4" s="24"/>
      <c r="AW4" s="24"/>
      <c r="AX4" s="24"/>
      <c r="AY4" s="24"/>
      <c r="AZ4" s="25">
        <f>COUNTA(AL4:AY4)</f>
        <v>2</v>
      </c>
      <c r="BA4" s="26">
        <f>AK4+AZ4</f>
        <v>2</v>
      </c>
      <c r="BB4" s="26">
        <f t="shared" ref="BB4:BB21" si="0">BA4+T4</f>
        <v>2</v>
      </c>
    </row>
    <row r="5" spans="2:54" ht="18" customHeight="1" x14ac:dyDescent="0.2">
      <c r="B5" s="11" t="s">
        <v>15</v>
      </c>
      <c r="C5" s="12" t="s">
        <v>38</v>
      </c>
      <c r="D5" s="6"/>
      <c r="E5" s="3"/>
      <c r="F5" s="3"/>
      <c r="G5" s="3"/>
      <c r="H5" s="3"/>
      <c r="I5" s="3"/>
      <c r="J5" s="3"/>
      <c r="K5" s="3"/>
      <c r="L5" s="3"/>
      <c r="M5" s="3"/>
      <c r="N5" s="3"/>
      <c r="O5" s="3"/>
      <c r="P5" s="3"/>
      <c r="Q5" s="3" t="s">
        <v>85</v>
      </c>
      <c r="R5" s="3"/>
      <c r="S5" s="3"/>
      <c r="T5" s="7">
        <f t="shared" ref="T5:T21" si="1">COUNTA(D5:S5)</f>
        <v>1</v>
      </c>
      <c r="U5" s="6"/>
      <c r="V5" s="3"/>
      <c r="W5" s="3"/>
      <c r="X5" s="3"/>
      <c r="Y5" s="3"/>
      <c r="Z5" s="3"/>
      <c r="AA5" s="3"/>
      <c r="AB5" s="3"/>
      <c r="AC5" s="3"/>
      <c r="AD5" s="3"/>
      <c r="AE5" s="3"/>
      <c r="AF5" s="3"/>
      <c r="AG5" s="3"/>
      <c r="AH5" s="3" t="s">
        <v>85</v>
      </c>
      <c r="AI5" s="3"/>
      <c r="AJ5" s="3"/>
      <c r="AK5" s="7">
        <f t="shared" ref="AK5:AK21" si="2">COUNTA(U5:AJ5)</f>
        <v>1</v>
      </c>
      <c r="AL5" s="6"/>
      <c r="AM5" s="3"/>
      <c r="AN5" s="3"/>
      <c r="AO5" s="3"/>
      <c r="AP5" s="3"/>
      <c r="AQ5" s="3"/>
      <c r="AR5" s="3" t="s">
        <v>85</v>
      </c>
      <c r="AS5" s="3"/>
      <c r="AT5" s="3"/>
      <c r="AU5" s="3"/>
      <c r="AV5" s="3"/>
      <c r="AW5" s="3"/>
      <c r="AX5" s="3"/>
      <c r="AY5" s="3" t="s">
        <v>85</v>
      </c>
      <c r="AZ5" s="7">
        <f t="shared" ref="AZ5:AZ21" si="3">COUNTA(AL5:AY5)</f>
        <v>2</v>
      </c>
      <c r="BA5" s="10">
        <f t="shared" ref="BA5:BA21" si="4">AK5+AZ5</f>
        <v>3</v>
      </c>
      <c r="BB5" s="10">
        <f t="shared" si="0"/>
        <v>4</v>
      </c>
    </row>
    <row r="6" spans="2:54" ht="18" customHeight="1" x14ac:dyDescent="0.2">
      <c r="B6" s="11" t="s">
        <v>32</v>
      </c>
      <c r="C6" s="12" t="s">
        <v>38</v>
      </c>
      <c r="D6" s="6"/>
      <c r="E6" s="3"/>
      <c r="F6" s="3"/>
      <c r="G6" s="3"/>
      <c r="H6" s="3"/>
      <c r="I6" s="3"/>
      <c r="J6" s="3"/>
      <c r="K6" s="3"/>
      <c r="L6" s="3"/>
      <c r="M6" s="3" t="s">
        <v>85</v>
      </c>
      <c r="N6" s="3"/>
      <c r="O6" s="3"/>
      <c r="P6" s="3"/>
      <c r="Q6" s="3"/>
      <c r="R6" s="3"/>
      <c r="S6" s="3"/>
      <c r="T6" s="7">
        <f t="shared" si="1"/>
        <v>1</v>
      </c>
      <c r="U6" s="6"/>
      <c r="V6" s="3"/>
      <c r="W6" s="3"/>
      <c r="X6" s="3"/>
      <c r="Y6" s="3"/>
      <c r="Z6" s="3"/>
      <c r="AA6" s="3"/>
      <c r="AB6" s="3"/>
      <c r="AC6" s="3"/>
      <c r="AD6" s="3"/>
      <c r="AE6" s="3"/>
      <c r="AF6" s="3"/>
      <c r="AG6" s="3"/>
      <c r="AH6" s="3"/>
      <c r="AI6" s="3"/>
      <c r="AJ6" s="3"/>
      <c r="AK6" s="7">
        <f t="shared" si="2"/>
        <v>0</v>
      </c>
      <c r="AL6" s="6"/>
      <c r="AM6" s="3"/>
      <c r="AN6" s="3"/>
      <c r="AO6" s="3"/>
      <c r="AP6" s="3"/>
      <c r="AQ6" s="3"/>
      <c r="AR6" s="3"/>
      <c r="AS6" s="3" t="s">
        <v>85</v>
      </c>
      <c r="AT6" s="3"/>
      <c r="AU6" s="3"/>
      <c r="AV6" s="3"/>
      <c r="AW6" s="3" t="s">
        <v>85</v>
      </c>
      <c r="AX6" s="3"/>
      <c r="AY6" s="3"/>
      <c r="AZ6" s="7">
        <f t="shared" si="3"/>
        <v>2</v>
      </c>
      <c r="BA6" s="10">
        <f t="shared" si="4"/>
        <v>2</v>
      </c>
      <c r="BB6" s="10">
        <f t="shared" si="0"/>
        <v>3</v>
      </c>
    </row>
    <row r="7" spans="2:54" ht="18" customHeight="1" x14ac:dyDescent="0.2">
      <c r="B7" s="11" t="s">
        <v>19</v>
      </c>
      <c r="C7" s="12" t="s">
        <v>38</v>
      </c>
      <c r="D7" s="6"/>
      <c r="E7" s="3"/>
      <c r="F7" s="3" t="s">
        <v>85</v>
      </c>
      <c r="G7" s="3"/>
      <c r="H7" s="3"/>
      <c r="I7" s="3"/>
      <c r="J7" s="3"/>
      <c r="K7" s="3"/>
      <c r="L7" s="3"/>
      <c r="M7" s="3"/>
      <c r="N7" s="3"/>
      <c r="O7" s="3"/>
      <c r="P7" s="3"/>
      <c r="Q7" s="3"/>
      <c r="R7" s="3"/>
      <c r="S7" s="3"/>
      <c r="T7" s="7">
        <f t="shared" si="1"/>
        <v>1</v>
      </c>
      <c r="U7" s="6"/>
      <c r="V7" s="3"/>
      <c r="W7" s="3"/>
      <c r="X7" s="3"/>
      <c r="Y7" s="3"/>
      <c r="Z7" s="3"/>
      <c r="AA7" s="3" t="s">
        <v>85</v>
      </c>
      <c r="AB7" s="3"/>
      <c r="AC7" s="3"/>
      <c r="AD7" s="3"/>
      <c r="AE7" s="3"/>
      <c r="AF7" s="3"/>
      <c r="AG7" s="3"/>
      <c r="AH7" s="3"/>
      <c r="AI7" s="3"/>
      <c r="AJ7" s="3"/>
      <c r="AK7" s="7">
        <f t="shared" si="2"/>
        <v>1</v>
      </c>
      <c r="AL7" s="6"/>
      <c r="AM7" s="3"/>
      <c r="AN7" s="3"/>
      <c r="AO7" s="3"/>
      <c r="AP7" s="3" t="s">
        <v>85</v>
      </c>
      <c r="AQ7" s="3"/>
      <c r="AR7" s="3"/>
      <c r="AS7" s="3"/>
      <c r="AT7" s="3"/>
      <c r="AU7" s="3"/>
      <c r="AV7" s="3"/>
      <c r="AW7" s="3"/>
      <c r="AX7" s="3"/>
      <c r="AY7" s="3"/>
      <c r="AZ7" s="7">
        <f t="shared" si="3"/>
        <v>1</v>
      </c>
      <c r="BA7" s="10">
        <f t="shared" si="4"/>
        <v>2</v>
      </c>
      <c r="BB7" s="10">
        <f t="shared" si="0"/>
        <v>3</v>
      </c>
    </row>
    <row r="8" spans="2:54" ht="18" customHeight="1" x14ac:dyDescent="0.2">
      <c r="B8" s="13" t="s">
        <v>21</v>
      </c>
      <c r="C8" s="14" t="s">
        <v>37</v>
      </c>
      <c r="D8" s="8"/>
      <c r="E8" s="4"/>
      <c r="F8" s="4"/>
      <c r="G8" s="4"/>
      <c r="H8" s="4"/>
      <c r="I8" s="4"/>
      <c r="J8" s="4"/>
      <c r="K8" s="4"/>
      <c r="L8" s="4"/>
      <c r="M8" s="4"/>
      <c r="N8" s="4"/>
      <c r="O8" s="4"/>
      <c r="P8" s="4"/>
      <c r="Q8" s="4"/>
      <c r="R8" s="4"/>
      <c r="S8" s="4"/>
      <c r="T8" s="7">
        <f t="shared" si="1"/>
        <v>0</v>
      </c>
      <c r="U8" s="8"/>
      <c r="V8" s="4"/>
      <c r="W8" s="4"/>
      <c r="X8" s="4"/>
      <c r="Y8" s="4"/>
      <c r="Z8" s="4"/>
      <c r="AA8" s="4"/>
      <c r="AB8" s="4"/>
      <c r="AC8" s="4"/>
      <c r="AD8" s="4"/>
      <c r="AE8" s="4"/>
      <c r="AF8" s="4"/>
      <c r="AG8" s="4"/>
      <c r="AH8" s="4"/>
      <c r="AI8" s="4"/>
      <c r="AJ8" s="4"/>
      <c r="AK8" s="7">
        <f t="shared" si="2"/>
        <v>0</v>
      </c>
      <c r="AL8" s="8"/>
      <c r="AM8" s="4"/>
      <c r="AN8" s="4"/>
      <c r="AO8" s="4"/>
      <c r="AP8" s="4"/>
      <c r="AQ8" s="4"/>
      <c r="AR8" s="4"/>
      <c r="AS8" s="4"/>
      <c r="AT8" s="4"/>
      <c r="AU8" s="4"/>
      <c r="AV8" s="4"/>
      <c r="AW8" s="4"/>
      <c r="AX8" s="4"/>
      <c r="AY8" s="4"/>
      <c r="AZ8" s="7">
        <f t="shared" si="3"/>
        <v>0</v>
      </c>
      <c r="BA8" s="10">
        <f t="shared" si="4"/>
        <v>0</v>
      </c>
      <c r="BB8" s="10">
        <f t="shared" si="0"/>
        <v>0</v>
      </c>
    </row>
    <row r="9" spans="2:54" ht="18" customHeight="1" x14ac:dyDescent="0.2">
      <c r="B9" s="13" t="s">
        <v>13</v>
      </c>
      <c r="C9" s="14" t="s">
        <v>37</v>
      </c>
      <c r="D9" s="8"/>
      <c r="E9" s="4"/>
      <c r="F9" s="4"/>
      <c r="G9" s="4"/>
      <c r="H9" s="4"/>
      <c r="I9" s="4" t="s">
        <v>85</v>
      </c>
      <c r="J9" s="4"/>
      <c r="K9" s="4"/>
      <c r="L9" s="4"/>
      <c r="M9" s="4"/>
      <c r="N9" s="4"/>
      <c r="O9" s="4" t="s">
        <v>85</v>
      </c>
      <c r="P9" s="4"/>
      <c r="Q9" s="4"/>
      <c r="R9" s="4"/>
      <c r="S9" s="4"/>
      <c r="T9" s="7">
        <f t="shared" si="1"/>
        <v>2</v>
      </c>
      <c r="U9" s="8"/>
      <c r="V9" s="4"/>
      <c r="W9" s="4"/>
      <c r="X9" s="4"/>
      <c r="Y9" s="4"/>
      <c r="Z9" s="4"/>
      <c r="AA9" s="4"/>
      <c r="AB9" s="4"/>
      <c r="AC9" s="4"/>
      <c r="AD9" s="4"/>
      <c r="AE9" s="4"/>
      <c r="AF9" s="4"/>
      <c r="AG9" s="4" t="s">
        <v>85</v>
      </c>
      <c r="AH9" s="4"/>
      <c r="AI9" s="4"/>
      <c r="AJ9" s="4"/>
      <c r="AK9" s="7">
        <f t="shared" si="2"/>
        <v>1</v>
      </c>
      <c r="AL9" s="8"/>
      <c r="AM9" s="4"/>
      <c r="AN9" s="4"/>
      <c r="AO9" s="4"/>
      <c r="AP9" s="4"/>
      <c r="AQ9" s="4"/>
      <c r="AR9" s="4"/>
      <c r="AS9" s="4"/>
      <c r="AT9" s="4"/>
      <c r="AU9" s="4"/>
      <c r="AV9" s="4"/>
      <c r="AW9" s="4"/>
      <c r="AX9" s="4"/>
      <c r="AY9" s="4"/>
      <c r="AZ9" s="7">
        <f t="shared" si="3"/>
        <v>0</v>
      </c>
      <c r="BA9" s="10">
        <f t="shared" si="4"/>
        <v>1</v>
      </c>
      <c r="BB9" s="10">
        <f t="shared" si="0"/>
        <v>3</v>
      </c>
    </row>
    <row r="10" spans="2:54" ht="18" customHeight="1" x14ac:dyDescent="0.2">
      <c r="B10" s="13" t="s">
        <v>14</v>
      </c>
      <c r="C10" s="14" t="s">
        <v>37</v>
      </c>
      <c r="D10" s="8"/>
      <c r="E10" s="4"/>
      <c r="F10" s="4"/>
      <c r="G10" s="4" t="s">
        <v>85</v>
      </c>
      <c r="H10" s="4"/>
      <c r="I10" s="4"/>
      <c r="J10" s="4"/>
      <c r="K10" s="4"/>
      <c r="L10" s="4"/>
      <c r="M10" s="4"/>
      <c r="N10" s="4"/>
      <c r="O10" s="4"/>
      <c r="P10" s="4"/>
      <c r="Q10" s="4"/>
      <c r="R10" s="4"/>
      <c r="S10" s="4"/>
      <c r="T10" s="7">
        <f t="shared" si="1"/>
        <v>1</v>
      </c>
      <c r="U10" s="8"/>
      <c r="V10" s="4"/>
      <c r="W10" s="4"/>
      <c r="X10" s="4"/>
      <c r="Y10" s="4"/>
      <c r="Z10" s="4"/>
      <c r="AA10" s="4"/>
      <c r="AB10" s="4"/>
      <c r="AC10" s="4" t="s">
        <v>85</v>
      </c>
      <c r="AD10" s="4"/>
      <c r="AE10" s="4"/>
      <c r="AF10" s="4"/>
      <c r="AG10" s="4"/>
      <c r="AH10" s="4"/>
      <c r="AI10" s="4"/>
      <c r="AJ10" s="4"/>
      <c r="AK10" s="7">
        <f t="shared" si="2"/>
        <v>1</v>
      </c>
      <c r="AL10" s="8"/>
      <c r="AM10" s="4"/>
      <c r="AN10" s="4"/>
      <c r="AO10" s="4"/>
      <c r="AP10" s="4"/>
      <c r="AQ10" s="4"/>
      <c r="AR10" s="4"/>
      <c r="AS10" s="4"/>
      <c r="AT10" s="4"/>
      <c r="AU10" s="4"/>
      <c r="AV10" s="4"/>
      <c r="AW10" s="4"/>
      <c r="AX10" s="4"/>
      <c r="AY10" s="4"/>
      <c r="AZ10" s="7">
        <f t="shared" si="3"/>
        <v>0</v>
      </c>
      <c r="BA10" s="10">
        <f t="shared" si="4"/>
        <v>1</v>
      </c>
      <c r="BB10" s="10">
        <f t="shared" si="0"/>
        <v>2</v>
      </c>
    </row>
    <row r="11" spans="2:54" ht="18" customHeight="1" x14ac:dyDescent="0.2">
      <c r="B11" s="13" t="s">
        <v>8</v>
      </c>
      <c r="C11" s="14" t="s">
        <v>37</v>
      </c>
      <c r="D11" s="8" t="s">
        <v>85</v>
      </c>
      <c r="E11" s="4"/>
      <c r="F11" s="4"/>
      <c r="G11" s="4"/>
      <c r="H11" s="4"/>
      <c r="I11" s="4"/>
      <c r="J11" s="4"/>
      <c r="K11" s="4"/>
      <c r="L11" s="4"/>
      <c r="M11" s="4"/>
      <c r="N11" s="4"/>
      <c r="O11" s="4"/>
      <c r="P11" s="4"/>
      <c r="Q11" s="4"/>
      <c r="R11" s="4"/>
      <c r="S11" s="4"/>
      <c r="T11" s="7">
        <f t="shared" si="1"/>
        <v>1</v>
      </c>
      <c r="U11" s="8" t="s">
        <v>85</v>
      </c>
      <c r="V11" s="4"/>
      <c r="W11" s="4"/>
      <c r="X11" s="4"/>
      <c r="Y11" s="4"/>
      <c r="Z11" s="4"/>
      <c r="AA11" s="4"/>
      <c r="AB11" s="4"/>
      <c r="AC11" s="4"/>
      <c r="AD11" s="4"/>
      <c r="AE11" s="4"/>
      <c r="AF11" s="4" t="s">
        <v>85</v>
      </c>
      <c r="AG11" s="4"/>
      <c r="AH11" s="4"/>
      <c r="AI11" s="4"/>
      <c r="AJ11" s="4"/>
      <c r="AK11" s="7">
        <f t="shared" si="2"/>
        <v>2</v>
      </c>
      <c r="AL11" s="8" t="s">
        <v>85</v>
      </c>
      <c r="AM11" s="4"/>
      <c r="AN11" s="4"/>
      <c r="AO11" s="4"/>
      <c r="AP11" s="4"/>
      <c r="AQ11" s="4"/>
      <c r="AR11" s="4"/>
      <c r="AS11" s="4"/>
      <c r="AT11" s="4"/>
      <c r="AU11" s="4"/>
      <c r="AV11" s="4"/>
      <c r="AW11" s="4"/>
      <c r="AX11" s="4"/>
      <c r="AY11" s="4"/>
      <c r="AZ11" s="7">
        <f t="shared" si="3"/>
        <v>1</v>
      </c>
      <c r="BA11" s="10">
        <f t="shared" si="4"/>
        <v>3</v>
      </c>
      <c r="BB11" s="10">
        <f t="shared" si="0"/>
        <v>4</v>
      </c>
    </row>
    <row r="12" spans="2:54" ht="18" customHeight="1" x14ac:dyDescent="0.2">
      <c r="B12" s="13" t="s">
        <v>7</v>
      </c>
      <c r="C12" s="14" t="s">
        <v>37</v>
      </c>
      <c r="D12" s="8"/>
      <c r="E12" s="4"/>
      <c r="F12" s="4"/>
      <c r="G12" s="4"/>
      <c r="H12" s="4"/>
      <c r="I12" s="4"/>
      <c r="J12" s="4" t="s">
        <v>85</v>
      </c>
      <c r="K12" s="4"/>
      <c r="L12" s="4"/>
      <c r="M12" s="4"/>
      <c r="N12" s="4"/>
      <c r="O12" s="4"/>
      <c r="P12" s="4"/>
      <c r="Q12" s="4"/>
      <c r="R12" s="4"/>
      <c r="S12" s="4"/>
      <c r="T12" s="7">
        <f t="shared" si="1"/>
        <v>1</v>
      </c>
      <c r="U12" s="8"/>
      <c r="V12" s="4" t="s">
        <v>85</v>
      </c>
      <c r="W12" s="4"/>
      <c r="X12" s="4"/>
      <c r="Y12" s="4"/>
      <c r="Z12" s="4"/>
      <c r="AA12" s="4"/>
      <c r="AB12" s="4"/>
      <c r="AC12" s="4"/>
      <c r="AD12" s="4"/>
      <c r="AE12" s="4"/>
      <c r="AF12" s="4"/>
      <c r="AG12" s="4"/>
      <c r="AH12" s="4"/>
      <c r="AI12" s="4"/>
      <c r="AJ12" s="4"/>
      <c r="AK12" s="7">
        <f t="shared" si="2"/>
        <v>1</v>
      </c>
      <c r="AL12" s="8"/>
      <c r="AM12" s="4"/>
      <c r="AN12" s="4"/>
      <c r="AO12" s="4" t="s">
        <v>85</v>
      </c>
      <c r="AP12" s="4"/>
      <c r="AQ12" s="4"/>
      <c r="AR12" s="4"/>
      <c r="AS12" s="4"/>
      <c r="AT12" s="4"/>
      <c r="AU12" s="4"/>
      <c r="AV12" s="4"/>
      <c r="AW12" s="4"/>
      <c r="AX12" s="4"/>
      <c r="AY12" s="4"/>
      <c r="AZ12" s="7">
        <f t="shared" si="3"/>
        <v>1</v>
      </c>
      <c r="BA12" s="10">
        <f t="shared" si="4"/>
        <v>2</v>
      </c>
      <c r="BB12" s="10">
        <f t="shared" si="0"/>
        <v>3</v>
      </c>
    </row>
    <row r="13" spans="2:54" ht="18" customHeight="1" x14ac:dyDescent="0.2">
      <c r="B13" s="13" t="s">
        <v>12</v>
      </c>
      <c r="C13" s="14" t="s">
        <v>37</v>
      </c>
      <c r="D13" s="8"/>
      <c r="E13" s="4" t="s">
        <v>85</v>
      </c>
      <c r="F13" s="4"/>
      <c r="G13" s="4"/>
      <c r="H13" s="4"/>
      <c r="I13" s="4"/>
      <c r="J13" s="4"/>
      <c r="K13" s="4"/>
      <c r="L13" s="4"/>
      <c r="M13" s="4"/>
      <c r="N13" s="4"/>
      <c r="O13" s="4"/>
      <c r="P13" s="4"/>
      <c r="Q13" s="4"/>
      <c r="R13" s="4"/>
      <c r="S13" s="4"/>
      <c r="T13" s="7">
        <f t="shared" si="1"/>
        <v>1</v>
      </c>
      <c r="U13" s="8"/>
      <c r="V13" s="4"/>
      <c r="W13" s="4"/>
      <c r="X13" s="4"/>
      <c r="Y13" s="4"/>
      <c r="Z13" s="4" t="s">
        <v>85</v>
      </c>
      <c r="AA13" s="4"/>
      <c r="AB13" s="4"/>
      <c r="AC13" s="4"/>
      <c r="AD13" s="4"/>
      <c r="AE13" s="4"/>
      <c r="AF13" s="4"/>
      <c r="AG13" s="4"/>
      <c r="AH13" s="4"/>
      <c r="AI13" s="4"/>
      <c r="AJ13" s="4"/>
      <c r="AK13" s="7">
        <f t="shared" si="2"/>
        <v>1</v>
      </c>
      <c r="AL13" s="8"/>
      <c r="AM13" s="4"/>
      <c r="AN13" s="4"/>
      <c r="AO13" s="4"/>
      <c r="AP13" s="4"/>
      <c r="AQ13" s="4"/>
      <c r="AR13" s="4"/>
      <c r="AS13" s="4"/>
      <c r="AT13" s="4"/>
      <c r="AU13" s="4"/>
      <c r="AV13" s="4"/>
      <c r="AW13" s="4"/>
      <c r="AX13" s="4"/>
      <c r="AY13" s="4"/>
      <c r="AZ13" s="7">
        <f t="shared" si="3"/>
        <v>0</v>
      </c>
      <c r="BA13" s="10">
        <f t="shared" si="4"/>
        <v>1</v>
      </c>
      <c r="BB13" s="10">
        <f t="shared" si="0"/>
        <v>2</v>
      </c>
    </row>
    <row r="14" spans="2:54" ht="18" customHeight="1" x14ac:dyDescent="0.2">
      <c r="B14" s="13" t="s">
        <v>11</v>
      </c>
      <c r="C14" s="14" t="s">
        <v>37</v>
      </c>
      <c r="D14" s="8"/>
      <c r="E14" s="4"/>
      <c r="F14" s="4"/>
      <c r="G14" s="4"/>
      <c r="H14" s="4"/>
      <c r="I14" s="4"/>
      <c r="J14" s="4"/>
      <c r="K14" s="4" t="s">
        <v>85</v>
      </c>
      <c r="L14" s="4"/>
      <c r="M14" s="4"/>
      <c r="N14" s="4"/>
      <c r="O14" s="4"/>
      <c r="P14" s="4"/>
      <c r="Q14" s="4"/>
      <c r="R14" s="4"/>
      <c r="S14" s="4"/>
      <c r="T14" s="7">
        <f t="shared" si="1"/>
        <v>1</v>
      </c>
      <c r="U14" s="8"/>
      <c r="V14" s="4"/>
      <c r="W14" s="4"/>
      <c r="X14" s="4"/>
      <c r="Y14" s="4"/>
      <c r="Z14" s="4"/>
      <c r="AA14" s="4"/>
      <c r="AB14" s="4"/>
      <c r="AC14" s="4"/>
      <c r="AD14" s="4"/>
      <c r="AE14" s="4" t="s">
        <v>85</v>
      </c>
      <c r="AF14" s="4"/>
      <c r="AG14" s="4"/>
      <c r="AH14" s="4"/>
      <c r="AI14" s="4" t="s">
        <v>85</v>
      </c>
      <c r="AJ14" s="4"/>
      <c r="AK14" s="7">
        <f t="shared" si="2"/>
        <v>2</v>
      </c>
      <c r="AL14" s="8"/>
      <c r="AM14" s="4"/>
      <c r="AN14" s="4"/>
      <c r="AO14" s="4"/>
      <c r="AP14" s="4"/>
      <c r="AQ14" s="4"/>
      <c r="AR14" s="4"/>
      <c r="AS14" s="4"/>
      <c r="AT14" s="4"/>
      <c r="AU14" s="4"/>
      <c r="AV14" s="4"/>
      <c r="AW14" s="4"/>
      <c r="AX14" s="4"/>
      <c r="AY14" s="4"/>
      <c r="AZ14" s="7">
        <f t="shared" si="3"/>
        <v>0</v>
      </c>
      <c r="BA14" s="10">
        <f t="shared" si="4"/>
        <v>2</v>
      </c>
      <c r="BB14" s="10">
        <f t="shared" si="0"/>
        <v>3</v>
      </c>
    </row>
    <row r="15" spans="2:54" ht="18" customHeight="1" x14ac:dyDescent="0.2">
      <c r="B15" s="13" t="s">
        <v>22</v>
      </c>
      <c r="C15" s="14" t="s">
        <v>37</v>
      </c>
      <c r="D15" s="8"/>
      <c r="E15" s="4"/>
      <c r="F15" s="4"/>
      <c r="G15" s="4"/>
      <c r="H15" s="4"/>
      <c r="I15" s="4"/>
      <c r="J15" s="4"/>
      <c r="K15" s="4"/>
      <c r="L15" s="4"/>
      <c r="M15" s="4"/>
      <c r="N15" s="4"/>
      <c r="O15" s="4"/>
      <c r="P15" s="4"/>
      <c r="Q15" s="4"/>
      <c r="R15" s="4"/>
      <c r="S15" s="4"/>
      <c r="T15" s="7">
        <f t="shared" si="1"/>
        <v>0</v>
      </c>
      <c r="U15" s="8"/>
      <c r="V15" s="4"/>
      <c r="W15" s="4" t="s">
        <v>85</v>
      </c>
      <c r="X15" s="4"/>
      <c r="Y15" s="4"/>
      <c r="Z15" s="4"/>
      <c r="AA15" s="4"/>
      <c r="AB15" s="4" t="s">
        <v>85</v>
      </c>
      <c r="AC15" s="4"/>
      <c r="AD15" s="4"/>
      <c r="AE15" s="4"/>
      <c r="AF15" s="4"/>
      <c r="AG15" s="4"/>
      <c r="AH15" s="4"/>
      <c r="AI15" s="4"/>
      <c r="AJ15" s="4"/>
      <c r="AK15" s="7">
        <f t="shared" si="2"/>
        <v>2</v>
      </c>
      <c r="AL15" s="8"/>
      <c r="AM15" s="4"/>
      <c r="AN15" s="4"/>
      <c r="AO15" s="4"/>
      <c r="AP15" s="4"/>
      <c r="AQ15" s="4"/>
      <c r="AR15" s="4"/>
      <c r="AS15" s="4"/>
      <c r="AT15" s="4"/>
      <c r="AU15" s="4"/>
      <c r="AV15" s="4"/>
      <c r="AW15" s="4"/>
      <c r="AX15" s="4"/>
      <c r="AY15" s="4"/>
      <c r="AZ15" s="7">
        <f t="shared" si="3"/>
        <v>0</v>
      </c>
      <c r="BA15" s="10">
        <f t="shared" si="4"/>
        <v>2</v>
      </c>
      <c r="BB15" s="10">
        <f t="shared" si="0"/>
        <v>2</v>
      </c>
    </row>
    <row r="16" spans="2:54" ht="18" customHeight="1" x14ac:dyDescent="0.2">
      <c r="B16" s="13" t="s">
        <v>10</v>
      </c>
      <c r="C16" s="14" t="s">
        <v>37</v>
      </c>
      <c r="D16" s="8"/>
      <c r="E16" s="4"/>
      <c r="F16" s="4"/>
      <c r="G16" s="4"/>
      <c r="H16" s="4"/>
      <c r="I16" s="4"/>
      <c r="J16" s="4"/>
      <c r="K16" s="4"/>
      <c r="L16" s="4"/>
      <c r="M16" s="4"/>
      <c r="N16" s="4"/>
      <c r="O16" s="4"/>
      <c r="P16" s="4" t="s">
        <v>85</v>
      </c>
      <c r="Q16" s="4"/>
      <c r="R16" s="4"/>
      <c r="S16" s="4"/>
      <c r="T16" s="7">
        <f t="shared" si="1"/>
        <v>1</v>
      </c>
      <c r="U16" s="8"/>
      <c r="V16" s="4"/>
      <c r="W16" s="4"/>
      <c r="X16" s="4" t="s">
        <v>85</v>
      </c>
      <c r="Y16" s="4"/>
      <c r="Z16" s="4"/>
      <c r="AA16" s="4"/>
      <c r="AB16" s="4"/>
      <c r="AC16" s="4"/>
      <c r="AD16" s="4"/>
      <c r="AE16" s="4"/>
      <c r="AF16" s="4"/>
      <c r="AG16" s="4"/>
      <c r="AH16" s="4"/>
      <c r="AI16" s="4"/>
      <c r="AJ16" s="4"/>
      <c r="AK16" s="7">
        <f t="shared" si="2"/>
        <v>1</v>
      </c>
      <c r="AL16" s="8"/>
      <c r="AM16" s="4" t="s">
        <v>85</v>
      </c>
      <c r="AN16" s="4" t="s">
        <v>85</v>
      </c>
      <c r="AO16" s="4"/>
      <c r="AP16" s="4"/>
      <c r="AQ16" s="4"/>
      <c r="AR16" s="4"/>
      <c r="AS16" s="4"/>
      <c r="AT16" s="4"/>
      <c r="AU16" s="4"/>
      <c r="AV16" s="4"/>
      <c r="AW16" s="4"/>
      <c r="AX16" s="4"/>
      <c r="AY16" s="4"/>
      <c r="AZ16" s="7">
        <f t="shared" si="3"/>
        <v>2</v>
      </c>
      <c r="BA16" s="10">
        <f t="shared" si="4"/>
        <v>3</v>
      </c>
      <c r="BB16" s="10">
        <f t="shared" si="0"/>
        <v>4</v>
      </c>
    </row>
    <row r="17" spans="2:57" ht="18" customHeight="1" x14ac:dyDescent="0.2">
      <c r="B17" s="13" t="s">
        <v>18</v>
      </c>
      <c r="C17" s="14" t="s">
        <v>37</v>
      </c>
      <c r="D17" s="8"/>
      <c r="E17" s="4"/>
      <c r="F17" s="4"/>
      <c r="G17" s="4"/>
      <c r="H17" s="4"/>
      <c r="I17" s="4"/>
      <c r="J17" s="4"/>
      <c r="K17" s="4"/>
      <c r="L17" s="4"/>
      <c r="M17" s="4"/>
      <c r="N17" s="4" t="s">
        <v>85</v>
      </c>
      <c r="O17" s="4"/>
      <c r="P17" s="4"/>
      <c r="Q17" s="4"/>
      <c r="R17" s="4"/>
      <c r="S17" s="4"/>
      <c r="T17" s="7">
        <f t="shared" si="1"/>
        <v>1</v>
      </c>
      <c r="U17" s="8"/>
      <c r="V17" s="4"/>
      <c r="W17" s="4"/>
      <c r="X17" s="4"/>
      <c r="Y17" s="4"/>
      <c r="Z17" s="4"/>
      <c r="AA17" s="4"/>
      <c r="AB17" s="4"/>
      <c r="AC17" s="4"/>
      <c r="AD17" s="4"/>
      <c r="AE17" s="4"/>
      <c r="AF17" s="4"/>
      <c r="AG17" s="4"/>
      <c r="AH17" s="4"/>
      <c r="AI17" s="4"/>
      <c r="AJ17" s="4" t="s">
        <v>85</v>
      </c>
      <c r="AK17" s="7">
        <f t="shared" si="2"/>
        <v>1</v>
      </c>
      <c r="AL17" s="8"/>
      <c r="AM17" s="4"/>
      <c r="AN17" s="4"/>
      <c r="AO17" s="4"/>
      <c r="AP17" s="4"/>
      <c r="AQ17" s="4"/>
      <c r="AR17" s="4"/>
      <c r="AS17" s="4"/>
      <c r="AT17" s="4"/>
      <c r="AU17" s="4"/>
      <c r="AV17" s="4"/>
      <c r="AW17" s="4"/>
      <c r="AX17" s="4"/>
      <c r="AY17" s="4"/>
      <c r="AZ17" s="7">
        <f t="shared" si="3"/>
        <v>0</v>
      </c>
      <c r="BA17" s="10">
        <f t="shared" si="4"/>
        <v>1</v>
      </c>
      <c r="BB17" s="10">
        <f t="shared" si="0"/>
        <v>2</v>
      </c>
    </row>
    <row r="18" spans="2:57" ht="18" customHeight="1" x14ac:dyDescent="0.2">
      <c r="B18" s="17" t="s">
        <v>9</v>
      </c>
      <c r="C18" s="18" t="s">
        <v>38</v>
      </c>
      <c r="D18" s="9"/>
      <c r="E18" s="5"/>
      <c r="F18" s="5"/>
      <c r="G18" s="5"/>
      <c r="H18" s="5"/>
      <c r="I18" s="5"/>
      <c r="J18" s="5"/>
      <c r="K18" s="5"/>
      <c r="L18" s="5" t="s">
        <v>85</v>
      </c>
      <c r="M18" s="5"/>
      <c r="N18" s="5"/>
      <c r="O18" s="5"/>
      <c r="P18" s="5"/>
      <c r="Q18" s="5"/>
      <c r="R18" s="5"/>
      <c r="S18" s="5"/>
      <c r="T18" s="7">
        <f t="shared" si="1"/>
        <v>1</v>
      </c>
      <c r="U18" s="9"/>
      <c r="V18" s="5"/>
      <c r="W18" s="5"/>
      <c r="X18" s="5"/>
      <c r="Y18" s="5"/>
      <c r="Z18" s="5"/>
      <c r="AA18" s="5"/>
      <c r="AB18" s="5"/>
      <c r="AC18" s="5"/>
      <c r="AD18" s="5"/>
      <c r="AE18" s="5"/>
      <c r="AF18" s="5"/>
      <c r="AG18" s="5"/>
      <c r="AH18" s="5"/>
      <c r="AI18" s="5"/>
      <c r="AJ18" s="5"/>
      <c r="AK18" s="7">
        <f t="shared" si="2"/>
        <v>0</v>
      </c>
      <c r="AL18" s="9"/>
      <c r="AM18" s="5"/>
      <c r="AN18" s="5"/>
      <c r="AO18" s="5"/>
      <c r="AP18" s="5"/>
      <c r="AQ18" s="5"/>
      <c r="AR18" s="5"/>
      <c r="AS18" s="5"/>
      <c r="AT18" s="5"/>
      <c r="AU18" s="5"/>
      <c r="AV18" s="5"/>
      <c r="AW18" s="5"/>
      <c r="AX18" s="5"/>
      <c r="AY18" s="5"/>
      <c r="AZ18" s="7">
        <f t="shared" si="3"/>
        <v>0</v>
      </c>
      <c r="BA18" s="10">
        <f t="shared" si="4"/>
        <v>0</v>
      </c>
      <c r="BB18" s="10">
        <f t="shared" si="0"/>
        <v>1</v>
      </c>
    </row>
    <row r="19" spans="2:57" ht="18" customHeight="1" x14ac:dyDescent="0.2">
      <c r="B19" s="17" t="s">
        <v>20</v>
      </c>
      <c r="C19" s="18" t="s">
        <v>38</v>
      </c>
      <c r="D19" s="9"/>
      <c r="E19" s="5"/>
      <c r="F19" s="5"/>
      <c r="G19" s="5"/>
      <c r="H19" s="5"/>
      <c r="I19" s="5"/>
      <c r="J19" s="5"/>
      <c r="K19" s="5"/>
      <c r="L19" s="5"/>
      <c r="M19" s="5"/>
      <c r="N19" s="5"/>
      <c r="O19" s="5"/>
      <c r="P19" s="5"/>
      <c r="Q19" s="5"/>
      <c r="R19" s="5"/>
      <c r="S19" s="5"/>
      <c r="T19" s="7">
        <f t="shared" si="1"/>
        <v>0</v>
      </c>
      <c r="U19" s="9"/>
      <c r="V19" s="5"/>
      <c r="W19" s="5"/>
      <c r="X19" s="5"/>
      <c r="Y19" s="5"/>
      <c r="Z19" s="5"/>
      <c r="AA19" s="5"/>
      <c r="AB19" s="5"/>
      <c r="AC19" s="5"/>
      <c r="AD19" s="5"/>
      <c r="AE19" s="5"/>
      <c r="AF19" s="5"/>
      <c r="AG19" s="5"/>
      <c r="AH19" s="5"/>
      <c r="AI19" s="5"/>
      <c r="AJ19" s="5"/>
      <c r="AK19" s="7">
        <f t="shared" si="2"/>
        <v>0</v>
      </c>
      <c r="AL19" s="9"/>
      <c r="AM19" s="5"/>
      <c r="AN19" s="5"/>
      <c r="AO19" s="5"/>
      <c r="AP19" s="5"/>
      <c r="AQ19" s="5"/>
      <c r="AR19" s="5"/>
      <c r="AS19" s="5"/>
      <c r="AT19" s="5" t="s">
        <v>85</v>
      </c>
      <c r="AU19" s="5"/>
      <c r="AV19" s="5"/>
      <c r="AW19" s="5"/>
      <c r="AX19" s="5"/>
      <c r="AY19" s="5"/>
      <c r="AZ19" s="7">
        <f t="shared" si="3"/>
        <v>1</v>
      </c>
      <c r="BA19" s="10">
        <f t="shared" si="4"/>
        <v>1</v>
      </c>
      <c r="BB19" s="10">
        <f t="shared" si="0"/>
        <v>1</v>
      </c>
    </row>
    <row r="20" spans="2:57" ht="18" customHeight="1" x14ac:dyDescent="0.2">
      <c r="B20" s="17" t="s">
        <v>23</v>
      </c>
      <c r="C20" s="18" t="s">
        <v>38</v>
      </c>
      <c r="D20" s="9"/>
      <c r="E20" s="5"/>
      <c r="F20" s="5"/>
      <c r="G20" s="5"/>
      <c r="H20" s="5" t="s">
        <v>85</v>
      </c>
      <c r="I20" s="5"/>
      <c r="J20" s="5"/>
      <c r="K20" s="5"/>
      <c r="L20" s="5"/>
      <c r="M20" s="5"/>
      <c r="N20" s="5"/>
      <c r="O20" s="5"/>
      <c r="P20" s="5"/>
      <c r="Q20" s="5"/>
      <c r="R20" s="5" t="s">
        <v>85</v>
      </c>
      <c r="S20" s="5"/>
      <c r="T20" s="7">
        <f t="shared" si="1"/>
        <v>2</v>
      </c>
      <c r="U20" s="9"/>
      <c r="V20" s="5"/>
      <c r="W20" s="5"/>
      <c r="X20" s="5"/>
      <c r="Y20" s="5"/>
      <c r="Z20" s="5"/>
      <c r="AA20" s="5"/>
      <c r="AB20" s="5"/>
      <c r="AC20" s="5"/>
      <c r="AD20" s="5" t="s">
        <v>85</v>
      </c>
      <c r="AE20" s="5"/>
      <c r="AF20" s="5"/>
      <c r="AG20" s="5"/>
      <c r="AH20" s="5"/>
      <c r="AI20" s="5"/>
      <c r="AJ20" s="5"/>
      <c r="AK20" s="7">
        <f t="shared" si="2"/>
        <v>1</v>
      </c>
      <c r="AL20" s="9"/>
      <c r="AM20" s="5"/>
      <c r="AN20" s="5"/>
      <c r="AO20" s="5"/>
      <c r="AP20" s="5"/>
      <c r="AQ20" s="5"/>
      <c r="AR20" s="5"/>
      <c r="AS20" s="5"/>
      <c r="AT20" s="5"/>
      <c r="AU20" s="5"/>
      <c r="AV20" s="5" t="s">
        <v>85</v>
      </c>
      <c r="AW20" s="5"/>
      <c r="AX20" s="5" t="s">
        <v>85</v>
      </c>
      <c r="AY20" s="5"/>
      <c r="AZ20" s="7">
        <f t="shared" si="3"/>
        <v>2</v>
      </c>
      <c r="BA20" s="10">
        <f t="shared" si="4"/>
        <v>3</v>
      </c>
      <c r="BB20" s="10">
        <f t="shared" si="0"/>
        <v>5</v>
      </c>
    </row>
    <row r="21" spans="2:57" ht="18" customHeight="1" x14ac:dyDescent="0.2">
      <c r="B21" s="15" t="s">
        <v>35</v>
      </c>
      <c r="C21" s="16" t="s">
        <v>86</v>
      </c>
      <c r="D21" s="19"/>
      <c r="E21" s="20"/>
      <c r="F21" s="20"/>
      <c r="G21" s="20"/>
      <c r="H21" s="20"/>
      <c r="I21" s="20"/>
      <c r="J21" s="20"/>
      <c r="K21" s="20"/>
      <c r="L21" s="20"/>
      <c r="M21" s="20"/>
      <c r="N21" s="20"/>
      <c r="O21" s="20"/>
      <c r="P21" s="20"/>
      <c r="Q21" s="20"/>
      <c r="R21" s="20"/>
      <c r="S21" s="20" t="s">
        <v>85</v>
      </c>
      <c r="T21" s="21">
        <f t="shared" si="1"/>
        <v>1</v>
      </c>
      <c r="U21" s="19"/>
      <c r="V21" s="20"/>
      <c r="W21" s="20"/>
      <c r="X21" s="20"/>
      <c r="Y21" s="20" t="s">
        <v>85</v>
      </c>
      <c r="Z21" s="20"/>
      <c r="AA21" s="20"/>
      <c r="AB21" s="20"/>
      <c r="AC21" s="20"/>
      <c r="AD21" s="20"/>
      <c r="AE21" s="20"/>
      <c r="AF21" s="20"/>
      <c r="AG21" s="20"/>
      <c r="AH21" s="20"/>
      <c r="AI21" s="20"/>
      <c r="AJ21" s="20"/>
      <c r="AK21" s="21">
        <f t="shared" si="2"/>
        <v>1</v>
      </c>
      <c r="AL21" s="19"/>
      <c r="AM21" s="20"/>
      <c r="AN21" s="20"/>
      <c r="AO21" s="20"/>
      <c r="AP21" s="20"/>
      <c r="AQ21" s="20"/>
      <c r="AR21" s="20"/>
      <c r="AS21" s="20"/>
      <c r="AT21" s="20"/>
      <c r="AU21" s="20"/>
      <c r="AV21" s="20"/>
      <c r="AW21" s="20"/>
      <c r="AX21" s="20"/>
      <c r="AY21" s="20"/>
      <c r="AZ21" s="21">
        <f t="shared" si="3"/>
        <v>0</v>
      </c>
      <c r="BA21" s="22">
        <f t="shared" si="4"/>
        <v>1</v>
      </c>
      <c r="BB21" s="22">
        <f t="shared" si="0"/>
        <v>2</v>
      </c>
    </row>
    <row r="22" spans="2:57" ht="18" customHeight="1" x14ac:dyDescent="0.2">
      <c r="D22" s="31">
        <f t="shared" ref="D22:S22" si="5">COUNTA(D4:D21)</f>
        <v>1</v>
      </c>
      <c r="E22" s="32">
        <f t="shared" si="5"/>
        <v>1</v>
      </c>
      <c r="F22" s="32">
        <f t="shared" si="5"/>
        <v>1</v>
      </c>
      <c r="G22" s="32">
        <f t="shared" si="5"/>
        <v>1</v>
      </c>
      <c r="H22" s="32">
        <f t="shared" si="5"/>
        <v>1</v>
      </c>
      <c r="I22" s="32">
        <f t="shared" si="5"/>
        <v>1</v>
      </c>
      <c r="J22" s="32">
        <f t="shared" si="5"/>
        <v>1</v>
      </c>
      <c r="K22" s="32">
        <f t="shared" si="5"/>
        <v>1</v>
      </c>
      <c r="L22" s="32">
        <f t="shared" si="5"/>
        <v>1</v>
      </c>
      <c r="M22" s="32">
        <f t="shared" si="5"/>
        <v>1</v>
      </c>
      <c r="N22" s="32">
        <f t="shared" si="5"/>
        <v>1</v>
      </c>
      <c r="O22" s="32">
        <f t="shared" si="5"/>
        <v>1</v>
      </c>
      <c r="P22" s="32">
        <f t="shared" si="5"/>
        <v>1</v>
      </c>
      <c r="Q22" s="32">
        <f t="shared" si="5"/>
        <v>1</v>
      </c>
      <c r="R22" s="32">
        <f t="shared" si="5"/>
        <v>1</v>
      </c>
      <c r="S22" s="32">
        <f t="shared" si="5"/>
        <v>1</v>
      </c>
      <c r="T22" s="33">
        <f>SUM(T4:T21)</f>
        <v>16</v>
      </c>
      <c r="U22" s="34">
        <f>COUNTA(U4:U21)</f>
        <v>1</v>
      </c>
      <c r="V22" s="32">
        <f t="shared" ref="V22:AJ22" si="6">COUNTA(V4:V21)</f>
        <v>1</v>
      </c>
      <c r="W22" s="32">
        <f t="shared" si="6"/>
        <v>1</v>
      </c>
      <c r="X22" s="32">
        <f t="shared" si="6"/>
        <v>1</v>
      </c>
      <c r="Y22" s="32">
        <f t="shared" si="6"/>
        <v>1</v>
      </c>
      <c r="Z22" s="32">
        <f t="shared" si="6"/>
        <v>1</v>
      </c>
      <c r="AA22" s="32">
        <f t="shared" si="6"/>
        <v>1</v>
      </c>
      <c r="AB22" s="32">
        <f t="shared" si="6"/>
        <v>1</v>
      </c>
      <c r="AC22" s="32">
        <f t="shared" si="6"/>
        <v>1</v>
      </c>
      <c r="AD22" s="32">
        <f t="shared" si="6"/>
        <v>1</v>
      </c>
      <c r="AE22" s="32">
        <f t="shared" si="6"/>
        <v>1</v>
      </c>
      <c r="AF22" s="32">
        <f t="shared" si="6"/>
        <v>1</v>
      </c>
      <c r="AG22" s="32">
        <f t="shared" si="6"/>
        <v>1</v>
      </c>
      <c r="AH22" s="32">
        <f t="shared" si="6"/>
        <v>1</v>
      </c>
      <c r="AI22" s="32">
        <f t="shared" si="6"/>
        <v>1</v>
      </c>
      <c r="AJ22" s="32">
        <f t="shared" si="6"/>
        <v>1</v>
      </c>
      <c r="AK22" s="33">
        <f>SUM(AK4:AK21)</f>
        <v>16</v>
      </c>
      <c r="AL22" s="34">
        <f t="shared" ref="AL22:AY22" si="7">COUNTA(AL4:AL21)</f>
        <v>1</v>
      </c>
      <c r="AM22" s="32">
        <f t="shared" si="7"/>
        <v>1</v>
      </c>
      <c r="AN22" s="32">
        <f t="shared" si="7"/>
        <v>1</v>
      </c>
      <c r="AO22" s="32">
        <f t="shared" si="7"/>
        <v>1</v>
      </c>
      <c r="AP22" s="32">
        <f t="shared" si="7"/>
        <v>1</v>
      </c>
      <c r="AQ22" s="32">
        <f t="shared" si="7"/>
        <v>1</v>
      </c>
      <c r="AR22" s="32">
        <f t="shared" si="7"/>
        <v>1</v>
      </c>
      <c r="AS22" s="32">
        <f t="shared" si="7"/>
        <v>1</v>
      </c>
      <c r="AT22" s="32">
        <f t="shared" si="7"/>
        <v>1</v>
      </c>
      <c r="AU22" s="32">
        <f t="shared" si="7"/>
        <v>1</v>
      </c>
      <c r="AV22" s="32">
        <f t="shared" si="7"/>
        <v>1</v>
      </c>
      <c r="AW22" s="32">
        <f t="shared" si="7"/>
        <v>1</v>
      </c>
      <c r="AX22" s="32">
        <f t="shared" si="7"/>
        <v>1</v>
      </c>
      <c r="AY22" s="32">
        <f t="shared" si="7"/>
        <v>1</v>
      </c>
      <c r="AZ22" s="33">
        <f>SUM(AZ4:AZ21)</f>
        <v>14</v>
      </c>
      <c r="BA22" s="35">
        <f>SUM(BA4:BA21)</f>
        <v>30</v>
      </c>
      <c r="BB22" s="36">
        <f>SUM(BB4:BB21)</f>
        <v>46</v>
      </c>
    </row>
    <row r="24" spans="2:57" ht="22.5" customHeight="1" x14ac:dyDescent="0.2">
      <c r="B24" s="453" t="s">
        <v>106</v>
      </c>
      <c r="C24" s="453"/>
      <c r="D24" s="457" t="s">
        <v>84</v>
      </c>
      <c r="E24" s="455"/>
      <c r="F24" s="455"/>
      <c r="G24" s="455"/>
      <c r="H24" s="455"/>
      <c r="I24" s="455"/>
      <c r="J24" s="455"/>
      <c r="K24" s="455"/>
      <c r="L24" s="455"/>
      <c r="M24" s="455"/>
      <c r="N24" s="455"/>
      <c r="O24" s="455"/>
      <c r="P24" s="455"/>
      <c r="Q24" s="455"/>
      <c r="R24" s="455"/>
      <c r="S24" s="455"/>
      <c r="T24" s="455"/>
      <c r="U24" s="455"/>
      <c r="V24" s="456"/>
      <c r="W24" s="454" t="s">
        <v>93</v>
      </c>
      <c r="X24" s="455"/>
      <c r="Y24" s="455"/>
      <c r="Z24" s="455"/>
      <c r="AA24" s="455"/>
      <c r="AB24" s="455"/>
      <c r="AC24" s="455"/>
      <c r="AD24" s="455"/>
      <c r="AE24" s="455"/>
      <c r="AF24" s="455"/>
      <c r="AG24" s="455"/>
      <c r="AH24" s="455"/>
      <c r="AI24" s="455"/>
      <c r="AJ24" s="455"/>
      <c r="AK24" s="455"/>
      <c r="AL24" s="455"/>
      <c r="AM24" s="455"/>
      <c r="AN24" s="456"/>
      <c r="AO24" s="454" t="s">
        <v>88</v>
      </c>
      <c r="AP24" s="455"/>
      <c r="AQ24" s="455"/>
      <c r="AR24" s="455"/>
      <c r="AS24" s="455"/>
      <c r="AT24" s="455"/>
      <c r="AU24" s="455"/>
      <c r="AV24" s="455"/>
      <c r="AW24" s="455"/>
      <c r="AX24" s="455"/>
      <c r="AY24" s="455"/>
      <c r="AZ24" s="455"/>
      <c r="BA24" s="455"/>
      <c r="BB24" s="455"/>
      <c r="BC24" s="456"/>
      <c r="BD24" s="449" t="s">
        <v>92</v>
      </c>
      <c r="BE24" s="451" t="s">
        <v>4</v>
      </c>
    </row>
    <row r="25" spans="2:57" s="2" customFormat="1" ht="92.25" customHeight="1" x14ac:dyDescent="0.2">
      <c r="B25" s="46" t="s">
        <v>0</v>
      </c>
      <c r="C25" s="47" t="s">
        <v>34</v>
      </c>
      <c r="D25" s="27" t="s">
        <v>68</v>
      </c>
      <c r="E25" s="37" t="s">
        <v>89</v>
      </c>
      <c r="F25" s="28" t="s">
        <v>71</v>
      </c>
      <c r="G25" s="28" t="s">
        <v>70</v>
      </c>
      <c r="H25" s="28" t="s">
        <v>69</v>
      </c>
      <c r="I25" s="37" t="s">
        <v>90</v>
      </c>
      <c r="J25" s="28" t="s">
        <v>72</v>
      </c>
      <c r="K25" s="37" t="s">
        <v>91</v>
      </c>
      <c r="L25" s="28" t="s">
        <v>73</v>
      </c>
      <c r="M25" s="28" t="s">
        <v>78</v>
      </c>
      <c r="N25" s="28" t="s">
        <v>75</v>
      </c>
      <c r="O25" s="28" t="s">
        <v>81</v>
      </c>
      <c r="P25" s="28" t="s">
        <v>80</v>
      </c>
      <c r="Q25" s="28" t="s">
        <v>76</v>
      </c>
      <c r="R25" s="28" t="s">
        <v>77</v>
      </c>
      <c r="S25" s="28" t="s">
        <v>79</v>
      </c>
      <c r="T25" s="28" t="s">
        <v>82</v>
      </c>
      <c r="U25" s="28" t="s">
        <v>83</v>
      </c>
      <c r="V25" s="29" t="s">
        <v>96</v>
      </c>
      <c r="W25" s="30" t="s">
        <v>39</v>
      </c>
      <c r="X25" s="28" t="s">
        <v>40</v>
      </c>
      <c r="Y25" s="28" t="s">
        <v>63</v>
      </c>
      <c r="Z25" s="28" t="s">
        <v>66</v>
      </c>
      <c r="AA25" s="28" t="s">
        <v>17</v>
      </c>
      <c r="AB25" s="28" t="s">
        <v>41</v>
      </c>
      <c r="AC25" s="28" t="s">
        <v>42</v>
      </c>
      <c r="AD25" s="28" t="s">
        <v>62</v>
      </c>
      <c r="AE25" s="28" t="s">
        <v>43</v>
      </c>
      <c r="AF25" s="37" t="s">
        <v>95</v>
      </c>
      <c r="AG25" s="37" t="s">
        <v>94</v>
      </c>
      <c r="AH25" s="28" t="s">
        <v>44</v>
      </c>
      <c r="AI25" s="28" t="s">
        <v>60</v>
      </c>
      <c r="AJ25" s="28" t="s">
        <v>45</v>
      </c>
      <c r="AK25" s="37" t="s">
        <v>87</v>
      </c>
      <c r="AL25" s="28" t="s">
        <v>61</v>
      </c>
      <c r="AM25" s="28" t="s">
        <v>64</v>
      </c>
      <c r="AN25" s="29" t="s">
        <v>96</v>
      </c>
      <c r="AO25" s="30" t="s">
        <v>54</v>
      </c>
      <c r="AP25" s="28" t="s">
        <v>55</v>
      </c>
      <c r="AQ25" s="28" t="s">
        <v>56</v>
      </c>
      <c r="AR25" s="28" t="s">
        <v>50</v>
      </c>
      <c r="AS25" s="28" t="s">
        <v>46</v>
      </c>
      <c r="AT25" s="28" t="s">
        <v>47</v>
      </c>
      <c r="AU25" s="28" t="s">
        <v>48</v>
      </c>
      <c r="AV25" s="28" t="s">
        <v>49</v>
      </c>
      <c r="AW25" s="28" t="s">
        <v>51</v>
      </c>
      <c r="AX25" s="28" t="s">
        <v>52</v>
      </c>
      <c r="AY25" s="28" t="s">
        <v>53</v>
      </c>
      <c r="AZ25" s="28" t="s">
        <v>57</v>
      </c>
      <c r="BA25" s="28" t="s">
        <v>58</v>
      </c>
      <c r="BB25" s="28" t="s">
        <v>59</v>
      </c>
      <c r="BC25" s="29" t="s">
        <v>96</v>
      </c>
      <c r="BD25" s="450"/>
      <c r="BE25" s="452"/>
    </row>
    <row r="26" spans="2:57" ht="18" customHeight="1" x14ac:dyDescent="0.2">
      <c r="B26" s="11" t="s">
        <v>33</v>
      </c>
      <c r="C26" s="12" t="s">
        <v>38</v>
      </c>
      <c r="D26" s="23"/>
      <c r="E26" s="24"/>
      <c r="F26" s="24"/>
      <c r="G26" s="24"/>
      <c r="H26" s="24"/>
      <c r="I26" s="24"/>
      <c r="J26" s="24"/>
      <c r="K26" s="24"/>
      <c r="L26" s="24"/>
      <c r="M26" s="24"/>
      <c r="N26" s="24"/>
      <c r="O26" s="24"/>
      <c r="P26" s="24"/>
      <c r="Q26" s="24"/>
      <c r="R26" s="24"/>
      <c r="S26" s="24"/>
      <c r="T26" s="24"/>
      <c r="U26" s="24"/>
      <c r="V26" s="25">
        <f t="shared" ref="V26:V40" si="8">COUNTA(D26:U26)</f>
        <v>0</v>
      </c>
      <c r="W26" s="23"/>
      <c r="X26" s="24"/>
      <c r="Y26" s="24"/>
      <c r="Z26" s="24"/>
      <c r="AA26" s="24"/>
      <c r="AB26" s="24"/>
      <c r="AC26" s="24"/>
      <c r="AD26" s="24"/>
      <c r="AE26" s="24"/>
      <c r="AF26" s="24"/>
      <c r="AG26" s="24"/>
      <c r="AH26" s="24"/>
      <c r="AI26" s="24" t="s">
        <v>85</v>
      </c>
      <c r="AJ26" s="24"/>
      <c r="AK26" s="24"/>
      <c r="AL26" s="24"/>
      <c r="AM26" s="24"/>
      <c r="AN26" s="25">
        <f>COUNTA(W26:AM26)</f>
        <v>1</v>
      </c>
      <c r="AO26" s="23"/>
      <c r="AP26" s="24"/>
      <c r="AQ26" s="24"/>
      <c r="AR26" s="24"/>
      <c r="AS26" s="24"/>
      <c r="AT26" s="24" t="s">
        <v>85</v>
      </c>
      <c r="AU26" s="24"/>
      <c r="AV26" s="24"/>
      <c r="AW26" s="24"/>
      <c r="AX26" s="24"/>
      <c r="AY26" s="24"/>
      <c r="AZ26" s="24"/>
      <c r="BA26" s="24" t="s">
        <v>85</v>
      </c>
      <c r="BB26" s="24"/>
      <c r="BC26" s="25">
        <f>COUNTA(AO26:BB26)</f>
        <v>2</v>
      </c>
      <c r="BD26" s="26">
        <f>AN26+BC26</f>
        <v>3</v>
      </c>
      <c r="BE26" s="26">
        <f t="shared" ref="BE26:BE40" si="9">BD26+V26</f>
        <v>3</v>
      </c>
    </row>
    <row r="27" spans="2:57" ht="18" customHeight="1" x14ac:dyDescent="0.2">
      <c r="B27" s="11" t="s">
        <v>15</v>
      </c>
      <c r="C27" s="12" t="s">
        <v>38</v>
      </c>
      <c r="D27" s="6"/>
      <c r="E27" s="3"/>
      <c r="F27" s="3"/>
      <c r="G27" s="3"/>
      <c r="H27" s="3"/>
      <c r="I27" s="3" t="s">
        <v>85</v>
      </c>
      <c r="J27" s="3"/>
      <c r="K27" s="3"/>
      <c r="L27" s="3"/>
      <c r="M27" s="3"/>
      <c r="N27" s="3"/>
      <c r="O27" s="3"/>
      <c r="P27" s="3"/>
      <c r="Q27" s="3"/>
      <c r="R27" s="3"/>
      <c r="S27" s="3"/>
      <c r="T27" s="3"/>
      <c r="U27" s="3"/>
      <c r="V27" s="7">
        <f t="shared" si="8"/>
        <v>1</v>
      </c>
      <c r="W27" s="6"/>
      <c r="X27" s="3"/>
      <c r="Y27" s="3"/>
      <c r="Z27" s="3"/>
      <c r="AA27" s="3"/>
      <c r="AB27" s="3"/>
      <c r="AC27" s="3"/>
      <c r="AD27" s="3"/>
      <c r="AE27" s="3"/>
      <c r="AF27" s="3" t="s">
        <v>85</v>
      </c>
      <c r="AG27" s="3"/>
      <c r="AH27" s="3"/>
      <c r="AI27" s="3"/>
      <c r="AJ27" s="3"/>
      <c r="AK27" s="3"/>
      <c r="AL27" s="3"/>
      <c r="AM27" s="3"/>
      <c r="AN27" s="7">
        <f t="shared" ref="AN27:AN39" si="10">COUNTA(W27:AM27)</f>
        <v>1</v>
      </c>
      <c r="AO27" s="6"/>
      <c r="AP27" s="3"/>
      <c r="AQ27" s="3"/>
      <c r="AR27" s="3"/>
      <c r="AS27" s="3"/>
      <c r="AT27" s="3"/>
      <c r="AU27" s="3" t="s">
        <v>85</v>
      </c>
      <c r="AV27" s="3"/>
      <c r="AW27" s="3"/>
      <c r="AX27" s="3" t="s">
        <v>85</v>
      </c>
      <c r="AY27" s="3"/>
      <c r="AZ27" s="3"/>
      <c r="BA27" s="3"/>
      <c r="BB27" s="3" t="s">
        <v>85</v>
      </c>
      <c r="BC27" s="7">
        <f t="shared" ref="BC27:BC40" si="11">COUNTA(AO27:BB27)</f>
        <v>3</v>
      </c>
      <c r="BD27" s="10">
        <f t="shared" ref="BD27:BD40" si="12">AN27+BC27</f>
        <v>4</v>
      </c>
      <c r="BE27" s="10">
        <f t="shared" si="9"/>
        <v>5</v>
      </c>
    </row>
    <row r="28" spans="2:57" ht="18" customHeight="1" x14ac:dyDescent="0.2">
      <c r="B28" s="11" t="s">
        <v>32</v>
      </c>
      <c r="C28" s="12" t="s">
        <v>38</v>
      </c>
      <c r="D28" s="6"/>
      <c r="E28" s="3"/>
      <c r="F28" s="3"/>
      <c r="G28" s="3" t="s">
        <v>85</v>
      </c>
      <c r="H28" s="3"/>
      <c r="I28" s="3"/>
      <c r="J28" s="3"/>
      <c r="K28" s="3"/>
      <c r="L28" s="3"/>
      <c r="M28" s="3"/>
      <c r="N28" s="3"/>
      <c r="O28" s="3"/>
      <c r="P28" s="3"/>
      <c r="Q28" s="3"/>
      <c r="R28" s="3"/>
      <c r="S28" s="3"/>
      <c r="T28" s="3"/>
      <c r="U28" s="3"/>
      <c r="V28" s="7">
        <f t="shared" si="8"/>
        <v>1</v>
      </c>
      <c r="W28" s="6"/>
      <c r="X28" s="3"/>
      <c r="Y28" s="3"/>
      <c r="Z28" s="3"/>
      <c r="AA28" s="3"/>
      <c r="AB28" s="3"/>
      <c r="AC28" s="3" t="s">
        <v>85</v>
      </c>
      <c r="AD28" s="3"/>
      <c r="AE28" s="3"/>
      <c r="AF28" s="3"/>
      <c r="AG28" s="3"/>
      <c r="AH28" s="3"/>
      <c r="AI28" s="3"/>
      <c r="AJ28" s="3"/>
      <c r="AK28" s="3"/>
      <c r="AL28" s="3"/>
      <c r="AM28" s="3"/>
      <c r="AN28" s="7">
        <f t="shared" si="10"/>
        <v>1</v>
      </c>
      <c r="AO28" s="6"/>
      <c r="AP28" s="3"/>
      <c r="AQ28" s="3"/>
      <c r="AR28" s="3"/>
      <c r="AS28" s="3"/>
      <c r="AT28" s="3"/>
      <c r="AU28" s="3"/>
      <c r="AV28" s="3" t="s">
        <v>85</v>
      </c>
      <c r="AW28" s="3"/>
      <c r="AX28" s="3"/>
      <c r="AY28" s="3"/>
      <c r="AZ28" s="3" t="s">
        <v>85</v>
      </c>
      <c r="BA28" s="3"/>
      <c r="BB28" s="3"/>
      <c r="BC28" s="7">
        <f t="shared" si="11"/>
        <v>2</v>
      </c>
      <c r="BD28" s="10">
        <f t="shared" si="12"/>
        <v>3</v>
      </c>
      <c r="BE28" s="10">
        <f t="shared" si="9"/>
        <v>4</v>
      </c>
    </row>
    <row r="29" spans="2:57" ht="18" customHeight="1" x14ac:dyDescent="0.2">
      <c r="B29" s="11" t="s">
        <v>19</v>
      </c>
      <c r="C29" s="12" t="s">
        <v>38</v>
      </c>
      <c r="D29" s="6"/>
      <c r="E29" s="3"/>
      <c r="F29" s="3"/>
      <c r="G29" s="3"/>
      <c r="H29" s="3"/>
      <c r="I29" s="3"/>
      <c r="J29" s="3"/>
      <c r="K29" s="3"/>
      <c r="L29" s="3"/>
      <c r="M29" s="3"/>
      <c r="N29" s="3"/>
      <c r="O29" s="3"/>
      <c r="P29" s="3"/>
      <c r="Q29" s="3"/>
      <c r="R29" s="3"/>
      <c r="S29" s="3" t="s">
        <v>85</v>
      </c>
      <c r="T29" s="3"/>
      <c r="U29" s="3"/>
      <c r="V29" s="7">
        <f t="shared" si="8"/>
        <v>1</v>
      </c>
      <c r="W29" s="6"/>
      <c r="X29" s="3"/>
      <c r="Y29" s="3"/>
      <c r="Z29" s="3"/>
      <c r="AA29" s="3"/>
      <c r="AB29" s="3"/>
      <c r="AC29" s="3"/>
      <c r="AD29" s="3"/>
      <c r="AE29" s="3"/>
      <c r="AF29" s="3"/>
      <c r="AG29" s="3"/>
      <c r="AH29" s="3" t="s">
        <v>85</v>
      </c>
      <c r="AI29" s="3"/>
      <c r="AJ29" s="3"/>
      <c r="AK29" s="3"/>
      <c r="AL29" s="3"/>
      <c r="AM29" s="3"/>
      <c r="AN29" s="7">
        <f t="shared" si="10"/>
        <v>1</v>
      </c>
      <c r="AO29" s="6"/>
      <c r="AP29" s="3"/>
      <c r="AQ29" s="3"/>
      <c r="AR29" s="3"/>
      <c r="AS29" s="3" t="s">
        <v>85</v>
      </c>
      <c r="AT29" s="3"/>
      <c r="AU29" s="3"/>
      <c r="AV29" s="3"/>
      <c r="AW29" s="3" t="s">
        <v>85</v>
      </c>
      <c r="AX29" s="3"/>
      <c r="AY29" s="3" t="s">
        <v>85</v>
      </c>
      <c r="AZ29" s="3"/>
      <c r="BA29" s="3"/>
      <c r="BB29" s="3"/>
      <c r="BC29" s="7">
        <f t="shared" si="11"/>
        <v>3</v>
      </c>
      <c r="BD29" s="10">
        <f t="shared" si="12"/>
        <v>4</v>
      </c>
      <c r="BE29" s="10">
        <f t="shared" si="9"/>
        <v>5</v>
      </c>
    </row>
    <row r="30" spans="2:57" ht="18" customHeight="1" x14ac:dyDescent="0.2">
      <c r="B30" s="13" t="s">
        <v>21</v>
      </c>
      <c r="C30" s="14" t="s">
        <v>37</v>
      </c>
      <c r="D30" s="8"/>
      <c r="E30" s="4"/>
      <c r="F30" s="4" t="s">
        <v>85</v>
      </c>
      <c r="G30" s="4"/>
      <c r="H30" s="4"/>
      <c r="I30" s="4"/>
      <c r="J30" s="4"/>
      <c r="K30" s="4"/>
      <c r="L30" s="4"/>
      <c r="M30" s="4"/>
      <c r="N30" s="4"/>
      <c r="O30" s="4"/>
      <c r="P30" s="4"/>
      <c r="Q30" s="4"/>
      <c r="R30" s="4"/>
      <c r="S30" s="4"/>
      <c r="T30" s="4"/>
      <c r="U30" s="4"/>
      <c r="V30" s="7">
        <f t="shared" si="8"/>
        <v>1</v>
      </c>
      <c r="W30" s="8"/>
      <c r="X30" s="4"/>
      <c r="Y30" s="4"/>
      <c r="Z30" s="4"/>
      <c r="AA30" s="4"/>
      <c r="AB30" s="4" t="s">
        <v>85</v>
      </c>
      <c r="AC30" s="4"/>
      <c r="AD30" s="4"/>
      <c r="AE30" s="4"/>
      <c r="AF30" s="4"/>
      <c r="AG30" s="4"/>
      <c r="AH30" s="4"/>
      <c r="AI30" s="4"/>
      <c r="AJ30" s="4"/>
      <c r="AK30" s="4"/>
      <c r="AL30" s="4"/>
      <c r="AM30" s="4"/>
      <c r="AN30" s="7">
        <f t="shared" si="10"/>
        <v>1</v>
      </c>
      <c r="AO30" s="8"/>
      <c r="AP30" s="4"/>
      <c r="AQ30" s="4"/>
      <c r="AR30" s="4"/>
      <c r="AS30" s="4"/>
      <c r="AT30" s="4"/>
      <c r="AU30" s="4"/>
      <c r="AV30" s="4"/>
      <c r="AW30" s="4"/>
      <c r="AX30" s="4"/>
      <c r="AY30" s="4"/>
      <c r="AZ30" s="4"/>
      <c r="BA30" s="4"/>
      <c r="BB30" s="4"/>
      <c r="BC30" s="7">
        <f t="shared" si="11"/>
        <v>0</v>
      </c>
      <c r="BD30" s="10">
        <f t="shared" si="12"/>
        <v>1</v>
      </c>
      <c r="BE30" s="10">
        <f t="shared" si="9"/>
        <v>2</v>
      </c>
    </row>
    <row r="31" spans="2:57" ht="18" customHeight="1" x14ac:dyDescent="0.2">
      <c r="B31" s="13" t="s">
        <v>13</v>
      </c>
      <c r="C31" s="14" t="s">
        <v>37</v>
      </c>
      <c r="D31" s="8"/>
      <c r="E31" s="4"/>
      <c r="F31" s="4"/>
      <c r="G31" s="4"/>
      <c r="H31" s="4"/>
      <c r="I31" s="4"/>
      <c r="J31" s="4" t="s">
        <v>85</v>
      </c>
      <c r="K31" s="4"/>
      <c r="L31" s="4"/>
      <c r="M31" s="4"/>
      <c r="N31" s="4"/>
      <c r="O31" s="4"/>
      <c r="P31" s="4"/>
      <c r="Q31" s="4" t="s">
        <v>85</v>
      </c>
      <c r="R31" s="4"/>
      <c r="S31" s="4"/>
      <c r="T31" s="4"/>
      <c r="U31" s="4"/>
      <c r="V31" s="7">
        <f t="shared" si="8"/>
        <v>2</v>
      </c>
      <c r="W31" s="8"/>
      <c r="X31" s="4"/>
      <c r="Y31" s="4"/>
      <c r="Z31" s="4"/>
      <c r="AA31" s="4"/>
      <c r="AB31" s="4"/>
      <c r="AC31" s="4"/>
      <c r="AD31" s="4"/>
      <c r="AE31" s="4"/>
      <c r="AF31" s="4"/>
      <c r="AG31" s="4"/>
      <c r="AH31" s="4"/>
      <c r="AI31" s="4"/>
      <c r="AJ31" s="4" t="s">
        <v>85</v>
      </c>
      <c r="AK31" s="4"/>
      <c r="AL31" s="4"/>
      <c r="AM31" s="4"/>
      <c r="AN31" s="7">
        <f t="shared" si="10"/>
        <v>1</v>
      </c>
      <c r="AO31" s="8"/>
      <c r="AP31" s="4"/>
      <c r="AQ31" s="4"/>
      <c r="AR31" s="4"/>
      <c r="AS31" s="4"/>
      <c r="AT31" s="4"/>
      <c r="AU31" s="4"/>
      <c r="AV31" s="4"/>
      <c r="AW31" s="4"/>
      <c r="AX31" s="4"/>
      <c r="AY31" s="4"/>
      <c r="AZ31" s="4"/>
      <c r="BA31" s="4"/>
      <c r="BB31" s="4"/>
      <c r="BC31" s="7">
        <f t="shared" si="11"/>
        <v>0</v>
      </c>
      <c r="BD31" s="10">
        <f t="shared" si="12"/>
        <v>1</v>
      </c>
      <c r="BE31" s="10">
        <f t="shared" si="9"/>
        <v>3</v>
      </c>
    </row>
    <row r="32" spans="2:57" ht="18" customHeight="1" x14ac:dyDescent="0.2">
      <c r="B32" s="13" t="s">
        <v>14</v>
      </c>
      <c r="C32" s="14" t="s">
        <v>37</v>
      </c>
      <c r="D32" s="8" t="s">
        <v>85</v>
      </c>
      <c r="E32" s="4"/>
      <c r="F32" s="4"/>
      <c r="G32" s="4"/>
      <c r="H32" s="4" t="s">
        <v>85</v>
      </c>
      <c r="I32" s="4"/>
      <c r="J32" s="4"/>
      <c r="K32" s="4"/>
      <c r="L32" s="4"/>
      <c r="M32" s="4"/>
      <c r="N32" s="4"/>
      <c r="O32" s="4"/>
      <c r="P32" s="4"/>
      <c r="Q32" s="4"/>
      <c r="R32" s="4"/>
      <c r="S32" s="4"/>
      <c r="T32" s="4"/>
      <c r="U32" s="4"/>
      <c r="V32" s="7">
        <f t="shared" si="8"/>
        <v>2</v>
      </c>
      <c r="W32" s="8" t="s">
        <v>85</v>
      </c>
      <c r="X32" s="4"/>
      <c r="Y32" s="4"/>
      <c r="Z32" s="4"/>
      <c r="AA32" s="4"/>
      <c r="AB32" s="4"/>
      <c r="AC32" s="4"/>
      <c r="AD32" s="4"/>
      <c r="AE32" s="4" t="s">
        <v>85</v>
      </c>
      <c r="AF32" s="4"/>
      <c r="AG32" s="4"/>
      <c r="AH32" s="4"/>
      <c r="AI32" s="4"/>
      <c r="AJ32" s="4"/>
      <c r="AK32" s="4"/>
      <c r="AL32" s="4"/>
      <c r="AM32" s="4"/>
      <c r="AN32" s="7">
        <f t="shared" si="10"/>
        <v>2</v>
      </c>
      <c r="AO32" s="8"/>
      <c r="AP32" s="4"/>
      <c r="AQ32" s="4"/>
      <c r="AR32" s="4"/>
      <c r="AS32" s="4"/>
      <c r="AT32" s="4"/>
      <c r="AU32" s="4"/>
      <c r="AV32" s="4"/>
      <c r="AW32" s="4"/>
      <c r="AX32" s="4"/>
      <c r="AY32" s="4"/>
      <c r="AZ32" s="4"/>
      <c r="BA32" s="4"/>
      <c r="BB32" s="4"/>
      <c r="BC32" s="7">
        <f t="shared" si="11"/>
        <v>0</v>
      </c>
      <c r="BD32" s="10">
        <f t="shared" si="12"/>
        <v>2</v>
      </c>
      <c r="BE32" s="10">
        <f t="shared" si="9"/>
        <v>4</v>
      </c>
    </row>
    <row r="33" spans="2:57" ht="18" customHeight="1" x14ac:dyDescent="0.2">
      <c r="B33" s="13" t="s">
        <v>8</v>
      </c>
      <c r="C33" s="14" t="s">
        <v>37</v>
      </c>
      <c r="D33" s="8"/>
      <c r="E33" s="4"/>
      <c r="F33" s="4"/>
      <c r="G33" s="4"/>
      <c r="H33" s="4"/>
      <c r="I33" s="4"/>
      <c r="J33" s="4"/>
      <c r="K33" s="4"/>
      <c r="L33" s="4"/>
      <c r="M33" s="4"/>
      <c r="N33" s="4" t="s">
        <v>85</v>
      </c>
      <c r="O33" s="4"/>
      <c r="P33" s="4"/>
      <c r="Q33" s="4"/>
      <c r="R33" s="4"/>
      <c r="S33" s="4"/>
      <c r="T33" s="4"/>
      <c r="U33" s="4"/>
      <c r="V33" s="7">
        <f t="shared" si="8"/>
        <v>1</v>
      </c>
      <c r="W33" s="8"/>
      <c r="X33" s="4"/>
      <c r="Y33" s="4" t="s">
        <v>85</v>
      </c>
      <c r="Z33" s="4"/>
      <c r="AA33" s="4"/>
      <c r="AB33" s="4"/>
      <c r="AC33" s="4"/>
      <c r="AD33" s="4" t="s">
        <v>85</v>
      </c>
      <c r="AE33" s="4"/>
      <c r="AF33" s="4"/>
      <c r="AG33" s="4"/>
      <c r="AH33" s="4"/>
      <c r="AI33" s="4"/>
      <c r="AJ33" s="4"/>
      <c r="AK33" s="4"/>
      <c r="AL33" s="4"/>
      <c r="AM33" s="4"/>
      <c r="AN33" s="7">
        <f t="shared" si="10"/>
        <v>2</v>
      </c>
      <c r="AO33" s="8" t="s">
        <v>85</v>
      </c>
      <c r="AP33" s="4"/>
      <c r="AQ33" s="4"/>
      <c r="AR33" s="4"/>
      <c r="AS33" s="4"/>
      <c r="AT33" s="4"/>
      <c r="AU33" s="4"/>
      <c r="AV33" s="4"/>
      <c r="AW33" s="4"/>
      <c r="AX33" s="4"/>
      <c r="AY33" s="4"/>
      <c r="AZ33" s="4"/>
      <c r="BA33" s="4"/>
      <c r="BB33" s="4"/>
      <c r="BC33" s="7">
        <f t="shared" si="11"/>
        <v>1</v>
      </c>
      <c r="BD33" s="10">
        <f t="shared" si="12"/>
        <v>3</v>
      </c>
      <c r="BE33" s="10">
        <f t="shared" si="9"/>
        <v>4</v>
      </c>
    </row>
    <row r="34" spans="2:57" ht="18" customHeight="1" x14ac:dyDescent="0.2">
      <c r="B34" s="13" t="s">
        <v>7</v>
      </c>
      <c r="C34" s="14" t="s">
        <v>37</v>
      </c>
      <c r="D34" s="8"/>
      <c r="E34" s="4"/>
      <c r="F34" s="4"/>
      <c r="G34" s="4"/>
      <c r="H34" s="4"/>
      <c r="I34" s="4"/>
      <c r="J34" s="4"/>
      <c r="K34" s="4" t="s">
        <v>85</v>
      </c>
      <c r="L34" s="4"/>
      <c r="M34" s="4"/>
      <c r="N34" s="4"/>
      <c r="O34" s="4"/>
      <c r="P34" s="4"/>
      <c r="Q34" s="4"/>
      <c r="R34" s="4"/>
      <c r="S34" s="4"/>
      <c r="T34" s="4"/>
      <c r="U34" s="4"/>
      <c r="V34" s="7">
        <f t="shared" si="8"/>
        <v>1</v>
      </c>
      <c r="W34" s="8"/>
      <c r="X34" s="4" t="s">
        <v>85</v>
      </c>
      <c r="Y34" s="4"/>
      <c r="Z34" s="4"/>
      <c r="AA34" s="4"/>
      <c r="AB34" s="4"/>
      <c r="AC34" s="4"/>
      <c r="AD34" s="4"/>
      <c r="AE34" s="4"/>
      <c r="AF34" s="4"/>
      <c r="AG34" s="4"/>
      <c r="AH34" s="4"/>
      <c r="AI34" s="4"/>
      <c r="AJ34" s="4"/>
      <c r="AK34" s="4" t="s">
        <v>85</v>
      </c>
      <c r="AL34" s="4"/>
      <c r="AM34" s="4"/>
      <c r="AN34" s="7">
        <f t="shared" si="10"/>
        <v>2</v>
      </c>
      <c r="AO34" s="8"/>
      <c r="AP34" s="4"/>
      <c r="AQ34" s="4"/>
      <c r="AR34" s="4"/>
      <c r="AS34" s="4"/>
      <c r="AT34" s="4"/>
      <c r="AU34" s="4"/>
      <c r="AV34" s="4"/>
      <c r="AW34" s="4"/>
      <c r="AX34" s="4"/>
      <c r="AY34" s="4"/>
      <c r="AZ34" s="4"/>
      <c r="BA34" s="4"/>
      <c r="BB34" s="4"/>
      <c r="BC34" s="7">
        <f t="shared" si="11"/>
        <v>0</v>
      </c>
      <c r="BD34" s="10">
        <f t="shared" si="12"/>
        <v>2</v>
      </c>
      <c r="BE34" s="10">
        <f t="shared" si="9"/>
        <v>3</v>
      </c>
    </row>
    <row r="35" spans="2:57" ht="18" customHeight="1" x14ac:dyDescent="0.2">
      <c r="B35" s="13" t="s">
        <v>12</v>
      </c>
      <c r="C35" s="14" t="s">
        <v>37</v>
      </c>
      <c r="D35" s="8"/>
      <c r="E35" s="4" t="s">
        <v>85</v>
      </c>
      <c r="F35" s="4"/>
      <c r="G35" s="4"/>
      <c r="H35" s="4"/>
      <c r="I35" s="4"/>
      <c r="J35" s="4"/>
      <c r="K35" s="4"/>
      <c r="L35" s="4"/>
      <c r="M35" s="4"/>
      <c r="N35" s="4"/>
      <c r="O35" s="4"/>
      <c r="P35" s="4"/>
      <c r="Q35" s="4"/>
      <c r="R35" s="4"/>
      <c r="S35" s="4"/>
      <c r="T35" s="4" t="s">
        <v>85</v>
      </c>
      <c r="U35" s="4"/>
      <c r="V35" s="7">
        <f t="shared" si="8"/>
        <v>2</v>
      </c>
      <c r="W35" s="8"/>
      <c r="X35" s="4"/>
      <c r="Y35" s="4"/>
      <c r="Z35" s="4"/>
      <c r="AA35" s="4"/>
      <c r="AB35" s="4"/>
      <c r="AC35" s="4"/>
      <c r="AD35" s="4"/>
      <c r="AE35" s="4"/>
      <c r="AF35" s="4"/>
      <c r="AG35" s="4" t="s">
        <v>85</v>
      </c>
      <c r="AH35" s="4"/>
      <c r="AI35" s="4"/>
      <c r="AJ35" s="4"/>
      <c r="AK35" s="4"/>
      <c r="AL35" s="4"/>
      <c r="AM35" s="4"/>
      <c r="AN35" s="7">
        <f t="shared" si="10"/>
        <v>1</v>
      </c>
      <c r="AO35" s="8"/>
      <c r="AP35" s="4"/>
      <c r="AQ35" s="4"/>
      <c r="AR35" s="4"/>
      <c r="AS35" s="4"/>
      <c r="AT35" s="4"/>
      <c r="AU35" s="4"/>
      <c r="AV35" s="4"/>
      <c r="AW35" s="4"/>
      <c r="AX35" s="4"/>
      <c r="AY35" s="4"/>
      <c r="AZ35" s="4"/>
      <c r="BA35" s="4"/>
      <c r="BB35" s="4"/>
      <c r="BC35" s="7">
        <f t="shared" si="11"/>
        <v>0</v>
      </c>
      <c r="BD35" s="10">
        <f t="shared" si="12"/>
        <v>1</v>
      </c>
      <c r="BE35" s="10">
        <f t="shared" si="9"/>
        <v>3</v>
      </c>
    </row>
    <row r="36" spans="2:57" ht="18" customHeight="1" x14ac:dyDescent="0.2">
      <c r="B36" s="13" t="s">
        <v>11</v>
      </c>
      <c r="C36" s="14" t="s">
        <v>37</v>
      </c>
      <c r="D36" s="8"/>
      <c r="E36" s="4"/>
      <c r="F36" s="4"/>
      <c r="G36" s="4"/>
      <c r="H36" s="4"/>
      <c r="I36" s="4"/>
      <c r="J36" s="4"/>
      <c r="K36" s="4"/>
      <c r="L36" s="4" t="s">
        <v>85</v>
      </c>
      <c r="M36" s="4" t="s">
        <v>85</v>
      </c>
      <c r="N36" s="4"/>
      <c r="O36" s="4"/>
      <c r="P36" s="4"/>
      <c r="Q36" s="4"/>
      <c r="R36" s="4"/>
      <c r="S36" s="4"/>
      <c r="T36" s="4"/>
      <c r="U36" s="4"/>
      <c r="V36" s="7">
        <f t="shared" si="8"/>
        <v>2</v>
      </c>
      <c r="W36" s="8"/>
      <c r="X36" s="4"/>
      <c r="Y36" s="4"/>
      <c r="Z36" s="4"/>
      <c r="AA36" s="4"/>
      <c r="AB36" s="4"/>
      <c r="AC36" s="4"/>
      <c r="AD36" s="4"/>
      <c r="AE36" s="4"/>
      <c r="AF36" s="4"/>
      <c r="AG36" s="4"/>
      <c r="AH36" s="4"/>
      <c r="AI36" s="4"/>
      <c r="AJ36" s="4"/>
      <c r="AK36" s="4"/>
      <c r="AL36" s="4" t="s">
        <v>85</v>
      </c>
      <c r="AM36" s="4"/>
      <c r="AN36" s="7">
        <f t="shared" si="10"/>
        <v>1</v>
      </c>
      <c r="AO36" s="8"/>
      <c r="AP36" s="4"/>
      <c r="AQ36" s="4"/>
      <c r="AR36" s="4"/>
      <c r="AS36" s="4"/>
      <c r="AT36" s="4"/>
      <c r="AU36" s="4"/>
      <c r="AV36" s="4"/>
      <c r="AW36" s="4"/>
      <c r="AX36" s="4"/>
      <c r="AY36" s="4"/>
      <c r="AZ36" s="4"/>
      <c r="BA36" s="4"/>
      <c r="BB36" s="4"/>
      <c r="BC36" s="7">
        <f t="shared" si="11"/>
        <v>0</v>
      </c>
      <c r="BD36" s="10">
        <f t="shared" si="12"/>
        <v>1</v>
      </c>
      <c r="BE36" s="10">
        <f t="shared" si="9"/>
        <v>3</v>
      </c>
    </row>
    <row r="37" spans="2:57" ht="18" customHeight="1" x14ac:dyDescent="0.2">
      <c r="B37" s="13" t="s">
        <v>22</v>
      </c>
      <c r="C37" s="14" t="s">
        <v>37</v>
      </c>
      <c r="D37" s="8"/>
      <c r="E37" s="4"/>
      <c r="F37" s="4"/>
      <c r="G37" s="4"/>
      <c r="H37" s="4"/>
      <c r="I37" s="4"/>
      <c r="J37" s="4"/>
      <c r="K37" s="4"/>
      <c r="L37" s="4"/>
      <c r="M37" s="4"/>
      <c r="N37" s="4"/>
      <c r="O37" s="4" t="s">
        <v>85</v>
      </c>
      <c r="P37" s="4"/>
      <c r="Q37" s="4"/>
      <c r="R37" s="4"/>
      <c r="S37" s="4"/>
      <c r="T37" s="4"/>
      <c r="U37" s="4"/>
      <c r="V37" s="7">
        <f t="shared" si="8"/>
        <v>1</v>
      </c>
      <c r="W37" s="8"/>
      <c r="X37" s="4"/>
      <c r="Y37" s="4"/>
      <c r="Z37" s="4"/>
      <c r="AA37" s="4"/>
      <c r="AB37" s="4"/>
      <c r="AC37" s="4"/>
      <c r="AD37" s="4"/>
      <c r="AE37" s="4"/>
      <c r="AF37" s="4"/>
      <c r="AG37" s="4"/>
      <c r="AH37" s="4"/>
      <c r="AI37" s="4"/>
      <c r="AJ37" s="4"/>
      <c r="AK37" s="4"/>
      <c r="AL37" s="4"/>
      <c r="AM37" s="4"/>
      <c r="AN37" s="7">
        <f t="shared" si="10"/>
        <v>0</v>
      </c>
      <c r="AO37" s="8"/>
      <c r="AP37" s="4"/>
      <c r="AQ37" s="4"/>
      <c r="AR37" s="4"/>
      <c r="AS37" s="4"/>
      <c r="AT37" s="4"/>
      <c r="AU37" s="4"/>
      <c r="AV37" s="4"/>
      <c r="AW37" s="4"/>
      <c r="AX37" s="4"/>
      <c r="AY37" s="4"/>
      <c r="AZ37" s="4"/>
      <c r="BA37" s="4"/>
      <c r="BB37" s="4"/>
      <c r="BC37" s="7">
        <f t="shared" si="11"/>
        <v>0</v>
      </c>
      <c r="BD37" s="10">
        <f t="shared" si="12"/>
        <v>0</v>
      </c>
      <c r="BE37" s="10">
        <f t="shared" si="9"/>
        <v>1</v>
      </c>
    </row>
    <row r="38" spans="2:57" ht="18" customHeight="1" x14ac:dyDescent="0.2">
      <c r="B38" s="13" t="s">
        <v>10</v>
      </c>
      <c r="C38" s="14" t="s">
        <v>37</v>
      </c>
      <c r="D38" s="8"/>
      <c r="E38" s="4"/>
      <c r="F38" s="4"/>
      <c r="G38" s="4"/>
      <c r="H38" s="4"/>
      <c r="I38" s="4"/>
      <c r="J38" s="4"/>
      <c r="K38" s="4"/>
      <c r="L38" s="4"/>
      <c r="M38" s="4"/>
      <c r="N38" s="4"/>
      <c r="O38" s="4"/>
      <c r="P38" s="4"/>
      <c r="Q38" s="4"/>
      <c r="R38" s="4" t="s">
        <v>85</v>
      </c>
      <c r="S38" s="4"/>
      <c r="T38" s="4"/>
      <c r="U38" s="4"/>
      <c r="V38" s="7">
        <f t="shared" si="8"/>
        <v>1</v>
      </c>
      <c r="W38" s="8"/>
      <c r="X38" s="4"/>
      <c r="Y38" s="4"/>
      <c r="Z38" s="4" t="s">
        <v>85</v>
      </c>
      <c r="AA38" s="4"/>
      <c r="AB38" s="4"/>
      <c r="AC38" s="4"/>
      <c r="AD38" s="4"/>
      <c r="AE38" s="4"/>
      <c r="AF38" s="4"/>
      <c r="AG38" s="4"/>
      <c r="AH38" s="4"/>
      <c r="AI38" s="4"/>
      <c r="AJ38" s="4"/>
      <c r="AK38" s="4"/>
      <c r="AL38" s="4"/>
      <c r="AM38" s="4"/>
      <c r="AN38" s="7">
        <f t="shared" si="10"/>
        <v>1</v>
      </c>
      <c r="AO38" s="8"/>
      <c r="AP38" s="4" t="s">
        <v>85</v>
      </c>
      <c r="AQ38" s="4" t="s">
        <v>85</v>
      </c>
      <c r="AR38" s="4"/>
      <c r="AS38" s="4"/>
      <c r="AT38" s="4"/>
      <c r="AU38" s="4"/>
      <c r="AV38" s="4"/>
      <c r="AW38" s="4"/>
      <c r="AX38" s="4"/>
      <c r="AY38" s="4"/>
      <c r="AZ38" s="4"/>
      <c r="BA38" s="4"/>
      <c r="BB38" s="4"/>
      <c r="BC38" s="7">
        <f t="shared" si="11"/>
        <v>2</v>
      </c>
      <c r="BD38" s="10">
        <f t="shared" si="12"/>
        <v>3</v>
      </c>
      <c r="BE38" s="10">
        <f t="shared" si="9"/>
        <v>4</v>
      </c>
    </row>
    <row r="39" spans="2:57" ht="18" customHeight="1" x14ac:dyDescent="0.2">
      <c r="B39" s="13" t="s">
        <v>18</v>
      </c>
      <c r="C39" s="14" t="s">
        <v>37</v>
      </c>
      <c r="D39" s="8"/>
      <c r="E39" s="4"/>
      <c r="F39" s="4"/>
      <c r="G39" s="4"/>
      <c r="H39" s="4"/>
      <c r="I39" s="4"/>
      <c r="J39" s="4"/>
      <c r="K39" s="4"/>
      <c r="L39" s="4"/>
      <c r="M39" s="4"/>
      <c r="N39" s="4"/>
      <c r="O39" s="4"/>
      <c r="P39" s="4" t="s">
        <v>85</v>
      </c>
      <c r="Q39" s="4"/>
      <c r="R39" s="4"/>
      <c r="S39" s="4"/>
      <c r="T39" s="4"/>
      <c r="U39" s="4"/>
      <c r="V39" s="7">
        <f t="shared" si="8"/>
        <v>1</v>
      </c>
      <c r="W39" s="8"/>
      <c r="X39" s="4"/>
      <c r="Y39" s="4"/>
      <c r="Z39" s="4"/>
      <c r="AA39" s="4"/>
      <c r="AB39" s="4"/>
      <c r="AC39" s="4"/>
      <c r="AD39" s="4"/>
      <c r="AE39" s="4"/>
      <c r="AF39" s="4"/>
      <c r="AG39" s="4"/>
      <c r="AH39" s="4"/>
      <c r="AI39" s="4"/>
      <c r="AJ39" s="4"/>
      <c r="AK39" s="4"/>
      <c r="AL39" s="4"/>
      <c r="AM39" s="4" t="s">
        <v>85</v>
      </c>
      <c r="AN39" s="7">
        <f t="shared" si="10"/>
        <v>1</v>
      </c>
      <c r="AO39" s="8"/>
      <c r="AP39" s="4"/>
      <c r="AQ39" s="4"/>
      <c r="AR39" s="4" t="s">
        <v>85</v>
      </c>
      <c r="AS39" s="4"/>
      <c r="AT39" s="4"/>
      <c r="AU39" s="4"/>
      <c r="AV39" s="4"/>
      <c r="AW39" s="4"/>
      <c r="AX39" s="4"/>
      <c r="AY39" s="4"/>
      <c r="AZ39" s="4"/>
      <c r="BA39" s="4"/>
      <c r="BB39" s="4"/>
      <c r="BC39" s="7">
        <f t="shared" si="11"/>
        <v>1</v>
      </c>
      <c r="BD39" s="10">
        <f t="shared" si="12"/>
        <v>2</v>
      </c>
      <c r="BE39" s="10">
        <f t="shared" si="9"/>
        <v>3</v>
      </c>
    </row>
    <row r="40" spans="2:57" ht="18" customHeight="1" x14ac:dyDescent="0.2">
      <c r="B40" s="15" t="s">
        <v>35</v>
      </c>
      <c r="C40" s="16" t="s">
        <v>86</v>
      </c>
      <c r="D40" s="19"/>
      <c r="E40" s="20"/>
      <c r="F40" s="20"/>
      <c r="G40" s="20"/>
      <c r="H40" s="20"/>
      <c r="I40" s="20"/>
      <c r="J40" s="20"/>
      <c r="K40" s="20"/>
      <c r="L40" s="20"/>
      <c r="M40" s="20"/>
      <c r="N40" s="20"/>
      <c r="O40" s="20"/>
      <c r="P40" s="20"/>
      <c r="Q40" s="20"/>
      <c r="R40" s="20"/>
      <c r="S40" s="20"/>
      <c r="T40" s="20"/>
      <c r="U40" s="20" t="s">
        <v>85</v>
      </c>
      <c r="V40" s="21">
        <f t="shared" si="8"/>
        <v>1</v>
      </c>
      <c r="W40" s="19"/>
      <c r="X40" s="20"/>
      <c r="Y40" s="20"/>
      <c r="Z40" s="20"/>
      <c r="AA40" s="20" t="s">
        <v>85</v>
      </c>
      <c r="AB40" s="20"/>
      <c r="AC40" s="20"/>
      <c r="AD40" s="20"/>
      <c r="AE40" s="20"/>
      <c r="AF40" s="20"/>
      <c r="AG40" s="20"/>
      <c r="AH40" s="20"/>
      <c r="AI40" s="20"/>
      <c r="AJ40" s="20"/>
      <c r="AK40" s="20"/>
      <c r="AL40" s="20"/>
      <c r="AM40" s="20"/>
      <c r="AN40" s="21">
        <f>COUNTA(W40:AM40)</f>
        <v>1</v>
      </c>
      <c r="AO40" s="19"/>
      <c r="AP40" s="20"/>
      <c r="AQ40" s="20"/>
      <c r="AR40" s="20"/>
      <c r="AS40" s="20"/>
      <c r="AT40" s="20"/>
      <c r="AU40" s="20"/>
      <c r="AV40" s="20"/>
      <c r="AW40" s="20"/>
      <c r="AX40" s="20"/>
      <c r="AY40" s="20"/>
      <c r="AZ40" s="20"/>
      <c r="BA40" s="20"/>
      <c r="BB40" s="20"/>
      <c r="BC40" s="21">
        <f t="shared" si="11"/>
        <v>0</v>
      </c>
      <c r="BD40" s="22">
        <f t="shared" si="12"/>
        <v>1</v>
      </c>
      <c r="BE40" s="22">
        <f t="shared" si="9"/>
        <v>2</v>
      </c>
    </row>
    <row r="41" spans="2:57" ht="18" customHeight="1" x14ac:dyDescent="0.2">
      <c r="D41" s="31">
        <f t="shared" ref="D41:U41" si="13">COUNTA(D26:D40)</f>
        <v>1</v>
      </c>
      <c r="E41" s="32">
        <f t="shared" si="13"/>
        <v>1</v>
      </c>
      <c r="F41" s="32">
        <f t="shared" si="13"/>
        <v>1</v>
      </c>
      <c r="G41" s="32">
        <f t="shared" si="13"/>
        <v>1</v>
      </c>
      <c r="H41" s="32">
        <f t="shared" si="13"/>
        <v>1</v>
      </c>
      <c r="I41" s="32">
        <f t="shared" si="13"/>
        <v>1</v>
      </c>
      <c r="J41" s="32">
        <f t="shared" si="13"/>
        <v>1</v>
      </c>
      <c r="K41" s="32">
        <f t="shared" si="13"/>
        <v>1</v>
      </c>
      <c r="L41" s="32">
        <f t="shared" si="13"/>
        <v>1</v>
      </c>
      <c r="M41" s="32">
        <f t="shared" si="13"/>
        <v>1</v>
      </c>
      <c r="N41" s="32">
        <f t="shared" si="13"/>
        <v>1</v>
      </c>
      <c r="O41" s="32">
        <f t="shared" si="13"/>
        <v>1</v>
      </c>
      <c r="P41" s="32">
        <f t="shared" si="13"/>
        <v>1</v>
      </c>
      <c r="Q41" s="32">
        <f t="shared" si="13"/>
        <v>1</v>
      </c>
      <c r="R41" s="32">
        <f t="shared" si="13"/>
        <v>1</v>
      </c>
      <c r="S41" s="32">
        <f t="shared" si="13"/>
        <v>1</v>
      </c>
      <c r="T41" s="32">
        <f t="shared" si="13"/>
        <v>1</v>
      </c>
      <c r="U41" s="32">
        <f t="shared" si="13"/>
        <v>1</v>
      </c>
      <c r="V41" s="33">
        <f>SUM(V26:V40)</f>
        <v>18</v>
      </c>
      <c r="W41" s="34">
        <f t="shared" ref="W41:BB41" si="14">COUNTA(W26:W40)</f>
        <v>1</v>
      </c>
      <c r="X41" s="32">
        <f t="shared" si="14"/>
        <v>1</v>
      </c>
      <c r="Y41" s="32">
        <f t="shared" si="14"/>
        <v>1</v>
      </c>
      <c r="Z41" s="32">
        <f t="shared" si="14"/>
        <v>1</v>
      </c>
      <c r="AA41" s="32">
        <f t="shared" si="14"/>
        <v>1</v>
      </c>
      <c r="AB41" s="32">
        <f t="shared" si="14"/>
        <v>1</v>
      </c>
      <c r="AC41" s="32">
        <f t="shared" si="14"/>
        <v>1</v>
      </c>
      <c r="AD41" s="32">
        <f t="shared" si="14"/>
        <v>1</v>
      </c>
      <c r="AE41" s="32">
        <f t="shared" si="14"/>
        <v>1</v>
      </c>
      <c r="AF41" s="32">
        <f t="shared" si="14"/>
        <v>1</v>
      </c>
      <c r="AG41" s="32">
        <f t="shared" si="14"/>
        <v>1</v>
      </c>
      <c r="AH41" s="32">
        <f t="shared" si="14"/>
        <v>1</v>
      </c>
      <c r="AI41" s="32">
        <f t="shared" si="14"/>
        <v>1</v>
      </c>
      <c r="AJ41" s="32">
        <f t="shared" si="14"/>
        <v>1</v>
      </c>
      <c r="AK41" s="32">
        <f t="shared" si="14"/>
        <v>1</v>
      </c>
      <c r="AL41" s="32">
        <f t="shared" si="14"/>
        <v>1</v>
      </c>
      <c r="AM41" s="32">
        <f t="shared" si="14"/>
        <v>1</v>
      </c>
      <c r="AN41" s="33">
        <f>SUM(AN26:AN40)</f>
        <v>17</v>
      </c>
      <c r="AO41" s="34">
        <f t="shared" si="14"/>
        <v>1</v>
      </c>
      <c r="AP41" s="32">
        <f t="shared" si="14"/>
        <v>1</v>
      </c>
      <c r="AQ41" s="32">
        <f t="shared" si="14"/>
        <v>1</v>
      </c>
      <c r="AR41" s="32">
        <f t="shared" si="14"/>
        <v>1</v>
      </c>
      <c r="AS41" s="32">
        <f t="shared" si="14"/>
        <v>1</v>
      </c>
      <c r="AT41" s="32">
        <f t="shared" si="14"/>
        <v>1</v>
      </c>
      <c r="AU41" s="32">
        <f t="shared" si="14"/>
        <v>1</v>
      </c>
      <c r="AV41" s="32">
        <f t="shared" si="14"/>
        <v>1</v>
      </c>
      <c r="AW41" s="32">
        <f t="shared" si="14"/>
        <v>1</v>
      </c>
      <c r="AX41" s="32">
        <f t="shared" si="14"/>
        <v>1</v>
      </c>
      <c r="AY41" s="32">
        <f t="shared" si="14"/>
        <v>1</v>
      </c>
      <c r="AZ41" s="32">
        <f t="shared" si="14"/>
        <v>1</v>
      </c>
      <c r="BA41" s="32">
        <f t="shared" si="14"/>
        <v>1</v>
      </c>
      <c r="BB41" s="32">
        <f t="shared" si="14"/>
        <v>1</v>
      </c>
      <c r="BC41" s="33">
        <f>SUM(BC26:BC40)</f>
        <v>14</v>
      </c>
      <c r="BD41" s="35">
        <f>SUM(BD26:BD40)</f>
        <v>31</v>
      </c>
      <c r="BE41" s="36">
        <f>SUM(BE26:BE40)</f>
        <v>49</v>
      </c>
    </row>
    <row r="42" spans="2:57" ht="18" customHeight="1" x14ac:dyDescent="0.2"/>
    <row r="43" spans="2:57" ht="18" customHeight="1" x14ac:dyDescent="0.2"/>
    <row r="44" spans="2:57" ht="18" customHeight="1" x14ac:dyDescent="0.2"/>
    <row r="45" spans="2:57" ht="18" customHeight="1" x14ac:dyDescent="0.2"/>
    <row r="46" spans="2:57" ht="18" customHeight="1" x14ac:dyDescent="0.2"/>
    <row r="47" spans="2:57" ht="18" customHeight="1" x14ac:dyDescent="0.2"/>
    <row r="48" spans="2:5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sheetData>
  <sortState xmlns:xlrd2="http://schemas.microsoft.com/office/spreadsheetml/2017/richdata2" ref="B6:B300">
    <sortCondition ref="B1"/>
  </sortState>
  <mergeCells count="12">
    <mergeCell ref="BD24:BD25"/>
    <mergeCell ref="BE24:BE25"/>
    <mergeCell ref="B2:C2"/>
    <mergeCell ref="B24:C24"/>
    <mergeCell ref="BA2:BA3"/>
    <mergeCell ref="BB2:BB3"/>
    <mergeCell ref="AL2:AZ2"/>
    <mergeCell ref="U2:AK2"/>
    <mergeCell ref="D2:T2"/>
    <mergeCell ref="AO24:BC24"/>
    <mergeCell ref="W24:AN24"/>
    <mergeCell ref="D24:V24"/>
  </mergeCells>
  <pageMargins left="0.25" right="0.25" top="0.75" bottom="0.75" header="0.3" footer="0.3"/>
  <pageSetup paperSize="14"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58"/>
  <sheetViews>
    <sheetView zoomScaleNormal="100" zoomScaleSheetLayoutView="100" workbookViewId="0">
      <pane ySplit="2" topLeftCell="A3" activePane="bottomLeft" state="frozen"/>
      <selection activeCell="R10" sqref="R10"/>
      <selection pane="bottomLeft" activeCell="R10" sqref="R10"/>
    </sheetView>
  </sheetViews>
  <sheetFormatPr baseColWidth="10" defaultColWidth="11" defaultRowHeight="15" x14ac:dyDescent="0.2"/>
  <cols>
    <col min="1" max="1" width="1.75" style="43" customWidth="1"/>
    <col min="2" max="2" width="17.5" style="44" customWidth="1"/>
    <col min="3" max="3" width="14.875" style="41" customWidth="1"/>
    <col min="4" max="4" width="17.125" style="41" customWidth="1"/>
    <col min="5" max="5" width="14.875" style="41" customWidth="1"/>
    <col min="6" max="9" width="8.125" style="41" customWidth="1"/>
    <col min="10" max="10" width="18.375" style="43" customWidth="1"/>
    <col min="11" max="16384" width="11" style="43"/>
  </cols>
  <sheetData>
    <row r="2" spans="2:9" s="39" customFormat="1" ht="102.75" customHeight="1" x14ac:dyDescent="0.2">
      <c r="B2" s="38" t="s">
        <v>97</v>
      </c>
      <c r="C2" s="38" t="s">
        <v>84</v>
      </c>
      <c r="D2" s="38" t="s">
        <v>36</v>
      </c>
      <c r="E2" s="38" t="s">
        <v>88</v>
      </c>
      <c r="F2" s="45" t="s">
        <v>102</v>
      </c>
      <c r="G2" s="45" t="s">
        <v>103</v>
      </c>
      <c r="H2" s="45" t="s">
        <v>104</v>
      </c>
      <c r="I2" s="45" t="s">
        <v>4</v>
      </c>
    </row>
    <row r="3" spans="2:9" s="41" customFormat="1" ht="18" customHeight="1" x14ac:dyDescent="0.2">
      <c r="B3" s="459" t="s">
        <v>33</v>
      </c>
      <c r="C3" s="458" t="s">
        <v>101</v>
      </c>
      <c r="D3" s="458" t="s">
        <v>60</v>
      </c>
      <c r="E3" s="40" t="s">
        <v>47</v>
      </c>
      <c r="F3" s="459">
        <v>0</v>
      </c>
      <c r="G3" s="459">
        <v>1</v>
      </c>
      <c r="H3" s="459">
        <v>2</v>
      </c>
      <c r="I3" s="460">
        <f>SUM(F3:H4)</f>
        <v>3</v>
      </c>
    </row>
    <row r="4" spans="2:9" s="41" customFormat="1" ht="18" customHeight="1" x14ac:dyDescent="0.2">
      <c r="B4" s="459"/>
      <c r="C4" s="458"/>
      <c r="D4" s="458"/>
      <c r="E4" s="40" t="s">
        <v>58</v>
      </c>
      <c r="F4" s="459"/>
      <c r="G4" s="459"/>
      <c r="H4" s="459"/>
      <c r="I4" s="460"/>
    </row>
    <row r="5" spans="2:9" s="41" customFormat="1" ht="18" customHeight="1" x14ac:dyDescent="0.2">
      <c r="B5" s="459" t="s">
        <v>15</v>
      </c>
      <c r="C5" s="458" t="s">
        <v>98</v>
      </c>
      <c r="D5" s="458" t="s">
        <v>99</v>
      </c>
      <c r="E5" s="40" t="s">
        <v>48</v>
      </c>
      <c r="F5" s="459">
        <v>1</v>
      </c>
      <c r="G5" s="459">
        <v>1</v>
      </c>
      <c r="H5" s="459">
        <v>3</v>
      </c>
      <c r="I5" s="460">
        <f>SUM(F5:H7)</f>
        <v>5</v>
      </c>
    </row>
    <row r="6" spans="2:9" s="41" customFormat="1" ht="18" customHeight="1" x14ac:dyDescent="0.2">
      <c r="B6" s="459"/>
      <c r="C6" s="458"/>
      <c r="D6" s="458"/>
      <c r="E6" s="40" t="s">
        <v>52</v>
      </c>
      <c r="F6" s="459"/>
      <c r="G6" s="459"/>
      <c r="H6" s="459"/>
      <c r="I6" s="460"/>
    </row>
    <row r="7" spans="2:9" s="41" customFormat="1" ht="18" customHeight="1" x14ac:dyDescent="0.2">
      <c r="B7" s="459"/>
      <c r="C7" s="458"/>
      <c r="D7" s="458"/>
      <c r="E7" s="40" t="s">
        <v>59</v>
      </c>
      <c r="F7" s="459"/>
      <c r="G7" s="459"/>
      <c r="H7" s="459"/>
      <c r="I7" s="460"/>
    </row>
    <row r="8" spans="2:9" s="41" customFormat="1" ht="18" customHeight="1" x14ac:dyDescent="0.2">
      <c r="B8" s="459" t="s">
        <v>32</v>
      </c>
      <c r="C8" s="458" t="s">
        <v>70</v>
      </c>
      <c r="D8" s="458" t="s">
        <v>42</v>
      </c>
      <c r="E8" s="40" t="s">
        <v>49</v>
      </c>
      <c r="F8" s="459">
        <v>1</v>
      </c>
      <c r="G8" s="459">
        <v>1</v>
      </c>
      <c r="H8" s="459">
        <v>2</v>
      </c>
      <c r="I8" s="460">
        <f>SUM(F8:H9)</f>
        <v>4</v>
      </c>
    </row>
    <row r="9" spans="2:9" s="41" customFormat="1" ht="18" customHeight="1" x14ac:dyDescent="0.2">
      <c r="B9" s="459"/>
      <c r="C9" s="458"/>
      <c r="D9" s="458"/>
      <c r="E9" s="40" t="s">
        <v>57</v>
      </c>
      <c r="F9" s="459"/>
      <c r="G9" s="459"/>
      <c r="H9" s="459"/>
      <c r="I9" s="460"/>
    </row>
    <row r="10" spans="2:9" s="41" customFormat="1" ht="18" customHeight="1" x14ac:dyDescent="0.2">
      <c r="B10" s="459" t="s">
        <v>19</v>
      </c>
      <c r="C10" s="458" t="s">
        <v>79</v>
      </c>
      <c r="D10" s="458" t="s">
        <v>44</v>
      </c>
      <c r="E10" s="40" t="s">
        <v>46</v>
      </c>
      <c r="F10" s="459">
        <v>1</v>
      </c>
      <c r="G10" s="459">
        <v>1</v>
      </c>
      <c r="H10" s="459">
        <v>3</v>
      </c>
      <c r="I10" s="460">
        <f>SUM(F10:H12)</f>
        <v>5</v>
      </c>
    </row>
    <row r="11" spans="2:9" s="41" customFormat="1" ht="18" customHeight="1" x14ac:dyDescent="0.2">
      <c r="B11" s="459"/>
      <c r="C11" s="458"/>
      <c r="D11" s="458"/>
      <c r="E11" s="40" t="s">
        <v>51</v>
      </c>
      <c r="F11" s="459"/>
      <c r="G11" s="459"/>
      <c r="H11" s="459"/>
      <c r="I11" s="460"/>
    </row>
    <row r="12" spans="2:9" s="41" customFormat="1" ht="18" customHeight="1" x14ac:dyDescent="0.2">
      <c r="B12" s="459"/>
      <c r="C12" s="458"/>
      <c r="D12" s="458"/>
      <c r="E12" s="40" t="s">
        <v>53</v>
      </c>
      <c r="F12" s="459"/>
      <c r="G12" s="459"/>
      <c r="H12" s="459"/>
      <c r="I12" s="460"/>
    </row>
    <row r="13" spans="2:9" s="41" customFormat="1" ht="18" customHeight="1" x14ac:dyDescent="0.2">
      <c r="B13" s="42" t="s">
        <v>21</v>
      </c>
      <c r="C13" s="40" t="s">
        <v>71</v>
      </c>
      <c r="D13" s="40" t="s">
        <v>41</v>
      </c>
      <c r="E13" s="40" t="s">
        <v>101</v>
      </c>
      <c r="F13" s="42">
        <v>1</v>
      </c>
      <c r="G13" s="42">
        <v>1</v>
      </c>
      <c r="H13" s="42">
        <v>0</v>
      </c>
      <c r="I13" s="38">
        <f>SUM(F13:H13)</f>
        <v>2</v>
      </c>
    </row>
    <row r="14" spans="2:9" s="41" customFormat="1" ht="18" customHeight="1" x14ac:dyDescent="0.2">
      <c r="B14" s="459" t="s">
        <v>13</v>
      </c>
      <c r="C14" s="40" t="s">
        <v>72</v>
      </c>
      <c r="D14" s="458" t="s">
        <v>45</v>
      </c>
      <c r="E14" s="458" t="s">
        <v>101</v>
      </c>
      <c r="F14" s="459">
        <v>2</v>
      </c>
      <c r="G14" s="459">
        <v>1</v>
      </c>
      <c r="H14" s="459">
        <v>0</v>
      </c>
      <c r="I14" s="460">
        <f>SUM(F14:H15)</f>
        <v>3</v>
      </c>
    </row>
    <row r="15" spans="2:9" s="41" customFormat="1" ht="18" customHeight="1" x14ac:dyDescent="0.2">
      <c r="B15" s="459"/>
      <c r="C15" s="40" t="s">
        <v>76</v>
      </c>
      <c r="D15" s="458"/>
      <c r="E15" s="458"/>
      <c r="F15" s="459"/>
      <c r="G15" s="459"/>
      <c r="H15" s="459"/>
      <c r="I15" s="460"/>
    </row>
    <row r="16" spans="2:9" s="41" customFormat="1" ht="18" customHeight="1" x14ac:dyDescent="0.2">
      <c r="B16" s="459" t="s">
        <v>14</v>
      </c>
      <c r="C16" s="40" t="s">
        <v>68</v>
      </c>
      <c r="D16" s="40" t="s">
        <v>39</v>
      </c>
      <c r="E16" s="458" t="s">
        <v>101</v>
      </c>
      <c r="F16" s="459">
        <v>2</v>
      </c>
      <c r="G16" s="459">
        <v>2</v>
      </c>
      <c r="H16" s="459">
        <v>0</v>
      </c>
      <c r="I16" s="460">
        <f>SUM(F16:H17)</f>
        <v>4</v>
      </c>
    </row>
    <row r="17" spans="2:9" s="41" customFormat="1" ht="18" customHeight="1" x14ac:dyDescent="0.2">
      <c r="B17" s="459"/>
      <c r="C17" s="40" t="s">
        <v>69</v>
      </c>
      <c r="D17" s="40" t="s">
        <v>43</v>
      </c>
      <c r="E17" s="458"/>
      <c r="F17" s="459"/>
      <c r="G17" s="459"/>
      <c r="H17" s="459"/>
      <c r="I17" s="460"/>
    </row>
    <row r="18" spans="2:9" s="41" customFormat="1" ht="18" customHeight="1" x14ac:dyDescent="0.2">
      <c r="B18" s="459" t="s">
        <v>8</v>
      </c>
      <c r="C18" s="458" t="s">
        <v>75</v>
      </c>
      <c r="D18" s="40" t="s">
        <v>63</v>
      </c>
      <c r="E18" s="458" t="s">
        <v>54</v>
      </c>
      <c r="F18" s="459">
        <v>1</v>
      </c>
      <c r="G18" s="459">
        <v>2</v>
      </c>
      <c r="H18" s="459">
        <v>1</v>
      </c>
      <c r="I18" s="460">
        <f>SUM(F18:H19)</f>
        <v>4</v>
      </c>
    </row>
    <row r="19" spans="2:9" s="41" customFormat="1" ht="18" customHeight="1" x14ac:dyDescent="0.2">
      <c r="B19" s="459"/>
      <c r="C19" s="458"/>
      <c r="D19" s="40" t="s">
        <v>62</v>
      </c>
      <c r="E19" s="458"/>
      <c r="F19" s="459"/>
      <c r="G19" s="459"/>
      <c r="H19" s="459"/>
      <c r="I19" s="460"/>
    </row>
    <row r="20" spans="2:9" s="41" customFormat="1" ht="18" customHeight="1" x14ac:dyDescent="0.2">
      <c r="B20" s="459" t="s">
        <v>7</v>
      </c>
      <c r="C20" s="458" t="s">
        <v>91</v>
      </c>
      <c r="D20" s="40" t="s">
        <v>40</v>
      </c>
      <c r="E20" s="458" t="s">
        <v>101</v>
      </c>
      <c r="F20" s="459">
        <v>1</v>
      </c>
      <c r="G20" s="459">
        <v>2</v>
      </c>
      <c r="H20" s="459">
        <v>0</v>
      </c>
      <c r="I20" s="460">
        <f>SUM(F20:H21)</f>
        <v>3</v>
      </c>
    </row>
    <row r="21" spans="2:9" s="41" customFormat="1" ht="18" customHeight="1" x14ac:dyDescent="0.2">
      <c r="B21" s="459"/>
      <c r="C21" s="458"/>
      <c r="D21" s="40" t="s">
        <v>100</v>
      </c>
      <c r="E21" s="458"/>
      <c r="F21" s="459"/>
      <c r="G21" s="459"/>
      <c r="H21" s="459"/>
      <c r="I21" s="460"/>
    </row>
    <row r="22" spans="2:9" s="41" customFormat="1" ht="18" customHeight="1" x14ac:dyDescent="0.2">
      <c r="B22" s="459" t="s">
        <v>12</v>
      </c>
      <c r="C22" s="40" t="s">
        <v>89</v>
      </c>
      <c r="D22" s="458" t="s">
        <v>94</v>
      </c>
      <c r="E22" s="458" t="s">
        <v>101</v>
      </c>
      <c r="F22" s="459">
        <v>2</v>
      </c>
      <c r="G22" s="459">
        <v>1</v>
      </c>
      <c r="H22" s="459">
        <v>0</v>
      </c>
      <c r="I22" s="460">
        <f>SUM(F22:H23)</f>
        <v>3</v>
      </c>
    </row>
    <row r="23" spans="2:9" s="41" customFormat="1" ht="18" customHeight="1" x14ac:dyDescent="0.2">
      <c r="B23" s="459"/>
      <c r="C23" s="40" t="s">
        <v>82</v>
      </c>
      <c r="D23" s="458"/>
      <c r="E23" s="458"/>
      <c r="F23" s="459"/>
      <c r="G23" s="459"/>
      <c r="H23" s="459"/>
      <c r="I23" s="460"/>
    </row>
    <row r="24" spans="2:9" s="41" customFormat="1" ht="18" customHeight="1" x14ac:dyDescent="0.2">
      <c r="B24" s="459" t="s">
        <v>11</v>
      </c>
      <c r="C24" s="40" t="s">
        <v>73</v>
      </c>
      <c r="D24" s="458" t="s">
        <v>61</v>
      </c>
      <c r="E24" s="458" t="s">
        <v>101</v>
      </c>
      <c r="F24" s="459">
        <v>2</v>
      </c>
      <c r="G24" s="459">
        <v>1</v>
      </c>
      <c r="H24" s="459">
        <v>0</v>
      </c>
      <c r="I24" s="460">
        <f>SUM(F24:H25)</f>
        <v>3</v>
      </c>
    </row>
    <row r="25" spans="2:9" s="41" customFormat="1" ht="18" customHeight="1" x14ac:dyDescent="0.2">
      <c r="B25" s="459"/>
      <c r="C25" s="40" t="s">
        <v>78</v>
      </c>
      <c r="D25" s="458"/>
      <c r="E25" s="458"/>
      <c r="F25" s="459"/>
      <c r="G25" s="459"/>
      <c r="H25" s="459"/>
      <c r="I25" s="460"/>
    </row>
    <row r="26" spans="2:9" s="41" customFormat="1" ht="18" customHeight="1" x14ac:dyDescent="0.2">
      <c r="B26" s="42" t="s">
        <v>22</v>
      </c>
      <c r="C26" s="40" t="s">
        <v>81</v>
      </c>
      <c r="D26" s="40" t="s">
        <v>101</v>
      </c>
      <c r="E26" s="40" t="s">
        <v>101</v>
      </c>
      <c r="F26" s="42">
        <v>1</v>
      </c>
      <c r="G26" s="42">
        <v>0</v>
      </c>
      <c r="H26" s="42">
        <v>0</v>
      </c>
      <c r="I26" s="38">
        <f>SUM(F26:H26)</f>
        <v>1</v>
      </c>
    </row>
    <row r="27" spans="2:9" s="41" customFormat="1" ht="18" customHeight="1" x14ac:dyDescent="0.2">
      <c r="B27" s="459" t="s">
        <v>10</v>
      </c>
      <c r="C27" s="458" t="s">
        <v>77</v>
      </c>
      <c r="D27" s="458" t="s">
        <v>66</v>
      </c>
      <c r="E27" s="40" t="s">
        <v>55</v>
      </c>
      <c r="F27" s="459">
        <v>1</v>
      </c>
      <c r="G27" s="459">
        <v>1</v>
      </c>
      <c r="H27" s="459">
        <v>2</v>
      </c>
      <c r="I27" s="460">
        <f>SUM(F27:H28)</f>
        <v>4</v>
      </c>
    </row>
    <row r="28" spans="2:9" s="41" customFormat="1" ht="18" customHeight="1" x14ac:dyDescent="0.2">
      <c r="B28" s="459"/>
      <c r="C28" s="458"/>
      <c r="D28" s="458"/>
      <c r="E28" s="40" t="s">
        <v>56</v>
      </c>
      <c r="F28" s="459"/>
      <c r="G28" s="459"/>
      <c r="H28" s="459"/>
      <c r="I28" s="460"/>
    </row>
    <row r="29" spans="2:9" s="41" customFormat="1" ht="18" customHeight="1" x14ac:dyDescent="0.2">
      <c r="B29" s="42" t="s">
        <v>18</v>
      </c>
      <c r="C29" s="40" t="s">
        <v>80</v>
      </c>
      <c r="D29" s="40" t="s">
        <v>64</v>
      </c>
      <c r="E29" s="40" t="s">
        <v>50</v>
      </c>
      <c r="F29" s="42">
        <v>1</v>
      </c>
      <c r="G29" s="42">
        <v>1</v>
      </c>
      <c r="H29" s="42">
        <v>1</v>
      </c>
      <c r="I29" s="38">
        <f>SUM(F29:H29)</f>
        <v>3</v>
      </c>
    </row>
    <row r="30" spans="2:9" s="41" customFormat="1" ht="18" customHeight="1" x14ac:dyDescent="0.2">
      <c r="B30" s="42" t="s">
        <v>35</v>
      </c>
      <c r="C30" s="40" t="s">
        <v>83</v>
      </c>
      <c r="D30" s="40" t="s">
        <v>17</v>
      </c>
      <c r="E30" s="40" t="s">
        <v>101</v>
      </c>
      <c r="F30" s="42">
        <v>1</v>
      </c>
      <c r="G30" s="42">
        <v>1</v>
      </c>
      <c r="H30" s="42">
        <v>0</v>
      </c>
      <c r="I30" s="38">
        <f>SUM(F30:H30)</f>
        <v>2</v>
      </c>
    </row>
    <row r="31" spans="2:9" ht="5.25" customHeight="1" x14ac:dyDescent="0.2"/>
    <row r="32" spans="2:9" ht="18" customHeight="1" x14ac:dyDescent="0.2">
      <c r="B32" s="464" t="s">
        <v>107</v>
      </c>
      <c r="C32" s="464"/>
      <c r="D32" s="464"/>
      <c r="E32" s="464"/>
      <c r="F32" s="464"/>
      <c r="G32" s="464"/>
      <c r="H32" s="464"/>
      <c r="I32" s="464"/>
    </row>
    <row r="33" spans="2:9" ht="5.25" customHeight="1" x14ac:dyDescent="0.2">
      <c r="B33" s="48"/>
    </row>
    <row r="34" spans="2:9" x14ac:dyDescent="0.2">
      <c r="B34" s="465" t="s">
        <v>110</v>
      </c>
      <c r="C34" s="466"/>
      <c r="D34" s="466"/>
      <c r="E34" s="466"/>
      <c r="F34" s="466"/>
      <c r="G34" s="466"/>
      <c r="H34" s="466"/>
      <c r="I34" s="467"/>
    </row>
    <row r="35" spans="2:9" x14ac:dyDescent="0.2">
      <c r="B35" s="468" t="s">
        <v>108</v>
      </c>
      <c r="C35" s="469"/>
      <c r="D35" s="469"/>
      <c r="E35" s="469"/>
      <c r="F35" s="469"/>
      <c r="G35" s="469"/>
      <c r="H35" s="469"/>
      <c r="I35" s="470"/>
    </row>
    <row r="36" spans="2:9" x14ac:dyDescent="0.2">
      <c r="B36" s="468" t="s">
        <v>111</v>
      </c>
      <c r="C36" s="469"/>
      <c r="D36" s="469"/>
      <c r="E36" s="469"/>
      <c r="F36" s="469"/>
      <c r="G36" s="469"/>
      <c r="H36" s="469"/>
      <c r="I36" s="470"/>
    </row>
    <row r="37" spans="2:9" x14ac:dyDescent="0.2">
      <c r="B37" s="468" t="s">
        <v>112</v>
      </c>
      <c r="C37" s="469"/>
      <c r="D37" s="469"/>
      <c r="E37" s="469"/>
      <c r="F37" s="469"/>
      <c r="G37" s="469"/>
      <c r="H37" s="469"/>
      <c r="I37" s="470"/>
    </row>
    <row r="38" spans="2:9" x14ac:dyDescent="0.2">
      <c r="B38" s="468" t="s">
        <v>109</v>
      </c>
      <c r="C38" s="469"/>
      <c r="D38" s="469"/>
      <c r="E38" s="469"/>
      <c r="F38" s="469"/>
      <c r="G38" s="469"/>
      <c r="H38" s="469"/>
      <c r="I38" s="470"/>
    </row>
    <row r="39" spans="2:9" x14ac:dyDescent="0.2">
      <c r="B39" s="461" t="s">
        <v>113</v>
      </c>
      <c r="C39" s="462"/>
      <c r="D39" s="462"/>
      <c r="E39" s="462"/>
      <c r="F39" s="462"/>
      <c r="G39" s="462"/>
      <c r="H39" s="462"/>
      <c r="I39" s="463"/>
    </row>
    <row r="40" spans="2:9" ht="18" customHeight="1" x14ac:dyDescent="0.2">
      <c r="B40" s="48"/>
    </row>
    <row r="41" spans="2:9" ht="18" customHeight="1" x14ac:dyDescent="0.2">
      <c r="B41" s="48"/>
    </row>
    <row r="42" spans="2:9" ht="18" customHeight="1" x14ac:dyDescent="0.2"/>
    <row r="43" spans="2:9" ht="18" customHeight="1" x14ac:dyDescent="0.2"/>
    <row r="44" spans="2:9" ht="18" customHeight="1" x14ac:dyDescent="0.2"/>
    <row r="45" spans="2:9" ht="18" customHeight="1" x14ac:dyDescent="0.2"/>
    <row r="46" spans="2:9" ht="18" customHeight="1" x14ac:dyDescent="0.2"/>
    <row r="47" spans="2:9" ht="18" customHeight="1" x14ac:dyDescent="0.2"/>
    <row r="48" spans="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83">
    <mergeCell ref="B34:I34"/>
    <mergeCell ref="B35:I35"/>
    <mergeCell ref="B36:I36"/>
    <mergeCell ref="B37:I37"/>
    <mergeCell ref="B38:I38"/>
    <mergeCell ref="B39:I39"/>
    <mergeCell ref="B32:I32"/>
    <mergeCell ref="I22:I23"/>
    <mergeCell ref="I24:I25"/>
    <mergeCell ref="I27:I28"/>
    <mergeCell ref="F24:F25"/>
    <mergeCell ref="H27:H28"/>
    <mergeCell ref="F27:F28"/>
    <mergeCell ref="G27:G28"/>
    <mergeCell ref="F22:F23"/>
    <mergeCell ref="B24:B25"/>
    <mergeCell ref="D24:D25"/>
    <mergeCell ref="E24:E25"/>
    <mergeCell ref="D27:D28"/>
    <mergeCell ref="C27:C28"/>
    <mergeCell ref="B27:B28"/>
    <mergeCell ref="I3:I4"/>
    <mergeCell ref="I5:I7"/>
    <mergeCell ref="I8:I9"/>
    <mergeCell ref="I10:I12"/>
    <mergeCell ref="I14:I15"/>
    <mergeCell ref="I16:I17"/>
    <mergeCell ref="I18:I19"/>
    <mergeCell ref="I20:I21"/>
    <mergeCell ref="G24:G25"/>
    <mergeCell ref="H24:H25"/>
    <mergeCell ref="G22:G23"/>
    <mergeCell ref="H22:H23"/>
    <mergeCell ref="H3:H4"/>
    <mergeCell ref="H5:H7"/>
    <mergeCell ref="H8:H9"/>
    <mergeCell ref="H10:H12"/>
    <mergeCell ref="F14:F15"/>
    <mergeCell ref="F3:F4"/>
    <mergeCell ref="G3:G4"/>
    <mergeCell ref="F5:F7"/>
    <mergeCell ref="G5:G7"/>
    <mergeCell ref="F8:F9"/>
    <mergeCell ref="G8:G9"/>
    <mergeCell ref="F10:F12"/>
    <mergeCell ref="G10:G12"/>
    <mergeCell ref="F16:F17"/>
    <mergeCell ref="H14:H15"/>
    <mergeCell ref="H16:H17"/>
    <mergeCell ref="F20:F21"/>
    <mergeCell ref="H20:H21"/>
    <mergeCell ref="G16:G17"/>
    <mergeCell ref="G18:G19"/>
    <mergeCell ref="G20:G21"/>
    <mergeCell ref="F18:F19"/>
    <mergeCell ref="H18:H19"/>
    <mergeCell ref="G14:G15"/>
    <mergeCell ref="D10:D12"/>
    <mergeCell ref="C10:C12"/>
    <mergeCell ref="B10:B12"/>
    <mergeCell ref="C8:C9"/>
    <mergeCell ref="B8:B9"/>
    <mergeCell ref="B16:B17"/>
    <mergeCell ref="B18:B19"/>
    <mergeCell ref="E14:E15"/>
    <mergeCell ref="D14:D15"/>
    <mergeCell ref="B14:B15"/>
    <mergeCell ref="D3:D4"/>
    <mergeCell ref="C3:C4"/>
    <mergeCell ref="B3:B4"/>
    <mergeCell ref="E22:E23"/>
    <mergeCell ref="B22:B23"/>
    <mergeCell ref="D22:D23"/>
    <mergeCell ref="B20:B21"/>
    <mergeCell ref="E20:E21"/>
    <mergeCell ref="C20:C21"/>
    <mergeCell ref="D5:D7"/>
    <mergeCell ref="C5:C7"/>
    <mergeCell ref="B5:B7"/>
    <mergeCell ref="D8:D9"/>
    <mergeCell ref="E18:E19"/>
    <mergeCell ref="C18:C19"/>
    <mergeCell ref="E16:E17"/>
  </mergeCells>
  <pageMargins left="0.25" right="0.25"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PAA OCI 2021</vt:lpstr>
      <vt:lpstr>RADICADOS CONTRALORÍA</vt:lpstr>
      <vt:lpstr>PROGRAMA ANUAL DE AUDITORIA</vt:lpstr>
      <vt:lpstr>ANEXOS</vt:lpstr>
      <vt:lpstr>Matriz enlaces</vt:lpstr>
      <vt:lpstr>Resumen</vt:lpstr>
      <vt:lpstr>'Matriz enlaces'!Área_de_impresión</vt:lpstr>
      <vt:lpstr>'PAA OCI 2021'!Área_de_impresión</vt:lpstr>
      <vt:lpstr>Resumen!Área_de_impresión</vt:lpstr>
      <vt:lpstr>'PAA OCI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Mancera Rojas</dc:creator>
  <cp:lastModifiedBy>CARLOS MORENO</cp:lastModifiedBy>
  <cp:lastPrinted>2019-11-18T18:53:05Z</cp:lastPrinted>
  <dcterms:created xsi:type="dcterms:W3CDTF">2017-06-28T20:10:41Z</dcterms:created>
  <dcterms:modified xsi:type="dcterms:W3CDTF">2021-06-17T19:26:40Z</dcterms:modified>
</cp:coreProperties>
</file>