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Plan y programa\2020\"/>
    </mc:Choice>
  </mc:AlternateContent>
  <xr:revisionPtr revIDLastSave="0" documentId="8_{660D8106-39C2-433E-B13E-2396294EE3A0}" xr6:coauthVersionLast="45" xr6:coauthVersionMax="45" xr10:uidLastSave="{00000000-0000-0000-0000-000000000000}"/>
  <bookViews>
    <workbookView xWindow="-120" yWindow="-120" windowWidth="20730" windowHeight="11160" xr2:uid="{00000000-000D-0000-FFFF-FFFF00000000}"/>
  </bookViews>
  <sheets>
    <sheet name="PAA OCI 2020" sheetId="12" r:id="rId1"/>
    <sheet name="Matriz enlaces" sheetId="4" state="hidden" r:id="rId2"/>
    <sheet name="Resumen" sheetId="5" state="hidden" r:id="rId3"/>
  </sheets>
  <definedNames>
    <definedName name="_xlnm._FilterDatabase" localSheetId="0" hidden="1">'PAA OCI 2020'!$A$13:$BV$167</definedName>
    <definedName name="_xlnm.Print_Area" localSheetId="1">'Matriz enlaces'!$A$1:$BE$41</definedName>
    <definedName name="_xlnm.Print_Area" localSheetId="0">'PAA OCI 2020'!$A$12:$AF$177</definedName>
    <definedName name="_xlnm.Print_Area" localSheetId="2">Resumen!$B$2:$I$39</definedName>
    <definedName name="_xlnm.Print_Titles" localSheetId="0">'PAA OCI 2020'!$12:$13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3" i="12" l="1"/>
  <c r="R163" i="12"/>
  <c r="AF163" i="12" l="1"/>
  <c r="R150" i="12"/>
  <c r="AE150" i="12"/>
  <c r="AF150" i="12" l="1"/>
  <c r="AE149" i="12"/>
  <c r="R149" i="12"/>
  <c r="AF149" i="12" l="1"/>
  <c r="AD164" i="12"/>
  <c r="AC164" i="12"/>
  <c r="AB164" i="12"/>
  <c r="AA164" i="12"/>
  <c r="Z164" i="12"/>
  <c r="Y164" i="12"/>
  <c r="X164" i="12"/>
  <c r="W164" i="12"/>
  <c r="V164" i="12"/>
  <c r="U164" i="12"/>
  <c r="T164" i="12"/>
  <c r="S164" i="12"/>
  <c r="Q164" i="12"/>
  <c r="P164" i="12"/>
  <c r="O164" i="12"/>
  <c r="N164" i="12"/>
  <c r="M164" i="12"/>
  <c r="L164" i="12"/>
  <c r="K164" i="12"/>
  <c r="J164" i="12"/>
  <c r="I164" i="12"/>
  <c r="H164" i="12"/>
  <c r="G164" i="12"/>
  <c r="F164" i="12"/>
  <c r="AE162" i="12"/>
  <c r="R162" i="12"/>
  <c r="AD158" i="12"/>
  <c r="AC158" i="12"/>
  <c r="AB158" i="12"/>
  <c r="AA158" i="12"/>
  <c r="Z158" i="12"/>
  <c r="Y158" i="12"/>
  <c r="X158" i="12"/>
  <c r="W158" i="12"/>
  <c r="V158" i="12"/>
  <c r="U158" i="12"/>
  <c r="T158" i="12"/>
  <c r="S158" i="12"/>
  <c r="Q158" i="12"/>
  <c r="P158" i="12"/>
  <c r="O158" i="12"/>
  <c r="N158" i="12"/>
  <c r="M158" i="12"/>
  <c r="L158" i="12"/>
  <c r="K158" i="12"/>
  <c r="J158" i="12"/>
  <c r="I158" i="12"/>
  <c r="H158" i="12"/>
  <c r="G158" i="12"/>
  <c r="F158" i="12"/>
  <c r="AE157" i="12"/>
  <c r="AE158" i="12" s="1"/>
  <c r="R157" i="12"/>
  <c r="AD153" i="12"/>
  <c r="AC153" i="12"/>
  <c r="AB153" i="12"/>
  <c r="AA153" i="12"/>
  <c r="Z153" i="12"/>
  <c r="Y153" i="12"/>
  <c r="X153" i="12"/>
  <c r="W153" i="12"/>
  <c r="V153" i="12"/>
  <c r="U153" i="12"/>
  <c r="T153" i="12"/>
  <c r="S153" i="12"/>
  <c r="Q153" i="12"/>
  <c r="P153" i="12"/>
  <c r="O153" i="12"/>
  <c r="N153" i="12"/>
  <c r="M153" i="12"/>
  <c r="L153" i="12"/>
  <c r="K153" i="12"/>
  <c r="J153" i="12"/>
  <c r="I153" i="12"/>
  <c r="H153" i="12"/>
  <c r="G153" i="12"/>
  <c r="F153" i="12"/>
  <c r="AE151" i="12"/>
  <c r="R151" i="12"/>
  <c r="AE148" i="12"/>
  <c r="R148" i="12"/>
  <c r="AE147" i="12"/>
  <c r="R147" i="12"/>
  <c r="AE145" i="12"/>
  <c r="R145" i="12"/>
  <c r="AD141" i="12"/>
  <c r="AC141" i="12"/>
  <c r="AB141" i="12"/>
  <c r="AA141" i="12"/>
  <c r="Z141" i="12"/>
  <c r="Y141" i="12"/>
  <c r="X141" i="12"/>
  <c r="W141" i="12"/>
  <c r="V141" i="12"/>
  <c r="U141" i="12"/>
  <c r="T141" i="12"/>
  <c r="S141" i="12"/>
  <c r="Q141" i="12"/>
  <c r="P141" i="12"/>
  <c r="O141" i="12"/>
  <c r="N141" i="12"/>
  <c r="M141" i="12"/>
  <c r="L141" i="12"/>
  <c r="K141" i="12"/>
  <c r="J141" i="12"/>
  <c r="I141" i="12"/>
  <c r="H141" i="12"/>
  <c r="G141" i="12"/>
  <c r="F141" i="12"/>
  <c r="AE140" i="12"/>
  <c r="R140" i="12"/>
  <c r="AE139" i="12"/>
  <c r="R139" i="12"/>
  <c r="AE138" i="12"/>
  <c r="R138" i="12"/>
  <c r="AE137" i="12"/>
  <c r="R137" i="12"/>
  <c r="AE136" i="12"/>
  <c r="R136" i="12"/>
  <c r="AE135" i="12"/>
  <c r="R135" i="12"/>
  <c r="AE134" i="12"/>
  <c r="R134" i="12"/>
  <c r="AE133" i="12"/>
  <c r="R133" i="12"/>
  <c r="AE132" i="12"/>
  <c r="R132" i="12"/>
  <c r="A133" i="12"/>
  <c r="A134" i="12" s="1"/>
  <c r="A135" i="12" s="1"/>
  <c r="A136" i="12" s="1"/>
  <c r="A137" i="12" s="1"/>
  <c r="A138" i="12" s="1"/>
  <c r="A139" i="12" s="1"/>
  <c r="A140" i="12" s="1"/>
  <c r="AE131" i="12"/>
  <c r="R131" i="12"/>
  <c r="AE130" i="12"/>
  <c r="R130" i="12"/>
  <c r="AE129" i="12"/>
  <c r="R129" i="12"/>
  <c r="AE128" i="12"/>
  <c r="R128" i="12"/>
  <c r="AE127" i="12"/>
  <c r="R127" i="12"/>
  <c r="AE126" i="12"/>
  <c r="R126" i="12"/>
  <c r="AE125" i="12"/>
  <c r="R125" i="12"/>
  <c r="AE124" i="12"/>
  <c r="R124" i="12"/>
  <c r="AE123" i="12"/>
  <c r="R123" i="12"/>
  <c r="AD119" i="12"/>
  <c r="AC119" i="12"/>
  <c r="AB119" i="12"/>
  <c r="AA119" i="12"/>
  <c r="Z119" i="12"/>
  <c r="Y119" i="12"/>
  <c r="X119" i="12"/>
  <c r="W119" i="12"/>
  <c r="V119" i="12"/>
  <c r="U119" i="12"/>
  <c r="T119" i="12"/>
  <c r="S119" i="12"/>
  <c r="Q119" i="12"/>
  <c r="P119" i="12"/>
  <c r="O119" i="12"/>
  <c r="N119" i="12"/>
  <c r="M119" i="12"/>
  <c r="L119" i="12"/>
  <c r="K119" i="12"/>
  <c r="J119" i="12"/>
  <c r="I119" i="12"/>
  <c r="H119" i="12"/>
  <c r="G119" i="12"/>
  <c r="F119" i="12"/>
  <c r="AE118" i="12"/>
  <c r="R118" i="12"/>
  <c r="AE115" i="12"/>
  <c r="R115" i="12"/>
  <c r="AE152" i="12"/>
  <c r="AF152" i="12" s="1"/>
  <c r="AE114" i="12"/>
  <c r="R114" i="12"/>
  <c r="AE113" i="12"/>
  <c r="R113" i="12"/>
  <c r="AE112" i="12"/>
  <c r="R112" i="12"/>
  <c r="AD108" i="12"/>
  <c r="AC108" i="12"/>
  <c r="AB108" i="12"/>
  <c r="AA108" i="12"/>
  <c r="Z108" i="12"/>
  <c r="Y108" i="12"/>
  <c r="X108" i="12"/>
  <c r="W108" i="12"/>
  <c r="V108" i="12"/>
  <c r="U108" i="12"/>
  <c r="T108" i="12"/>
  <c r="S108" i="12"/>
  <c r="Q108" i="12"/>
  <c r="P108" i="12"/>
  <c r="O108" i="12"/>
  <c r="N108" i="12"/>
  <c r="M108" i="12"/>
  <c r="L108" i="12"/>
  <c r="K108" i="12"/>
  <c r="J108" i="12"/>
  <c r="I108" i="12"/>
  <c r="H108" i="12"/>
  <c r="G108" i="12"/>
  <c r="F108" i="12"/>
  <c r="AE107" i="12"/>
  <c r="R107" i="12"/>
  <c r="AE106" i="12"/>
  <c r="R106" i="12"/>
  <c r="AE105" i="12"/>
  <c r="R105" i="12"/>
  <c r="AE104" i="12"/>
  <c r="R104" i="12"/>
  <c r="AE103" i="12"/>
  <c r="R103" i="12"/>
  <c r="AE102" i="12"/>
  <c r="R102" i="12"/>
  <c r="AE101" i="12"/>
  <c r="R101" i="12"/>
  <c r="AE100" i="12"/>
  <c r="R100" i="12"/>
  <c r="A100" i="12"/>
  <c r="A101" i="12" s="1"/>
  <c r="A102" i="12" s="1"/>
  <c r="A103" i="12" s="1"/>
  <c r="A104" i="12" s="1"/>
  <c r="A105" i="12" s="1"/>
  <c r="A106" i="12" s="1"/>
  <c r="A107" i="12" s="1"/>
  <c r="AE99" i="12"/>
  <c r="R99" i="12"/>
  <c r="AE98" i="12"/>
  <c r="R98" i="12"/>
  <c r="AE97" i="12"/>
  <c r="R97" i="12"/>
  <c r="AE96" i="12"/>
  <c r="R96" i="12"/>
  <c r="AE95" i="12"/>
  <c r="R95" i="12"/>
  <c r="AE94" i="12"/>
  <c r="R94" i="12"/>
  <c r="AE93" i="12"/>
  <c r="R93" i="12"/>
  <c r="AE92" i="12"/>
  <c r="R92" i="12"/>
  <c r="AE91" i="12"/>
  <c r="R91" i="12"/>
  <c r="AE90" i="12"/>
  <c r="R90" i="12"/>
  <c r="A90" i="12"/>
  <c r="A91" i="12" s="1"/>
  <c r="A92" i="12" s="1"/>
  <c r="A93" i="12" s="1"/>
  <c r="AD86" i="12"/>
  <c r="AC86" i="12"/>
  <c r="AB86" i="12"/>
  <c r="AA86" i="12"/>
  <c r="Z86" i="12"/>
  <c r="Y86" i="12"/>
  <c r="X86" i="12"/>
  <c r="W86" i="12"/>
  <c r="V86" i="12"/>
  <c r="U86" i="12"/>
  <c r="T86" i="12"/>
  <c r="S86" i="12"/>
  <c r="Q86" i="12"/>
  <c r="P86" i="12"/>
  <c r="O86" i="12"/>
  <c r="N86" i="12"/>
  <c r="M86" i="12"/>
  <c r="L86" i="12"/>
  <c r="K86" i="12"/>
  <c r="J86" i="12"/>
  <c r="I86" i="12"/>
  <c r="H86" i="12"/>
  <c r="G86" i="12"/>
  <c r="F86" i="12"/>
  <c r="AE85" i="12"/>
  <c r="R85" i="12"/>
  <c r="AE84" i="12"/>
  <c r="R84" i="12"/>
  <c r="AE83" i="12"/>
  <c r="R83" i="12"/>
  <c r="AE82" i="12"/>
  <c r="R82" i="12"/>
  <c r="AE81" i="12"/>
  <c r="R81" i="12"/>
  <c r="AE80" i="12"/>
  <c r="R80" i="12"/>
  <c r="AE79" i="12"/>
  <c r="R79" i="12"/>
  <c r="AE78" i="12"/>
  <c r="R78" i="12"/>
  <c r="AE77" i="12"/>
  <c r="R77" i="12"/>
  <c r="A77" i="12"/>
  <c r="A78" i="12" s="1"/>
  <c r="A79" i="12" s="1"/>
  <c r="A80" i="12" s="1"/>
  <c r="A81" i="12" s="1"/>
  <c r="A82" i="12" s="1"/>
  <c r="A83" i="12" s="1"/>
  <c r="AE76" i="12"/>
  <c r="R76" i="12"/>
  <c r="AE75" i="12"/>
  <c r="R75" i="12"/>
  <c r="AE74" i="12"/>
  <c r="R74" i="12"/>
  <c r="AE73" i="12"/>
  <c r="R73" i="12"/>
  <c r="AE72" i="12"/>
  <c r="R72" i="12"/>
  <c r="AE71" i="12"/>
  <c r="R71" i="12"/>
  <c r="AE70" i="12"/>
  <c r="R70" i="12"/>
  <c r="AE69" i="12"/>
  <c r="R69" i="12"/>
  <c r="AE68" i="12"/>
  <c r="R68" i="12"/>
  <c r="A68" i="12"/>
  <c r="A69" i="12" s="1"/>
  <c r="A70" i="12" s="1"/>
  <c r="A71" i="12" s="1"/>
  <c r="AD64" i="12"/>
  <c r="AC64" i="12"/>
  <c r="AB64" i="12"/>
  <c r="AA64" i="12"/>
  <c r="Z64" i="12"/>
  <c r="Y64" i="12"/>
  <c r="X64" i="12"/>
  <c r="W64" i="12"/>
  <c r="V64" i="12"/>
  <c r="U64" i="12"/>
  <c r="T64" i="12"/>
  <c r="S64" i="12"/>
  <c r="Q64" i="12"/>
  <c r="P64" i="12"/>
  <c r="O64" i="12"/>
  <c r="N64" i="12"/>
  <c r="M64" i="12"/>
  <c r="L64" i="12"/>
  <c r="K64" i="12"/>
  <c r="J64" i="12"/>
  <c r="I64" i="12"/>
  <c r="H64" i="12"/>
  <c r="G64" i="12"/>
  <c r="F64" i="12"/>
  <c r="AE63" i="12"/>
  <c r="R63" i="12"/>
  <c r="AE62" i="12"/>
  <c r="R62" i="12"/>
  <c r="AE61" i="12"/>
  <c r="R61" i="12"/>
  <c r="AE60" i="12"/>
  <c r="R60" i="12"/>
  <c r="AE59" i="12"/>
  <c r="R59" i="12"/>
  <c r="AE58" i="12"/>
  <c r="R58" i="12"/>
  <c r="AE57" i="12"/>
  <c r="R57" i="12"/>
  <c r="AE56" i="12"/>
  <c r="R56" i="12"/>
  <c r="AE55" i="12"/>
  <c r="R55" i="12"/>
  <c r="A55" i="12"/>
  <c r="A56" i="12" s="1"/>
  <c r="A57" i="12" s="1"/>
  <c r="A58" i="12" s="1"/>
  <c r="A59" i="12" s="1"/>
  <c r="AE54" i="12"/>
  <c r="R54" i="12"/>
  <c r="AE53" i="12"/>
  <c r="R53" i="12"/>
  <c r="AE52" i="12"/>
  <c r="R52" i="12"/>
  <c r="AE51" i="12"/>
  <c r="R51" i="12"/>
  <c r="AE50" i="12"/>
  <c r="R50" i="12"/>
  <c r="AE49" i="12"/>
  <c r="R49" i="12"/>
  <c r="AE48" i="12"/>
  <c r="R48" i="12"/>
  <c r="AE47" i="12"/>
  <c r="R47" i="12"/>
  <c r="AE46" i="12"/>
  <c r="R46" i="12"/>
  <c r="A46" i="12"/>
  <c r="A47" i="12" s="1"/>
  <c r="A48" i="12" s="1"/>
  <c r="A49" i="12" s="1"/>
  <c r="AD42" i="12"/>
  <c r="AC42" i="12"/>
  <c r="AB42" i="12"/>
  <c r="AA42" i="12"/>
  <c r="Z42" i="12"/>
  <c r="Y42" i="12"/>
  <c r="X42" i="12"/>
  <c r="W42" i="12"/>
  <c r="V42" i="12"/>
  <c r="U42" i="12"/>
  <c r="T42" i="12"/>
  <c r="S42" i="12"/>
  <c r="Q42" i="12"/>
  <c r="P42" i="12"/>
  <c r="O42" i="12"/>
  <c r="N42" i="12"/>
  <c r="M42" i="12"/>
  <c r="L42" i="12"/>
  <c r="K42" i="12"/>
  <c r="J42" i="12"/>
  <c r="I42" i="12"/>
  <c r="H42" i="12"/>
  <c r="G42" i="12"/>
  <c r="F42" i="12"/>
  <c r="AE41" i="12"/>
  <c r="R41" i="12"/>
  <c r="AE40" i="12"/>
  <c r="R40" i="12"/>
  <c r="AE39" i="12"/>
  <c r="R39" i="12"/>
  <c r="AE38" i="12"/>
  <c r="R38" i="12"/>
  <c r="AE37" i="12"/>
  <c r="R37" i="12"/>
  <c r="AE36" i="12"/>
  <c r="R36" i="12"/>
  <c r="AE35" i="12"/>
  <c r="R35" i="12"/>
  <c r="AE34" i="12"/>
  <c r="R34" i="12"/>
  <c r="AE33" i="12"/>
  <c r="R33" i="12"/>
  <c r="AE32" i="12"/>
  <c r="R32" i="12"/>
  <c r="AE31" i="12"/>
  <c r="R31" i="12"/>
  <c r="AE30" i="12"/>
  <c r="R30" i="12"/>
  <c r="AE29" i="12"/>
  <c r="R29" i="12"/>
  <c r="AD25" i="12"/>
  <c r="AC25" i="12"/>
  <c r="AB25" i="12"/>
  <c r="AA25" i="12"/>
  <c r="Z25" i="12"/>
  <c r="Y25" i="12"/>
  <c r="X25" i="12"/>
  <c r="W25" i="12"/>
  <c r="V25" i="12"/>
  <c r="U25" i="12"/>
  <c r="T25" i="12"/>
  <c r="S25" i="12"/>
  <c r="Q25" i="12"/>
  <c r="P25" i="12"/>
  <c r="O25" i="12"/>
  <c r="N25" i="12"/>
  <c r="M25" i="12"/>
  <c r="L25" i="12"/>
  <c r="K25" i="12"/>
  <c r="J25" i="12"/>
  <c r="I25" i="12"/>
  <c r="H25" i="12"/>
  <c r="G25" i="12"/>
  <c r="F25" i="12"/>
  <c r="AE24" i="12"/>
  <c r="R24" i="12"/>
  <c r="AE23" i="12"/>
  <c r="R23" i="12"/>
  <c r="AE22" i="12"/>
  <c r="R22" i="12"/>
  <c r="AE21" i="12"/>
  <c r="R21" i="12"/>
  <c r="AE20" i="12"/>
  <c r="R20" i="12"/>
  <c r="AE19" i="12"/>
  <c r="R19" i="12"/>
  <c r="AE18" i="12"/>
  <c r="R18" i="12"/>
  <c r="AE17" i="12"/>
  <c r="R17" i="12"/>
  <c r="A17" i="12"/>
  <c r="AE16" i="12"/>
  <c r="R16" i="12"/>
  <c r="AE15" i="12"/>
  <c r="R15" i="12"/>
  <c r="AF16" i="12" l="1"/>
  <c r="AF57" i="12"/>
  <c r="AF63" i="12"/>
  <c r="AF101" i="12"/>
  <c r="AF107" i="12"/>
  <c r="AF118" i="12"/>
  <c r="AF130" i="12"/>
  <c r="AF131" i="12"/>
  <c r="AF92" i="12"/>
  <c r="AF134" i="12"/>
  <c r="AF135" i="12"/>
  <c r="AF139" i="12"/>
  <c r="AF151" i="12"/>
  <c r="V154" i="12"/>
  <c r="AF157" i="12"/>
  <c r="AF19" i="12"/>
  <c r="AF23" i="12"/>
  <c r="AF31" i="12"/>
  <c r="AF35" i="12"/>
  <c r="AF62" i="12"/>
  <c r="V109" i="12"/>
  <c r="AF129" i="12"/>
  <c r="R164" i="12"/>
  <c r="AF70" i="12"/>
  <c r="AF17" i="12"/>
  <c r="AF29" i="12"/>
  <c r="AF53" i="12"/>
  <c r="AF56" i="12"/>
  <c r="AF71" i="12"/>
  <c r="AF79" i="12"/>
  <c r="AF83" i="12"/>
  <c r="AF137" i="12"/>
  <c r="AE153" i="12"/>
  <c r="AF15" i="12"/>
  <c r="AF30" i="12"/>
  <c r="O43" i="12"/>
  <c r="AF46" i="12"/>
  <c r="AF54" i="12"/>
  <c r="AF80" i="12"/>
  <c r="AB87" i="12"/>
  <c r="AF69" i="12"/>
  <c r="AF73" i="12"/>
  <c r="O159" i="12"/>
  <c r="AF93" i="12"/>
  <c r="AF97" i="12"/>
  <c r="AF18" i="12"/>
  <c r="AF34" i="12"/>
  <c r="AF38" i="12"/>
  <c r="F43" i="12"/>
  <c r="V65" i="12"/>
  <c r="AF74" i="12"/>
  <c r="F87" i="12"/>
  <c r="AE108" i="12"/>
  <c r="AF103" i="12"/>
  <c r="AF124" i="12"/>
  <c r="O142" i="12"/>
  <c r="O165" i="12"/>
  <c r="AF75" i="12"/>
  <c r="R119" i="12"/>
  <c r="I120" i="12"/>
  <c r="Y165" i="12"/>
  <c r="Y166" i="12" s="1"/>
  <c r="Y87" i="12"/>
  <c r="AB120" i="12"/>
  <c r="S142" i="12"/>
  <c r="J170" i="12"/>
  <c r="AA170" i="12"/>
  <c r="K170" i="12"/>
  <c r="I43" i="12"/>
  <c r="AF90" i="12"/>
  <c r="AF98" i="12"/>
  <c r="AF105" i="12"/>
  <c r="AF112" i="12"/>
  <c r="L120" i="12"/>
  <c r="AF148" i="12"/>
  <c r="AF162" i="12"/>
  <c r="S165" i="12"/>
  <c r="AF20" i="12"/>
  <c r="M170" i="12"/>
  <c r="V170" i="12"/>
  <c r="AD170" i="12"/>
  <c r="AF32" i="12"/>
  <c r="AF48" i="12"/>
  <c r="AF58" i="12"/>
  <c r="AF95" i="12"/>
  <c r="AF99" i="12"/>
  <c r="AF113" i="12"/>
  <c r="AF126" i="12"/>
  <c r="AF133" i="12"/>
  <c r="V142" i="12"/>
  <c r="S154" i="12"/>
  <c r="L165" i="12"/>
  <c r="AF37" i="12"/>
  <c r="AF77" i="12"/>
  <c r="AF81" i="12"/>
  <c r="L87" i="12"/>
  <c r="I109" i="12"/>
  <c r="S109" i="12"/>
  <c r="AF114" i="12"/>
  <c r="AE141" i="12"/>
  <c r="R153" i="12"/>
  <c r="AB154" i="12"/>
  <c r="AE164" i="12"/>
  <c r="AF49" i="12"/>
  <c r="U170" i="12"/>
  <c r="AC170" i="12"/>
  <c r="AF33" i="12"/>
  <c r="AF40" i="12"/>
  <c r="S43" i="12"/>
  <c r="AB43" i="12"/>
  <c r="AF50" i="12"/>
  <c r="AF59" i="12"/>
  <c r="I65" i="12"/>
  <c r="AF72" i="12"/>
  <c r="AF76" i="12"/>
  <c r="I87" i="12"/>
  <c r="O87" i="12"/>
  <c r="R108" i="12"/>
  <c r="AF102" i="12"/>
  <c r="F109" i="12"/>
  <c r="O109" i="12"/>
  <c r="Y120" i="12"/>
  <c r="Y121" i="12" s="1"/>
  <c r="AF127" i="12"/>
  <c r="AF136" i="12"/>
  <c r="I142" i="12"/>
  <c r="F159" i="12"/>
  <c r="L43" i="12"/>
  <c r="AB65" i="12"/>
  <c r="Y109" i="12"/>
  <c r="AF115" i="12"/>
  <c r="AB142" i="12"/>
  <c r="AF147" i="12"/>
  <c r="I165" i="12"/>
  <c r="AE86" i="12"/>
  <c r="F26" i="12"/>
  <c r="N170" i="12"/>
  <c r="W170" i="12"/>
  <c r="L26" i="12"/>
  <c r="AF41" i="12"/>
  <c r="V43" i="12"/>
  <c r="AF51" i="12"/>
  <c r="AF60" i="12"/>
  <c r="L65" i="12"/>
  <c r="S65" i="12"/>
  <c r="AF84" i="12"/>
  <c r="S87" i="12"/>
  <c r="AF94" i="12"/>
  <c r="AF100" i="12"/>
  <c r="AF106" i="12"/>
  <c r="S120" i="12"/>
  <c r="AF128" i="12"/>
  <c r="AF140" i="12"/>
  <c r="L142" i="12"/>
  <c r="L154" i="12"/>
  <c r="I159" i="12"/>
  <c r="R158" i="12"/>
  <c r="AF158" i="12" s="1"/>
  <c r="Y159" i="12"/>
  <c r="AB165" i="12"/>
  <c r="AB166" i="12" s="1"/>
  <c r="R141" i="12"/>
  <c r="Y65" i="12"/>
  <c r="G170" i="12"/>
  <c r="O170" i="12"/>
  <c r="X170" i="12"/>
  <c r="Y26" i="12"/>
  <c r="AF22" i="12"/>
  <c r="H170" i="12"/>
  <c r="P170" i="12"/>
  <c r="AF52" i="12"/>
  <c r="AF61" i="12"/>
  <c r="F65" i="12"/>
  <c r="AF85" i="12"/>
  <c r="AF91" i="12"/>
  <c r="AB109" i="12"/>
  <c r="F142" i="12"/>
  <c r="F154" i="12"/>
  <c r="O154" i="12"/>
  <c r="L159" i="12"/>
  <c r="S159" i="12"/>
  <c r="AB159" i="12"/>
  <c r="V165" i="12"/>
  <c r="V166" i="12" s="1"/>
  <c r="I170" i="12"/>
  <c r="Q170" i="12"/>
  <c r="Z170" i="12"/>
  <c r="AF36" i="12"/>
  <c r="AF39" i="12"/>
  <c r="Y43" i="12"/>
  <c r="AF55" i="12"/>
  <c r="O65" i="12"/>
  <c r="R86" i="12"/>
  <c r="AF78" i="12"/>
  <c r="AF82" i="12"/>
  <c r="V87" i="12"/>
  <c r="AF104" i="12"/>
  <c r="L109" i="12"/>
  <c r="AF125" i="12"/>
  <c r="AF132" i="12"/>
  <c r="AF138" i="12"/>
  <c r="Y154" i="12"/>
  <c r="F165" i="12"/>
  <c r="AF96" i="12"/>
  <c r="F120" i="12"/>
  <c r="O120" i="12"/>
  <c r="V120" i="12"/>
  <c r="Y142" i="12"/>
  <c r="I154" i="12"/>
  <c r="V159" i="12"/>
  <c r="AE25" i="12"/>
  <c r="R25" i="12"/>
  <c r="AF21" i="12"/>
  <c r="R42" i="12"/>
  <c r="R64" i="12"/>
  <c r="Y170" i="12"/>
  <c r="O26" i="12"/>
  <c r="AE64" i="12"/>
  <c r="AF47" i="12"/>
  <c r="S170" i="12"/>
  <c r="S26" i="12"/>
  <c r="T170" i="12"/>
  <c r="AB26" i="12"/>
  <c r="AB170" i="12"/>
  <c r="AE42" i="12"/>
  <c r="AF24" i="12"/>
  <c r="L170" i="12"/>
  <c r="V26" i="12"/>
  <c r="AF68" i="12"/>
  <c r="AE119" i="12"/>
  <c r="F170" i="12"/>
  <c r="AF123" i="12"/>
  <c r="I26" i="12"/>
  <c r="AF145" i="12"/>
  <c r="V88" i="12" l="1"/>
  <c r="Y66" i="12"/>
  <c r="V121" i="12"/>
  <c r="S110" i="12"/>
  <c r="AB44" i="12"/>
  <c r="V155" i="12"/>
  <c r="AD172" i="12"/>
  <c r="S143" i="12"/>
  <c r="AB110" i="12"/>
  <c r="T172" i="12"/>
  <c r="AB160" i="12"/>
  <c r="S44" i="12"/>
  <c r="V110" i="12"/>
  <c r="V66" i="12"/>
  <c r="AF164" i="12"/>
  <c r="AF153" i="12"/>
  <c r="S121" i="12"/>
  <c r="AE142" i="12"/>
  <c r="X172" i="12"/>
  <c r="AF141" i="12"/>
  <c r="Y160" i="12"/>
  <c r="V143" i="12"/>
  <c r="V44" i="12"/>
  <c r="U172" i="12"/>
  <c r="AF86" i="12"/>
  <c r="R120" i="12"/>
  <c r="O121" i="12" s="1"/>
  <c r="R43" i="12"/>
  <c r="O44" i="12" s="1"/>
  <c r="R87" i="12"/>
  <c r="F88" i="12" s="1"/>
  <c r="AE165" i="12"/>
  <c r="S166" i="12" s="1"/>
  <c r="AE166" i="12" s="1"/>
  <c r="AE120" i="12"/>
  <c r="AB121" i="12"/>
  <c r="R159" i="12"/>
  <c r="O160" i="12" s="1"/>
  <c r="AB143" i="12"/>
  <c r="AA172" i="12"/>
  <c r="S160" i="12"/>
  <c r="AC172" i="12"/>
  <c r="V172" i="12"/>
  <c r="Y44" i="12"/>
  <c r="S66" i="12"/>
  <c r="W172" i="12"/>
  <c r="AE43" i="12"/>
  <c r="AF119" i="12"/>
  <c r="AE87" i="12"/>
  <c r="AF64" i="12"/>
  <c r="R142" i="12"/>
  <c r="F143" i="12" s="1"/>
  <c r="Y110" i="12"/>
  <c r="AB88" i="12"/>
  <c r="V160" i="12"/>
  <c r="R165" i="12"/>
  <c r="O166" i="12" s="1"/>
  <c r="Z172" i="12"/>
  <c r="R154" i="12"/>
  <c r="L155" i="12" s="1"/>
  <c r="AE65" i="12"/>
  <c r="R109" i="12"/>
  <c r="O110" i="12" s="1"/>
  <c r="R65" i="12"/>
  <c r="F66" i="12" s="1"/>
  <c r="AF108" i="12"/>
  <c r="Y88" i="12"/>
  <c r="AE109" i="12"/>
  <c r="Y143" i="12"/>
  <c r="Y155" i="12"/>
  <c r="AB66" i="12"/>
  <c r="S88" i="12"/>
  <c r="AB155" i="12"/>
  <c r="AE159" i="12"/>
  <c r="Y27" i="12"/>
  <c r="V173" i="12"/>
  <c r="S155" i="12"/>
  <c r="AE154" i="12"/>
  <c r="Y174" i="12"/>
  <c r="Y173" i="12"/>
  <c r="Y172" i="12"/>
  <c r="V27" i="12"/>
  <c r="AF42" i="12"/>
  <c r="AB172" i="12"/>
  <c r="AB173" i="12"/>
  <c r="AE26" i="12"/>
  <c r="S27" i="12"/>
  <c r="R26" i="12"/>
  <c r="I27" i="12" s="1"/>
  <c r="P176" i="12"/>
  <c r="H176" i="12"/>
  <c r="O176" i="12"/>
  <c r="G176" i="12"/>
  <c r="R170" i="12"/>
  <c r="N176" i="12"/>
  <c r="M176" i="12"/>
  <c r="L176" i="12"/>
  <c r="K176" i="12"/>
  <c r="J176" i="12"/>
  <c r="Q176" i="12"/>
  <c r="I176" i="12"/>
  <c r="AF25" i="12"/>
  <c r="AB27" i="12"/>
  <c r="Y176" i="12"/>
  <c r="S173" i="12"/>
  <c r="X176" i="12"/>
  <c r="W176" i="12"/>
  <c r="S175" i="12"/>
  <c r="AD176" i="12"/>
  <c r="V176" i="12"/>
  <c r="AC176" i="12"/>
  <c r="U176" i="12"/>
  <c r="S174" i="12"/>
  <c r="S172" i="12"/>
  <c r="AB176" i="12"/>
  <c r="T176" i="12"/>
  <c r="AA176" i="12"/>
  <c r="S176" i="12"/>
  <c r="Z176" i="12"/>
  <c r="F166" i="12" l="1"/>
  <c r="X177" i="12"/>
  <c r="AE121" i="12"/>
  <c r="AE66" i="12"/>
  <c r="AE110" i="12"/>
  <c r="L160" i="12"/>
  <c r="AE143" i="12"/>
  <c r="I121" i="12"/>
  <c r="F44" i="12"/>
  <c r="L44" i="12"/>
  <c r="I44" i="12"/>
  <c r="AF43" i="12"/>
  <c r="AE160" i="12"/>
  <c r="AE44" i="12"/>
  <c r="AF120" i="12"/>
  <c r="I88" i="12"/>
  <c r="AF87" i="12"/>
  <c r="T177" i="12"/>
  <c r="L166" i="12"/>
  <c r="F121" i="12"/>
  <c r="AF159" i="12"/>
  <c r="I166" i="12"/>
  <c r="L121" i="12"/>
  <c r="L88" i="12"/>
  <c r="AE88" i="12"/>
  <c r="O88" i="12"/>
  <c r="AF154" i="12"/>
  <c r="AF165" i="12"/>
  <c r="AF65" i="12"/>
  <c r="I160" i="12"/>
  <c r="L66" i="12"/>
  <c r="O66" i="12"/>
  <c r="AA177" i="12"/>
  <c r="I66" i="12"/>
  <c r="AB177" i="12"/>
  <c r="F160" i="12"/>
  <c r="AF109" i="12"/>
  <c r="I143" i="12"/>
  <c r="O143" i="12"/>
  <c r="I155" i="12"/>
  <c r="W177" i="12"/>
  <c r="L143" i="12"/>
  <c r="L110" i="12"/>
  <c r="U177" i="12"/>
  <c r="F110" i="12"/>
  <c r="F155" i="12"/>
  <c r="AF142" i="12"/>
  <c r="I110" i="12"/>
  <c r="AE155" i="12"/>
  <c r="O155" i="12"/>
  <c r="AE27" i="12"/>
  <c r="O27" i="12"/>
  <c r="Y177" i="12"/>
  <c r="AF26" i="12"/>
  <c r="V177" i="12"/>
  <c r="Z177" i="12"/>
  <c r="AC177" i="12"/>
  <c r="AD177" i="12"/>
  <c r="F27" i="12"/>
  <c r="L27" i="12"/>
  <c r="R166" i="12" l="1"/>
  <c r="R44" i="12"/>
  <c r="R88" i="12"/>
  <c r="R66" i="12"/>
  <c r="R121" i="12"/>
  <c r="R160" i="12"/>
  <c r="R155" i="12"/>
  <c r="R110" i="12"/>
  <c r="R143" i="12"/>
  <c r="R27" i="12"/>
  <c r="I30" i="5" l="1"/>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BA12" i="4" s="1"/>
  <c r="AK13" i="4"/>
  <c r="AK14" i="4"/>
  <c r="AK15" i="4"/>
  <c r="AK16" i="4"/>
  <c r="AK17" i="4"/>
  <c r="AK18" i="4"/>
  <c r="AK19" i="4"/>
  <c r="AK20" i="4"/>
  <c r="AK21" i="4"/>
  <c r="AK4" i="4"/>
  <c r="BA16" i="4" l="1"/>
  <c r="BB12"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tc={BB5EF5AB-245A-42A6-8491-D7AE70A22FEE}</author>
    <author>DIANA.CHINCHILLA</author>
    <author>DELL</author>
  </authors>
  <commentList>
    <comment ref="L21" authorId="0" shapeId="0" xr:uid="{BB5EF5AB-245A-42A6-8491-D7AE70A22FEE}">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comite de Coordinación  de Control Interno se autoriza ampliar la ejecución de la auditorias un (1) mes.</t>
      </text>
    </comment>
    <comment ref="D29" authorId="1" shapeId="0" xr:uid="{00000000-0006-0000-0100-000001000000}">
      <text>
        <r>
          <rPr>
            <b/>
            <sz val="9"/>
            <color indexed="81"/>
            <rFont val="Tahoma"/>
            <family val="2"/>
          </rPr>
          <t>DIANA.CHINCHILLA:</t>
        </r>
        <r>
          <rPr>
            <sz val="9"/>
            <color indexed="81"/>
            <rFont val="Tahoma"/>
            <family val="2"/>
          </rPr>
          <t xml:space="preserve">
Decreto Nacional 648 de 2017 artículo 2.2.21.4.9. Literal D  "Por el cual se modifica y adiciona el Decreto 1083 de 2015, Reglamentario Único del Sector de la Función Pública.  
ARTÍCULO 2.2.21.4.9 Informes. Los jefes de control interno o quienes hagan sus veces deberán presentar los informes que se relacionan a continuación:
d. De control interno contable, de que trata el artículo 2.2.21.2.2, lit a) del presente decreto.</t>
        </r>
      </text>
    </comment>
    <comment ref="D31" authorId="1" shapeId="0" xr:uid="{00000000-0006-0000-0100-000002000000}">
      <text>
        <r>
          <rPr>
            <b/>
            <sz val="9"/>
            <color indexed="81"/>
            <rFont val="Tahoma"/>
            <family val="2"/>
          </rPr>
          <t>DIANA.CHINCHILLA:</t>
        </r>
        <r>
          <rPr>
            <sz val="9"/>
            <color indexed="81"/>
            <rFont val="Tahoma"/>
            <family val="2"/>
          </rPr>
          <t xml:space="preserve">
 Decreto Nacional 648 de 2017 Artículos 2.2.21.4.9. literal a : “Por el cual se modifica y adiciona el Decreto 1083 de 2015, Reglamentario Único del Sector de la Función Pública.  
ARTÍCULO 2.2.21.4.9 Informes. Los jefes de control interno o quienes hagan sus veces deberán presentar los informes que se relacionan a continuación:
a. Ejecutivo anual de control interno, sobre el avance del sistema de control interno de cada vigencia de que trata el artículo 2.2.21.2.5, letra e) del presente decreto
</t>
        </r>
      </text>
    </comment>
    <comment ref="D32" authorId="1" shapeId="0" xr:uid="{00000000-0006-0000-0100-000003000000}">
      <text>
        <r>
          <rPr>
            <b/>
            <sz val="9"/>
            <color indexed="81"/>
            <rFont val="Tahoma"/>
            <family val="2"/>
          </rPr>
          <t>DIANA.CHINCHILLA:</t>
        </r>
        <r>
          <rPr>
            <sz val="9"/>
            <color indexed="81"/>
            <rFont val="Tahoma"/>
            <family val="2"/>
          </rPr>
          <t xml:space="preserve">
Ley 909 de 2004 art. 39 “Por la cual se expiden normas que regulan el empleo público, la carrera administrativa, gerencia pública y se dictan otras disposiciones.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r>
      </text>
    </comment>
    <comment ref="D33" authorId="1" shapeId="0" xr:uid="{00000000-0006-0000-0100-000004000000}">
      <text>
        <r>
          <rPr>
            <b/>
            <sz val="9"/>
            <color indexed="81"/>
            <rFont val="Tahoma"/>
            <family val="2"/>
          </rPr>
          <t>DIANA.CHINCHILLA:</t>
        </r>
        <r>
          <rPr>
            <sz val="9"/>
            <color indexed="81"/>
            <rFont val="Tahoma"/>
            <family val="2"/>
          </rPr>
          <t xml:space="preserve">
Ley 1474 de 2011, art. 73 “Por la cual se dictan normas orientadas a fortalecer los mecanismos de prevención, investigación y sanción de actos de corrupción y la efectividad del control de la gestión pública. 
El Mapa de Riesgos de Corrupción hace parte o es un componente del Plan Anticorrupción y de Atención al Ciudadano”. ARTÍCULO  73. Plan Anticorrupción y de Atención al Ciudadano…PARÁGRAFO . En aquellas entidades donde se tenga implementado un sistema integral de administración de riesgos, se podrá validar la metodología de este sistema con la definida por el Programa Presidencial de Modernización, Eficiencia, Transparencia y Lucha contra la Corrupción. Reglamentado por el Decreto 2641 de 2012 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
</t>
        </r>
      </text>
    </comment>
    <comment ref="D34" authorId="1" shapeId="0" xr:uid="{00000000-0006-0000-0100-000005000000}">
      <text>
        <r>
          <rPr>
            <b/>
            <sz val="9"/>
            <color indexed="81"/>
            <rFont val="Tahoma"/>
            <family val="2"/>
          </rPr>
          <t>DIANA.CHINCHILLA:</t>
        </r>
        <r>
          <rPr>
            <sz val="9"/>
            <color indexed="81"/>
            <rFont val="Tahoma"/>
            <family val="2"/>
          </rPr>
          <t xml:space="preserve">
Directiva No. 2: “Respeto al derecho de autor y los derechos conexos, en lo referente a utilización de programas de ordenador (software)…Ordena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r>
      </text>
    </comment>
    <comment ref="D35" authorId="1" shapeId="0" xr:uid="{00000000-0006-0000-0100-000006000000}">
      <text>
        <r>
          <rPr>
            <b/>
            <sz val="9"/>
            <color indexed="81"/>
            <rFont val="Tahoma"/>
            <family val="2"/>
          </rPr>
          <t>DIANA.CHINCHILLA:</t>
        </r>
        <r>
          <rPr>
            <sz val="9"/>
            <color indexed="81"/>
            <rFont val="Tahoma"/>
            <family val="2"/>
          </rPr>
          <t xml:space="preserve">
Directiva 03 de 2013: “Directrices para prevenir conductas irregulares relacionadas con incumplimiento de los manuales de funciones y de procedimientos y la pérdida de elementos y documentos públicos. Para el cumplimiento a cabalidad de lo solicitado en el presente documento todas las entidades distritales deberán remitir, antes del 15 de mayo y antes del 15 noviembre de cada año, a través de sus oficinas de control interno de gestión y con destino a la Secretaría Técnica del Subcomité de Asuntos Disciplinarios del Distrito Capital, en cabeza del Director Distrital de Asuntos Disciplinarios de la Secretaría General de la Alcaldía Mayor de Bogotá D.C., un (1) informe contentivo de las actuaciones programadas y realizadas para dar cumplimiento a la presente Directiva. Dentro de dicho informe se deberán adjuntar las auditorías y los resultados de la evaluación que se señaló anteriormente”.</t>
        </r>
      </text>
    </comment>
    <comment ref="D36" authorId="1" shapeId="0" xr:uid="{00000000-0006-0000-0100-000007000000}">
      <text>
        <r>
          <rPr>
            <sz val="9"/>
            <color indexed="81"/>
            <rFont val="Tahoma"/>
            <family val="2"/>
          </rPr>
          <t xml:space="preserve">DIANA.CHINCHILLA:“ Decreto 2106 de 2019,: Por el cual se dictan normas para simplificar, suprimir y reformar trámites, procesos y procedimientos innecesarios existentes en la administración pública.
Artículo 156. Reportes del responsable de control interno. El artículo 14 de la Ley 87 de 1993, modificado por los artículos 9° de la Ley 1474 de 2011 y 231 del Decreto 019 de 2012, quedará así:   Artículo 14. Reportes del responsable de control interno.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 los organismos de control los posibles actos de corrupción e irregularidades que haya encontrado en ejercicio de sus funciones.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En aquellas entidades que no dispongan de sitio web, los informes a que hace referencia el presente artículo deberán publicarse en medios de fácil acceso a la ciudadanía.   Los informes de los funcionarios del control interno tendrán valor probatorio en los procesos disciplinarios, administrativos, judiciales y fiscales cuando las autoridades pertinentes así lo soliciten.  Circular Externa No. 100-006 de 20192”
</t>
        </r>
      </text>
    </comment>
    <comment ref="D37" authorId="1" shapeId="0" xr:uid="{00000000-0006-0000-0100-000008000000}">
      <text>
        <r>
          <rPr>
            <b/>
            <sz val="9"/>
            <color indexed="81"/>
            <rFont val="Tahoma"/>
            <family val="2"/>
          </rPr>
          <t>DIANA.CHINCHILLA:</t>
        </r>
        <r>
          <rPr>
            <sz val="9"/>
            <color indexed="81"/>
            <rFont val="Tahoma"/>
            <family val="2"/>
          </rPr>
          <t xml:space="preserve">
LEY 87 DE 1993 Por la cual se establecen normas para el ejercicio del control interno en las entidades y organismos del estado y se dictan otras disposiciones</t>
        </r>
      </text>
    </comment>
    <comment ref="D38" authorId="1" shapeId="0" xr:uid="{00000000-0006-0000-0100-000009000000}">
      <text>
        <r>
          <rPr>
            <b/>
            <sz val="9"/>
            <color indexed="81"/>
            <rFont val="Tahoma"/>
            <family val="2"/>
          </rPr>
          <t>DIANA.CHINCHILLA:</t>
        </r>
        <r>
          <rPr>
            <sz val="9"/>
            <color indexed="81"/>
            <rFont val="Tahoma"/>
            <family val="2"/>
          </rPr>
          <t xml:space="preserve">
Decreto Nacional 1068 de 2015): “Por medio del cual se expide el Decreto Único Reglamentario del Sector Hacienda y Crédito Público. Artículo 2.8.4.8.2. Verificación de cumplimiento de disposiciones.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 
</t>
        </r>
      </text>
    </comment>
    <comment ref="D39" authorId="1" shapeId="0" xr:uid="{00000000-0006-0000-0100-00000A000000}">
      <text>
        <r>
          <rPr>
            <b/>
            <sz val="9"/>
            <color indexed="81"/>
            <rFont val="Tahoma"/>
            <family val="2"/>
          </rPr>
          <t>DIANA.CHINCHILLA:</t>
        </r>
        <r>
          <rPr>
            <sz val="9"/>
            <color indexed="81"/>
            <rFont val="Tahoma"/>
            <family val="2"/>
          </rPr>
          <t xml:space="preserve">
Decreto Nacional 648 de 2017 artículo 2.2.21.4.9. “Por el cual se modifica y adiciona el Decreto 1083 de 2015, Reglamentario Único del Sector de la Función Pública.   ARTÍCULO 2.2.21.4.9 Informes. Los jefes de control interno o quienes hagan sus veces deberán presentar los informes que se relacionan a continuación
 Literal I : Seguimiento al Plan de Mejoramiento Contraloría de Bogotá para Informe Anual de Rendición de la Cuenta.
 Resoluciones Reglamentarias de la Contraloría Distrital No 011 de 2014, 004 de 2016, 023 de 2016 y 009 de 2019 (Circulares Contraloría Distrital No. 001 y 002 de 2020) </t>
        </r>
      </text>
    </comment>
    <comment ref="D40" authorId="1" shapeId="0" xr:uid="{00000000-0006-0000-0100-00000B000000}">
      <text>
        <r>
          <rPr>
            <b/>
            <sz val="9"/>
            <color indexed="81"/>
            <rFont val="Tahoma"/>
            <family val="2"/>
          </rPr>
          <t>DIANA.CHINCHILLA: Ley 1474 de 2011. Artículo 76. “</t>
        </r>
        <r>
          <rPr>
            <sz val="9"/>
            <color indexed="81"/>
            <rFont val="Tahoma"/>
            <family val="2"/>
          </rPr>
          <t xml:space="preserve">Por la cual se dictan normas orientadas a fortalecer los mecanismos de prevención, investigación y sanción de actos de corrupción y la efectividad del control de la gestión pública. ARTÍCULO  76. Oficina de Quejas, Sugerencias y Reclamos.  En toda entidad pública, deberá existir por lo menos una dependencia encargada de recibir, tramitar y resolver las quejas, sugerencias y reclamos que los ciudadanos formulen, y que se relacionen con el cumplimiento de la misión de la entidad. 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
</t>
        </r>
      </text>
    </comment>
    <comment ref="D41" authorId="1" shapeId="0" xr:uid="{00000000-0006-0000-0100-00000D000000}">
      <text>
        <r>
          <rPr>
            <b/>
            <sz val="9"/>
            <color indexed="81"/>
            <rFont val="Tahoma"/>
            <family val="2"/>
          </rPr>
          <t>DIANA.CHINCHILLA:</t>
        </r>
        <r>
          <rPr>
            <sz val="9"/>
            <color indexed="81"/>
            <rFont val="Tahoma"/>
            <family val="2"/>
          </rPr>
          <t xml:space="preserve">
Decreto Nacional No.1716 de 2009 “Por el cual se reglamenta el artículo 13 de la Ley 1285 de 2009, el artículo 75 de la Ley 446 de 1998 y del Capítulo V de la Ley 640 de 2001. Artículo 26.De la acción de repetición. Los Comités de Conciliación de las entidades públicas deberán realizar los estudios pertinentes para determinar la procedencia de la acción de repetición. 
Para ello, 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 
Parágrafo único. La Oficina de Control Interno de las entidades o quien haga sus veces, deberá verificar el cumplimiento de las obligaciones contenidas en este artículo.”
</t>
        </r>
      </text>
    </comment>
    <comment ref="L112" authorId="2" shapeId="0" xr:uid="{00000000-0006-0000-0100-00000E000000}">
      <text>
        <r>
          <rPr>
            <b/>
            <sz val="9"/>
            <color indexed="81"/>
            <rFont val="Tahoma"/>
            <family val="2"/>
          </rPr>
          <t>DELL:</t>
        </r>
        <r>
          <rPr>
            <sz val="9"/>
            <color indexed="81"/>
            <rFont val="Tahoma"/>
            <family val="2"/>
          </rPr>
          <t xml:space="preserve">
ver control de cambios 19 de maayo de 2020.</t>
        </r>
      </text>
    </comment>
    <comment ref="D147" authorId="2" shapeId="0" xr:uid="{00000000-0006-0000-0100-00000F000000}">
      <text>
        <r>
          <rPr>
            <b/>
            <sz val="9"/>
            <color indexed="81"/>
            <rFont val="Tahoma"/>
            <family val="2"/>
          </rPr>
          <t>DELL:</t>
        </r>
        <r>
          <rPr>
            <sz val="9"/>
            <color indexed="81"/>
            <rFont val="Tahoma"/>
            <family val="2"/>
          </rPr>
          <t xml:space="preserve">
DIANA.CHINCHILLA:
se incluye de acuerdo a la reunión realziada el día 15 de mayo  de 2019</t>
        </r>
      </text>
    </comment>
    <comment ref="D148" authorId="1" shapeId="0" xr:uid="{00000000-0006-0000-0100-000010000000}">
      <text>
        <r>
          <rPr>
            <b/>
            <sz val="9"/>
            <color indexed="81"/>
            <rFont val="Tahoma"/>
            <family val="2"/>
          </rPr>
          <t>DIANA.CHINCHILLA:</t>
        </r>
        <r>
          <rPr>
            <sz val="9"/>
            <color indexed="81"/>
            <rFont val="Tahoma"/>
            <family val="2"/>
          </rPr>
          <t xml:space="preserve">
se incluye de acuerdo a la reunión realziada el día 15 de mayo de 2019</t>
        </r>
      </text>
    </comment>
    <comment ref="D149" authorId="2" shapeId="0" xr:uid="{00000000-0006-0000-0100-000011000000}">
      <text>
        <r>
          <rPr>
            <b/>
            <sz val="9"/>
            <color indexed="81"/>
            <rFont val="Tahoma"/>
            <family val="2"/>
          </rPr>
          <t>DELL:se incluye de acuerdo acta reunión mayo 18 de 2020</t>
        </r>
        <r>
          <rPr>
            <sz val="9"/>
            <color indexed="81"/>
            <rFont val="Tahoma"/>
            <family val="2"/>
          </rPr>
          <t xml:space="preserve">
</t>
        </r>
      </text>
    </comment>
    <comment ref="D150" authorId="2" shapeId="0" xr:uid="{00000000-0006-0000-0100-000013000000}">
      <text>
        <r>
          <rPr>
            <b/>
            <sz val="9"/>
            <color indexed="81"/>
            <rFont val="Tahoma"/>
            <family val="2"/>
          </rPr>
          <t>DELL:</t>
        </r>
        <r>
          <rPr>
            <sz val="9"/>
            <color indexed="81"/>
            <rFont val="Tahoma"/>
            <family val="2"/>
          </rPr>
          <t xml:space="preserve">
ncluye de acuerdo acta reunión mayo 18 de 2020</t>
        </r>
      </text>
    </comment>
    <comment ref="D151" authorId="2" shapeId="0" xr:uid="{00000000-0006-0000-0100-000014000000}">
      <text>
        <r>
          <rPr>
            <b/>
            <sz val="9"/>
            <color indexed="81"/>
            <rFont val="Tahoma"/>
            <family val="2"/>
          </rPr>
          <t>DELL:</t>
        </r>
        <r>
          <rPr>
            <sz val="9"/>
            <color indexed="81"/>
            <rFont val="Tahoma"/>
            <family val="2"/>
          </rPr>
          <t xml:space="preserve">
ncluye de acuerdo acta reunión mayo 18 de 2020</t>
        </r>
      </text>
    </comment>
  </commentList>
</comments>
</file>

<file path=xl/sharedStrings.xml><?xml version="1.0" encoding="utf-8"?>
<sst xmlns="http://schemas.openxmlformats.org/spreadsheetml/2006/main" count="943" uniqueCount="310">
  <si>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</si>
  <si>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</si>
  <si>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</si>
  <si>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</si>
  <si>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</si>
  <si>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</si>
  <si>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</si>
  <si>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</si>
  <si>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</si>
  <si>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</si>
  <si>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</si>
  <si>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</si>
  <si>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</si>
  <si>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</si>
  <si>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</si>
  <si>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</si>
  <si>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</si>
  <si>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</si>
  <si>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</si>
  <si>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</si>
  <si>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</si>
  <si>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</si>
  <si>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</si>
  <si>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</si>
  <si>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</si>
  <si>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</si>
  <si>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</si>
  <si>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</si>
  <si>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</si>
  <si>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</si>
  <si>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</si>
  <si>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</si>
  <si>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</si>
  <si>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</si>
  <si>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</si>
  <si>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</si>
  <si>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</si>
  <si>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</si>
  <si>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</si>
  <si>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</si>
  <si>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</si>
  <si>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</si>
  <si>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</si>
  <si>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</si>
  <si>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</si>
  <si>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</si>
  <si>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</si>
  <si>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</si>
  <si>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</si>
  <si>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</si>
  <si>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</si>
  <si>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</si>
  <si>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</si>
  <si>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</si>
  <si>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</si>
  <si>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</si>
  <si>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</si>
  <si>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</si>
  <si>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</si>
  <si>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</si>
  <si>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</si>
  <si>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</si>
  <si>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</si>
  <si>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</si>
  <si>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</si>
  <si>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</si>
  <si>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</si>
  <si>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</si>
  <si>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</si>
  <si>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</si>
  <si>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</si>
  <si>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</si>
  <si>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</si>
  <si>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</si>
  <si>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</si>
  <si>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</si>
  <si>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</si>
  <si>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</si>
  <si>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</si>
  <si>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</si>
  <si>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</si>
  <si>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</si>
  <si>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</si>
  <si>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</si>
  <si>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</si>
  <si>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</si>
  <si>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</si>
  <si>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</si>
  <si>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</si>
  <si>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</si>
  <si>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</si>
  <si>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</si>
  <si>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</si>
  <si>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</si>
  <si>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</si>
  <si>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</si>
  <si>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</si>
  <si>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</si>
  <si>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</si>
  <si>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</si>
  <si>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</si>
  <si>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</si>
  <si>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</si>
  <si>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</si>
  <si>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</si>
  <si>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</si>
  <si>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</si>
  <si>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</si>
  <si>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</si>
  <si>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</si>
  <si>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</si>
  <si>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</si>
  <si>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</si>
  <si>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</si>
  <si>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</si>
  <si>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</si>
  <si>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</si>
  <si>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</si>
  <si>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</si>
  <si>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</si>
  <si>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</si>
  <si>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</si>
  <si>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</si>
  <si>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 Recursos Financieros</t>
  </si>
  <si>
    <t>Proceso de Gestión del Talento Humano</t>
  </si>
  <si>
    <t>SEGUIMIENTOS PLAN DE MEJORAMIENTO CONTRALORIA</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</si>
  <si>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</si>
  <si>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</si>
  <si>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</si>
  <si>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</si>
  <si>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</si>
  <si>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EVALUACIÓN A LA GESTIÓN DE RIESGOS DE CORRUPCIÓN</t>
  </si>
  <si>
    <t>SEGUIMIENTOS ESPECIALES</t>
  </si>
  <si>
    <t>memorando</t>
  </si>
  <si>
    <t>RELACIÓN CON ENTES EXERNOS DE CONTROL</t>
  </si>
  <si>
    <t>LIDERAZGO ESTRATÉGICO</t>
  </si>
  <si>
    <t xml:space="preserve">PROYECTADO POR: </t>
  </si>
  <si>
    <t>SANDRA ESPERANZA VILLAMIL MUÑOZ
Jefe Oficina de Control Interno</t>
  </si>
  <si>
    <t>APROBADO POR:</t>
  </si>
  <si>
    <t>ROL: ENFOQUE HACIA LA PREVENCIÓN</t>
  </si>
  <si>
    <t>ROL: LIDERAZGO ESTRATÉGICO</t>
  </si>
  <si>
    <t>ROL: RELACIÓN CON ENTES EXTERNOS DE CONTROL</t>
  </si>
  <si>
    <t>Proceso Planeación Ambiental</t>
  </si>
  <si>
    <t>Proceso de Gestión de Recursos Informáticos y Tecnológicos</t>
  </si>
  <si>
    <t>CONTROL DE CAMBIOS</t>
  </si>
  <si>
    <t>Seguimiento Especial - Sistema de Información Distrital de Empleo y Administración Pública - SIDEAP
Circular Externa 003 de 2018 - Circular Externa 006 de 2018</t>
  </si>
  <si>
    <t>Informes de Ley</t>
  </si>
  <si>
    <t>Seguimientos</t>
  </si>
  <si>
    <t>Evaluación y seguimiento</t>
  </si>
  <si>
    <t>Liderazgo estratégico</t>
  </si>
  <si>
    <t>Proceso de Gestión  de Recursos Informáticos y Tecnológicos</t>
  </si>
  <si>
    <t>TOTAL DE INFORMES DE LEY PROGRAMADOS Y CUMPLIDOS</t>
  </si>
  <si>
    <t>Proceso Gestión Jurídica</t>
  </si>
  <si>
    <t xml:space="preserve">PLAN ANUAL DE AUDITORÍA OFICINA DE CONTROL INTERNO
SECRETARIA DISTRITAL DE AMBIENTE 
</t>
  </si>
  <si>
    <t>Auditoría al proceso gestión Contractual</t>
  </si>
  <si>
    <t>Proceso Gestión Contractual</t>
  </si>
  <si>
    <t>Proceso SIG</t>
  </si>
  <si>
    <t>Proceso Gestión de servicio a la ciudadanía</t>
  </si>
  <si>
    <t>Auditoría al proceso de Gestión Administrativa</t>
  </si>
  <si>
    <t>Proceso de Gestión Administrativa</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</si>
  <si>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este plan podrán ser realizados directamente por la jefe de la Oficina de Control Interno y quedarán documentados en las acta de autoevaluación del proceso control y mejora.
3. Las actividades programadas de seguimiento a planes de mejoramiento por proceso y suscritos ante la Contraloría dependerán de la existencia de acciones formuladas de lo contrario se diligenciará en observaciones con No Aplica.
4. La respuesta a PQRS está supeditada a las solicitudes que ingresen y que sean responsabilidad de la Oficina de Control Interno, en lo meses que no ingresen se documentará con No Aplica para este mes.
</t>
  </si>
  <si>
    <t>Criterios:  Sistema Integrado de Gestión adoptado por la Entidad (ISO 9001: 2015, ISO 14001:2007, OHSAS 18001:2007, MECI-MIPG, Normatividad aplicable a la Organización).</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</si>
  <si>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</si>
  <si>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</si>
  <si>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Realizar una medición de la efectividad del Plan de Mejoramiento por Proceso</t>
  </si>
  <si>
    <t>Proceso de Metrología, Monitoreo y Modelación</t>
  </si>
  <si>
    <t>Seguimiento al Decreto 371</t>
  </si>
  <si>
    <t>auditoría al Plan Institucional de Respuesta a Emergencias PIRE</t>
  </si>
  <si>
    <t>Gestión Tecnológica (Política de Gobierno  Digital,  seguimiento a la implementación de la Ley 1712 de 2014 (página web, contenidos, datos abiertos, seguridad, confiabilidad e integridad de la información,)</t>
  </si>
  <si>
    <t>SEGUIMIENTO ESPECIALES</t>
  </si>
  <si>
    <t>EVALUACIÓN A RIESGOS DE GESTIÓN Y CORRUPCIÓN</t>
  </si>
  <si>
    <t>Realizar una medición de la efectividad del Plan de Mejoramiento suscrito ante la Contraloría.</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</si>
  <si>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</si>
  <si>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</si>
  <si>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r>
      <rPr>
        <b/>
        <sz val="12"/>
        <color theme="1"/>
        <rFont val="Century Gothic"/>
        <family val="2"/>
      </rPr>
      <t>Recursos:</t>
    </r>
    <r>
      <rPr>
        <sz val="12"/>
        <color theme="1"/>
        <rFont val="Century Gothic"/>
        <family val="2"/>
      </rPr>
      <t xml:space="preserve">
- Humanos:  Equipo de trabajo de la Oficina de Control interno
- Tecnológicos: Equipos de computo, sistemas de información , sistemas de redes y correo electrónico de la entidad.
- Logísticos: Transporte.</t>
    </r>
  </si>
  <si>
    <t>AUDITORÍAS INTERNAS</t>
  </si>
  <si>
    <t>SEGUIMIENTO PLAN DE MEJORAMIENTO POR PROCESO</t>
  </si>
  <si>
    <t>EVALUACIÓN Y SEGUIMIENTO A INDICADORES POR PROCESO</t>
  </si>
  <si>
    <t>ROL ENFOQUE HACÍA LA PREVENCIÓN</t>
  </si>
  <si>
    <t>Informe consolidado de Indicadores por proceso</t>
  </si>
  <si>
    <t>Evaluación de metas plan de desarrollo priorizadas por la Oficina de Control Interno</t>
  </si>
  <si>
    <t xml:space="preserve">PLAN ANUAL DE AUDITORÍA - OFICINA DE CONTROL INTERNO
SECRETARIA DISTRITAL DE AMBIENTE 
</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</si>
  <si>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</si>
  <si>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r>
      <rPr>
        <b/>
        <sz val="16"/>
        <color theme="1"/>
        <rFont val="Arial"/>
        <family val="2"/>
      </rPr>
      <t>Recursos:</t>
    </r>
    <r>
      <rPr>
        <sz val="16"/>
        <color theme="1"/>
        <rFont val="Arial"/>
        <family val="2"/>
      </rPr>
      <t xml:space="preserve">
- Humanos:  Equipo de trabajo de la Oficina de Control interno
- Tecnológicos: Equipos de computo, sistemas de información , sistemas de redes y correo electrónico de la entidad.
- Logísticos: Transporte.</t>
    </r>
  </si>
  <si>
    <t>Servir de puente entre la entidad y los entes de control en el marco de las auditorías (hacer el reparto de los requerimientos y consolidar las respuestas)</t>
  </si>
  <si>
    <t>Total auditoria</t>
  </si>
  <si>
    <t>Criterios:   MECI-MIPG, Normatividad aplicable a la Organización.</t>
  </si>
  <si>
    <t>Evaluación a a aprehensión al código de integridad</t>
  </si>
  <si>
    <t>Auditoría al proceso de gestión del talento humano,l cumplimiento del Decreto 1072 y de certificación OHSAS 18001.</t>
  </si>
  <si>
    <t>Auditoría al proceso de Metrología, Monitoreo y Modelación</t>
  </si>
  <si>
    <t>Auditoría al Proceso SIG</t>
  </si>
  <si>
    <t>Proceso Gestión Disciplinaria</t>
  </si>
  <si>
    <t>Auditoría especial a nómina</t>
  </si>
  <si>
    <t>COMITÉ DE AUTOCONTROL OCI (FUNCIONARIOS Y CONTRATISTAS OCI), ACTA DE COMITÉ DE AUTOCONTROL No. 1 de enero 7 de 2020</t>
  </si>
  <si>
    <t>COMITÉ DE COORDINACIÓN DEL SISTEMA DE CONTROL INTERNO: Acta No.1   de enero 28 de  2020</t>
  </si>
  <si>
    <r>
      <rPr>
        <b/>
        <sz val="12"/>
        <rFont val="Century Gothic"/>
        <family val="2"/>
      </rPr>
      <t>ENERO:</t>
    </r>
    <r>
      <rPr>
        <sz val="12"/>
        <rFont val="Century Gothic"/>
        <family val="2"/>
      </rPr>
      <t xml:space="preserve"> Se realizó el Seguimiento al Plan de Mejoramiento Institucional, corte 31 de diciembre de  2019, se comunica mediante memorando No. 2020IE12436 de 21 de enero de 2020.</t>
    </r>
  </si>
  <si>
    <r>
      <rPr>
        <b/>
        <sz val="12"/>
        <rFont val="Century Gothic"/>
        <family val="2"/>
      </rPr>
      <t>ENERO:</t>
    </r>
    <r>
      <rPr>
        <sz val="12"/>
        <rFont val="Century Gothic"/>
        <family val="2"/>
      </rPr>
      <t xml:space="preserve"> Se realiza el seguimiento al  Plan de Mejoramiento por proceso se remite con memorando interno No.   2020IE12279 del 21 de enero de 2020</t>
    </r>
  </si>
  <si>
    <r>
      <rPr>
        <b/>
        <sz val="12"/>
        <rFont val="Century Gothic"/>
        <family val="2"/>
      </rPr>
      <t>ENERO:</t>
    </r>
    <r>
      <rPr>
        <sz val="12"/>
        <rFont val="Century Gothic"/>
        <family val="2"/>
      </rPr>
      <t xml:space="preserve"> Se remite con radicado N° 2020IE10160 de 17 de enero de 2020, el Informe de seguimiento al cumplimiento de las acciones de Plan de Mejoramiento por Procesos cuarto trimestre 2019. </t>
    </r>
  </si>
  <si>
    <r>
      <rPr>
        <b/>
        <sz val="12"/>
        <rFont val="Century Gothic"/>
        <family val="2"/>
      </rPr>
      <t>ENERO:</t>
    </r>
    <r>
      <rPr>
        <sz val="12"/>
        <rFont val="Century Gothic"/>
        <family val="2"/>
      </rPr>
      <t xml:space="preserve"> Mediante el radicado  No. 2020IE12286 de 21 de enero de 2020 se remite el Informe de seguimiento acciones del Plan de Mejoramiento del Proceso, del cuarto trimestre de 2019.memorando interno</t>
    </r>
  </si>
  <si>
    <r>
      <rPr>
        <b/>
        <sz val="12"/>
        <rFont val="Century Gothic"/>
        <family val="2"/>
      </rPr>
      <t>ENERO:</t>
    </r>
    <r>
      <rPr>
        <sz val="12"/>
        <rFont val="Century Gothic"/>
        <family val="2"/>
      </rPr>
      <t xml:space="preserve">  Mediante radicado N° 2020IE09973 del 17 de enero de 2019 se comunica seguimiento a las acciones del plan  de mejoramiento por procesos – ISOlucion, con fecha de corte a 31 de diciembre de 2019.</t>
    </r>
  </si>
  <si>
    <r>
      <rPr>
        <b/>
        <sz val="12"/>
        <rFont val="Century Gothic"/>
        <family val="2"/>
      </rPr>
      <t>ENERO:</t>
    </r>
    <r>
      <rPr>
        <sz val="12"/>
        <rFont val="Century Gothic"/>
        <family val="2"/>
      </rPr>
      <t xml:space="preserve"> Se realiza el seguimientocon corte a 31 de diciembre de 2019  y se comunica mediante el radicado N° 2020IE07344 del 14 de  enero  de 2020.</t>
    </r>
  </si>
  <si>
    <r>
      <rPr>
        <b/>
        <sz val="12"/>
        <rFont val="Century Gothic"/>
        <family val="2"/>
      </rPr>
      <t>ENERO:</t>
    </r>
    <r>
      <rPr>
        <sz val="12"/>
        <rFont val="Century Gothic"/>
        <family val="2"/>
      </rPr>
      <t xml:space="preserve"> El proceso no cuenta con acciones vigentes en el plan, el últlimo reporte de cumplimineto se realizó con corte octubre de 2019.</t>
    </r>
  </si>
  <si>
    <r>
      <rPr>
        <b/>
        <sz val="12"/>
        <rFont val="Century Gothic"/>
        <family val="2"/>
      </rPr>
      <t>ENERO:</t>
    </r>
    <r>
      <rPr>
        <sz val="12"/>
        <rFont val="Century Gothic"/>
        <family val="2"/>
      </rPr>
      <t xml:space="preserve"> Las acciones se encuentran en implementación, por lo cual no se realizó seguimiento.</t>
    </r>
  </si>
  <si>
    <r>
      <rPr>
        <b/>
        <sz val="12"/>
        <rFont val="Century Gothic"/>
        <family val="2"/>
      </rPr>
      <t>ENERO:</t>
    </r>
    <r>
      <rPr>
        <sz val="12"/>
        <rFont val="Century Gothic"/>
        <family val="2"/>
      </rPr>
      <t xml:space="preserve"> Mediante forest No. 2020IE05098 del 10 de enero del 2020, se reporto al proceso la asignación de códigos en ISOlución de las acciones de mejora a implementar.</t>
    </r>
  </si>
  <si>
    <r>
      <rPr>
        <b/>
        <sz val="12"/>
        <rFont val="Century Gothic"/>
        <family val="2"/>
      </rPr>
      <t>ENERO:</t>
    </r>
    <r>
      <rPr>
        <sz val="12"/>
        <rFont val="Century Gothic"/>
        <family val="2"/>
      </rPr>
      <t xml:space="preserve"> Se realiza seguimiento y se comunica mediante radicado N° 2020IE12409 del 21 de enero de 2020.</t>
    </r>
  </si>
  <si>
    <r>
      <rPr>
        <b/>
        <sz val="12"/>
        <rFont val="Century Gothic"/>
        <family val="2"/>
      </rPr>
      <t>ENERO:</t>
    </r>
    <r>
      <rPr>
        <sz val="12"/>
        <rFont val="Century Gothic"/>
        <family val="2"/>
      </rPr>
      <t xml:space="preserve"> Se realiza el seguimiento y se comunica mediante memorando N° 2020IE10164  del 17 de enero de 2020.</t>
    </r>
  </si>
  <si>
    <r>
      <rPr>
        <b/>
        <sz val="12"/>
        <rFont val="Century Gothic"/>
        <family val="2"/>
      </rPr>
      <t>ENERO:</t>
    </r>
    <r>
      <rPr>
        <sz val="12"/>
        <rFont val="Century Gothic"/>
        <family val="2"/>
      </rPr>
      <t xml:space="preserve"> Se realiza el seguimiento y se comunica mediante memorando N° 2020IE10162 del 17 de enero de 2020.</t>
    </r>
  </si>
  <si>
    <r>
      <rPr>
        <b/>
        <sz val="12"/>
        <rFont val="Century Gothic"/>
        <family val="2"/>
      </rPr>
      <t>ENERO:</t>
    </r>
    <r>
      <rPr>
        <sz val="12"/>
        <rFont val="Century Gothic"/>
        <family val="2"/>
      </rPr>
      <t xml:space="preserve"> Se comunica seguimiento con corte 31 de diciembre de 2019 mediante memorando radicado No. 2020IE15439 del 24 de enero de 2020.</t>
    </r>
  </si>
  <si>
    <r>
      <rPr>
        <b/>
        <sz val="12"/>
        <rFont val="Century Gothic"/>
        <family val="2"/>
      </rPr>
      <t>ENERO:</t>
    </r>
    <r>
      <rPr>
        <sz val="12"/>
        <rFont val="Century Gothic"/>
        <family val="2"/>
      </rPr>
      <t xml:space="preserve"> Se comunica seguimiento con corte 31 de diciembre de 2019 mediante memorando radicado No. 2020IE17345 del 27 de enero de 2020. </t>
    </r>
  </si>
  <si>
    <r>
      <t>FEBRERO:</t>
    </r>
    <r>
      <rPr>
        <sz val="12"/>
        <rFont val="Century Gothic"/>
        <family val="2"/>
      </rPr>
      <t xml:space="preserve"> Mediante radicado No. 2020IE37799 del 17 de febrero de 2020 se comunicó el estado actualizado del Plan de Mejoramiento suscrito ante la Contraloría de Bogotá del proceso de Evaluación, Control y Seguimiento.</t>
    </r>
  </si>
  <si>
    <r>
      <t xml:space="preserve">FEBRERO: </t>
    </r>
    <r>
      <rPr>
        <sz val="12"/>
        <rFont val="Century Gothic"/>
        <family val="2"/>
      </rPr>
      <t>Mediante radicado No. 2020IE41512 del 21 de febrero de 2020 se comunicó el estado actualizado del Plan de Mejoramiento del proceso de Evaluación, Control y Seguimiento.</t>
    </r>
  </si>
  <si>
    <r>
      <t xml:space="preserve">FEBRERO: </t>
    </r>
    <r>
      <rPr>
        <sz val="12"/>
        <rFont val="Century Gothic"/>
        <family val="2"/>
      </rPr>
      <t>Mediante radicado No. 2020IE39386 del 18 de febrero de 2020 se comunicó el estado actualizado del Plan de Mejoramiento del proceso de Metrología, Monitoreo y Modelación.</t>
    </r>
  </si>
  <si>
    <r>
      <t>FEBRERO:</t>
    </r>
    <r>
      <rPr>
        <sz val="12"/>
        <rFont val="Century Gothic"/>
        <family val="2"/>
      </rPr>
      <t xml:space="preserve"> Mediante radicado No. 2020IE38736 del 18 de febrero de 2020 se comunicó el estado actualizado del Plan de Mejoramiento del proceso Sistema Integrado de Gestión.</t>
    </r>
  </si>
  <si>
    <r>
      <t xml:space="preserve">Evaluación al Sistema de Control Interno Contable
</t>
    </r>
    <r>
      <rPr>
        <sz val="12"/>
        <rFont val="Century Gothic"/>
        <family val="2"/>
      </rPr>
      <t xml:space="preserve">*  </t>
    </r>
    <r>
      <rPr>
        <b/>
        <u/>
        <sz val="12"/>
        <rFont val="Century Gothic"/>
        <family val="2"/>
      </rPr>
      <t>Antes del 31 de enero</t>
    </r>
    <r>
      <rPr>
        <sz val="12"/>
        <rFont val="Century Gothic"/>
        <family val="2"/>
      </rPr>
      <t xml:space="preserve"> a  Dirección Distrital de Contabilidad.
*  </t>
    </r>
    <r>
      <rPr>
        <b/>
        <u/>
        <sz val="12"/>
        <rFont val="Century Gothic"/>
        <family val="2"/>
      </rPr>
      <t>Antes del 31 de enero</t>
    </r>
    <r>
      <rPr>
        <sz val="12"/>
        <rFont val="Century Gothic"/>
        <family val="2"/>
      </rPr>
      <t xml:space="preserve"> a Veeduría Distrital.  
*  </t>
    </r>
    <r>
      <rPr>
        <b/>
        <u/>
        <sz val="12"/>
        <rFont val="Century Gothic"/>
        <family val="2"/>
      </rPr>
      <t>Antes del 15 febrero</t>
    </r>
    <r>
      <rPr>
        <sz val="12"/>
        <rFont val="Century Gothic"/>
        <family val="2"/>
      </rPr>
      <t xml:space="preserve"> a Contraloría de Bogotá, en formato CBN-1019 en la Rendición Cuenta Anual (Décimo primer día hábil de febrero) 
</t>
    </r>
    <r>
      <rPr>
        <b/>
        <u/>
        <sz val="12"/>
        <rFont val="Century Gothic"/>
        <family val="2"/>
      </rPr>
      <t xml:space="preserve"> Decreto Nacional 648 de 2017 artículo 2.2.21.4.9. literal "d". </t>
    </r>
    <r>
      <rPr>
        <sz val="12"/>
        <rFont val="Century Gothic"/>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12"/>
        <rFont val="Century Gothic"/>
        <family val="2"/>
      </rPr>
      <t>.</t>
    </r>
  </si>
  <si>
    <r>
      <rPr>
        <b/>
        <sz val="12"/>
        <rFont val="Century Gothic"/>
        <family val="2"/>
      </rPr>
      <t>ENERO:</t>
    </r>
    <r>
      <rPr>
        <sz val="12"/>
        <rFont val="Century Gothic"/>
        <family val="2"/>
      </rPr>
      <t xml:space="preserve"> El proceso no cuenta con acciones vigentes en el plan, el últlimo reporte de cumplimiento se realizó con corte octubre de 2019.</t>
    </r>
  </si>
  <si>
    <r>
      <rPr>
        <b/>
        <sz val="12"/>
        <rFont val="Century Gothic"/>
        <family val="2"/>
      </rPr>
      <t>Evaluación Institucional a la Gestión por Dependencias</t>
    </r>
    <r>
      <rPr>
        <sz val="12"/>
        <rFont val="Century Gothic"/>
        <family val="2"/>
      </rPr>
      <t xml:space="preserve">  
</t>
    </r>
    <r>
      <rPr>
        <b/>
        <u/>
        <sz val="12"/>
        <rFont val="Century Gothic"/>
        <family val="2"/>
      </rPr>
      <t>(Ley 909 de 2004 art. 39</t>
    </r>
    <r>
      <rPr>
        <u/>
        <sz val="12"/>
        <rFont val="Century Gothic"/>
        <family val="2"/>
      </rPr>
      <t xml:space="preserve">, </t>
    </r>
    <r>
      <rPr>
        <sz val="12"/>
        <rFont val="Century Gothic"/>
        <family val="2"/>
      </rPr>
      <t xml:space="preserve">Decreto Nacional 1227 de 2005, art. 52 y siguientes, Circular 004 del 2005 del DAFP, Acuerdos de la CNSC 565 de 2016  y  816 de 2016. Decreto Nacional 648 de 2017 artículo 2.2.21.4.9. literal e.
* </t>
    </r>
    <r>
      <rPr>
        <b/>
        <u/>
        <sz val="12"/>
        <rFont val="Century Gothic"/>
        <family val="2"/>
      </rPr>
      <t>Antes del 30 de enero</t>
    </r>
    <r>
      <rPr>
        <sz val="12"/>
        <rFont val="Century Gothic"/>
        <family val="2"/>
      </rPr>
      <t xml:space="preserve"> a representante legal y jefes de dependencias.</t>
    </r>
  </si>
  <si>
    <r>
      <rPr>
        <b/>
        <sz val="12"/>
        <rFont val="Century Gothic"/>
        <family val="2"/>
      </rPr>
      <t>Comité de Conciliaciones</t>
    </r>
    <r>
      <rPr>
        <sz val="12"/>
        <rFont val="Century Gothic"/>
        <family val="2"/>
      </rPr>
      <t xml:space="preserve"> (</t>
    </r>
    <r>
      <rPr>
        <b/>
        <u/>
        <sz val="12"/>
        <rFont val="Century Gothic"/>
        <family val="2"/>
      </rPr>
      <t>Decreto Nacional No.1716 de 2009</t>
    </r>
    <r>
      <rPr>
        <sz val="12"/>
        <rFont val="Century Gothic"/>
        <family val="2"/>
      </rPr>
      <t xml:space="preserve">). Seguimiento al Sistema de Procesos Judiciales SIPROJ. </t>
    </r>
  </si>
  <si>
    <r>
      <rPr>
        <b/>
        <sz val="12"/>
        <rFont val="Century Gothic"/>
        <family val="2"/>
      </rPr>
      <t>Seguimiento a Directrices para Prevenir Conductas Irregulares sobre Incumplimiento de Manuales de Funciones y de Procedimientos y Pérdida de Elementos y Documentos Públicos</t>
    </r>
    <r>
      <rPr>
        <sz val="12"/>
        <rFont val="Century Gothic"/>
        <family val="2"/>
      </rPr>
      <t xml:space="preserve"> 
(</t>
    </r>
    <r>
      <rPr>
        <b/>
        <u/>
        <sz val="12"/>
        <rFont val="Century Gothic"/>
        <family val="2"/>
      </rPr>
      <t>Directiva 03 de 2013</t>
    </r>
    <r>
      <rPr>
        <sz val="12"/>
        <rFont val="Century Gothic"/>
        <family val="2"/>
      </rPr>
      <t xml:space="preserve"> de Alcaldía Mayor de Bogotá, Decreto Distrital 654 de 2011 artículo 73). 
*A Secretaria técnica del Subcomité de Asuntos disciplinarios del Distrito Capital Dirección Distrital de Asuntos Disciplinarios.</t>
    </r>
    <r>
      <rPr>
        <b/>
        <u/>
        <sz val="12"/>
        <rFont val="Century Gothic"/>
        <family val="2"/>
      </rPr>
      <t xml:space="preserve"> Antes del 15 de mayo y antes del 15 de noviembre</t>
    </r>
    <r>
      <rPr>
        <b/>
        <sz val="12"/>
        <rFont val="Century Gothic"/>
        <family val="2"/>
      </rPr>
      <t>.</t>
    </r>
  </si>
  <si>
    <r>
      <rPr>
        <b/>
        <sz val="12"/>
        <rFont val="Century Gothic"/>
        <family val="2"/>
      </rPr>
      <t xml:space="preserve">Seguimiento al Plan de Mejoramiento Contraloría de Bogotá para Informe Anual de Rendición de la Cuenta,  </t>
    </r>
    <r>
      <rPr>
        <sz val="12"/>
        <rFont val="Century Gothic"/>
        <family val="2"/>
      </rPr>
      <t xml:space="preserve">
Informe de la Oficina de Control Interno de la vigencia 2019
</t>
    </r>
    <r>
      <rPr>
        <b/>
        <u/>
        <sz val="12"/>
        <rFont val="Century Gothic"/>
        <family val="2"/>
      </rPr>
      <t>Decreto Nacional 648 de 2017 artículo 2.2.21.4.9. literal I.</t>
    </r>
    <r>
      <rPr>
        <sz val="12"/>
        <rFont val="Century Gothic"/>
        <family val="2"/>
      </rPr>
      <t xml:space="preserve">
* Envío a Representante Legal y Contraloría de Bogotá D.C.
* Rendición de la Cuenta Anual, con corte a 31 de diciembre: </t>
    </r>
    <r>
      <rPr>
        <b/>
        <u/>
        <sz val="12"/>
        <rFont val="Century Gothic"/>
        <family val="2"/>
      </rPr>
      <t>Décimo primer día hábil de febrero</t>
    </r>
    <r>
      <rPr>
        <sz val="12"/>
        <rFont val="Century Gothic"/>
        <family val="2"/>
      </rPr>
      <t xml:space="preserve"> a Contraloría de Bogotá (15 febrero de 2018). Consolidación y transmisión de informes de Rendición de la cuenta anual de cada uno de los procesos.
</t>
    </r>
    <r>
      <rPr>
        <b/>
        <sz val="8"/>
        <rFont val="Calibri"/>
        <family val="2"/>
      </rPr>
      <t/>
    </r>
  </si>
  <si>
    <r>
      <rPr>
        <b/>
        <sz val="12"/>
        <rFont val="Century Gothic"/>
        <family val="2"/>
      </rPr>
      <t xml:space="preserve">Seguimiento a la Austeridad en el Gasto
</t>
    </r>
    <r>
      <rPr>
        <b/>
        <u/>
        <sz val="12"/>
        <rFont val="Century Gothic"/>
        <family val="2"/>
      </rPr>
      <t xml:space="preserve">Decreto Nacional 1068 de 2015  artículos 2.8.4.8.1, 2.8.4.8.2 y 2.8.4.3.1.4 </t>
    </r>
    <r>
      <rPr>
        <sz val="12"/>
        <rFont val="Century Gothic"/>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12"/>
        <rFont val="Century Gothic"/>
        <family val="2"/>
      </rPr>
      <t xml:space="preserve">* Trimestral a representante legal. </t>
    </r>
  </si>
  <si>
    <r>
      <t xml:space="preserve">Informe  Evaluación independiente del Sistema de Control Interno </t>
    </r>
    <r>
      <rPr>
        <b/>
        <u/>
        <sz val="12"/>
        <rFont val="Century Gothic"/>
        <family val="2"/>
      </rPr>
      <t>Semestral</t>
    </r>
    <r>
      <rPr>
        <b/>
        <sz val="12"/>
        <rFont val="Century Gothic"/>
        <family val="2"/>
      </rPr>
      <t xml:space="preserve"> 
</t>
    </r>
    <r>
      <rPr>
        <b/>
        <u/>
        <sz val="12"/>
        <rFont val="Century Gothic"/>
        <family val="2"/>
      </rPr>
      <t xml:space="preserve">Decreto 2106 de 2019, </t>
    </r>
    <r>
      <rPr>
        <sz val="12"/>
        <rFont val="Century Gothic"/>
        <family val="2"/>
      </rPr>
      <t xml:space="preserve">Circular Externa No. 100-006 de 2019. </t>
    </r>
  </si>
  <si>
    <r>
      <rPr>
        <b/>
        <u/>
        <sz val="12"/>
        <rFont val="Century Gothic"/>
        <family val="2"/>
      </rPr>
      <t xml:space="preserve">Seguimiento a Verificación, Recomendaciones y Resultados sobre Cumplimiento de normas en materia de Derechos de Autor sobre Software </t>
    </r>
    <r>
      <rPr>
        <sz val="12"/>
        <rFont val="Century Gothic"/>
        <family val="2"/>
      </rPr>
      <t xml:space="preserve">
(</t>
    </r>
    <r>
      <rPr>
        <b/>
        <u/>
        <sz val="12"/>
        <rFont val="Century Gothic"/>
        <family val="2"/>
      </rPr>
      <t>Directivas Presidenciales 01 de 1999 y 02 de 2002</t>
    </r>
    <r>
      <rPr>
        <sz val="12"/>
        <rFont val="Century Gothic"/>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12"/>
        <rFont val="Century Gothic"/>
        <family val="2"/>
      </rPr>
      <t xml:space="preserve"> </t>
    </r>
    <r>
      <rPr>
        <b/>
        <u/>
        <sz val="12"/>
        <rFont val="Century Gothic"/>
        <family val="2"/>
      </rPr>
      <t>Antes de 16 marzo de 2018</t>
    </r>
    <r>
      <rPr>
        <b/>
        <sz val="12"/>
        <rFont val="Century Gothic"/>
        <family val="2"/>
      </rPr>
      <t>).</t>
    </r>
  </si>
  <si>
    <r>
      <rPr>
        <b/>
        <sz val="12"/>
        <rFont val="Century Gothic"/>
        <family val="2"/>
      </rPr>
      <t>FURAG - Evaluación del Sistema de Control Interno Institucional (Informe Ejecutivo Anual de Control Interno).</t>
    </r>
    <r>
      <rPr>
        <sz val="12"/>
        <rFont val="Century Gothic"/>
        <family val="2"/>
      </rPr>
      <t xml:space="preserve"> </t>
    </r>
    <r>
      <rPr>
        <b/>
        <u/>
        <sz val="12"/>
        <rFont val="Century Gothic"/>
        <family val="2"/>
      </rPr>
      <t xml:space="preserve">Decreto Nacional 648 de 2017 Artículos 2.2.21.4.9. literal a </t>
    </r>
    <r>
      <rPr>
        <u/>
        <sz val="12"/>
        <rFont val="Century Gothic"/>
        <family val="2"/>
      </rPr>
      <t>y Decreto 1083 de 2015 art. 2.2.21.2.5 literal "e"y  2.2.21.3.7 literal "d"</t>
    </r>
    <r>
      <rPr>
        <sz val="12"/>
        <rFont val="Century Gothic"/>
        <family val="2"/>
      </rPr>
      <t xml:space="preserve">
(Circular Externa 003 de 2016 del DAFP, Ley 872 de 2003 art 2, Decreto Nacional 153 de 2007, Resoluciones 011 de 2014 y 004 de 2016 de la Contraloría de Bogotá, ley 489 de 1998). Circular Externa 100-22-2016 DAFP 
* Antes del 28 de febrero a:
-Consejo Asesor del Gobierno Nacional en materia de Control Interno.
-Contraloría de Bogotá, en formato CBN-1022 con la Rendición Cuenta Anual.
DEROGADO POR EL DECRETO 1499 DE 2017, ARTÍCULO 2.2.23.1 Y 2.2.23.3 DECRETO 1083 DE 2015, ARÍCULO 2.2.21.2.5.
Art. 20 y 40 del Decreto distrital 807 de 2019.</t>
    </r>
  </si>
  <si>
    <r>
      <rPr>
        <b/>
        <sz val="12"/>
        <rFont val="Century Gothic"/>
        <family val="2"/>
      </rPr>
      <t xml:space="preserve">Seguimiento a la Caja Menor de la Entidad - arqueos sorpresivos y periódicos </t>
    </r>
    <r>
      <rPr>
        <sz val="12"/>
        <rFont val="Century Gothic"/>
        <family val="2"/>
      </rPr>
      <t xml:space="preserve">
(Ley 87 de 1993</t>
    </r>
    <r>
      <rPr>
        <sz val="12"/>
        <rFont val="Century Gothic"/>
        <family val="2"/>
      </rPr>
      <t>).</t>
    </r>
  </si>
  <si>
    <r>
      <rPr>
        <b/>
        <sz val="12"/>
        <rFont val="Century Gothic"/>
        <family val="2"/>
      </rPr>
      <t>ENERO:</t>
    </r>
    <r>
      <rPr>
        <sz val="12"/>
        <rFont val="Century Gothic"/>
        <family val="2"/>
      </rPr>
      <t xml:space="preserve"> Se realiza seguimiento y se comunica mediante radicado N° 2020IE07194 del 14 de enero de 2020.
</t>
    </r>
  </si>
  <si>
    <r>
      <rPr>
        <b/>
        <sz val="12"/>
        <rFont val="Century Gothic"/>
        <family val="2"/>
      </rPr>
      <t>ENERO:</t>
    </r>
    <r>
      <rPr>
        <sz val="12"/>
        <rFont val="Century Gothic"/>
        <family val="2"/>
      </rPr>
      <t xml:space="preserve"> Se realiza el seguimiento con corte 31 de diciembre de 2019 y se comunica mediante memorandos N° 2020IE13095 del 22 de enero de 2020 y se da alcance con radicado N° 2020IE15443 del 24 de enero de 2020. 
</t>
    </r>
  </si>
  <si>
    <t xml:space="preserve"> </t>
  </si>
  <si>
    <r>
      <t>ENERO:</t>
    </r>
    <r>
      <rPr>
        <sz val="12"/>
        <rFont val="Century Gothic"/>
        <family val="2"/>
      </rPr>
      <t xml:space="preserve"> Mediante forest No. 2020IE07319 del 14 de enero de 2020, se comunico  resultados del seguimiento a los riesgos del proceso implementados corte 31 de diciembre de 2019.</t>
    </r>
    <r>
      <rPr>
        <b/>
        <sz val="12"/>
        <rFont val="Century Gothic"/>
        <family val="2"/>
      </rPr>
      <t xml:space="preserve">
MAYO: </t>
    </r>
    <r>
      <rPr>
        <sz val="12"/>
        <rFont val="Century Gothic"/>
        <family val="2"/>
      </rPr>
      <t>Mediante radicado N° 2020IE82726 Proceso 4774483 del 14 de mayo de 2020 se comunico el resultado del seguimieno a los riesgos del proceso con corte a 30 de abril de 2020.</t>
    </r>
  </si>
  <si>
    <r>
      <rPr>
        <b/>
        <sz val="12"/>
        <rFont val="Century Gothic"/>
        <family val="2"/>
      </rPr>
      <t>ENERO:</t>
    </r>
    <r>
      <rPr>
        <sz val="12"/>
        <rFont val="Century Gothic"/>
        <family val="2"/>
      </rPr>
      <t xml:space="preserve"> Mediante forest No. 2020IE08165 del 15 de enero de 2020, se comunico resultados del seguimiento a los riesgos del proceso implementados corte 31 de diciembre de 2019.
</t>
    </r>
    <r>
      <rPr>
        <b/>
        <sz val="12"/>
        <rFont val="Century Gothic"/>
        <family val="2"/>
      </rPr>
      <t xml:space="preserve">MAYO: </t>
    </r>
    <r>
      <rPr>
        <sz val="12"/>
        <rFont val="Century Gothic"/>
        <family val="2"/>
      </rPr>
      <t>Mediante radicado N° 2020IE82861 Proc 4775006 del 14 de mayo de 2020, se comunica resultados del seguimiento a los riesgos del proceso con corte a 30 de abril de 2020.</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</si>
  <si>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2020IE08158 del 15 de enero de 2020.
</t>
    </r>
    <r>
      <rPr>
        <b/>
        <sz val="12"/>
        <rFont val="Century Gothic"/>
        <family val="2"/>
      </rPr>
      <t>MAYO</t>
    </r>
    <r>
      <rPr>
        <sz val="12"/>
        <rFont val="Century Gothic"/>
        <family val="2"/>
      </rPr>
      <t>: Mediante radicado N° 2020IE82867 Proceso 4775015 del 14 de mayo de 2020, se comunica el resultado del seguimiento a los riegos del proceso con corte 30 de abril de 2020.</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</si>
  <si>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2020IE08422 del 15 de enero de 2020.
</t>
    </r>
    <r>
      <rPr>
        <b/>
        <sz val="12"/>
        <rFont val="Century Gothic"/>
        <family val="2"/>
      </rPr>
      <t>MAYO:</t>
    </r>
    <r>
      <rPr>
        <sz val="12"/>
        <rFont val="Century Gothic"/>
        <family val="2"/>
      </rPr>
      <t>Se comuncia la evaluación a los riesgos del proceso correspondiete al primer cuatrimestre de vigencia 2020, mediante radicado N° 2020IE82881 Proc 4775107 del 15 de mayo de 2020.</t>
    </r>
  </si>
  <si>
    <r>
      <t xml:space="preserve">ENERO: </t>
    </r>
    <r>
      <rPr>
        <sz val="12"/>
        <rFont val="Century Gothic"/>
        <family val="2"/>
      </rPr>
      <t xml:space="preserve">Mediante radicado No. 2020IE09321 del 16 de enero de 2020 se realizó la evaluación consolidada del riesgos institucionales del proceso Sistema Integrado de Gestión el cual se encuentra publicado en la ruta http://www.ambientebogota.gov.co/web/transparencia/plan-anticorrupcion-y-de-atencion-al-ciudadano/-/document_library_display/yTv5/view/8650665.
</t>
    </r>
    <r>
      <rPr>
        <b/>
        <sz val="12"/>
        <rFont val="Century Gothic"/>
        <family val="2"/>
      </rPr>
      <t>MAYO:</t>
    </r>
    <r>
      <rPr>
        <sz val="12"/>
        <rFont val="Century Gothic"/>
        <family val="2"/>
      </rPr>
      <t xml:space="preserve"> Mediante radicado N° 2020IE81584 Proceso 4773370 del 12 de mayo de 2020, se counica la evaluación a los riesgos del proceso con corte a 30 de abril de 2020,primer cuatrimestre de 2020.</t>
    </r>
  </si>
  <si>
    <r>
      <rPr>
        <b/>
        <sz val="12"/>
        <rFont val="Century Gothic"/>
        <family val="2"/>
      </rPr>
      <t>ENERO:</t>
    </r>
    <r>
      <rPr>
        <sz val="12"/>
        <rFont val="Century Gothic"/>
        <family val="2"/>
      </rPr>
      <t xml:space="preserve"> Se comunica con radicado N° 2020IE04164  de 10 de enero de 2020, Seguimiento del Plan Anticorrupción y Atención al Ciudadano PAAC del  proceso.
</t>
    </r>
    <r>
      <rPr>
        <b/>
        <sz val="12"/>
        <rFont val="Century Gothic"/>
        <family val="2"/>
      </rPr>
      <t>MAYO:</t>
    </r>
    <r>
      <rPr>
        <sz val="12"/>
        <rFont val="Century Gothic"/>
        <family val="2"/>
      </rPr>
      <t xml:space="preserve">  Se comunica con radicado N° 2020IE81565 Proceso 4771957 del 12 de mayo de 2020, el seguimiento a los riesgos del proceso correspondiente al primer cuatrimestre de la vigencia 2020.</t>
    </r>
  </si>
  <si>
    <r>
      <rPr>
        <b/>
        <sz val="12"/>
        <rFont val="Century Gothic"/>
        <family val="2"/>
      </rPr>
      <t>ENERO:</t>
    </r>
    <r>
      <rPr>
        <sz val="12"/>
        <rFont val="Century Gothic"/>
        <family val="2"/>
      </rPr>
      <t xml:space="preserve">  Mediante radicado 2020IE07465 del 14 de enero de 2019 se comunica la evaluación de controles del mapa de riesgos de gestión y corrupción del proceso de Planeación Ambiental, con fecha de corte a 31 de Diciembre de 2019.
</t>
    </r>
    <r>
      <rPr>
        <b/>
        <sz val="12"/>
        <rFont val="Century Gothic"/>
        <family val="2"/>
      </rPr>
      <t>MAYO:</t>
    </r>
    <r>
      <rPr>
        <sz val="12"/>
        <rFont val="Century Gothic"/>
        <family val="2"/>
      </rPr>
      <t xml:space="preserve"> Mediante radicado N° 2020IE81699 Proceso 4773064 del 12 de mayo de 2020, se comunica la evaluación de controles del mapa de riesgos del proceso con corte 30 de abril de 2020.</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</si>
  <si>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2020IE08423 del 15 de enero de 2020.
</t>
    </r>
    <r>
      <rPr>
        <b/>
        <sz val="12"/>
        <rFont val="Century Gothic"/>
        <family val="2"/>
      </rPr>
      <t xml:space="preserve">MAYO: </t>
    </r>
    <r>
      <rPr>
        <sz val="12"/>
        <rFont val="Century Gothic"/>
        <family val="2"/>
      </rPr>
      <t>Se comunica la evaluación mapa de riesgos del proceso correspondiente al primer cuatrimestre de vigencia 2020, mediante radicado N° : 2020IE82016 Proceso 4773823 del 13 de mayo de 2020.</t>
    </r>
  </si>
  <si>
    <r>
      <rPr>
        <b/>
        <sz val="12"/>
        <rFont val="Century Gothic"/>
        <family val="2"/>
      </rPr>
      <t>ENERO:</t>
    </r>
    <r>
      <rPr>
        <sz val="12"/>
        <rFont val="Century Gothic"/>
        <family val="2"/>
      </rPr>
      <t xml:space="preserve"> Se realiza el seguimiento y se comunica mediante memorando N° 2020IE07462 del 14 de enero de 2020.
</t>
    </r>
    <r>
      <rPr>
        <b/>
        <sz val="12"/>
        <rFont val="Century Gothic"/>
        <family val="2"/>
      </rPr>
      <t>MAYO:</t>
    </r>
    <r>
      <rPr>
        <sz val="12"/>
        <rFont val="Century Gothic"/>
        <family val="2"/>
      </rPr>
      <t xml:space="preserve"> Se siolicita información para el seguimiento a riegos del proceso correspondiente al primer cuatrimestre de 2020 y se comunica mediante memorando N° 2020IE78386 Proceso 4769687 del 05 de mayo de 2020.
</t>
    </r>
    <r>
      <rPr>
        <b/>
        <sz val="12"/>
        <rFont val="Century Gothic"/>
        <family val="2"/>
      </rPr>
      <t xml:space="preserve">MAYO: </t>
    </r>
    <r>
      <rPr>
        <sz val="12"/>
        <rFont val="Century Gothic"/>
        <family val="2"/>
      </rPr>
      <t>Se comunica mediante radicado N° : 2020IE81855 Proceso 4773756 del 13 de mayo de 2020, el resultado del seguimiento a riesgos del proceso correspondiente al primer cuatrimestre de la vigencia 2020.</t>
    </r>
  </si>
  <si>
    <r>
      <rPr>
        <b/>
        <sz val="12"/>
        <rFont val="Century Gothic"/>
        <family val="2"/>
      </rPr>
      <t>ENERO:</t>
    </r>
    <r>
      <rPr>
        <sz val="12"/>
        <rFont val="Century Gothic"/>
        <family val="2"/>
      </rPr>
      <t xml:space="preserve"> Se realiza el seguimiento al tercer Cuatrimestre de 2019 y se comunica mediante memorando N° 2020IE06151 del 13 de enero de 2020.
</t>
    </r>
    <r>
      <rPr>
        <b/>
        <sz val="12"/>
        <rFont val="Century Gothic"/>
        <family val="2"/>
      </rPr>
      <t>MAYO</t>
    </r>
    <r>
      <rPr>
        <sz val="12"/>
        <rFont val="Century Gothic"/>
        <family val="2"/>
      </rPr>
      <t>: Se realiza el seguimiento al primer cuatrimestre de la vigencia 2020 y se comunica mediante el memorando N°  2020IE81731 Proceso 4772312 del 13 de mayo de 2020.</t>
    </r>
  </si>
  <si>
    <r>
      <rPr>
        <b/>
        <sz val="12"/>
        <rFont val="Century Gothic"/>
        <family val="2"/>
      </rPr>
      <t>ENERO:</t>
    </r>
    <r>
      <rPr>
        <sz val="12"/>
        <rFont val="Century Gothic"/>
        <family val="2"/>
      </rPr>
      <t xml:space="preserve"> Se comunica  Informe de evaluación de controles de los riesgos tercer cuatrimestre 2019, mediente memorando  No. 2020IE07464  de 14 de enero de 2020.
</t>
    </r>
    <r>
      <rPr>
        <b/>
        <sz val="12"/>
        <rFont val="Century Gothic"/>
        <family val="2"/>
      </rPr>
      <t>MAYO:</t>
    </r>
    <r>
      <rPr>
        <sz val="12"/>
        <rFont val="Century Gothic"/>
        <family val="2"/>
      </rPr>
      <t xml:space="preserve"> Se comunica informe de evaluación de controles de riesgos del primer cuatrimestre de la vigencia 2020, mediante memorando N° 2020IE81730 Proceso 4773375 del 13 de mayo de 2020.</t>
    </r>
  </si>
  <si>
    <r>
      <rPr>
        <b/>
        <sz val="12"/>
        <rFont val="Century Gothic"/>
        <family val="2"/>
      </rPr>
      <t>ENERO:</t>
    </r>
    <r>
      <rPr>
        <sz val="12"/>
        <rFont val="Century Gothic"/>
        <family val="2"/>
      </rPr>
      <t xml:space="preserve"> Con radicado 2020IE06152 de 13 de enero de 2020, se remite Informe de evaluación de riesgos de Gestión y Corrupción , cuarto trimestre 2019. 
</t>
    </r>
    <r>
      <rPr>
        <b/>
        <sz val="12"/>
        <rFont val="Century Gothic"/>
        <family val="2"/>
      </rPr>
      <t>MAYO:</t>
    </r>
    <r>
      <rPr>
        <sz val="12"/>
        <rFont val="Century Gothic"/>
        <family val="2"/>
      </rPr>
      <t xml:space="preserve"> Mediante radicado N° 2020IE81729 Proceso 4773374 del 13 de mayo 2020, se comunica el resultado de la evaluación a los riesgos del proceso correspondiente al primer cuatrimestre de la vigencia 2020.</t>
    </r>
  </si>
  <si>
    <r>
      <rPr>
        <b/>
        <sz val="12"/>
        <rFont val="Century Gothic"/>
        <family val="2"/>
      </rPr>
      <t>ENERO:</t>
    </r>
    <r>
      <rPr>
        <sz val="12"/>
        <rFont val="Century Gothic"/>
        <family val="2"/>
      </rPr>
      <t xml:space="preserve"> Se realiza el seguimiento y se comunica mediante memorando N° 2020IE07353  del 14 de enero de 2020.
</t>
    </r>
    <r>
      <rPr>
        <b/>
        <sz val="12"/>
        <rFont val="Century Gothic"/>
        <family val="2"/>
      </rPr>
      <t>MAYO:</t>
    </r>
    <r>
      <rPr>
        <sz val="12"/>
        <rFont val="Century Gothic"/>
        <family val="2"/>
      </rPr>
      <t xml:space="preserve"> Se solicita información mediante radicado N° 2020IE78345 Proceso 4769618 del 05 de mayo de 2020 para la evaluación del los riesgos del proceso correspondiente al primer cuatrimestre de la vigencia 2020. 
</t>
    </r>
    <r>
      <rPr>
        <b/>
        <sz val="12"/>
        <rFont val="Century Gothic"/>
        <family val="2"/>
      </rPr>
      <t>MAYO:</t>
    </r>
    <r>
      <rPr>
        <sz val="12"/>
        <rFont val="Century Gothic"/>
        <family val="2"/>
      </rPr>
      <t xml:space="preserve"> Se realiza el seguimiento correspondiente al primer cuatrimestre de la vigencia 2020 y se comunica mediante el radicado N° 2020IE81309 Proceso 4773140 del 12 de mayo de 2020.</t>
    </r>
  </si>
  <si>
    <r>
      <rPr>
        <b/>
        <sz val="12"/>
        <rFont val="Century Gothic"/>
        <family val="2"/>
      </rPr>
      <t>ENERO:</t>
    </r>
    <r>
      <rPr>
        <sz val="12"/>
        <rFont val="Century Gothic"/>
        <family val="2"/>
      </rPr>
      <t xml:space="preserve"> Se realiza el seguimiento con corte a 31 de diciembre de 2019 y se comunica mediante radicado N° 2020IE08057 del 15  de  enero  de 2020.
</t>
    </r>
    <r>
      <rPr>
        <b/>
        <sz val="12"/>
        <rFont val="Century Gothic"/>
        <family val="2"/>
      </rPr>
      <t>MAYO:</t>
    </r>
    <r>
      <rPr>
        <sz val="12"/>
        <rFont val="Century Gothic"/>
        <family val="2"/>
      </rPr>
      <t xml:space="preserve"> Se realiza el seguimiento con corte a 30 de abril de 2020 y se comunica mediante radicado N°2020IE82256 Proceso 4774123 del 13 de mayo de 2020. 
</t>
    </r>
    <r>
      <rPr>
        <b/>
        <sz val="12"/>
        <rFont val="Century Gothic"/>
        <family val="2"/>
      </rPr>
      <t>MAYO:</t>
    </r>
    <r>
      <rPr>
        <sz val="12"/>
        <rFont val="Century Gothic"/>
        <family val="2"/>
      </rPr>
      <t xml:space="preserve"> Mediante el radicado N° 2020IE83342 Proceso 4775588 del 15 de mayo de  2020 se da alcance Memorando No. 2020IE82256 Seguimiento y Evaluación del Sistema de Administración de Riesgos, proceso Comunicaciones, primer cuatrimestre vigencia 2020.</t>
    </r>
  </si>
  <si>
    <t>Seguimiento al Plan de Implementación y Sostenibilidad de MIPG - Decreto 807 de 2019.</t>
  </si>
  <si>
    <t>Capacitaciones o socializaciones del  Fomento de la Cultura del Control  (Roles de la Oficina de Control Interno, Metodología para la Gestión de riesgos,  código de integridad, Manual operativo del MIPG, MECI, Metodología de anállisis de causa).</t>
  </si>
  <si>
    <t>Seguimiento Especial -  Seguimiento a pasivos exigibles, reservas y saneamiento contablle</t>
  </si>
  <si>
    <t>Hacer seguimiento a las respuestas a entes externos de control para verificar integralidad, pertinencia y oportunidad.</t>
  </si>
  <si>
    <t>SEGUIMIENTO PLAN DE MEJORAMIENTO SUSCRITO ANTE LA CONTRALORÍA</t>
  </si>
  <si>
    <t xml:space="preserve">Evaluación del Código de Ética y Estatuto de Auditoría </t>
  </si>
  <si>
    <r>
      <rPr>
        <b/>
        <sz val="12"/>
        <rFont val="Century Gothic"/>
        <family val="2"/>
      </rPr>
      <t>MAYO</t>
    </r>
    <r>
      <rPr>
        <sz val="12"/>
        <rFont val="Century Gothic"/>
        <family val="2"/>
      </rPr>
      <t>: Mediante radicado N° 2020IE89042 Proceso 4781577 del 28 de mayo de 2020, e hace la Socialización informe de resultados del Índice de Desempeño Institucional vigencia 2019 publicado por el Departamento Administrativo de la Función Pública –DAFP.</t>
    </r>
  </si>
  <si>
    <t xml:space="preserve"> Informe del Estado de las Resoluciones de Interés General de La Entidad .</t>
  </si>
  <si>
    <t xml:space="preserve"> Informe Seguimiento a la Implementación de la Política del Daño Antijurídico.</t>
  </si>
  <si>
    <t>Informe de resultados del índice de deempeño institucional - DAFP - Socialización al CICCI.</t>
  </si>
  <si>
    <r>
      <rPr>
        <b/>
        <sz val="12"/>
        <rFont val="Century Gothic"/>
        <family val="2"/>
      </rPr>
      <t>MAYO:</t>
    </r>
    <r>
      <rPr>
        <sz val="12"/>
        <rFont val="Century Gothic"/>
        <family val="2"/>
      </rPr>
      <t xml:space="preserve"> El proceso no cuenta con acciones suscritas en el plan de mejoramiento instucional</t>
    </r>
  </si>
  <si>
    <r>
      <rPr>
        <b/>
        <sz val="12"/>
        <rFont val="Century Gothic"/>
        <family val="2"/>
      </rPr>
      <t>ENERO:</t>
    </r>
    <r>
      <rPr>
        <sz val="12"/>
        <rFont val="Century Gothic"/>
        <family val="2"/>
      </rPr>
      <t xml:space="preserve"> </t>
    </r>
    <r>
      <rPr>
        <u/>
        <sz val="12"/>
        <rFont val="Century Gothic"/>
        <family val="2"/>
      </rPr>
      <t>De acuerdo a la Circular 014 del 11 de diciembre de 2019 de la Veeduría Distrital, da el lineamiento de presentar el informe a más tardar el día 10 de febrero de 2020.</t>
    </r>
    <r>
      <rPr>
        <sz val="12"/>
        <rFont val="Century Gothic"/>
        <family val="2"/>
      </rPr>
      <t xml:space="preserve">
</t>
    </r>
    <r>
      <rPr>
        <b/>
        <sz val="12"/>
        <rFont val="Century Gothic"/>
        <family val="2"/>
      </rPr>
      <t xml:space="preserve">FEBRERO: </t>
    </r>
    <r>
      <rPr>
        <sz val="12"/>
        <rFont val="Century Gothic"/>
        <family val="2"/>
      </rPr>
      <t xml:space="preserve">De conformidad con la Circular No. 014 de diciembre de 2019, se remite mediante correo institucional a la Veeduría Distrital el informe de Control Interno Contable y a la SF para el envío a la DDC.
</t>
    </r>
    <r>
      <rPr>
        <b/>
        <sz val="12"/>
        <rFont val="Century Gothic"/>
        <family val="2"/>
      </rPr>
      <t xml:space="preserve">Publicado en el lik: </t>
    </r>
    <r>
      <rPr>
        <sz val="12"/>
        <rFont val="Century Gothic"/>
        <family val="2"/>
      </rPr>
      <t>http://www.ambientebogota.gov.co/web/transparencia/reportes-de-control-interno/-/document_library_display/Jkr8/view/9862701</t>
    </r>
  </si>
  <si>
    <r>
      <rPr>
        <b/>
        <sz val="12"/>
        <rFont val="Century Gothic"/>
        <family val="2"/>
      </rPr>
      <t xml:space="preserve">MAYO: </t>
    </r>
    <r>
      <rPr>
        <sz val="12"/>
        <rFont val="Century Gothic"/>
        <family val="2"/>
      </rPr>
      <t xml:space="preserve">Mediante radicado N° 2020EE81117 Proceso 4762902 del 11 de mayo de 2020 se envia el informe a la  Secretaria Técnica del Subcomité de Asuntos Disciplinarios del Distrito Capital.
</t>
    </r>
    <r>
      <rPr>
        <b/>
        <sz val="12"/>
        <rFont val="Century Gothic"/>
        <family val="2"/>
      </rPr>
      <t xml:space="preserve">Publicado en el Link: </t>
    </r>
    <r>
      <rPr>
        <sz val="12"/>
        <rFont val="Century Gothic"/>
        <family val="2"/>
      </rPr>
      <t>http://www.ambientebogota.gov.co/web/transparencia/reportes-de-control-interno/-/document_library_display/Jkr8/view/9929863</t>
    </r>
  </si>
  <si>
    <r>
      <rPr>
        <b/>
        <sz val="12"/>
        <rFont val="Century Gothic"/>
        <family val="2"/>
      </rPr>
      <t>ENERO:</t>
    </r>
    <r>
      <rPr>
        <sz val="12"/>
        <rFont val="Century Gothic"/>
        <family val="2"/>
      </rPr>
      <t xml:space="preserve"> Mediante forest No. 2020IE12974 del 22 de enero de 2020, se comunicaron a todos los directivos los resultados del informe pormenorizado al sistema de Control Interno.
</t>
    </r>
    <r>
      <rPr>
        <b/>
        <sz val="12"/>
        <rFont val="Century Gothic"/>
        <family val="2"/>
      </rPr>
      <t xml:space="preserve">Publicado en el Link: </t>
    </r>
    <r>
      <rPr>
        <sz val="12"/>
        <rFont val="Century Gothic"/>
        <family val="2"/>
      </rPr>
      <t>http://www.ambientebogota.gov.co/web/transparencia/reportes-de-control-interno/-/document_library_display/Jkr8/view/9553111</t>
    </r>
  </si>
  <si>
    <r>
      <t xml:space="preserve">MARZO: </t>
    </r>
    <r>
      <rPr>
        <sz val="12"/>
        <rFont val="Century Gothic"/>
        <family val="2"/>
      </rPr>
      <t xml:space="preserve">Informe preliminar auditoría al proceso Nómina mediante el radicado 2020IE64099 del 26/03/2020. Se  han realizado otros radicados: 2020IE51408 Comunicación inicio auditoría; 2020IE55036 alcance al rad 2020IE51408; 2020IE61729 dando alcance a los rad 2020IE55036 y 2020IE61729.
</t>
    </r>
    <r>
      <rPr>
        <b/>
        <sz val="12"/>
        <rFont val="Century Gothic"/>
        <family val="2"/>
      </rPr>
      <t xml:space="preserve">ABRIL: </t>
    </r>
    <r>
      <rPr>
        <sz val="12"/>
        <rFont val="Century Gothic"/>
        <family val="2"/>
      </rPr>
      <t>Informe final mediante el radicadoN° 2020IE68569 del 7 de abril de 2020.  Mediante el radicado No. 2020IE72441 del 17/04/2020 se aprobó el Plan de mejoramiento.</t>
    </r>
    <r>
      <rPr>
        <b/>
        <sz val="12"/>
        <rFont val="Century Gothic"/>
        <family val="2"/>
      </rPr>
      <t xml:space="preserve">
Publicado en el Link:</t>
    </r>
    <r>
      <rPr>
        <sz val="12"/>
        <rFont val="Century Gothic"/>
        <family val="2"/>
      </rPr>
      <t xml:space="preserve"> http://www.ambientebogota.gov.co/web/transparencia/reportes-de-control-interno/-/document_library_display/Jkr8/view/9798985/28215?_110_INSTANCE_Jkr8_redirect=http%3A%2F%2Fwww.ambientebogota.gov.co%2Fweb%2Ftransparencia%2Freportes-de-control-interno%2F-%2Fdocument_library_display%2FJkr8%2Fview%2F9798985</t>
    </r>
  </si>
  <si>
    <r>
      <rPr>
        <b/>
        <sz val="12"/>
        <rFont val="Century Gothic"/>
        <family val="2"/>
      </rPr>
      <t>ENERO:</t>
    </r>
    <r>
      <rPr>
        <sz val="12"/>
        <rFont val="Century Gothic"/>
        <family val="2"/>
      </rPr>
      <t xml:space="preserve"> Mediante forest No. 2020IE22649 del 31 de enero de 2020, se comunicaron a todos los directivos los resultados de la evaluación gestión por dependencias vigencia 2019. 
</t>
    </r>
    <r>
      <rPr>
        <b/>
        <sz val="12"/>
        <rFont val="Century Gothic"/>
        <family val="2"/>
      </rPr>
      <t>Publicado en el link:</t>
    </r>
    <r>
      <rPr>
        <sz val="12"/>
        <rFont val="Century Gothic"/>
        <family val="2"/>
      </rPr>
      <t xml:space="preserve"> http://www.ambientebogota.gov.co/web/transparencia/reportes-de-control-interno/-/document_library_display/Jkr8/view/9553975</t>
    </r>
  </si>
  <si>
    <r>
      <t xml:space="preserve">ENERO: </t>
    </r>
    <r>
      <rPr>
        <sz val="12"/>
        <color theme="1"/>
        <rFont val="Century Gothic"/>
        <family val="2"/>
      </rPr>
      <t xml:space="preserve">Mediante radicado N° 2020IE09321 del 16 de enero de 2020, se comunica Tercer Informe de Seguimiento y Evaluación Final del Plan Anticorrupción y de Atención al Ciudadano 2019 y Estado de la Gestión de los Riesgos de
Corrupción y se publica en la página Web.
(http://www.ambientebogota.gov.co/web/transparencia/reportes-de-control-interno/-/document_library_display/Jkr8/view/9379324/27717?_110_INSTANCE_Jkr8_redirect=http%3A%2F%2Fwww.ambientebogota.gov.co%2Fweb%2Ftransparencia%2Freportes-de-control-interno%2F-%2Fdocument_library_display%2FJkr8%2Fview%2F9379324 y http://www.ambientebogota.gov.co/web/transparencia/plan-anticorrupcion-y-de-atencion-al-ciudadano/-/document_library_display/yTv5/view/8650665.
Mediante radicados No. 2020IE13150 del 22 de enero de 2020 y 2020IE18729 del 29 de enero de 2020 se realizó la revisión, observaciones y recomendaciones a la propuesta del plan Anticorrupción y de Atención al Ciudadano PAAC vigencia 2020).
</t>
    </r>
    <r>
      <rPr>
        <b/>
        <sz val="12"/>
        <color theme="1"/>
        <rFont val="Century Gothic"/>
        <family val="2"/>
      </rPr>
      <t>ABRIL:</t>
    </r>
    <r>
      <rPr>
        <sz val="12"/>
        <color theme="1"/>
        <rFont val="Century Gothic"/>
        <family val="2"/>
      </rPr>
      <t xml:space="preserve"> Mediante radicado No. 2020IE72250 del 17 de abril de 2020 se solicitó reportar los avances sobre la ejecución del Plan Anticorrupción y de Atención al Ciudadano 2020 y monitoreo a la gestión de los riesgos por procesos.</t>
    </r>
    <r>
      <rPr>
        <b/>
        <sz val="12"/>
        <color rgb="FFFF0000"/>
        <rFont val="Century Gothic"/>
        <family val="2"/>
      </rPr>
      <t xml:space="preserve">
</t>
    </r>
    <r>
      <rPr>
        <b/>
        <sz val="12"/>
        <color theme="1"/>
        <rFont val="Century Gothic"/>
        <family val="2"/>
      </rPr>
      <t xml:space="preserve">MAYO: </t>
    </r>
    <r>
      <rPr>
        <sz val="12"/>
        <color theme="1"/>
        <rFont val="Century Gothic"/>
        <family val="2"/>
      </rPr>
      <t xml:space="preserve">Mediante radicado N°2020IE83341 Proceso 4773679 del 15 de mayo de 2020, se comunica el  Informe Consolidado del Seguimiento al Plan Anticorrupción y de Atención al Ciudadano y de Evaluación de la Gestión de los Riesgos de Gestión y de Corrupción. Primer Cuatrimestre Enero 1 a Abril 30 de 2020. Publicado en la ruta www.ambientebogota.gov.co botón banner "Plan Anticorrupción y de Atención al Ciudadano” carpeta “0. PAAC 2020” subcarpeta “2. Seguimientos” 
</t>
    </r>
    <r>
      <rPr>
        <b/>
        <sz val="12"/>
        <color theme="1"/>
        <rFont val="Century Gothic"/>
        <family val="2"/>
      </rPr>
      <t xml:space="preserve">Publicado enn el link: url </t>
    </r>
    <r>
      <rPr>
        <sz val="12"/>
        <color theme="1"/>
        <rFont val="Century Gothic"/>
        <family val="2"/>
      </rPr>
      <t xml:space="preserve"> http://www.ambientebogota.gov.co/web/transparencia/plan-anticorrupcion-y-de-atencion-al-ciudadano/-/document_library_display/yTv5/view/9544599</t>
    </r>
  </si>
  <si>
    <r>
      <t xml:space="preserve">FEBRERO: </t>
    </r>
    <r>
      <rPr>
        <sz val="12"/>
        <rFont val="Century Gothic"/>
        <family val="2"/>
      </rPr>
      <t>Se comunica el informe mediante el radicado N° 2020IE37797 del 17 de febrero de 2020.</t>
    </r>
    <r>
      <rPr>
        <b/>
        <sz val="12"/>
        <rFont val="Century Gothic"/>
        <family val="2"/>
      </rPr>
      <t xml:space="preserve">
ABRIL:  </t>
    </r>
    <r>
      <rPr>
        <sz val="12"/>
        <rFont val="Century Gothic"/>
        <family val="2"/>
      </rPr>
      <t xml:space="preserve">Se comunica el informe mediante el radicado N° 2020IE 77404 del 30 de abril de 2020. 
</t>
    </r>
    <r>
      <rPr>
        <b/>
        <sz val="12"/>
        <rFont val="Century Gothic"/>
        <family val="2"/>
      </rPr>
      <t>Publicado en el Link</t>
    </r>
    <r>
      <rPr>
        <sz val="12"/>
        <rFont val="Century Gothic"/>
        <family val="2"/>
      </rPr>
      <t xml:space="preserve"> http://www.ambientebogota.gov.co/web/transparencia/reportes-de-control-interno/-/document_library_display/Jkr8/view/9870710</t>
    </r>
  </si>
  <si>
    <r>
      <rPr>
        <b/>
        <sz val="12"/>
        <rFont val="Century Gothic"/>
        <family val="2"/>
      </rPr>
      <t>ENERO:</t>
    </r>
    <r>
      <rPr>
        <sz val="12"/>
        <rFont val="Century Gothic"/>
        <family val="2"/>
      </rPr>
      <t xml:space="preserve"> Se comunica el Informe mediante el radicado N° 2020IE15446 del 24 de enero de 2020.
</t>
    </r>
    <r>
      <rPr>
        <b/>
        <sz val="12"/>
        <rFont val="Century Gothic"/>
        <family val="2"/>
      </rPr>
      <t>Publicado en el Link:</t>
    </r>
    <r>
      <rPr>
        <sz val="12"/>
        <rFont val="Century Gothic"/>
        <family val="2"/>
      </rPr>
      <t xml:space="preserve"> http://www.ambientebogota.gov.co/web/transparencia/reportes-de-control-interno/-/document_library_display/Jkr8/view/9378903/27871?_110_INSTANCE_Jkr8_redirect=http%3A%2F%2Fwww.ambientebogota.gov.co%2Fweb%2Ftransparencia%2Freportes-de-control-interno%2F-%2Fdocument_library_display%2FJkr8%2Fview%2F9378903.</t>
    </r>
  </si>
  <si>
    <r>
      <rPr>
        <b/>
        <sz val="12"/>
        <color theme="1"/>
        <rFont val="Century Gothic"/>
        <family val="2"/>
      </rPr>
      <t>Seguimiento y Control de Acciones de Plan Anticorrupción y Atención al Ciudadano</t>
    </r>
    <r>
      <rPr>
        <sz val="12"/>
        <color theme="1"/>
        <rFont val="Century Gothic"/>
        <family val="2"/>
      </rPr>
      <t xml:space="preserve">
* Los cortes son: </t>
    </r>
    <r>
      <rPr>
        <b/>
        <u/>
        <sz val="12"/>
        <color theme="1"/>
        <rFont val="Century Gothic"/>
        <family val="2"/>
      </rPr>
      <t>abril 30, agosto 31 y diciembre 31</t>
    </r>
    <r>
      <rPr>
        <sz val="12"/>
        <color theme="1"/>
        <rFont val="Century Gothic"/>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12"/>
        <color theme="1"/>
        <rFont val="Century Gothic"/>
        <family val="2"/>
      </rPr>
      <t>Ley 1474 de 2011, art. 73</t>
    </r>
    <r>
      <rPr>
        <b/>
        <sz val="12"/>
        <color theme="1"/>
        <rFont val="Century Gothic"/>
        <family val="2"/>
      </rPr>
      <t xml:space="preserve">, </t>
    </r>
    <r>
      <rPr>
        <sz val="12"/>
        <color theme="1"/>
        <rFont val="Century Gothic"/>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</si>
  <si>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sz val="12"/>
        <rFont val="Century Gothic"/>
        <family val="2"/>
      </rPr>
      <t xml:space="preserve">ENERO: </t>
    </r>
    <r>
      <rPr>
        <sz val="12"/>
        <rFont val="Century Gothic"/>
        <family val="2"/>
      </rPr>
      <t>El proceso no cuenta con acciones formauladas en este Plan.</t>
    </r>
  </si>
  <si>
    <r>
      <t xml:space="preserve">ENERO: </t>
    </r>
    <r>
      <rPr>
        <sz val="12"/>
        <rFont val="Century Gothic"/>
        <family val="2"/>
      </rPr>
      <t>Mediante radicado No. 2020IE09321 del 16 de enero de 2020 se realizó el tercer y último seguimiento del estado de ejecución del Plan Anticorrupción y de Atención al Ciudadano 2019 y Estado de la Gestión de los Riesgos de Corrupción el cual se encuentra</t>
    </r>
    <r>
      <rPr>
        <b/>
        <sz val="12"/>
        <rFont val="Century Gothic"/>
        <family val="2"/>
      </rPr>
      <t xml:space="preserve"> publicado en la ruta</t>
    </r>
    <r>
      <rPr>
        <sz val="12"/>
        <rFont val="Century Gothic"/>
        <family val="2"/>
      </rPr>
      <t xml:space="preserve"> http://www.ambientebogota.gov.co/web/transparencia/reportes-de-control-interno/-/document_library_display/Jkr8/view/9379324/27717?_110_INSTANCE_Jkr8_redirect=http%3A%2F%2Fwww.ambientebogota.gov.co%2Fweb%2Ftransparencia%2Freportes-de-control-interno%2F-%2Fdocument_library_display%2FJkr8%2Fview%2F9379324 y http://www.ambientebogota.gov.co/web/transparencia/plan-anticorrupcion-y-de-atencion-al-ciudadano/-/document_library_display/yTv5/view/8650665.
</t>
    </r>
    <r>
      <rPr>
        <b/>
        <sz val="12"/>
        <rFont val="Century Gothic"/>
        <family val="2"/>
      </rPr>
      <t>ABRIL:</t>
    </r>
    <r>
      <rPr>
        <sz val="12"/>
        <rFont val="Century Gothic"/>
        <family val="2"/>
      </rPr>
      <t xml:space="preserve"> Mediante radicado No. 2020IE72250 del 17 de abril de 2020 se solicitó reportar los avances sobre el monitoreo a la gestión de los riesgos de corrupcion por procesos.
</t>
    </r>
    <r>
      <rPr>
        <b/>
        <sz val="12"/>
        <rFont val="Century Gothic"/>
        <family val="2"/>
      </rPr>
      <t xml:space="preserve">MAYO: </t>
    </r>
    <r>
      <rPr>
        <sz val="12"/>
        <rFont val="Century Gothic"/>
        <family val="2"/>
      </rPr>
      <t xml:space="preserve">Mediante radicado N°2020IE83341 Proceso 4773679 del 15 de mayo de 2020, se comunica el  Informe Consolidado del Seguimiento al Plan Anticorrupción y de Atención al Ciudadano y de Evaluación de la Gestión de los Riesgos de Gestión y de Corrupción. Primer Cuatrimestre Enero 1 a Abril 30 de 2020. </t>
    </r>
    <r>
      <rPr>
        <b/>
        <sz val="12"/>
        <rFont val="Century Gothic"/>
        <family val="2"/>
      </rPr>
      <t xml:space="preserve"> Publicado en la ruta</t>
    </r>
    <r>
      <rPr>
        <sz val="12"/>
        <rFont val="Century Gothic"/>
        <family val="2"/>
      </rPr>
      <t xml:space="preserve"> www.ambientebogota.gov.co botón banner "Plan Anticorrupción y de Atención al Ciudadano” carpeta “0. PAAC 2020” subcarpeta “2. Seguimientos”, url http://www.ambientebogota.gov.co/web/transparencia/plan-anticorrupcion-y-de-atencion-al-ciudadano/-/document_library_display/yTv5/view/9544599</t>
    </r>
    <r>
      <rPr>
        <b/>
        <sz val="12"/>
        <rFont val="Century Gothic"/>
        <family val="2"/>
      </rPr>
      <t>.</t>
    </r>
  </si>
  <si>
    <r>
      <t xml:space="preserve">ENERO: </t>
    </r>
    <r>
      <rPr>
        <sz val="12"/>
        <rFont val="Century Gothic"/>
        <family val="2"/>
      </rPr>
      <t xml:space="preserve">Mediante radicado No. 2020IE09321 del 16 de enero de 2020 se realizó la evaluación consolidada del riesgos institucionales del proceso  Evaluación Control y Seguimiento. 
</t>
    </r>
    <r>
      <rPr>
        <b/>
        <sz val="12"/>
        <rFont val="Century Gothic"/>
        <family val="2"/>
      </rPr>
      <t>ABRIL:</t>
    </r>
    <r>
      <rPr>
        <sz val="12"/>
        <rFont val="Century Gothic"/>
        <family val="2"/>
      </rPr>
      <t xml:space="preserve"> Mediante radicado No. 2020IE72250 del 17 de abril de 2020 se solicitó reportar los avances sobre la ejecución del Plan Anticorrupción y de Atención al Ciudadano 2020 y monitoreo a la gestión de los riesgos de corrupcion del proceso.
</t>
    </r>
    <r>
      <rPr>
        <b/>
        <sz val="12"/>
        <rFont val="Century Gothic"/>
        <family val="2"/>
      </rPr>
      <t>MAYO</t>
    </r>
    <r>
      <rPr>
        <sz val="12"/>
        <rFont val="Century Gothic"/>
        <family val="2"/>
      </rPr>
      <t>: Mediante radicado N° 2020IE82430 Proc 4773676 del 14 de mayo de  2020,  se comunica el resultado a la evaluación del proceso con corte al 30 de abril de 2020.</t>
    </r>
  </si>
  <si>
    <r>
      <t xml:space="preserve">ENERO: </t>
    </r>
    <r>
      <rPr>
        <sz val="12"/>
        <rFont val="Century Gothic"/>
        <family val="2"/>
      </rPr>
      <t xml:space="preserve">Mediante radicado No. 2020IE09321 del 16 de enero de 2020 se realizó la evaluación consolidada del riesgos institucionales del proceso Metrología, Monitoreo y Modelación. </t>
    </r>
    <r>
      <rPr>
        <b/>
        <sz val="12"/>
        <rFont val="Century Gothic"/>
        <family val="2"/>
      </rPr>
      <t xml:space="preserve">
ABRIL: </t>
    </r>
    <r>
      <rPr>
        <sz val="12"/>
        <rFont val="Century Gothic"/>
        <family val="2"/>
      </rPr>
      <t>Mediante radicado No. 2020IE72250 del 17 de abril de 2020 se solicitó reportar los avances sobre la ejecución del Plan Anticorrupción y de Atención al Ciudadano 2020 y monitoreo a la gestión de los riesgos de corrupcion del proceso.</t>
    </r>
    <r>
      <rPr>
        <b/>
        <sz val="12"/>
        <rFont val="Century Gothic"/>
        <family val="2"/>
      </rPr>
      <t xml:space="preserve">
MAYO: </t>
    </r>
    <r>
      <rPr>
        <sz val="12"/>
        <rFont val="Century Gothic"/>
        <family val="2"/>
      </rPr>
      <t>Mediante radicado N° 2020IE82829 Proceso 4773678 del 14 de mayo de 2020 se comunica el resultado a la evaluación del proceso con corte al 30 de abril de 2020.</t>
    </r>
  </si>
  <si>
    <r>
      <rPr>
        <b/>
        <sz val="12"/>
        <rFont val="Century Gothic"/>
        <family val="2"/>
      </rPr>
      <t>ENERO:</t>
    </r>
    <r>
      <rPr>
        <sz val="12"/>
        <rFont val="Century Gothic"/>
        <family val="2"/>
      </rPr>
      <t xml:space="preserve"> Se realiza el seguimiento al tercer Cuatrimestre de 2019 y se comunica mediante memorando N° 2020IE07058 del 14 de enero de 2020.
</t>
    </r>
    <r>
      <rPr>
        <b/>
        <sz val="12"/>
        <rFont val="Century Gothic"/>
        <family val="2"/>
      </rPr>
      <t xml:space="preserve">MAYO: </t>
    </r>
    <r>
      <rPr>
        <sz val="12"/>
        <rFont val="Century Gothic"/>
        <family val="2"/>
      </rPr>
      <t>Se realiza el seguimiento al primer cuatrimestre de 2020 y se comunica mediante el radicado N° : 2020IE81727 Proceso 4773081 del 13 de mayo de  2020.</t>
    </r>
  </si>
  <si>
    <t>Atender los requerimientos de asesoría o acompañamiento, generar alertas y recomendaciones a los procesos de la entidad.</t>
  </si>
  <si>
    <r>
      <rPr>
        <b/>
        <sz val="12"/>
        <rFont val="Century Gothic"/>
        <family val="2"/>
      </rPr>
      <t>ENERO:</t>
    </r>
    <r>
      <rPr>
        <sz val="12"/>
        <rFont val="Century Gothic"/>
        <family val="2"/>
      </rPr>
      <t xml:space="preserve"> 1, Recomendaciones al documento de Rendición Cuenta Anual Plan de Acción Cuatrienal Ambiental PACA memorando interno : 2020IE15448 de 24 de enero de 2020. 2, Asesoría cumplimiento de acciones Planes de Mejoramiento del proceso y suscrito ante la Contraloría del proceso Gestión Ambiental y Desarrollo Rural memorando interno 2020IE18495 de 18 de enero de 2020. 3, Recomendaciones al documento de rendición cuenta anual vigencia 2019 contraloría de Bogotá – SIVICOF memorando interno: 2020IE22161 de 31 de enero de 2020.
</t>
    </r>
    <r>
      <rPr>
        <b/>
        <sz val="12"/>
        <rFont val="Century Gothic"/>
        <family val="2"/>
      </rPr>
      <t>ENERO:</t>
    </r>
    <r>
      <rPr>
        <sz val="12"/>
        <rFont val="Century Gothic"/>
        <family val="2"/>
      </rPr>
      <t xml:space="preserve"> 3. Recomendaciones al documento de rendición cuenta anual vigencia 2019 contraloría de Bogotá – SIVICOF memorando interno: 2020IE22161 de 31 de enero de 2020. 4.  Asesoría a la Dirección de Gestión Corporativa sobre los informe presentados para la rendición de la Cuenta anual vigencia 2019.  Informe de recomendaciones con memorando radicado No.  2020IE18119 del 28 de enero de 2019.  5. Recomendaciones para el fortalecimiento del Modelo Integrado de Planeación y Gestión comunicado mediante el radicado N° 2020IE44078 del 25 de febrero de  2020.
</t>
    </r>
    <r>
      <rPr>
        <b/>
        <sz val="12"/>
        <rFont val="Century Gothic"/>
        <family val="2"/>
      </rPr>
      <t xml:space="preserve">FEBRERO: </t>
    </r>
    <r>
      <rPr>
        <sz val="12"/>
        <rFont val="Century Gothic"/>
        <family val="2"/>
      </rPr>
      <t xml:space="preserve">Mediante memorando interno No. 2020IE47829 de fecha 28 de febrero de 2020 se comunico el resultado de Seguimiento a radicaciones sin cerrar en el aplicativo Forest. 
</t>
    </r>
    <r>
      <rPr>
        <b/>
        <sz val="12"/>
        <rFont val="Century Gothic"/>
        <family val="2"/>
      </rPr>
      <t xml:space="preserve">MARZO: </t>
    </r>
    <r>
      <rPr>
        <sz val="12"/>
        <rFont val="Century Gothic"/>
        <family val="2"/>
      </rPr>
      <t>Mediante radicado N°</t>
    </r>
    <r>
      <rPr>
        <b/>
        <sz val="12"/>
        <rFont val="Century Gothic"/>
        <family val="2"/>
      </rPr>
      <t xml:space="preserve"> </t>
    </r>
    <r>
      <rPr>
        <sz val="12"/>
        <rFont val="Century Gothic"/>
        <family val="2"/>
      </rPr>
      <t xml:space="preserve">2020IE55494 del 10 de marzo de 2020 se remite compilado de resoluciones de interes general de la SDA.
Mediante radicado N°2020IE62771 del 24 de marzo de 2020 se envian recomendaciones para realización de actividades de autocontrol y autoevaluación. Primera Línea de Defensa. Proceso de Gestión Disciplinaria y estado de los Planes de Mejoramiento.
Mediante memorando N° 2020IE62787 del 24 de marzo de 2020 se remiten las recomendaciones para realización de actividades de autocontrol y autoevaluación. Primera Línea de Defensa. Proceso de Gestión Jurídica  y estado de los Planes de Mejoramiento
</t>
    </r>
    <r>
      <rPr>
        <b/>
        <sz val="12"/>
        <rFont val="Century Gothic"/>
        <family val="2"/>
      </rPr>
      <t>MARZO:</t>
    </r>
    <r>
      <rPr>
        <sz val="12"/>
        <rFont val="Century Gothic"/>
        <family val="2"/>
      </rPr>
      <t xml:space="preserve">
Mediante el radicado 2020IE64054 del 26/03/2020 se remitieron recomendaciones al  Proceso de Gestión de Recursos Financieros del estado del Plan de Mejoramiento por proceso.
</t>
    </r>
    <r>
      <rPr>
        <b/>
        <sz val="12"/>
        <rFont val="Century Gothic"/>
        <family val="2"/>
      </rPr>
      <t>MARZO:</t>
    </r>
    <r>
      <rPr>
        <sz val="12"/>
        <rFont val="Century Gothic"/>
        <family val="2"/>
      </rPr>
      <t xml:space="preserve"> Mediante el radicado 2020IE63158 del 25/03/2020 se remitieron recomendaciones al Proceso de Gestión Administrativa del estado del Plan de Mejoramiento por Proceso.</t>
    </r>
  </si>
  <si>
    <r>
      <t xml:space="preserve">JUNIO: </t>
    </r>
    <r>
      <rPr>
        <sz val="12"/>
        <rFont val="Century Gothic"/>
        <family val="2"/>
      </rPr>
      <t xml:space="preserve">Se comunica el resultado mediante el radicado N°2020IE100562 Proceso 4795281 del 17 de junio de 2020. </t>
    </r>
  </si>
  <si>
    <r>
      <rPr>
        <b/>
        <sz val="12"/>
        <rFont val="Century Gothic"/>
        <family val="2"/>
      </rPr>
      <t>JUNIO:</t>
    </r>
    <r>
      <rPr>
        <sz val="12"/>
        <rFont val="Century Gothic"/>
        <family val="2"/>
      </rPr>
      <t xml:space="preserve"> se realizó la Evaluación de efectividad de acciones cumplidas del Plan de Mejoramiento por Procesos – Proceso de Planeación Ambiental  mediante radicado No. 2020IE96305 de 9 de junio de 2020.
</t>
    </r>
    <r>
      <rPr>
        <b/>
        <sz val="12"/>
        <rFont val="Century Gothic"/>
        <family val="2"/>
      </rPr>
      <t xml:space="preserve">JUNIO: </t>
    </r>
    <r>
      <rPr>
        <sz val="12"/>
        <rFont val="Century Gothic"/>
        <family val="2"/>
      </rPr>
      <t xml:space="preserve">Se comunica el  resultado del seguimiento a la efectividad de las acciones formuladas para subsanar hallazgos del Proceso de Gestión Disciplinaria mediante el radicado N° 2020IE98382 Proceso 4792116 del 12 de junio de 2020.
</t>
    </r>
    <r>
      <rPr>
        <b/>
        <sz val="12"/>
        <rFont val="Century Gothic"/>
        <family val="2"/>
      </rPr>
      <t>JUNIO:</t>
    </r>
    <r>
      <rPr>
        <sz val="12"/>
        <rFont val="Century Gothic"/>
        <family val="2"/>
      </rPr>
      <t xml:space="preserve"> Se Comunica resultado del seguimiento a la efectividad de las acciones formuladas para subsanar hallazgos del Proceso de Gestión Jurídica mediante radicado N° 2020IE103978 Proceso 4801033 del 24 de junio de 2020.
</t>
    </r>
    <r>
      <rPr>
        <b/>
        <sz val="12"/>
        <rFont val="Century Gothic"/>
        <family val="2"/>
      </rPr>
      <t>JUNIO</t>
    </r>
    <r>
      <rPr>
        <sz val="12"/>
        <rFont val="Century Gothic"/>
        <family val="2"/>
      </rPr>
      <t>: se realizó la Evaluación de efectividad de acciones cumplidas del Plan de Mejoramiento por Procesos  - de los Proceso Gestión Administrativa mediante radicado N° 2020IE104747 del 25 de junio de 2020 y el Proceso Gestión Financiera memorando N°2020IE105181 del 26 de junio de 2020.</t>
    </r>
  </si>
  <si>
    <r>
      <rPr>
        <b/>
        <sz val="12"/>
        <rFont val="Century Gothic"/>
        <family val="2"/>
      </rPr>
      <t>ENERO:</t>
    </r>
    <r>
      <rPr>
        <sz val="12"/>
        <rFont val="Century Gothic"/>
        <family val="2"/>
      </rPr>
      <t xml:space="preserve"> Mediante radicados N° 2020IE22502 del 31 de enero de 2020, 2020IE15447 del 24 de enero de 2020 y 2020IE14391 del 23 de enero de 2020, se comunicó a los proceso el estado de las acciones del plan de mejoramiento suscrito ante la Contraloría de Bogotá corte 31 de diciembre de 2019. 
</t>
    </r>
    <r>
      <rPr>
        <b/>
        <sz val="12"/>
        <rFont val="Century Gothic"/>
        <family val="2"/>
      </rPr>
      <t xml:space="preserve">Publicado en el Link: </t>
    </r>
    <r>
      <rPr>
        <sz val="12"/>
        <rFont val="Century Gothic"/>
        <family val="2"/>
      </rPr>
      <t xml:space="preserve">http://www.ambientebogota.gov.co/web/transparencia/reportes-de-control-interno/-/document_library_display/Jkr8/view/9553932/27888?_110_INSTANCE_Jkr8_redirect=http%3A%2F%2Fwww.ambientebogota.gov.co%2Fweb%2Ftransparencia%2Freportes-de-control-interno%2F-%2Fdocument_library_display%2FJkr8%2Fview%2F9553932.
</t>
    </r>
    <r>
      <rPr>
        <b/>
        <sz val="12"/>
        <rFont val="Century Gothic"/>
        <family val="2"/>
      </rPr>
      <t>MAYO:</t>
    </r>
    <r>
      <rPr>
        <sz val="12"/>
        <rFont val="Century Gothic"/>
        <family val="2"/>
      </rPr>
      <t xml:space="preserve"> Mediante memorando N° 2020IE89274 Proceso 4775261 del 28 de mayo 2020 Informe de seguimiento sobre el estado de las acciones del plan de mejoramiento suscrito ante entes externos corte 31 de mayo de 2020. 
</t>
    </r>
    <r>
      <rPr>
        <b/>
        <sz val="12"/>
        <rFont val="Century Gothic"/>
        <family val="2"/>
      </rPr>
      <t>Publicado en el Link:</t>
    </r>
    <r>
      <rPr>
        <sz val="12"/>
        <rFont val="Century Gothic"/>
        <family val="2"/>
      </rPr>
      <t xml:space="preserve"> http://www.ambientebogota.gov.co/web/transparencia/reportes-de-control-interno/-/document_library_display/Jkr8/view/10047230.
</t>
    </r>
    <r>
      <rPr>
        <b/>
        <sz val="12"/>
        <rFont val="Century Gothic"/>
        <family val="2"/>
      </rPr>
      <t>JUNIO:</t>
    </r>
    <r>
      <rPr>
        <sz val="12"/>
        <rFont val="Century Gothic"/>
        <family val="2"/>
      </rPr>
      <t xml:space="preserve">  Se  remite comunicación seguimiento a Plan de Mejoramiento mediante radicado N° 2020IE104758 Proceso 4802124 del 25 de junio de 2020.</t>
    </r>
  </si>
  <si>
    <r>
      <rPr>
        <b/>
        <sz val="12"/>
        <rFont val="Century Gothic"/>
        <family val="2"/>
      </rPr>
      <t>ENERO:</t>
    </r>
    <r>
      <rPr>
        <sz val="12"/>
        <rFont val="Century Gothic"/>
        <family val="2"/>
      </rPr>
      <t xml:space="preserve">   Se realizó el consolidado del plan de mejoramiento por procesos mediante radicado N° 2020IE17363 del 27 de enero de 2020. 
</t>
    </r>
    <r>
      <rPr>
        <b/>
        <sz val="12"/>
        <rFont val="Century Gothic"/>
        <family val="2"/>
      </rPr>
      <t>Publicado en el Link:</t>
    </r>
    <r>
      <rPr>
        <sz val="12"/>
        <rFont val="Century Gothic"/>
        <family val="2"/>
      </rPr>
      <t xml:space="preserve"> http://www.ambientebogota.gov.co/web/transparencia/reportes-de-control-interno/-/document_library_display/Jkr8/view/9540220
</t>
    </r>
    <r>
      <rPr>
        <b/>
        <sz val="12"/>
        <rFont val="Century Gothic"/>
        <family val="2"/>
      </rPr>
      <t>MAYO:</t>
    </r>
    <r>
      <rPr>
        <sz val="12"/>
        <rFont val="Century Gothic"/>
        <family val="2"/>
      </rPr>
      <t xml:space="preserve"> Se realizó el consolidado del plan de mejoramiento por procesos mediante radicado N°2020IE79095 Proceso 4770591  del 06 de mayo de 2020. 
JUNIO:  Se  remite comunicación seguimiento a Plan de Mejoramiento mediante radicado N° 2020IE104758 Proceso 4802124 del 25 de junio de 2020.JUNIO:  Se  remite comunicación seguimiento a Plan de Mejoramiento mediante radicado N° 2020IE104758 Proceso 4802124 del 25 de junio de 2020.
</t>
    </r>
    <r>
      <rPr>
        <b/>
        <sz val="12"/>
        <rFont val="Century Gothic"/>
        <family val="2"/>
      </rPr>
      <t>JUNIO:</t>
    </r>
    <r>
      <rPr>
        <sz val="12"/>
        <rFont val="Century Gothic"/>
        <family val="2"/>
      </rPr>
      <t xml:space="preserve">  Se  remite comunicación seguimiento a Plan de Mejoramiento mediante radicado N° 2020IE104758 Proceso 4802124 del 25 de junio de 2020.</t>
    </r>
  </si>
  <si>
    <r>
      <rPr>
        <b/>
        <sz val="12"/>
        <rFont val="Century Gothic"/>
        <family val="2"/>
      </rPr>
      <t xml:space="preserve">JUNIO: </t>
    </r>
    <r>
      <rPr>
        <sz val="12"/>
        <rFont val="Century Gothic"/>
        <family val="2"/>
      </rPr>
      <t xml:space="preserve"> Se  remite comunicación seguimiento a indicadores mediante radicado N° 2020IE104758 Proceso 4802124 del 25 de junio de 2020.</t>
    </r>
  </si>
  <si>
    <r>
      <rPr>
        <b/>
        <sz val="12"/>
        <rFont val="Century Gothic"/>
        <family val="2"/>
      </rPr>
      <t>FEBRERO:</t>
    </r>
    <r>
      <rPr>
        <sz val="12"/>
        <rFont val="Century Gothic"/>
        <family val="2"/>
      </rPr>
      <t xml:space="preserve"> Se realizó el seguimiento y se comunicó el resultado mediante el radicado 2020IE40178 del  19/02/2020.  
</t>
    </r>
    <r>
      <rPr>
        <b/>
        <sz val="12"/>
        <rFont val="Century Gothic"/>
        <family val="2"/>
      </rPr>
      <t>Publicado en el Link</t>
    </r>
    <r>
      <rPr>
        <sz val="12"/>
        <rFont val="Century Gothic"/>
        <family val="2"/>
      </rPr>
      <t xml:space="preserve"> http://www.ambientebogota.gov.co/web/transparencia/reportes-de-control-interno/-/document_library_display/Jkr8/view/10101190</t>
    </r>
    <r>
      <rPr>
        <b/>
        <sz val="12"/>
        <rFont val="Century Gothic"/>
        <family val="2"/>
      </rPr>
      <t>.</t>
    </r>
    <r>
      <rPr>
        <sz val="12"/>
        <rFont val="Century Gothic"/>
        <family val="2"/>
      </rPr>
      <t xml:space="preserve">
</t>
    </r>
    <r>
      <rPr>
        <b/>
        <sz val="12"/>
        <rFont val="Century Gothic"/>
        <family val="2"/>
      </rPr>
      <t xml:space="preserve">ABRIL: </t>
    </r>
    <r>
      <rPr>
        <sz val="12"/>
        <rFont val="Century Gothic"/>
        <family val="2"/>
      </rPr>
      <t xml:space="preserve">Se efectuó seguimiento a la ejecución presupuestal de la vigencia, reservas presupuestales y pasivos exigibles con fecha de corte 31/03/2020 y se comunicó el resultado mediante el radicado No. 2020IE76422 del 28/04/2020.
</t>
    </r>
    <r>
      <rPr>
        <b/>
        <sz val="12"/>
        <rFont val="Century Gothic"/>
        <family val="2"/>
      </rPr>
      <t>Publicado en el link</t>
    </r>
    <r>
      <rPr>
        <sz val="12"/>
        <rFont val="Century Gothic"/>
        <family val="2"/>
      </rPr>
      <t xml:space="preserve">  http://www.ambientebogota.gov.co/web/transparencia/reportes-de-control-interno/-/document_library_display/Jkr8/view/9951025/28326?_110_INSTANCE_Jkr8_redirect=http%3A%2F%2Fwww.ambientebogota.gov.co%2Fweb%2Ftransparencia%2Freportes-de-control-interno%2F-%2Fdocument_library_display%2FJkr8%2Fview%2F9951025
</t>
    </r>
    <r>
      <rPr>
        <b/>
        <sz val="12"/>
        <rFont val="Century Gothic"/>
        <family val="2"/>
      </rPr>
      <t>MAYO:</t>
    </r>
    <r>
      <rPr>
        <sz val="12"/>
        <rFont val="Century Gothic"/>
        <family val="2"/>
      </rPr>
      <t xml:space="preserve"> Se solicitó información a la DGA y a la DCA sobre el cumplimiento a los compromisos del comité CICCI de enero, relacionados con el Plan de sostenibilidad contable, mediante el proceso 4711143 del 29/04/2020.
</t>
    </r>
    <r>
      <rPr>
        <b/>
        <sz val="12"/>
        <rFont val="Century Gothic"/>
        <family val="2"/>
      </rPr>
      <t>MAYO:</t>
    </r>
    <r>
      <rPr>
        <sz val="12"/>
        <rFont val="Century Gothic"/>
        <family val="2"/>
      </rPr>
      <t xml:space="preserve"> Se efectuó seguimiento al cumplimiento del Plan sostenibilidad contable, se revisó el Balance con fecha de corte 30/03/2020  y se comunicó resultado mediante el radicado No. 2020IE82833 del 14/05/2020.
</t>
    </r>
    <r>
      <rPr>
        <b/>
        <sz val="12"/>
        <rFont val="Century Gothic"/>
        <family val="2"/>
      </rPr>
      <t>Publicado en el link</t>
    </r>
    <r>
      <rPr>
        <sz val="12"/>
        <rFont val="Century Gothic"/>
        <family val="2"/>
      </rPr>
      <t xml:space="preserve"> http://www.ambientebogota.gov.co/web/transparencia/reportes-de-control-interno/-/document_library_display/Jkr8/view/9951025/28327?_110_INSTANCE_Jkr8_redirect=http%3A%2F%2Fwww.ambientebogota.gov.co%2Fweb%2Ftransparencia%2Freportes-de-control-interno%2F-%2Fdocument_library_display%2FJkr8%2Fview%2F9951025.</t>
    </r>
  </si>
  <si>
    <r>
      <t xml:space="preserve">FEBRERO: </t>
    </r>
    <r>
      <rPr>
        <sz val="12"/>
        <rFont val="Century Gothic"/>
        <family val="2"/>
      </rPr>
      <t xml:space="preserve">Con radicado N° 2020IE33117 del 12 de febrero de 2020, se soliocitó información a la Directora de Gestion Ambiental, para planificar la auditoria. 
</t>
    </r>
    <r>
      <rPr>
        <b/>
        <sz val="12"/>
        <rFont val="Century Gothic"/>
        <family val="2"/>
      </rPr>
      <t>ABRIL:</t>
    </r>
    <r>
      <rPr>
        <sz val="12"/>
        <rFont val="Century Gothic"/>
        <family val="2"/>
      </rPr>
      <t xml:space="preserve">  Se comunica el informe final mediante el radicado N°  2020IE75831 del  27 de abril de 2020.
</t>
    </r>
    <r>
      <rPr>
        <b/>
        <sz val="12"/>
        <rFont val="Century Gothic"/>
        <family val="2"/>
      </rPr>
      <t>MAYO:</t>
    </r>
    <r>
      <rPr>
        <sz val="12"/>
        <rFont val="Century Gothic"/>
        <family val="2"/>
      </rPr>
      <t xml:space="preserve"> Mediante radicado No. 2020IE89093 del 28 de mayo de 2020 se informó sobre el cargue de los hallazgos resultantes de la auditoria PIRE  en el sistema de información ISOLUCION.</t>
    </r>
    <r>
      <rPr>
        <b/>
        <sz val="12"/>
        <rFont val="Century Gothic"/>
        <family val="2"/>
      </rPr>
      <t xml:space="preserve"> 
Publicado en el Link:</t>
    </r>
    <r>
      <rPr>
        <sz val="12"/>
        <rFont val="Century Gothic"/>
        <family val="2"/>
      </rPr>
      <t xml:space="preserve"> http://www.ambientebogota.gov.co/web/transparencia/reportes-de-control-interno/-/document_library_display/Jkr8/view/9798985/28265?_110_INSTANCE_Jkr8_redirect=http%3A%2F%2Fwww.ambientebogota.gov.co%2Fweb%2Ftransparencia%2Freportes-de-control-interno%2F-%2Fdocument_library_display%2FJkr8%2Fview%2F9798985</t>
    </r>
  </si>
  <si>
    <r>
      <rPr>
        <b/>
        <sz val="12"/>
        <rFont val="Century Gothic"/>
        <family val="2"/>
      </rPr>
      <t>ABRIL:</t>
    </r>
    <r>
      <rPr>
        <sz val="12"/>
        <rFont val="Century Gothic"/>
        <family val="2"/>
      </rPr>
      <t xml:space="preserve"> Mediante radicado N°2020IE76399 del 28 de abril de 2020, Solicitud de información para la Planificación de la Auditoría. </t>
    </r>
    <r>
      <rPr>
        <b/>
        <sz val="12"/>
        <color rgb="FFFF0000"/>
        <rFont val="Century Gothic"/>
        <family val="2"/>
      </rPr>
      <t xml:space="preserve">
</t>
    </r>
    <r>
      <rPr>
        <b/>
        <sz val="12"/>
        <rFont val="Century Gothic"/>
        <family val="2"/>
      </rPr>
      <t>JUNIO:</t>
    </r>
    <r>
      <rPr>
        <sz val="12"/>
        <rFont val="Century Gothic"/>
        <family val="2"/>
      </rPr>
      <t xml:space="preserve"> Se comunica el Plan de trabajo de Auditoria Interna al proceso Sistema Integrado de Gestión con radicado N° 2020IE95082 del 06/06/2020 y se da Alcance al radicado 2020IE95082 mediante memorando N° 2020IE95402 del 07 de junio de 2020.
</t>
    </r>
    <r>
      <rPr>
        <b/>
        <sz val="12"/>
        <rFont val="Century Gothic"/>
        <family val="2"/>
      </rPr>
      <t>JUNIO</t>
    </r>
    <r>
      <rPr>
        <sz val="12"/>
        <rFont val="Century Gothic"/>
        <family val="2"/>
      </rPr>
      <t>: Se comunica informe preliminar mediante radicado N° 2020IE105701 Proceso 4803449 del 26 de junio de 2020.</t>
    </r>
  </si>
  <si>
    <r>
      <rPr>
        <b/>
        <sz val="12"/>
        <rFont val="Century Gothic"/>
        <family val="2"/>
      </rPr>
      <t>FEBRERO:</t>
    </r>
    <r>
      <rPr>
        <sz val="12"/>
        <rFont val="Century Gothic"/>
        <family val="2"/>
      </rPr>
      <t xml:space="preserve"> Mediante radicado N°2020IE46863 del 27 de febrero de 2020, se comunica el resultado del seguimiento de respuestas a entes de control de la Subdirección de Ecosistemas y Ruralidad.
</t>
    </r>
    <r>
      <rPr>
        <b/>
        <sz val="12"/>
        <rFont val="Century Gothic"/>
        <family val="2"/>
      </rPr>
      <t xml:space="preserve">MAYO: </t>
    </r>
    <r>
      <rPr>
        <sz val="12"/>
        <rFont val="Century Gothic"/>
        <family val="2"/>
      </rPr>
      <t>Mediante radicado N° 2020IE87962 Proceso 4780392 del 26 de mayo de 2020, se comunica el resultado del seguimiento de respuestas a entes de control.</t>
    </r>
  </si>
  <si>
    <r>
      <t xml:space="preserve">ABRIL: </t>
    </r>
    <r>
      <rPr>
        <sz val="12"/>
        <rFont val="Century Gothic"/>
        <family val="2"/>
      </rPr>
      <t xml:space="preserve"> Mediante radicado N° 2020IE71497 del 16 de abril  se soicita información prelimianr para planificación de auditoría.
</t>
    </r>
    <r>
      <rPr>
        <b/>
        <sz val="12"/>
        <rFont val="Century Gothic"/>
        <family val="2"/>
      </rPr>
      <t>JUNIO:</t>
    </r>
    <r>
      <rPr>
        <sz val="12"/>
        <rFont val="Century Gothic"/>
        <family val="2"/>
      </rPr>
      <t xml:space="preserve"> Se avanza en el diligenciamiento de los formatos de la etapa de planeación del  proceso para la auditoria a Metrología, Monitoreo y Modelación. 
</t>
    </r>
    <r>
      <rPr>
        <b/>
        <sz val="12"/>
        <rFont val="Century Gothic"/>
        <family val="2"/>
      </rPr>
      <t>JUNIO:</t>
    </r>
    <r>
      <rPr>
        <sz val="12"/>
        <rFont val="Century Gothic"/>
        <family val="2"/>
      </rPr>
      <t xml:space="preserve"> Se remite mediante radicado N° 2020IE104189 Proc 4799805 del 25 de junio de 2020, Plan de Trabajo de Auditoria Interna Integral. Proceso Metrología, Monitoreo y Modelación. Citación reunión de apertura virtual el 30 de junio a partir de las 9 a.m.</t>
    </r>
  </si>
  <si>
    <t>Evaluación  de la aprehensión de las capacitaciones y socializaciones del fomento de la cultura del control en los siguientes  temas: 
(Roles de la Oficina de Control Interno, Metodología para la Gestión de riesgos,  código de integridad, Manual operativo del MIPG, MECI, Metodología de anállisis de causa).</t>
  </si>
  <si>
    <r>
      <rPr>
        <b/>
        <sz val="12"/>
        <rFont val="Century Gothic"/>
        <family val="2"/>
      </rPr>
      <t>JUNIO:</t>
    </r>
    <r>
      <rPr>
        <sz val="12"/>
        <rFont val="Century Gothic"/>
        <family val="2"/>
      </rPr>
      <t xml:space="preserve"> Se comunica para que se realice la Evaluación de la aprehensión de la capacitación y socialización en: roles de la Oficina de Control Interno, Código de Integridad, MIPG, DIMENSION 7 Control Interno: MECI, Líneas de defensa y sistema de gestión de riesgos,  mediante el radicado N° 2020IE98922 del 12 de junio de 2020.
</t>
    </r>
    <r>
      <rPr>
        <b/>
        <sz val="12"/>
        <rFont val="Century Gothic"/>
        <family val="2"/>
      </rPr>
      <t>JUNIO</t>
    </r>
    <r>
      <rPr>
        <sz val="12"/>
        <rFont val="Century Gothic"/>
        <family val="2"/>
      </rPr>
      <t>: Comunicación resultados Evaluación de la aprehensión de la capacitación y socialización en: roles de la Oficina de Control Interno, Código de Integridad, MIPG, DIMENSION 7 Control Interno: MECI, Líneas de defensa y sistema de gestión de riesgos mediante radicado N° 2020IE105956 Proceso 4803539 del 28 de junio de 2020.</t>
    </r>
  </si>
  <si>
    <r>
      <rPr>
        <b/>
        <sz val="12"/>
        <rFont val="Century Gothic"/>
        <family val="2"/>
      </rPr>
      <t>FEBRERO:</t>
    </r>
    <r>
      <rPr>
        <sz val="12"/>
        <rFont val="Century Gothic"/>
        <family val="2"/>
      </rPr>
      <t xml:space="preserve"> Se realizó transmisión FURAG el día 28 de febrero de 2020.  
</t>
    </r>
    <r>
      <rPr>
        <b/>
        <sz val="12"/>
        <rFont val="Century Gothic"/>
        <family val="2"/>
      </rPr>
      <t xml:space="preserve">Publicado en el Link: </t>
    </r>
    <r>
      <rPr>
        <sz val="12"/>
        <rFont val="Century Gothic"/>
        <family val="2"/>
      </rPr>
      <t>http://www.ambientebogota.gov.co/web/transparencia/reportes-de-control-interno/-/document_library_display/Jkr8/view/10101190
TRD- 110-38</t>
    </r>
    <r>
      <rPr>
        <b/>
        <sz val="12"/>
        <rFont val="Century Gothic"/>
        <family val="2"/>
      </rPr>
      <t xml:space="preserve"> INFORMES DE GESTIÓN</t>
    </r>
    <r>
      <rPr>
        <sz val="12"/>
        <rFont val="Century Gothic"/>
        <family val="2"/>
      </rPr>
      <t xml:space="preserve">  - 110-38-38.5 Informes de la Rendición de Cuenta  - Informes a Entes de Control y Vigilancia Electrónico por SIVICOF
Certificado de transmisión-SIVICOF</t>
    </r>
    <r>
      <rPr>
        <b/>
        <sz val="12"/>
        <color rgb="FFFF0000"/>
        <rFont val="Century Gothic"/>
        <family val="2"/>
      </rPr>
      <t xml:space="preserve">
</t>
    </r>
  </si>
  <si>
    <r>
      <rPr>
        <b/>
        <sz val="12"/>
        <rFont val="Century Gothic"/>
        <family val="2"/>
      </rPr>
      <t>MARZO:</t>
    </r>
    <r>
      <rPr>
        <sz val="12"/>
        <rFont val="Century Gothic"/>
        <family val="2"/>
      </rPr>
      <t xml:space="preserve">  Informe de seguimiento al cumplimiento de las normas de derecho de autor fue remitido a las dependencias responsables, mediante forest No. 2020IE65399 del 2020-03-31. Se remitió el informe tambien por correo a la DNDA el correo reposa en la carpeta digital de la secretaria de la oficina de Control Interno.</t>
    </r>
    <r>
      <rPr>
        <b/>
        <sz val="12"/>
        <color rgb="FFFF0000"/>
        <rFont val="Century Gothic"/>
        <family val="2"/>
      </rPr>
      <t xml:space="preserve"> 
</t>
    </r>
    <r>
      <rPr>
        <b/>
        <sz val="12"/>
        <rFont val="Century Gothic"/>
        <family val="2"/>
      </rPr>
      <t xml:space="preserve">Publicado en el Link: </t>
    </r>
    <r>
      <rPr>
        <sz val="12"/>
        <rFont val="Century Gothic"/>
        <family val="2"/>
      </rPr>
      <t>http://www.ambientebogota.gov.co/web/transparencia/reportes-de-control-interno/-/document_library_display/Jkr8/view/10101122/28414?_110_INSTANCE_Jkr8_redirect=http%3A%2F%2Fwww.ambientebogota.gov.co%2Fweb%2Ftransparencia%2Freportes-de-control-interno%2F-%2Fdocument_library_display%2FJkr8%2Fview%2F10101122</t>
    </r>
    <r>
      <rPr>
        <b/>
        <sz val="12"/>
        <rFont val="Century Gothic"/>
        <family val="2"/>
      </rPr>
      <t xml:space="preserve">
</t>
    </r>
    <r>
      <rPr>
        <b/>
        <sz val="12"/>
        <color rgb="FFFF0000"/>
        <rFont val="Century Gothic"/>
        <family val="2"/>
      </rPr>
      <t xml:space="preserve">
</t>
    </r>
    <r>
      <rPr>
        <b/>
        <sz val="12"/>
        <rFont val="Century Gothic"/>
        <family val="2"/>
      </rPr>
      <t>TRD-</t>
    </r>
    <r>
      <rPr>
        <sz val="12"/>
        <rFont val="Century Gothic"/>
        <family val="2"/>
      </rPr>
      <t xml:space="preserve"> 110-38 INFORMES DE GESTIÓN - 110-38-38.7 -Informes Obligatorios por Normatividad Vigente Comunicación oficial -  Informe.</t>
    </r>
  </si>
  <si>
    <r>
      <rPr>
        <b/>
        <sz val="12"/>
        <rFont val="Century Gothic"/>
        <family val="2"/>
      </rPr>
      <t>ENERO:</t>
    </r>
    <r>
      <rPr>
        <sz val="12"/>
        <rFont val="Century Gothic"/>
        <family val="2"/>
      </rPr>
      <t xml:space="preserve"> De acuerdo a la Circular 014 del 11 de diciembre de 2019 de la Veeduría Distrital, da el lineamiento de presentar el informe a más tardar el día 10 de febrero de 2020, por tal razón se realizá la modificación para el mes de febrero de 2020.
</t>
    </r>
    <r>
      <rPr>
        <b/>
        <sz val="12"/>
        <rFont val="Century Gothic"/>
        <family val="2"/>
      </rPr>
      <t>FEBRERO 12:</t>
    </r>
    <r>
      <rPr>
        <sz val="12"/>
        <rFont val="Century Gothic"/>
        <family val="2"/>
      </rPr>
      <t xml:space="preserve">  Se incluye en informes de Ley:  Seguimiento a la estrategia de racionalización de trámites a través del Sistema Único de Información de Trámites -SUIT. Parágrafo 2 Artículo 9 Resolución 1099 de 2017 DAFP, la fecha se le incluirá cuando la entidad haya racionalizado los trámites y el SUIT sea aperturado para el seguimiento de la OCI.
</t>
    </r>
    <r>
      <rPr>
        <b/>
        <sz val="12"/>
        <rFont val="Century Gothic"/>
        <family val="2"/>
      </rPr>
      <t>MAYO 15:</t>
    </r>
    <r>
      <rPr>
        <sz val="12"/>
        <rFont val="Century Gothic"/>
        <family val="2"/>
      </rPr>
      <t xml:space="preserve"> Ser incluye la actividad 104 Capacitaciones o socializaciones para el  Fometo de la Cultura de la  Metodología Gestión de Riesgos, Roles de la Oficina de Control Interno). 
</t>
    </r>
    <r>
      <rPr>
        <b/>
        <sz val="12"/>
        <rFont val="Century Gothic"/>
        <family val="2"/>
      </rPr>
      <t>MAYO 18:</t>
    </r>
    <r>
      <rPr>
        <sz val="12"/>
        <rFont val="Century Gothic"/>
        <family val="2"/>
      </rPr>
      <t xml:space="preserve"> Se autoriza en reunión incorporar1. la Evaluación al Estatuto de Auditoría  2. Evalaución al Código de Integridad. 
</t>
    </r>
    <r>
      <rPr>
        <b/>
        <sz val="12"/>
        <rFont val="Century Gothic"/>
        <family val="2"/>
      </rPr>
      <t>MAYO 18:</t>
    </r>
    <r>
      <rPr>
        <sz val="12"/>
        <rFont val="Century Gothic"/>
        <family val="2"/>
      </rPr>
      <t xml:space="preserve"> Se autorizar en reunión de autocontrol incluir el Seguimiento al Plan de Implementación y Sostenibilidad de MIPG - Decreto 807 de 2019.
</t>
    </r>
    <r>
      <rPr>
        <b/>
        <sz val="12"/>
        <rFont val="Century Gothic"/>
        <family val="2"/>
      </rPr>
      <t xml:space="preserve">MAYO 18: </t>
    </r>
    <r>
      <rPr>
        <sz val="12"/>
        <rFont val="Century Gothic"/>
        <family val="2"/>
      </rPr>
      <t xml:space="preserve">Se autoriza en reunión de autocontrol trasladar la programación de las siguientes actividades: 1. Seguimiento a Caja menor  cambiar de  junio para noviembre de 2020, debido a la pandemia por la cual estamos pasando ya que es necesario para dicho seguimiento hacerlo de forma presencial.
2. Evaluación a aprehensión al Código de Integridad se tralada de junio  para septiembre de 2020. 
</t>
    </r>
    <r>
      <rPr>
        <b/>
        <sz val="12"/>
        <rFont val="Century Gothic"/>
        <family val="2"/>
      </rPr>
      <t>MAYO 18:</t>
    </r>
    <r>
      <rPr>
        <sz val="12"/>
        <rFont val="Century Gothic"/>
        <family val="2"/>
      </rPr>
      <t xml:space="preserve">  En la reunión del 18 de mayo se autoriza los siguientes cambios también:
3. Se autoriza trasladar la actividad de Coordinar las sesiones del CICCI (Convocatorias, presentaciones y actas) para el mes de junio de 2020 la cual se encontraba programada para el mes de abril de 2020.
4. Se Autoriza Incluir  en el PAA - ROL ENFOQUE HACÍA LA PREVENCIÓN el Informe del Estado de las Resoluciones de Interés General de La Entidad programarlo para el mes de Junio de 2020.
5. Se Autoriza Incluir  en el PAA - ROL ENFOQUE HACÍA LA PREVENCIÓN Informe Seguimiento a la Implementación de la Política del Daño Antijurídico, programarla para el mes de mayo de 2020.</t>
    </r>
  </si>
  <si>
    <r>
      <rPr>
        <b/>
        <sz val="12"/>
        <rFont val="Century Gothic"/>
        <family val="2"/>
      </rPr>
      <t>MAYO:</t>
    </r>
    <r>
      <rPr>
        <sz val="12"/>
        <rFont val="Century Gothic"/>
        <family val="2"/>
      </rPr>
      <t xml:space="preserve"> 6. Se autoriza  Incluir  en el PAA - ROL ENFOQUE HACÍA LA PREVENCIÓN un informe para el mes de mayoen  de "medición de efectividad del Plan de Mejoramiento suscrito con la Contraloría de Bogotá.  7. Se autoriza  Incluir  en el PAA - ROL ENFOQUE HACÍA LA PREVENCIÓN un informe para el mes de mayo Informe de seguimiento sobre el estado de las acciones del plan de mejoramiento suscrito ante entes externos corte 31 de mayo de 2020, . 8. Se autoriza  Incluir  en el PAA - ROL ENFOQUE HACÍA LA PREVENCIÓN un informe para el mes de mayo Informe de resultados del índice de desempeño institucional - DAFP - Socialización al CICCI.
</t>
    </r>
    <r>
      <rPr>
        <b/>
        <sz val="12"/>
        <rFont val="Century Gothic"/>
        <family val="2"/>
      </rPr>
      <t>JUNIO 1 DE 2020:</t>
    </r>
    <r>
      <rPr>
        <sz val="12"/>
        <rFont val="Century Gothic"/>
        <family val="2"/>
      </rPr>
      <t xml:space="preserve"> En el Comité Institucional  de Coordinación  de Control Interno - CICCI, se autoriza  ampliar la fecha de ejecución de las siguientes Auditorias Internas un (1) mes: 
1. Auditoría al proceso de Metrología, Monitoreo y Modelación 2. Auditoria al Proceso SIG.
Adicionalmente se autorizó inlcuir nuevas actividades en el Plan Anual de Auditorías de la Oficina de Control Interno de la SDA - PAA:
SEGUIMIENTO ESPECIALES:1. Evaluación  aprehensión  capacitación del fomento de la cultura del control. 2.	Evaluación del Estatuto de Auditoría y Código de Ética del Auditor. 3. Seguimiento al Plan de Implementación y Sostenibilidad de MIPG - Decreto 807 de 2019.
ROL ENFOQUE HACÍA LA PREVENCIÓN: 1.Capacitaciones o socializaciones del  Fomento de la Cultura del Control  (Roles de la Oficina de Control Interno, Metodología para la Gestión de riesgos,  código de integridad, Manual operativo del MIPG, MECI, Metodología de análisis de causa). 2. Realizar una medición de la efectividad del Plan de Mejoramiento suscrito ante la Contraloría. 3. Realizar una medición de la efectividad del Plan de Mejoramiento por Proceso. 4 . Informe del estado de las resoluciones de interés general de la entidad. 5. Seguimiento a la implementación de la política de prevención del daño antijurídico. 6. Informe de resultados del índice de desempeño institucional – DAFP-  socialización al CICCI.
EVALUACIÓN Y SEGUIMIENTO: 1. Informes consolidados de seguimiento al Plan de mejoramiento por procesos y suscritos ante entes externos de control
</t>
    </r>
  </si>
  <si>
    <t>Memorando con informe Final y publicación en página WEB</t>
  </si>
  <si>
    <t>Informe,
certificación y publicación en  página WEB</t>
  </si>
  <si>
    <t>memorando  y publicación en  página WEB</t>
  </si>
  <si>
    <t>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</si>
  <si>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</si>
  <si>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</si>
  <si>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</si>
  <si>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</si>
  <si>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</si>
  <si>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</si>
  <si>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</si>
  <si>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Informe  consoidado y publicación en  página WEB</t>
  </si>
  <si>
    <t>MAYO: Mediante radicado N°2020IE87334 Proceso 4779174 del 28 de mayo de 2020 se comunica el Resultado del seguimiento a las Políticas de Prevención del Daño Antijurídico, Acuerdo 001 del 16 de julio de 2019 del Comité de Conciliación de esta entidad.</t>
  </si>
  <si>
    <t>103A.</t>
  </si>
  <si>
    <t>ACTAS</t>
  </si>
  <si>
    <t>Oficios y memorandos</t>
  </si>
  <si>
    <t>Memorandos, Oficios y actas</t>
  </si>
  <si>
    <r>
      <t>ENERO:</t>
    </r>
    <r>
      <rPr>
        <sz val="12"/>
        <rFont val="Century Gothic"/>
        <family val="2"/>
      </rPr>
      <t xml:space="preserve"> Mediante forest No 2020IE03705 del 09 de enero de 2020, se comunico a todas las dependencias la solicitud de información radicada con el forest SDA No. 2020ER03309 para la auditoria regularidad PAD 2020 Código No. 60. 
Mediante forest No 2020EE07650 del 15 de enero de 2020, se apoyo y consolidó la respuesta de la solicitud de información radicada con el forest SDA No. 2020ER03309para la auditoria regularidad PAD 2020 Código No. 60.
Mediante forest No. 2020EE20888 del 30 de enero de 2020, respuesta solicitud de información radicada con el forest SDA No. 2020ER16918 y de la Contraloría No. 2-2020-01342 de la auditoria regularidad PAD 2020 Código No. 60.
Mediante forest No. 2020EE21015 del 30 de enero de 2020, se apoyo y consolidó la respuesta de la solicitud de información radicada con el forest SDA No. 2020ER16922 y de la Contraloría No. 2-2020-01329 para la auditoria regularidad PAD 2020 Código No. 60.
</t>
    </r>
    <r>
      <rPr>
        <b/>
        <sz val="12"/>
        <rFont val="Century Gothic"/>
        <family val="2"/>
      </rPr>
      <t>FEBRERO</t>
    </r>
    <r>
      <rPr>
        <sz val="12"/>
        <rFont val="Century Gothic"/>
        <family val="2"/>
      </rPr>
      <t xml:space="preserve">: Se realizo la consolidacion y tramite para radicacion de los requerimietnos de la Contraloria de Bogota en el marco de la auditoria de Regularidad, código 60, PAD 2020, vigencia 2018, con los siguientes radicados externos: </t>
    </r>
    <r>
      <rPr>
        <b/>
        <sz val="12"/>
        <rFont val="Century Gothic"/>
        <family val="2"/>
      </rPr>
      <t>1.</t>
    </r>
    <r>
      <rPr>
        <sz val="12"/>
        <rFont val="Century Gothic"/>
        <family val="2"/>
      </rPr>
      <t xml:space="preserve"> 2020EE40412 de 19 de febrero de 2020, </t>
    </r>
    <r>
      <rPr>
        <b/>
        <sz val="12"/>
        <rFont val="Century Gothic"/>
        <family val="2"/>
      </rPr>
      <t xml:space="preserve"> 2.</t>
    </r>
    <r>
      <rPr>
        <sz val="12"/>
        <rFont val="Century Gothic"/>
        <family val="2"/>
      </rPr>
      <t xml:space="preserve"> 2020EE45998 de 26 de febrero de 2020, </t>
    </r>
    <r>
      <rPr>
        <b/>
        <sz val="12"/>
        <rFont val="Century Gothic"/>
        <family val="2"/>
      </rPr>
      <t>3.</t>
    </r>
    <r>
      <rPr>
        <sz val="12"/>
        <rFont val="Century Gothic"/>
        <family val="2"/>
      </rPr>
      <t xml:space="preserve"> 2020EE47198 de 27 de febrero.
</t>
    </r>
    <r>
      <rPr>
        <b/>
        <sz val="12"/>
        <rFont val="Century Gothic"/>
        <family val="2"/>
      </rPr>
      <t>ABRIL</t>
    </r>
    <r>
      <rPr>
        <sz val="12"/>
        <rFont val="Century Gothic"/>
        <family val="2"/>
      </rPr>
      <t xml:space="preserve">: Se solicita prorroga a la Contraloría de Bogotá mediante radicado N° 2020EE75891 del 27 de abril de 2020, Durante el mes de abril  se da respuesta al radicado de la contraloria el cual fue remitido con numero 2020ER71579 del 16 de abril y se dio respuesta con radicado 2020EE72194  de 17 de abril.
Se da resppuesta al radicado N° 2020ER76657 del  258/04/2020 y se remite respuesta mediante radicado N° 2020EE77292 del 30 de abril de 2020.
</t>
    </r>
    <r>
      <rPr>
        <b/>
        <sz val="12"/>
        <rFont val="Century Gothic"/>
        <family val="2"/>
      </rPr>
      <t>ABRIL:</t>
    </r>
    <r>
      <rPr>
        <sz val="12"/>
        <rFont val="Century Gothic"/>
        <family val="2"/>
      </rPr>
      <t xml:space="preserve"> Respueta al radicado N° 2020ER73777 del 22 de abril de 2020 y se da repuesta con radicado N° 2020EE74977 del 24 de abril de 2020.
Respuesta al radicado N° 2020ER73795 del 24 de abril se da respuesta mediante radicado N° 2020EE74738 del  22 de abril de 2020.
Respuesta al radicado N° 2020ER71579 del 16 de abril se da respuesta mediante radicado N° 2020EE74722 del  24 de abril de 2020 y radiado 2020EE72194 del 17 de abril de 2020.
</t>
    </r>
    <r>
      <rPr>
        <b/>
        <sz val="12"/>
        <rFont val="Century Gothic"/>
        <family val="2"/>
      </rPr>
      <t xml:space="preserve">JUNIO: </t>
    </r>
    <r>
      <rPr>
        <sz val="12"/>
        <rFont val="Century Gothic"/>
        <family val="2"/>
      </rPr>
      <t>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t>
    </r>
    <r>
      <rPr>
        <b/>
        <sz val="12"/>
        <rFont val="Century Gothic"/>
        <family val="2"/>
      </rPr>
      <t xml:space="preserve">
JUNIO: </t>
    </r>
    <r>
      <rPr>
        <sz val="12"/>
        <rFont val="Century Gothic"/>
        <family val="2"/>
      </rPr>
      <t xml:space="preserve">2020IE99214 del 15 de junio de 2020, 2020EE106709 del 30 de junio de 2020, 2020EE102683 del 23 de junio de 2020.          </t>
    </r>
  </si>
  <si>
    <r>
      <rPr>
        <b/>
        <sz val="12"/>
        <rFont val="Century Gothic"/>
        <family val="2"/>
      </rPr>
      <t>MARZO:</t>
    </r>
    <r>
      <rPr>
        <sz val="12"/>
        <rFont val="Century Gothic"/>
        <family val="2"/>
      </rPr>
      <t xml:space="preserve"> Mediante memorando No. 2020IE63521 del  25 de marzo de 2020, se envian recomendaciones, para la realización de las actividades de autocontrol y autoevaluación, primera línea de defensa, a la Oficina Asesora de Comunicaciones. 
</t>
    </r>
    <r>
      <rPr>
        <b/>
        <sz val="12"/>
        <rFont val="Century Gothic"/>
        <family val="2"/>
      </rPr>
      <t>MARZO:</t>
    </r>
    <r>
      <rPr>
        <sz val="12"/>
        <rFont val="Century Gothic"/>
        <family val="2"/>
      </rPr>
      <t xml:space="preserve"> Se revisaron los radicados que las dependencias enviaron y según el caso  se ajustó la información de la compilación de  todas las resoluciones de interés general de esta entidad de los años 1990 a 2020 comunicada a todas las dependencias con el rad. 2020IE55494, previamente a la revisión de cada resolucion.
</t>
    </r>
    <r>
      <rPr>
        <b/>
        <sz val="12"/>
        <rFont val="Century Gothic"/>
        <family val="2"/>
      </rPr>
      <t>ABRIL:</t>
    </r>
    <r>
      <rPr>
        <sz val="12"/>
        <rFont val="Century Gothic"/>
        <family val="2"/>
      </rPr>
      <t xml:space="preserve"> Se realizó el seguimiento a radiaciones sin cerrar en el aplicativo de la DPSIA mediante radicado N° 2020IE69163 de 8 abril de 2020.
</t>
    </r>
    <r>
      <rPr>
        <b/>
        <sz val="12"/>
        <rFont val="Century Gothic"/>
        <family val="2"/>
      </rPr>
      <t>ABRIL:</t>
    </r>
    <r>
      <rPr>
        <sz val="12"/>
        <rFont val="Century Gothic"/>
        <family val="2"/>
      </rPr>
      <t xml:space="preserve"> Mediante radicado N°2020IE74051 del 22  de abril 2020, se comunica el resultado del seguimiento de respuestas de la  Dirección de Gestión Ambienta a los requerimientos allegados a la Entidad por los diferentes medios de atención, correspondiente a entes de control, del período comprendido entre los meses de julio de 2019 a enero de 2020. 
</t>
    </r>
    <r>
      <rPr>
        <b/>
        <sz val="12"/>
        <rFont val="Century Gothic"/>
        <family val="2"/>
      </rPr>
      <t xml:space="preserve">JUNIO: </t>
    </r>
    <r>
      <rPr>
        <sz val="12"/>
        <rFont val="Century Gothic"/>
        <family val="2"/>
      </rPr>
      <t xml:space="preserve">Socialización informe definitivo de auditoría de regularidad PAD 2020 vigencia 2018 código 60 radicado Contraloría No. 2-2020-09338 y SDA 2020ER97094 mediante radicados N° 2020IE97601 del 10 de junio y alcance con memorando N° 2020IE97971 del 11 de junio de 2020.
</t>
    </r>
    <r>
      <rPr>
        <b/>
        <sz val="12"/>
        <rFont val="Century Gothic"/>
        <family val="2"/>
      </rPr>
      <t>JUNIO:</t>
    </r>
    <r>
      <rPr>
        <sz val="12"/>
        <rFont val="Century Gothic"/>
        <family val="2"/>
      </rPr>
      <t xml:space="preserve"> 2020IE103096 del 23 de junio de 2020 socialización nuevo formato de evalaución semestral de lsistema de control Interno y recomendaciones para mejorar los resultados.
</t>
    </r>
    <r>
      <rPr>
        <b/>
        <sz val="12"/>
        <rFont val="Century Gothic"/>
        <family val="2"/>
      </rPr>
      <t>JUNIO</t>
    </r>
    <r>
      <rPr>
        <sz val="12"/>
        <rFont val="Century Gothic"/>
        <family val="2"/>
      </rPr>
      <t xml:space="preserve">: Se remite mediante radicado N° 2020IE100780 Proceso 4796135 del 17 de junio de 2020, la propuesta de cambio de la Resolución 01455 de 2018 por medio de la cual se crea el Comité Institucional de Coordinación de Control Interno.
</t>
    </r>
    <r>
      <rPr>
        <b/>
        <sz val="12"/>
        <rFont val="Century Gothic"/>
        <family val="2"/>
      </rPr>
      <t>JUNIO</t>
    </r>
    <r>
      <rPr>
        <sz val="12"/>
        <rFont val="Century Gothic"/>
        <family val="2"/>
      </rPr>
      <t xml:space="preserve">: Se remite mediante radicado N°2020IE103096 Proceso 4798713 del 23 de junio de 2020. Socialización nuevo formato de evaluación semestral del sistema de control interno y recomendaciones para mejorar los resultados.
</t>
    </r>
    <r>
      <rPr>
        <b/>
        <sz val="12"/>
        <rFont val="Century Gothic"/>
        <family val="2"/>
      </rPr>
      <t xml:space="preserve">JUNIO: </t>
    </r>
    <r>
      <rPr>
        <sz val="12"/>
        <rFont val="Century Gothic"/>
        <family val="2"/>
      </rPr>
      <t>Se remite mediante radicado N° 2020IE104597 Proceso 4801955 del 25 de junio de 2020, Socialización de la Circular Externa 06 de 19 de junio de 2020 -
Rendición de la Cuenta Sistema de Vigilancia y Control Fiscal – SIVICOF, modificación Formato CB-0027 Contractual Correcciones.</t>
    </r>
  </si>
  <si>
    <r>
      <t xml:space="preserve">MAYO: 1. </t>
    </r>
    <r>
      <rPr>
        <sz val="11"/>
        <rFont val="Century Gothic"/>
        <family val="2"/>
      </rPr>
      <t xml:space="preserve">Mediante radicado N° 2020IE83064   se hace la Socialización de la “Presentación del Fomento de la Cultura del control proceso JURIDICA.
</t>
    </r>
    <r>
      <rPr>
        <b/>
        <sz val="11"/>
        <rFont val="Century Gothic"/>
        <family val="2"/>
      </rPr>
      <t>2.</t>
    </r>
    <r>
      <rPr>
        <sz val="11"/>
        <rFont val="Century Gothic"/>
        <family val="2"/>
      </rPr>
      <t xml:space="preserve"> Mediante radicado N°2020IE83061 se hace la Socialización de la “Presentación del Fomento de la Cultura del control proceso DISCIPLINARIOS</t>
    </r>
    <r>
      <rPr>
        <b/>
        <sz val="11"/>
        <rFont val="Century Gothic"/>
        <family val="2"/>
      </rPr>
      <t xml:space="preserve">.
MAYO: 3. </t>
    </r>
    <r>
      <rPr>
        <sz val="11"/>
        <rFont val="Century Gothic"/>
        <family val="2"/>
      </rPr>
      <t>Mediante radicado N° 2020IE83479 Proceso 4772113 del 17 de mayo de 2020, se remite la Socialización Presentación “Fomento de la Cultura del Control” a todos los directivos de la SDA.</t>
    </r>
    <r>
      <rPr>
        <b/>
        <sz val="11"/>
        <rFont val="Century Gothic"/>
        <family val="2"/>
      </rPr>
      <t xml:space="preserve">MAYO: </t>
    </r>
    <r>
      <rPr>
        <sz val="11"/>
        <rFont val="Century Gothic"/>
        <family val="2"/>
      </rPr>
      <t xml:space="preserve"> 4. Mediante radicado N° 2020IE83333 del mayo 15 de 2020, se hace la Socialización Presentación “Fomento de la Cultura del Control” al Proceso de Gestión Administrativa. 5. proceso de comunicaciones con radicado N° 2020IE83892 del 18 de mayo de 2020. 6. con radicado 2020IE83960 del 18 de mayo de 2020, se comunica al proceso de Gestión Financiera.</t>
    </r>
    <r>
      <rPr>
        <b/>
        <sz val="11"/>
        <rFont val="Century Gothic"/>
        <family val="2"/>
      </rPr>
      <t>MAYO: 7.</t>
    </r>
    <r>
      <rPr>
        <sz val="11"/>
        <rFont val="Century Gothic"/>
        <family val="2"/>
      </rPr>
      <t>Mediante radicado No. 2020IE87251 del 26 de mayo de 2020 se socializó al proceso de Metrología, Monitoreo y Modelación el material sobre fomento de la cultura del control, MIPG, MECI, Riesgos, Código de Integridad, roles de la Oficina de Control Interno y planes de mejoramiento.</t>
    </r>
    <r>
      <rPr>
        <b/>
        <sz val="11"/>
        <rFont val="Century Gothic"/>
        <family val="2"/>
      </rPr>
      <t>MAYO:</t>
    </r>
    <r>
      <rPr>
        <sz val="11"/>
        <rFont val="Century Gothic"/>
        <family val="2"/>
      </rPr>
      <t xml:space="preserve"> 8. Mediante radicado No. 2020IE87176 del 26 de mayo de 2020 se socializó al proceso de Evaluación, Control y Seguimiento el material sobre fomento de la cultura del control, MIPG, MECI, Riesgos, Código de Integridad, roles de la Oficina de Control Interno y planes de mejoramiento.</t>
    </r>
    <r>
      <rPr>
        <b/>
        <sz val="11"/>
        <rFont val="Century Gothic"/>
        <family val="2"/>
      </rPr>
      <t xml:space="preserve">MAYO: </t>
    </r>
    <r>
      <rPr>
        <sz val="11"/>
        <rFont val="Century Gothic"/>
        <family val="2"/>
      </rPr>
      <t xml:space="preserve">9. Radicado N° 2020IE83567 Proceso 4775841 del 18 de mayo de 2020 Socialización de la “Presentación del Fomento de la Cultura del Control” al Proceso de Planeación Ambiental. 10. Memorando 2020IE84821 del 19 de mayo de 2020 - Socialización Presentación “Fomento de la Cultura del Control” al Proceso de Gestión Ambiental y Desarrollo Rural. 11. 2020IE84825 del 19 de mayo de 2020 - Socialización Presentación “Fomento de la Cultura del Control” al Proceso de Gestión Tecnológica. 12. 2020IE84829 del 19/05/2020 - Socialización Presentación “Fomento de la Cultura del Control” al Proceso de Gestión del Talento Humano. 13. 2020IE84830 del 19/05/2020 - Socialización Presentación “Fomento de la Cultura del Control” al Proceso de Sistema Integrado de Gestión. 14. 2020IE85370 del 21/05/2020 - Socialización de la “Presentación del Fomento de la Cultura del Control” al Proceso Servicio a la Ciudadanía. 15. 2020IE85413 del 21/05/2020 - Socialización de la “Presentación del Fomento de la Cultura del Control” al Proceso Participación y Educación Ambiental. 16. 2020IE85492 DEL 21/05/2020 - Socialización de la “Presentación del Fomento de la Cultura del Control” al Proceso de Gestión Contractual. 17. 2020IE85996 21/05/2020 - Socialización de la “Presentación del Fomento de la Cultura del Control” al Proceso Direccionamiento Estratégico. 18. 2020IE86016 del 22/05/2020 - Socialización de la “Presentación del Fomento de la Cultura del Control” al Proceso Gestión Documental. </t>
    </r>
    <r>
      <rPr>
        <b/>
        <sz val="11"/>
        <rFont val="Century Gothic"/>
        <family val="2"/>
      </rPr>
      <t xml:space="preserve">JUNIO: </t>
    </r>
    <r>
      <rPr>
        <sz val="11"/>
        <rFont val="Century Gothic"/>
        <family val="2"/>
      </rPr>
      <t>19 Y 20. Socialización informe definitivo de auditoría de regularidad PAD 2020 vigencia 2018 código 60 radicado Contraloría No. 2-2020-09338 y SDA 2020ER97094 mediante radicados N° 2020IE97601 del 10 de junio y alcance con memorando N° 2020IE97971 del 11 de junio de 2020.</t>
    </r>
    <r>
      <rPr>
        <b/>
        <sz val="11"/>
        <rFont val="Century Gothic"/>
        <family val="2"/>
      </rPr>
      <t xml:space="preserve">JUNIO: 21. </t>
    </r>
    <r>
      <rPr>
        <sz val="11"/>
        <rFont val="Century Gothic"/>
        <family val="2"/>
      </rPr>
      <t xml:space="preserve">ACTA DEL CICCI No. 002 - Reunión del Comité de fecha 01 de junio de 2020 TRD: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t>
    </r>
    <r>
      <rPr>
        <b/>
        <sz val="11"/>
        <rFont val="Century Gothic"/>
        <family val="2"/>
      </rPr>
      <t>JUNIO:</t>
    </r>
    <r>
      <rPr>
        <sz val="11"/>
        <rFont val="Century Gothic"/>
        <family val="2"/>
      </rPr>
      <t xml:space="preserve"> </t>
    </r>
    <r>
      <rPr>
        <b/>
        <sz val="11"/>
        <rFont val="Century Gothic"/>
        <family val="2"/>
      </rPr>
      <t>22</t>
    </r>
    <r>
      <rPr>
        <sz val="11"/>
        <rFont val="Century Gothic"/>
        <family val="2"/>
      </rPr>
      <t xml:space="preserve">. 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           </t>
    </r>
  </si>
  <si>
    <r>
      <rPr>
        <b/>
        <sz val="12"/>
        <rFont val="Century Gothic"/>
        <family val="2"/>
      </rPr>
      <t xml:space="preserve">Informe de PQRSF, </t>
    </r>
    <r>
      <rPr>
        <sz val="12"/>
        <rFont val="Century Gothic"/>
        <family val="2"/>
      </rPr>
      <t xml:space="preserve"> 
</t>
    </r>
    <r>
      <rPr>
        <b/>
        <u/>
        <sz val="12"/>
        <rFont val="Century Gothic"/>
        <family val="2"/>
      </rPr>
      <t>Ley 1474  Artículo 76</t>
    </r>
    <r>
      <rPr>
        <sz val="12"/>
        <rFont val="Century Gothic"/>
        <family val="2"/>
      </rPr>
      <t xml:space="preserve">, </t>
    </r>
    <r>
      <rPr>
        <b/>
        <u/>
        <sz val="12"/>
        <rFont val="Century Gothic"/>
        <family val="2"/>
      </rPr>
      <t xml:space="preserve">semestral </t>
    </r>
    <r>
      <rPr>
        <u/>
        <sz val="12"/>
        <rFont val="Century Gothic"/>
        <family val="2"/>
      </rPr>
      <t>d</t>
    </r>
    <r>
      <rPr>
        <sz val="12"/>
        <rFont val="Century Gothic"/>
        <family val="2"/>
      </rPr>
      <t>irigido al Secretario de la entidad.</t>
    </r>
  </si>
  <si>
    <r>
      <rPr>
        <b/>
        <sz val="12"/>
        <rFont val="Century Gothic"/>
        <family val="2"/>
      </rPr>
      <t xml:space="preserve">ENERO: </t>
    </r>
    <r>
      <rPr>
        <sz val="12"/>
        <rFont val="Century Gothic"/>
        <family val="2"/>
      </rPr>
      <t>Seguimiento a compromisos CICCI  memorando N° 2019IE299085 del 23 de diciembre de 2019.</t>
    </r>
    <r>
      <rPr>
        <b/>
        <sz val="12"/>
        <rFont val="Century Gothic"/>
        <family val="2"/>
      </rPr>
      <t xml:space="preserve">
ENERO: </t>
    </r>
    <r>
      <rPr>
        <sz val="12"/>
        <rFont val="Century Gothic"/>
        <family val="2"/>
      </rPr>
      <t xml:space="preserve"> ACTA DEL CICCI No. 001 - Reunión del Comité de fecha 28 de enero de 2020</t>
    </r>
    <r>
      <rPr>
        <b/>
        <sz val="12"/>
        <rFont val="Century Gothic"/>
        <family val="2"/>
      </rPr>
      <t xml:space="preserve"> TRD:</t>
    </r>
    <r>
      <rPr>
        <sz val="12"/>
        <rFont val="Century Gothic"/>
        <family val="2"/>
      </rPr>
      <t xml:space="preserve">   110-2-2.2 - ACTAS - Actas de Comité del Sistema Integrado de Gestión y Control Interno - Actas de Comité institucional de coordinación de control interno - CICCI.  Se citó a estécomité mediante radicado N° 2020IE00691  del 03 de enero de 2020  Y 2020IE14431 del 23 de enero de 2020.
</t>
    </r>
    <r>
      <rPr>
        <b/>
        <sz val="12"/>
        <rFont val="Century Gothic"/>
        <family val="2"/>
      </rPr>
      <t>ABRIL:</t>
    </r>
    <r>
      <rPr>
        <sz val="12"/>
        <rFont val="Century Gothic"/>
        <family val="2"/>
      </rPr>
      <t xml:space="preserve"> Seguimiento a compromisos del acta del CICCI N° 001 del 28 ded enero de 2020, memorando N° 2020IE69110 Proceso 4758666 del 08 de abril de 2020.         
</t>
    </r>
    <r>
      <rPr>
        <b/>
        <sz val="12"/>
        <rFont val="Century Gothic"/>
        <family val="2"/>
      </rPr>
      <t xml:space="preserve">JUNIO: </t>
    </r>
    <r>
      <rPr>
        <sz val="12"/>
        <rFont val="Century Gothic"/>
        <family val="2"/>
      </rPr>
      <t xml:space="preserve">ACTA DEL CICCI No. 002 - Reunión del Comité de fecha 01 de junio de 2020 </t>
    </r>
    <r>
      <rPr>
        <b/>
        <sz val="12"/>
        <rFont val="Century Gothic"/>
        <family val="2"/>
      </rPr>
      <t xml:space="preserve">TRD: </t>
    </r>
    <r>
      <rPr>
        <sz val="12"/>
        <rFont val="Century Gothic"/>
        <family val="2"/>
      </rPr>
      <t xml:space="preserve">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t>
    </r>
    <r>
      <rPr>
        <b/>
        <sz val="12"/>
        <rFont val="Century Gothic"/>
        <family val="2"/>
      </rPr>
      <t>JUNIO</t>
    </r>
    <r>
      <rPr>
        <sz val="12"/>
        <rFont val="Century Gothic"/>
        <family val="2"/>
      </rPr>
      <t>: 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           
NOTA. La Jefe de la Oficina de Control Interno asisté con voz y sin voto a los comités de : 1. Gestión y Desempeño, 2 . Sostenibilidad Contable, 3. Comite de Conciliaciones.</t>
    </r>
  </si>
  <si>
    <r>
      <rPr>
        <b/>
        <sz val="12"/>
        <rFont val="Century Gothic"/>
        <family val="2"/>
      </rPr>
      <t>FEBRERO:</t>
    </r>
    <r>
      <rPr>
        <sz val="12"/>
        <rFont val="Century Gothic"/>
        <family val="2"/>
      </rPr>
      <t xml:space="preserve"> Se realizó transmisión en el SIVICOF formulario CB0402 seguimiento Plan  de mejoramiento. </t>
    </r>
    <r>
      <rPr>
        <b/>
        <sz val="12"/>
        <rFont val="Century Gothic"/>
        <family val="2"/>
      </rPr>
      <t xml:space="preserve">
Publicado en el Link: </t>
    </r>
    <r>
      <rPr>
        <sz val="12"/>
        <rFont val="Century Gothic"/>
        <family val="2"/>
      </rPr>
      <t>http://www.ambientebogota.gov.co/web/transparencia/informe-de-rendicion-de-la-cuenta-fiscal
TRD- 110-38 INFORMES DE GESTIÓN - 110-38-38.7 -Informes Obligatorios por Normatividad Vigente Comunicación oficial -  Informe.</t>
    </r>
  </si>
  <si>
    <t xml:space="preserve">Auditoría al proceso gestión de servicio a la ciudadanía (Incluye mecanismos de participación ciudadana)
</t>
  </si>
  <si>
    <t xml:space="preserve">Auditoría al proceso de Planeación Ambiental
</t>
  </si>
  <si>
    <t>SEGUIMIENTO DEL PLAN ANUAL DE AUDITORIA DE LAOFICINA DE CONTROLMINTERNO DE LA SECRETARÍA DISTRITAL DE AMBIENTE CON CORTE A JUNIO 30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</si>
</sst>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3" x14ac:knownFonts="1">
    <font>
      <sz val="11"/>
      <color theme="1"/>
      <name val="Arial"/>
      <family val="2"/>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2"/>
      <color theme="1"/>
      <name val="Century Gothic"/>
      <family val="2"/>
    </font>
    <font>
      <b/>
      <sz val="12"/>
      <name val="Century Gothic"/>
      <family val="2"/>
    </font>
    <font>
      <sz val="12"/>
      <color rgb="FFFF0000"/>
      <name val="Century Gothic"/>
      <family val="2"/>
    </font>
    <font>
      <b/>
      <u/>
      <sz val="12"/>
      <name val="Century Gothic"/>
      <family val="2"/>
    </font>
    <font>
      <u/>
      <sz val="12"/>
      <name val="Century Gothic"/>
      <family val="2"/>
    </font>
    <font>
      <sz val="12"/>
      <color indexed="8"/>
      <name val="Century Gothic"/>
      <family val="2"/>
    </font>
    <font>
      <b/>
      <sz val="16"/>
      <name val="Arial"/>
      <family val="2"/>
    </font>
    <font>
      <sz val="16"/>
      <name val="Arial"/>
      <family val="2"/>
    </font>
    <font>
      <sz val="16"/>
      <color theme="1"/>
      <name val="Arial"/>
      <family val="2"/>
    </font>
    <font>
      <b/>
      <sz val="16"/>
      <color theme="1"/>
      <name val="Arial"/>
      <family val="2"/>
    </font>
    <font>
      <b/>
      <sz val="10"/>
      <color theme="1"/>
      <name val="Arial"/>
      <family val="2"/>
    </font>
    <font>
      <sz val="10"/>
      <color rgb="FFFF0000"/>
      <name val="Arial"/>
      <family val="2"/>
    </font>
    <font>
      <sz val="9"/>
      <color theme="1"/>
      <name val="Arial"/>
      <family val="2"/>
    </font>
    <font>
      <sz val="11"/>
      <color rgb="FFFF0000"/>
      <name val="Arial"/>
      <family val="2"/>
    </font>
    <font>
      <b/>
      <sz val="12"/>
      <color rgb="FFFF0000"/>
      <name val="Century Gothic"/>
      <family val="2"/>
    </font>
    <font>
      <b/>
      <u/>
      <sz val="12"/>
      <color theme="1"/>
      <name val="Century Gothic"/>
      <family val="2"/>
    </font>
    <font>
      <b/>
      <sz val="12"/>
      <name val="Arial"/>
      <family val="2"/>
    </font>
    <font>
      <sz val="12"/>
      <name val="Arial"/>
      <family val="2"/>
    </font>
    <font>
      <b/>
      <sz val="11"/>
      <name val="Century Gothic"/>
      <family val="2"/>
    </font>
    <font>
      <sz val="11"/>
      <name val="Century Gothic"/>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AFE9E8"/>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CCCCFF"/>
        <bgColor indexed="64"/>
      </patternFill>
    </fill>
    <fill>
      <patternFill patternType="solid">
        <fgColor theme="4"/>
        <bgColor indexed="64"/>
      </patternFill>
    </fill>
    <fill>
      <patternFill patternType="solid">
        <fgColor rgb="FFE09DE5"/>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9" fontId="2" fillId="0" borderId="0" applyFont="0" applyFill="0" applyBorder="0" applyAlignment="0" applyProtection="0"/>
    <xf numFmtId="9" fontId="3" fillId="0" borderId="0" applyFont="0" applyFill="0" applyBorder="0" applyAlignment="0" applyProtection="0"/>
    <xf numFmtId="0" fontId="3" fillId="0" borderId="0"/>
    <xf numFmtId="43" fontId="2" fillId="0" borderId="0" applyFont="0" applyFill="0" applyBorder="0" applyAlignment="0" applyProtection="0"/>
  </cellStyleXfs>
  <cellXfs count="352">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5" borderId="15" xfId="0" applyFont="1" applyFill="1" applyBorder="1" applyAlignment="1">
      <alignment horizontal="center" vertical="center"/>
    </xf>
    <xf numFmtId="0" fontId="1" fillId="3"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2"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4" fillId="7" borderId="22" xfId="0" applyFont="1" applyFill="1" applyBorder="1" applyAlignment="1">
      <alignment horizontal="center" vertical="center"/>
    </xf>
    <xf numFmtId="0" fontId="4" fillId="7" borderId="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32"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3" borderId="34" xfId="0" applyFont="1" applyFill="1" applyBorder="1" applyAlignment="1">
      <alignment vertical="center" textRotation="90"/>
    </xf>
    <xf numFmtId="0" fontId="1" fillId="3" borderId="35" xfId="0" applyFont="1" applyFill="1" applyBorder="1" applyAlignment="1">
      <alignment horizontal="center" vertical="center" textRotation="90"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5" fillId="3" borderId="33" xfId="0" applyFont="1" applyFill="1" applyBorder="1" applyAlignment="1">
      <alignment horizontal="center" vertical="center" textRotation="90" wrapText="1"/>
    </xf>
    <xf numFmtId="0" fontId="6" fillId="8" borderId="10" xfId="0" applyFont="1" applyFill="1" applyBorder="1" applyAlignment="1">
      <alignment horizontal="center" vertical="center" wrapText="1"/>
    </xf>
    <xf numFmtId="0" fontId="7" fillId="2" borderId="0" xfId="0" applyFont="1" applyFill="1" applyAlignment="1">
      <alignment vertical="center" wrapText="1"/>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6" fillId="8" borderId="10" xfId="0" applyFont="1" applyFill="1" applyBorder="1" applyAlignment="1">
      <alignment horizontal="center" vertical="center" textRotation="90" wrapText="1"/>
    </xf>
    <xf numFmtId="0" fontId="1"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7" fillId="2" borderId="0" xfId="0" applyFont="1" applyFill="1" applyAlignment="1">
      <alignment horizontal="left" vertical="center" wrapText="1"/>
    </xf>
    <xf numFmtId="0" fontId="11" fillId="0"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4"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4" fillId="0" borderId="10" xfId="0" applyFont="1" applyFill="1" applyBorder="1"/>
    <xf numFmtId="0" fontId="11" fillId="0" borderId="10" xfId="0" applyFont="1" applyFill="1" applyBorder="1"/>
    <xf numFmtId="0" fontId="11" fillId="0" borderId="10" xfId="0" applyFont="1" applyFill="1" applyBorder="1" applyAlignment="1">
      <alignment vertical="center" wrapText="1"/>
    </xf>
    <xf numFmtId="0" fontId="12" fillId="2" borderId="0" xfId="0" applyFont="1" applyFill="1" applyAlignment="1">
      <alignment vertical="center" wrapText="1"/>
    </xf>
    <xf numFmtId="0" fontId="11" fillId="11" borderId="10" xfId="0" applyFont="1" applyFill="1" applyBorder="1" applyAlignment="1">
      <alignment vertical="center" wrapText="1"/>
    </xf>
    <xf numFmtId="0" fontId="11" fillId="3"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3"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164" fontId="11" fillId="0" borderId="10" xfId="1"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49" xfId="0" applyFont="1" applyFill="1" applyBorder="1" applyAlignment="1">
      <alignment vertical="center" wrapText="1"/>
    </xf>
    <xf numFmtId="0" fontId="11" fillId="0"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1" fillId="2" borderId="0" xfId="0" applyFont="1" applyFill="1" applyAlignment="1">
      <alignment vertical="center" wrapText="1"/>
    </xf>
    <xf numFmtId="0" fontId="18" fillId="0" borderId="10" xfId="3" applyFont="1" applyFill="1" applyBorder="1" applyAlignment="1">
      <alignment vertical="center" wrapText="1"/>
    </xf>
    <xf numFmtId="43" fontId="11" fillId="2" borderId="10" xfId="4" applyFont="1" applyFill="1" applyBorder="1" applyAlignment="1">
      <alignment horizontal="center" vertical="center" wrapText="1"/>
    </xf>
    <xf numFmtId="3" fontId="14" fillId="2" borderId="10" xfId="0" applyNumberFormat="1" applyFont="1" applyFill="1" applyBorder="1" applyAlignment="1">
      <alignment horizontal="center" vertical="center" wrapText="1"/>
    </xf>
    <xf numFmtId="164" fontId="11" fillId="11" borderId="10" xfId="1" applyNumberFormat="1" applyFont="1" applyFill="1" applyBorder="1" applyAlignment="1">
      <alignment horizontal="center" vertical="center" wrapText="1"/>
    </xf>
    <xf numFmtId="43" fontId="11" fillId="2" borderId="49" xfId="4" applyFont="1" applyFill="1" applyBorder="1" applyAlignment="1">
      <alignment vertical="center" wrapText="1"/>
    </xf>
    <xf numFmtId="43" fontId="12" fillId="2" borderId="0" xfId="4" applyFont="1" applyFill="1" applyAlignment="1">
      <alignment vertical="center" wrapText="1"/>
    </xf>
    <xf numFmtId="0" fontId="11" fillId="2" borderId="49" xfId="0" applyFont="1" applyFill="1" applyBorder="1" applyAlignment="1">
      <alignment vertical="center" wrapText="1"/>
    </xf>
    <xf numFmtId="9" fontId="14" fillId="2" borderId="10" xfId="1" applyFont="1" applyFill="1" applyBorder="1" applyAlignment="1">
      <alignment horizontal="center" vertical="center" wrapText="1"/>
    </xf>
    <xf numFmtId="0" fontId="12" fillId="0" borderId="0" xfId="0" applyFont="1" applyFill="1" applyAlignment="1">
      <alignment vertical="center" wrapText="1"/>
    </xf>
    <xf numFmtId="0" fontId="12" fillId="9" borderId="0" xfId="0" applyFont="1" applyFill="1" applyAlignment="1">
      <alignment vertical="center" wrapText="1"/>
    </xf>
    <xf numFmtId="0" fontId="12" fillId="0" borderId="10" xfId="0" applyFont="1" applyFill="1" applyBorder="1" applyAlignment="1">
      <alignment horizontal="justify" vertical="center" wrapText="1"/>
    </xf>
    <xf numFmtId="0" fontId="11" fillId="0" borderId="0" xfId="0" applyFont="1" applyFill="1" applyAlignment="1">
      <alignment vertical="center" wrapText="1"/>
    </xf>
    <xf numFmtId="164" fontId="11" fillId="11" borderId="48" xfId="1" applyNumberFormat="1" applyFont="1" applyFill="1" applyBorder="1" applyAlignment="1">
      <alignment horizontal="center" vertical="center" wrapText="1"/>
    </xf>
    <xf numFmtId="0" fontId="12" fillId="2" borderId="48" xfId="0" applyFont="1" applyFill="1" applyBorder="1" applyAlignment="1">
      <alignment vertical="center" wrapText="1"/>
    </xf>
    <xf numFmtId="0" fontId="12" fillId="2" borderId="49" xfId="0" applyFont="1" applyFill="1" applyBorder="1" applyAlignment="1">
      <alignment vertical="center" wrapText="1"/>
    </xf>
    <xf numFmtId="0" fontId="12" fillId="10" borderId="0" xfId="0" applyFont="1" applyFill="1" applyAlignment="1">
      <alignment vertical="center" wrapText="1"/>
    </xf>
    <xf numFmtId="0" fontId="12" fillId="3"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2" fillId="0" borderId="10" xfId="0" applyFont="1" applyFill="1" applyBorder="1" applyAlignment="1">
      <alignment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8" xfId="0" applyFont="1" applyFill="1" applyBorder="1" applyAlignment="1">
      <alignment horizontal="left" vertical="center" wrapText="1"/>
    </xf>
    <xf numFmtId="164" fontId="11" fillId="0" borderId="48" xfId="1" applyNumberFormat="1" applyFont="1" applyFill="1" applyBorder="1" applyAlignment="1">
      <alignment horizontal="center" vertical="center" wrapText="1"/>
    </xf>
    <xf numFmtId="0" fontId="14" fillId="0" borderId="49" xfId="0" applyFont="1" applyFill="1" applyBorder="1" applyAlignment="1">
      <alignment horizontal="left" vertical="center" wrapText="1"/>
    </xf>
    <xf numFmtId="0" fontId="12" fillId="2" borderId="48" xfId="0" applyFont="1" applyFill="1" applyBorder="1" applyAlignment="1">
      <alignment horizontal="justify"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justify" vertical="center" wrapText="1"/>
    </xf>
    <xf numFmtId="0" fontId="14" fillId="0" borderId="49" xfId="2" applyNumberFormat="1" applyFont="1" applyFill="1" applyBorder="1" applyAlignment="1">
      <alignment horizontal="left" vertical="center" wrapText="1"/>
    </xf>
    <xf numFmtId="0" fontId="11" fillId="0" borderId="49" xfId="2" applyNumberFormat="1" applyFont="1" applyFill="1" applyBorder="1" applyAlignment="1">
      <alignment horizontal="left" vertical="center" wrapText="1"/>
    </xf>
    <xf numFmtId="0" fontId="11" fillId="2" borderId="48" xfId="0" applyFont="1" applyFill="1" applyBorder="1" applyAlignment="1">
      <alignment horizontal="justify" vertical="center" wrapText="1"/>
    </xf>
    <xf numFmtId="0" fontId="11" fillId="2" borderId="48" xfId="0" applyFont="1" applyFill="1" applyBorder="1" applyAlignment="1">
      <alignment vertical="center" wrapText="1"/>
    </xf>
    <xf numFmtId="0" fontId="11" fillId="2" borderId="49"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10" borderId="10" xfId="0" applyFont="1" applyFill="1" applyBorder="1" applyAlignment="1">
      <alignment horizontal="center" vertical="center" wrapText="1"/>
    </xf>
    <xf numFmtId="0" fontId="14" fillId="0" borderId="0" xfId="2"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64" fontId="11" fillId="0" borderId="0" xfId="1" applyNumberFormat="1" applyFont="1" applyFill="1" applyBorder="1" applyAlignment="1">
      <alignment horizontal="center" vertical="center" wrapText="1"/>
    </xf>
    <xf numFmtId="0" fontId="14" fillId="2" borderId="0" xfId="0" applyFont="1" applyFill="1" applyAlignment="1">
      <alignment vertical="center" wrapText="1"/>
    </xf>
    <xf numFmtId="0" fontId="11" fillId="2" borderId="0" xfId="0" applyFont="1" applyFill="1" applyAlignment="1">
      <alignment horizontal="left" vertical="center" wrapText="1"/>
    </xf>
    <xf numFmtId="0" fontId="14" fillId="2" borderId="0" xfId="0" applyFont="1" applyFill="1" applyAlignment="1">
      <alignment horizontal="left" vertical="center" wrapText="1"/>
    </xf>
    <xf numFmtId="3" fontId="11" fillId="12" borderId="10" xfId="0" applyNumberFormat="1" applyFont="1" applyFill="1" applyBorder="1" applyAlignment="1">
      <alignment horizontal="center" vertical="center" wrapText="1"/>
    </xf>
    <xf numFmtId="3" fontId="11" fillId="12" borderId="47" xfId="0" applyNumberFormat="1" applyFont="1" applyFill="1" applyBorder="1" applyAlignment="1">
      <alignment horizontal="center" vertical="center" wrapText="1"/>
    </xf>
    <xf numFmtId="0" fontId="11" fillId="2" borderId="47" xfId="0" applyFont="1" applyFill="1" applyBorder="1" applyAlignment="1">
      <alignment vertical="center" wrapText="1"/>
    </xf>
    <xf numFmtId="0" fontId="11" fillId="12" borderId="47" xfId="0" applyFont="1" applyFill="1" applyBorder="1" applyAlignment="1">
      <alignment horizontal="center" vertical="center" wrapText="1"/>
    </xf>
    <xf numFmtId="43" fontId="11" fillId="2" borderId="47" xfId="4" applyFont="1" applyFill="1" applyBorder="1" applyAlignment="1">
      <alignment horizontal="center" vertical="center" wrapText="1"/>
    </xf>
    <xf numFmtId="3" fontId="14" fillId="2" borderId="52" xfId="0" applyNumberFormat="1" applyFont="1" applyFill="1" applyBorder="1" applyAlignment="1">
      <alignment horizontal="center" vertical="center" wrapText="1"/>
    </xf>
    <xf numFmtId="9" fontId="14" fillId="2" borderId="53" xfId="1" applyFont="1" applyFill="1" applyBorder="1" applyAlignment="1">
      <alignment horizontal="center" vertical="center" wrapText="1"/>
    </xf>
    <xf numFmtId="3" fontId="14" fillId="0" borderId="51" xfId="0" applyNumberFormat="1" applyFont="1" applyFill="1" applyBorder="1" applyAlignment="1">
      <alignment horizontal="center" vertical="center" wrapText="1"/>
    </xf>
    <xf numFmtId="16" fontId="14" fillId="13" borderId="11" xfId="0" applyNumberFormat="1" applyFont="1" applyFill="1" applyBorder="1" applyAlignment="1">
      <alignment horizontal="center" vertical="center" textRotation="90" wrapText="1"/>
    </xf>
    <xf numFmtId="0" fontId="14" fillId="13" borderId="11" xfId="0" applyFont="1" applyFill="1" applyBorder="1" applyAlignment="1">
      <alignment horizontal="center" vertical="center" textRotation="90" wrapText="1"/>
    </xf>
    <xf numFmtId="0" fontId="14" fillId="11" borderId="1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2" fillId="0" borderId="50" xfId="0" applyFont="1" applyFill="1" applyBorder="1" applyAlignment="1">
      <alignment horizontal="center" vertical="center" wrapText="1"/>
    </xf>
    <xf numFmtId="3" fontId="14" fillId="0" borderId="55" xfId="0" applyNumberFormat="1" applyFont="1" applyFill="1" applyBorder="1" applyAlignment="1">
      <alignment horizontal="center" vertical="center" wrapText="1"/>
    </xf>
    <xf numFmtId="0" fontId="11" fillId="0" borderId="47" xfId="0" applyFont="1" applyFill="1" applyBorder="1"/>
    <xf numFmtId="0" fontId="11" fillId="0" borderId="47" xfId="0" applyFont="1" applyFill="1" applyBorder="1" applyAlignment="1">
      <alignment horizontal="center" vertical="center"/>
    </xf>
    <xf numFmtId="3" fontId="14" fillId="2" borderId="51" xfId="0" applyNumberFormat="1" applyFont="1" applyFill="1" applyBorder="1" applyAlignment="1">
      <alignment horizontal="center" vertical="center" wrapText="1"/>
    </xf>
    <xf numFmtId="9" fontId="14" fillId="2" borderId="51" xfId="1" applyFont="1" applyFill="1" applyBorder="1" applyAlignment="1">
      <alignment horizontal="center" vertical="center" wrapText="1"/>
    </xf>
    <xf numFmtId="0" fontId="14" fillId="0" borderId="47"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4" fillId="0" borderId="47" xfId="0" applyFont="1" applyFill="1" applyBorder="1" applyAlignment="1">
      <alignment horizontal="center" vertical="center" wrapText="1"/>
    </xf>
    <xf numFmtId="0" fontId="14" fillId="0" borderId="47" xfId="0" applyFont="1" applyFill="1" applyBorder="1" applyAlignment="1">
      <alignment vertical="center" wrapText="1"/>
    </xf>
    <xf numFmtId="0" fontId="14" fillId="0" borderId="49" xfId="0" applyFont="1" applyFill="1" applyBorder="1" applyAlignment="1">
      <alignment horizontal="center" vertical="center" wrapText="1"/>
    </xf>
    <xf numFmtId="9" fontId="14" fillId="0" borderId="51" xfId="1"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3" borderId="44" xfId="0" applyFont="1" applyFill="1" applyBorder="1" applyAlignment="1">
      <alignment horizontal="left" vertical="center" wrapText="1"/>
    </xf>
    <xf numFmtId="0" fontId="12" fillId="2" borderId="44" xfId="0" applyFont="1" applyFill="1" applyBorder="1" applyAlignment="1">
      <alignment horizontal="justify" vertical="center" wrapText="1"/>
    </xf>
    <xf numFmtId="9" fontId="14" fillId="2" borderId="54" xfId="1" applyFont="1" applyFill="1" applyBorder="1" applyAlignment="1">
      <alignment horizontal="center" vertical="center" wrapText="1"/>
    </xf>
    <xf numFmtId="9" fontId="14" fillId="2" borderId="11" xfId="1" applyFont="1" applyFill="1" applyBorder="1" applyAlignment="1">
      <alignment horizontal="center" vertical="center" wrapText="1"/>
    </xf>
    <xf numFmtId="0" fontId="11" fillId="2" borderId="42" xfId="0" applyFont="1" applyFill="1" applyBorder="1" applyAlignment="1">
      <alignment horizontal="left" vertical="center" wrapText="1"/>
    </xf>
    <xf numFmtId="0" fontId="11" fillId="0" borderId="50" xfId="0" applyFont="1" applyFill="1" applyBorder="1" applyAlignment="1">
      <alignment horizontal="center" vertical="center" wrapText="1"/>
    </xf>
    <xf numFmtId="0" fontId="14" fillId="0" borderId="50" xfId="0" applyFont="1" applyFill="1" applyBorder="1" applyAlignment="1">
      <alignment horizontal="left" vertical="center" wrapText="1"/>
    </xf>
    <xf numFmtId="3" fontId="14"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0" borderId="11" xfId="0" applyFont="1" applyFill="1" applyBorder="1" applyAlignment="1">
      <alignment horizontal="justify" vertical="center" wrapText="1"/>
    </xf>
    <xf numFmtId="0" fontId="11" fillId="0" borderId="11" xfId="0" applyFont="1" applyFill="1" applyBorder="1" applyAlignment="1">
      <alignment horizontal="left" vertical="center" wrapText="1"/>
    </xf>
    <xf numFmtId="164" fontId="11" fillId="11" borderId="11" xfId="1" applyNumberFormat="1" applyFont="1" applyFill="1" applyBorder="1" applyAlignment="1">
      <alignment horizontal="center" vertical="center" wrapText="1"/>
    </xf>
    <xf numFmtId="0" fontId="11" fillId="0" borderId="42" xfId="2" applyNumberFormat="1" applyFont="1" applyFill="1" applyBorder="1" applyAlignment="1">
      <alignment horizontal="left" vertical="center" wrapText="1"/>
    </xf>
    <xf numFmtId="0" fontId="11" fillId="2" borderId="10"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4" fillId="2" borderId="47"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4" fillId="2" borderId="10" xfId="0" applyFont="1" applyFill="1" applyBorder="1" applyAlignment="1">
      <alignment horizontal="center" vertical="center" wrapText="1"/>
    </xf>
    <xf numFmtId="164" fontId="11" fillId="2" borderId="10" xfId="1"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23"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24" fillId="2" borderId="0" xfId="0" applyFont="1" applyFill="1" applyAlignment="1">
      <alignment horizontal="center" vertical="center" wrapText="1"/>
    </xf>
    <xf numFmtId="0" fontId="23" fillId="2" borderId="0" xfId="0" applyFont="1" applyFill="1" applyAlignment="1">
      <alignment horizontal="center" vertical="center" wrapText="1"/>
    </xf>
    <xf numFmtId="0" fontId="4" fillId="2" borderId="0" xfId="0" applyFont="1" applyFill="1" applyAlignment="1">
      <alignment vertical="center" wrapText="1"/>
    </xf>
    <xf numFmtId="0" fontId="24" fillId="2" borderId="0" xfId="0" applyFont="1" applyFill="1" applyAlignment="1">
      <alignment vertical="center" wrapText="1"/>
    </xf>
    <xf numFmtId="0" fontId="4" fillId="6" borderId="5" xfId="0" applyFont="1" applyFill="1" applyBorder="1" applyAlignment="1">
      <alignment vertical="center"/>
    </xf>
    <xf numFmtId="0" fontId="4" fillId="6" borderId="9" xfId="0" applyFont="1" applyFill="1" applyBorder="1" applyAlignment="1">
      <alignment vertical="center" wrapText="1"/>
    </xf>
    <xf numFmtId="0" fontId="23" fillId="6" borderId="8" xfId="0" applyFont="1" applyFill="1" applyBorder="1" applyAlignment="1">
      <alignment vertical="center" wrapText="1"/>
    </xf>
    <xf numFmtId="9" fontId="25" fillId="2" borderId="1" xfId="1" applyFont="1" applyFill="1" applyBorder="1" applyAlignment="1">
      <alignment horizontal="center" vertical="center" wrapText="1"/>
    </xf>
    <xf numFmtId="0" fontId="0" fillId="2" borderId="0" xfId="0" applyFill="1" applyAlignment="1">
      <alignment vertical="center" wrapText="1"/>
    </xf>
    <xf numFmtId="0" fontId="23" fillId="2" borderId="1" xfId="0" applyFont="1" applyFill="1" applyBorder="1" applyAlignment="1">
      <alignment horizontal="center" vertical="center" wrapText="1"/>
    </xf>
    <xf numFmtId="0" fontId="26" fillId="2" borderId="0" xfId="0" applyFont="1" applyFill="1" applyAlignment="1">
      <alignment vertical="center" wrapText="1"/>
    </xf>
    <xf numFmtId="0" fontId="1" fillId="2" borderId="0" xfId="0" applyFont="1" applyFill="1" applyAlignment="1">
      <alignment vertical="center" wrapText="1"/>
    </xf>
    <xf numFmtId="9" fontId="4" fillId="2" borderId="1" xfId="1"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0" fillId="2" borderId="0" xfId="0" applyFont="1" applyFill="1" applyAlignment="1">
      <alignment horizontal="center" vertical="center" wrapText="1"/>
    </xf>
    <xf numFmtId="0" fontId="11" fillId="2" borderId="0" xfId="0" applyFont="1" applyFill="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47" xfId="0" applyNumberFormat="1" applyFont="1" applyFill="1" applyBorder="1" applyAlignment="1">
      <alignment horizontal="center" vertical="center" wrapText="1"/>
    </xf>
    <xf numFmtId="3" fontId="13" fillId="0" borderId="51" xfId="0" applyNumberFormat="1" applyFont="1" applyFill="1" applyBorder="1" applyAlignment="1">
      <alignment horizontal="center" vertical="center" wrapText="1"/>
    </xf>
    <xf numFmtId="3" fontId="12" fillId="0" borderId="49"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64" fontId="12" fillId="0" borderId="10" xfId="1"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50" xfId="0" applyFont="1" applyFill="1" applyBorder="1" applyAlignment="1">
      <alignment horizontal="left" wrapText="1"/>
    </xf>
    <xf numFmtId="0" fontId="11" fillId="0" borderId="50" xfId="0" applyFont="1" applyFill="1" applyBorder="1" applyAlignment="1">
      <alignment horizontal="left" vertical="center" wrapText="1"/>
    </xf>
    <xf numFmtId="0" fontId="14" fillId="0" borderId="5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164" fontId="11" fillId="0" borderId="50" xfId="1" applyNumberFormat="1" applyFont="1" applyFill="1" applyBorder="1" applyAlignment="1">
      <alignment horizontal="center" vertical="center" wrapText="1"/>
    </xf>
    <xf numFmtId="0" fontId="11" fillId="7" borderId="0" xfId="0" applyFont="1" applyFill="1" applyAlignment="1">
      <alignment vertical="center" wrapText="1"/>
    </xf>
    <xf numFmtId="0" fontId="14" fillId="13" borderId="10" xfId="0" applyFont="1" applyFill="1" applyBorder="1" applyAlignment="1">
      <alignment horizontal="center" vertical="center"/>
    </xf>
    <xf numFmtId="3" fontId="11" fillId="0" borderId="51" xfId="0" applyNumberFormat="1" applyFont="1" applyFill="1" applyBorder="1" applyAlignment="1">
      <alignment horizontal="center" vertical="center" wrapText="1"/>
    </xf>
    <xf numFmtId="0" fontId="11" fillId="13" borderId="10" xfId="0" applyFont="1" applyFill="1" applyBorder="1" applyAlignment="1">
      <alignment vertical="center"/>
    </xf>
    <xf numFmtId="0" fontId="14" fillId="13" borderId="10" xfId="0" applyFont="1" applyFill="1" applyBorder="1" applyAlignment="1">
      <alignment vertical="center"/>
    </xf>
    <xf numFmtId="16" fontId="14" fillId="13" borderId="42" xfId="0" applyNumberFormat="1" applyFont="1" applyFill="1" applyBorder="1" applyAlignment="1">
      <alignment horizontal="center" vertical="center" textRotation="90" wrapText="1"/>
    </xf>
    <xf numFmtId="3" fontId="27" fillId="12" borderId="10" xfId="0" applyNumberFormat="1" applyFont="1" applyFill="1" applyBorder="1" applyAlignment="1">
      <alignment horizontal="center" vertical="center" wrapText="1"/>
    </xf>
    <xf numFmtId="3" fontId="14" fillId="2" borderId="59" xfId="0" applyNumberFormat="1" applyFont="1" applyFill="1" applyBorder="1" applyAlignment="1">
      <alignment horizontal="center" vertical="center" wrapText="1"/>
    </xf>
    <xf numFmtId="0" fontId="14" fillId="15" borderId="10" xfId="0" applyFont="1" applyFill="1" applyBorder="1"/>
    <xf numFmtId="0" fontId="11" fillId="15" borderId="10" xfId="0" applyFont="1" applyFill="1" applyBorder="1"/>
    <xf numFmtId="0" fontId="11" fillId="15" borderId="47" xfId="0" applyFont="1" applyFill="1" applyBorder="1"/>
    <xf numFmtId="0" fontId="14" fillId="16" borderId="10" xfId="0" applyFont="1" applyFill="1" applyBorder="1" applyAlignment="1">
      <alignment vertical="center"/>
    </xf>
    <xf numFmtId="0" fontId="14" fillId="16" borderId="10" xfId="0" applyFont="1" applyFill="1" applyBorder="1" applyAlignment="1">
      <alignment horizontal="center" vertical="center"/>
    </xf>
    <xf numFmtId="0" fontId="14" fillId="16" borderId="11" xfId="0" applyFont="1" applyFill="1" applyBorder="1" applyAlignment="1">
      <alignment vertical="center"/>
    </xf>
    <xf numFmtId="16" fontId="14" fillId="16" borderId="11" xfId="0" applyNumberFormat="1" applyFont="1" applyFill="1" applyBorder="1" applyAlignment="1">
      <alignment horizontal="center" vertical="center" textRotation="90" wrapText="1"/>
    </xf>
    <xf numFmtId="16" fontId="14" fillId="16" borderId="43" xfId="0" applyNumberFormat="1" applyFont="1" applyFill="1" applyBorder="1" applyAlignment="1">
      <alignment horizontal="center" vertical="center" textRotation="90" wrapText="1"/>
    </xf>
    <xf numFmtId="0" fontId="14" fillId="16" borderId="51" xfId="0" applyFont="1" applyFill="1" applyBorder="1" applyAlignment="1">
      <alignment horizontal="center" vertical="center" textRotation="90" wrapText="1"/>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48" xfId="0" applyFont="1" applyFill="1" applyBorder="1" applyAlignment="1">
      <alignment horizontal="left" vertical="center" wrapText="1"/>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3" fontId="11" fillId="2" borderId="47" xfId="0" applyNumberFormat="1" applyFont="1" applyFill="1" applyBorder="1" applyAlignment="1">
      <alignment horizontal="center" vertical="center" wrapText="1"/>
    </xf>
    <xf numFmtId="3" fontId="11" fillId="2" borderId="49"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47" xfId="0" applyNumberFormat="1" applyFont="1" applyFill="1" applyBorder="1" applyAlignment="1">
      <alignment horizontal="center" vertical="center" wrapText="1"/>
    </xf>
    <xf numFmtId="3" fontId="11" fillId="0" borderId="49" xfId="0" applyNumberFormat="1" applyFont="1" applyFill="1" applyBorder="1" applyAlignment="1">
      <alignment horizontal="center" vertical="center" wrapText="1"/>
    </xf>
    <xf numFmtId="0" fontId="14" fillId="2" borderId="47"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2" fillId="2" borderId="0" xfId="0" applyFont="1" applyFill="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47" xfId="0" applyNumberFormat="1" applyFont="1" applyFill="1" applyBorder="1" applyAlignment="1">
      <alignment horizontal="center" vertical="center" wrapText="1"/>
    </xf>
    <xf numFmtId="3" fontId="11" fillId="0" borderId="49"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0" fontId="27" fillId="0" borderId="0" xfId="0" applyFont="1" applyFill="1" applyAlignment="1">
      <alignment vertical="center" wrapText="1"/>
    </xf>
    <xf numFmtId="0" fontId="12" fillId="0" borderId="48" xfId="0" applyFont="1" applyFill="1" applyBorder="1" applyAlignment="1">
      <alignment horizontal="justify" vertical="center" wrapText="1"/>
    </xf>
    <xf numFmtId="0" fontId="14" fillId="0" borderId="10" xfId="2" applyNumberFormat="1" applyFont="1" applyFill="1" applyBorder="1" applyAlignment="1">
      <alignment horizontal="left" vertical="center" wrapText="1"/>
    </xf>
    <xf numFmtId="3" fontId="11" fillId="0" borderId="10" xfId="0" applyNumberFormat="1" applyFont="1" applyFill="1" applyBorder="1" applyAlignment="1">
      <alignment horizontal="center" vertical="center" wrapText="1"/>
    </xf>
    <xf numFmtId="3" fontId="11" fillId="0" borderId="47" xfId="0" applyNumberFormat="1" applyFont="1" applyFill="1" applyBorder="1" applyAlignment="1">
      <alignment horizontal="center" vertical="center" wrapText="1"/>
    </xf>
    <xf numFmtId="3" fontId="11" fillId="0" borderId="49" xfId="0" applyNumberFormat="1" applyFont="1" applyFill="1" applyBorder="1" applyAlignment="1">
      <alignment horizontal="center" vertical="center" wrapText="1"/>
    </xf>
    <xf numFmtId="0" fontId="31" fillId="0" borderId="49" xfId="2" applyNumberFormat="1" applyFont="1" applyFill="1" applyBorder="1" applyAlignment="1">
      <alignment horizontal="left" vertical="center" wrapText="1"/>
    </xf>
    <xf numFmtId="3" fontId="27" fillId="0" borderId="10" xfId="0" applyNumberFormat="1" applyFont="1" applyFill="1" applyBorder="1" applyAlignment="1">
      <alignment horizontal="center" vertical="center" wrapText="1"/>
    </xf>
    <xf numFmtId="0" fontId="11" fillId="0" borderId="10" xfId="3" applyFont="1" applyFill="1" applyBorder="1" applyAlignment="1">
      <alignment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2" fillId="2" borderId="0" xfId="0" applyFont="1" applyFill="1" applyAlignment="1">
      <alignment horizontal="left" vertical="center" wrapText="1"/>
    </xf>
    <xf numFmtId="0" fontId="13" fillId="2" borderId="10" xfId="0" applyFont="1" applyFill="1" applyBorder="1" applyAlignment="1">
      <alignment horizontal="center" vertical="center" wrapText="1"/>
    </xf>
    <xf numFmtId="0" fontId="11" fillId="2" borderId="10" xfId="0" applyFont="1" applyFill="1" applyBorder="1" applyAlignment="1">
      <alignment horizontal="left" vertical="top" wrapText="1"/>
    </xf>
    <xf numFmtId="10" fontId="4" fillId="2" borderId="1" xfId="1" applyNumberFormat="1" applyFont="1" applyFill="1" applyBorder="1" applyAlignment="1">
      <alignment horizontal="center" vertical="center" wrapText="1"/>
    </xf>
    <xf numFmtId="10" fontId="4" fillId="2" borderId="5" xfId="1" applyNumberFormat="1" applyFont="1" applyFill="1" applyBorder="1" applyAlignment="1">
      <alignment horizontal="center" vertical="center" wrapText="1"/>
    </xf>
    <xf numFmtId="10" fontId="4" fillId="2" borderId="9" xfId="1" applyNumberFormat="1" applyFont="1" applyFill="1" applyBorder="1" applyAlignment="1">
      <alignment horizontal="center" vertical="center" wrapText="1"/>
    </xf>
    <xf numFmtId="10" fontId="4" fillId="2" borderId="8" xfId="1" applyNumberFormat="1"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Alignment="1">
      <alignment horizontal="left" wrapText="1"/>
    </xf>
    <xf numFmtId="0" fontId="11" fillId="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23" fillId="4" borderId="1" xfId="0" applyFont="1" applyFill="1" applyBorder="1" applyAlignment="1">
      <alignment horizontal="center" vertical="center"/>
    </xf>
    <xf numFmtId="0" fontId="4" fillId="5" borderId="5"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8" xfId="0" applyFont="1" applyFill="1" applyBorder="1" applyAlignment="1">
      <alignment horizontal="center" vertical="center"/>
    </xf>
    <xf numFmtId="0" fontId="4" fillId="6" borderId="5"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8" xfId="0" applyFont="1" applyFill="1" applyBorder="1" applyAlignment="1">
      <alignment horizontal="center" vertical="center"/>
    </xf>
    <xf numFmtId="3" fontId="11" fillId="2" borderId="10" xfId="0" applyNumberFormat="1" applyFont="1" applyFill="1" applyBorder="1" applyAlignment="1">
      <alignment horizontal="center" vertical="center" wrapText="1"/>
    </xf>
    <xf numFmtId="9" fontId="11" fillId="2" borderId="11" xfId="1" applyFont="1" applyFill="1" applyBorder="1" applyAlignment="1">
      <alignment horizontal="center" vertical="center" wrapText="1"/>
    </xf>
    <xf numFmtId="9" fontId="11" fillId="2" borderId="43" xfId="1" applyFont="1" applyFill="1" applyBorder="1" applyAlignment="1">
      <alignment horizontal="center" vertical="center"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49" xfId="0" applyFont="1" applyFill="1" applyBorder="1" applyAlignment="1">
      <alignment horizontal="left" vertical="center" wrapText="1"/>
    </xf>
    <xf numFmtId="3" fontId="11" fillId="2" borderId="49" xfId="0" applyNumberFormat="1" applyFont="1" applyFill="1" applyBorder="1" applyAlignment="1">
      <alignment horizontal="center" vertical="center" wrapText="1"/>
    </xf>
    <xf numFmtId="9" fontId="11" fillId="2" borderId="10" xfId="1" applyFont="1" applyFill="1" applyBorder="1" applyAlignment="1">
      <alignment horizontal="center" vertical="center" wrapText="1"/>
    </xf>
    <xf numFmtId="9" fontId="11" fillId="2" borderId="47" xfId="1" applyFont="1" applyFill="1" applyBorder="1" applyAlignment="1">
      <alignment horizontal="center" vertical="center" wrapText="1"/>
    </xf>
    <xf numFmtId="9" fontId="11" fillId="2" borderId="49" xfId="1" applyFont="1" applyFill="1" applyBorder="1" applyAlignment="1">
      <alignment horizontal="center" vertical="center" wrapText="1"/>
    </xf>
    <xf numFmtId="3" fontId="11" fillId="2" borderId="47" xfId="0" applyNumberFormat="1" applyFont="1" applyFill="1" applyBorder="1" applyAlignment="1">
      <alignment horizontal="center" vertical="center" wrapText="1"/>
    </xf>
    <xf numFmtId="0" fontId="14" fillId="2" borderId="0" xfId="0" applyFont="1" applyFill="1" applyBorder="1" applyAlignment="1">
      <alignment horizontal="left" vertical="center" wrapText="1"/>
    </xf>
    <xf numFmtId="9" fontId="11" fillId="2" borderId="48" xfId="1" applyFont="1" applyFill="1" applyBorder="1" applyAlignment="1">
      <alignment horizontal="center" vertical="center" wrapText="1"/>
    </xf>
    <xf numFmtId="9" fontId="11" fillId="0" borderId="10" xfId="1" applyFont="1" applyFill="1" applyBorder="1" applyAlignment="1">
      <alignment horizontal="center" vertical="center" wrapText="1"/>
    </xf>
    <xf numFmtId="9" fontId="11" fillId="0" borderId="47" xfId="1" applyFont="1" applyFill="1" applyBorder="1" applyAlignment="1">
      <alignment horizontal="center"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3" fontId="11" fillId="0" borderId="10" xfId="0" applyNumberFormat="1" applyFont="1" applyFill="1" applyBorder="1" applyAlignment="1">
      <alignment horizontal="center" vertical="center" wrapText="1"/>
    </xf>
    <xf numFmtId="3" fontId="11" fillId="0" borderId="47" xfId="0" applyNumberFormat="1" applyFont="1" applyFill="1" applyBorder="1" applyAlignment="1">
      <alignment horizontal="center" vertical="center" wrapText="1"/>
    </xf>
    <xf numFmtId="3" fontId="11" fillId="0" borderId="48" xfId="0" applyNumberFormat="1" applyFont="1" applyFill="1" applyBorder="1" applyAlignment="1">
      <alignment horizontal="center" vertical="center" wrapText="1"/>
    </xf>
    <xf numFmtId="3" fontId="11" fillId="0" borderId="49" xfId="0" applyNumberFormat="1" applyFont="1" applyFill="1" applyBorder="1" applyAlignment="1">
      <alignment horizontal="center" vertical="center" wrapText="1"/>
    </xf>
    <xf numFmtId="9" fontId="11" fillId="0" borderId="49" xfId="1" applyFont="1" applyFill="1" applyBorder="1" applyAlignment="1">
      <alignment horizontal="center" vertical="center" wrapText="1"/>
    </xf>
    <xf numFmtId="0" fontId="13" fillId="3" borderId="47"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49" xfId="0" applyFont="1" applyFill="1" applyBorder="1" applyAlignment="1">
      <alignment horizontal="left" vertical="center" wrapText="1"/>
    </xf>
    <xf numFmtId="165" fontId="11" fillId="2" borderId="10" xfId="0" applyNumberFormat="1"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9" fillId="2" borderId="47" xfId="0" applyFont="1" applyFill="1" applyBorder="1" applyAlignment="1">
      <alignment horizontal="center" vertical="justify" wrapText="1"/>
    </xf>
    <xf numFmtId="0" fontId="19" fillId="2" borderId="48" xfId="0" applyFont="1" applyFill="1" applyBorder="1" applyAlignment="1">
      <alignment horizontal="center" vertical="justify" wrapText="1"/>
    </xf>
    <xf numFmtId="0" fontId="29" fillId="2" borderId="48" xfId="0" applyFont="1" applyFill="1" applyBorder="1" applyAlignment="1">
      <alignment horizontal="center" vertical="justify" wrapText="1"/>
    </xf>
    <xf numFmtId="0" fontId="20" fillId="2" borderId="48" xfId="0" applyFont="1" applyFill="1" applyBorder="1" applyAlignment="1">
      <alignment horizontal="center" vertical="justify" wrapText="1"/>
    </xf>
    <xf numFmtId="0" fontId="19" fillId="2" borderId="49" xfId="0" applyFont="1" applyFill="1" applyBorder="1" applyAlignment="1">
      <alignment horizontal="center" vertical="justify" wrapText="1"/>
    </xf>
    <xf numFmtId="0" fontId="20" fillId="2" borderId="47"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30" fillId="2" borderId="48" xfId="0" applyFont="1" applyFill="1" applyBorder="1" applyAlignment="1">
      <alignment horizontal="left"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left" vertical="center" wrapText="1"/>
    </xf>
    <xf numFmtId="0" fontId="21" fillId="2" borderId="47"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7" fillId="2" borderId="48" xfId="0" applyFont="1" applyFill="1" applyBorder="1" applyAlignment="1">
      <alignment horizontal="left" vertical="center" wrapText="1"/>
    </xf>
    <xf numFmtId="0" fontId="21" fillId="2" borderId="48" xfId="0" applyFont="1" applyFill="1" applyBorder="1" applyAlignment="1">
      <alignment horizontal="center" vertical="center" wrapText="1"/>
    </xf>
    <xf numFmtId="0" fontId="21" fillId="2" borderId="49" xfId="0" applyFont="1" applyFill="1" applyBorder="1" applyAlignment="1">
      <alignment horizontal="left" vertical="center" wrapText="1"/>
    </xf>
    <xf numFmtId="0" fontId="14" fillId="2" borderId="47" xfId="0" applyFont="1" applyFill="1" applyBorder="1" applyAlignment="1">
      <alignment horizontal="center" vertical="justify" wrapText="1"/>
    </xf>
    <xf numFmtId="0" fontId="14" fillId="2" borderId="48" xfId="0" applyFont="1" applyFill="1" applyBorder="1" applyAlignment="1">
      <alignment horizontal="center" vertical="justify" wrapText="1"/>
    </xf>
    <xf numFmtId="0" fontId="11" fillId="2" borderId="48" xfId="0" applyFont="1" applyFill="1" applyBorder="1" applyAlignment="1">
      <alignment horizontal="center" vertical="justify" wrapText="1"/>
    </xf>
    <xf numFmtId="0" fontId="14" fillId="2" borderId="49" xfId="0" applyFont="1" applyFill="1" applyBorder="1" applyAlignment="1">
      <alignment horizontal="center" vertical="justify" wrapText="1"/>
    </xf>
    <xf numFmtId="0" fontId="12" fillId="2" borderId="47" xfId="0" applyFont="1" applyFill="1" applyBorder="1" applyAlignment="1">
      <alignment horizontal="left" vertical="center" wrapText="1"/>
    </xf>
    <xf numFmtId="0" fontId="12" fillId="2" borderId="48"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13" fillId="3" borderId="55" xfId="0" applyFont="1" applyFill="1" applyBorder="1" applyAlignment="1">
      <alignment horizontal="center" vertical="center" wrapText="1"/>
    </xf>
    <xf numFmtId="43" fontId="12" fillId="2" borderId="47" xfId="4" applyFont="1" applyFill="1" applyBorder="1" applyAlignment="1">
      <alignment horizontal="center" vertical="center" wrapText="1"/>
    </xf>
    <xf numFmtId="43" fontId="12" fillId="2" borderId="48" xfId="4" applyFont="1" applyFill="1" applyBorder="1" applyAlignment="1">
      <alignment horizontal="center" vertical="center" wrapText="1"/>
    </xf>
    <xf numFmtId="43" fontId="12" fillId="2" borderId="49" xfId="4" applyFont="1" applyFill="1" applyBorder="1" applyAlignment="1">
      <alignment horizontal="center" vertical="center" wrapText="1"/>
    </xf>
    <xf numFmtId="165" fontId="11" fillId="2" borderId="47" xfId="0" applyNumberFormat="1" applyFont="1" applyFill="1" applyBorder="1" applyAlignment="1">
      <alignment horizontal="center" vertical="center" wrapText="1"/>
    </xf>
    <xf numFmtId="165" fontId="11" fillId="2" borderId="49" xfId="0" applyNumberFormat="1" applyFont="1" applyFill="1" applyBorder="1" applyAlignment="1">
      <alignment horizontal="center" vertical="center" wrapText="1"/>
    </xf>
    <xf numFmtId="0" fontId="1" fillId="3" borderId="30" xfId="0" applyFont="1" applyFill="1" applyBorder="1" applyAlignment="1">
      <alignment horizontal="center" vertical="center" textRotation="90"/>
    </xf>
    <xf numFmtId="0" fontId="1" fillId="3" borderId="36" xfId="0" applyFont="1" applyFill="1" applyBorder="1" applyAlignment="1">
      <alignment horizontal="center" vertical="center" textRotation="90"/>
    </xf>
    <xf numFmtId="0" fontId="1" fillId="3" borderId="31" xfId="0" applyFont="1" applyFill="1" applyBorder="1" applyAlignment="1">
      <alignment horizontal="center" vertical="center" textRotation="90"/>
    </xf>
    <xf numFmtId="0" fontId="1" fillId="3" borderId="37" xfId="0" applyFont="1" applyFill="1" applyBorder="1" applyAlignment="1">
      <alignment horizontal="center" vertical="center" textRotation="90"/>
    </xf>
    <xf numFmtId="0" fontId="1" fillId="3" borderId="11"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6" xfId="0" applyFont="1" applyFill="1" applyBorder="1" applyAlignment="1">
      <alignment horizontal="center" vertical="center"/>
    </xf>
    <xf numFmtId="0" fontId="4" fillId="2" borderId="43" xfId="0" applyFont="1" applyFill="1" applyBorder="1" applyAlignment="1">
      <alignment horizontal="justify" vertical="center"/>
    </xf>
    <xf numFmtId="0" fontId="4" fillId="2" borderId="44" xfId="0" applyFont="1" applyFill="1" applyBorder="1" applyAlignment="1">
      <alignment horizontal="justify" vertical="center"/>
    </xf>
    <xf numFmtId="0" fontId="4" fillId="2" borderId="42" xfId="0" applyFont="1" applyFill="1" applyBorder="1" applyAlignment="1">
      <alignment horizontal="justify" vertical="center"/>
    </xf>
    <xf numFmtId="0" fontId="4" fillId="2" borderId="45" xfId="0" applyFont="1" applyFill="1" applyBorder="1" applyAlignment="1">
      <alignment horizontal="justify" vertical="center"/>
    </xf>
    <xf numFmtId="0" fontId="4" fillId="2" borderId="0" xfId="0" applyFont="1" applyFill="1" applyBorder="1" applyAlignment="1">
      <alignment horizontal="justify" vertical="center"/>
    </xf>
    <xf numFmtId="0" fontId="4" fillId="2" borderId="46" xfId="0" applyFont="1" applyFill="1" applyBorder="1" applyAlignment="1">
      <alignment horizontal="justify" vertical="center"/>
    </xf>
    <xf numFmtId="0" fontId="4" fillId="2" borderId="12" xfId="0" applyFont="1" applyFill="1" applyBorder="1" applyAlignment="1">
      <alignment horizontal="justify" vertical="center"/>
    </xf>
    <xf numFmtId="0" fontId="4" fillId="2" borderId="13" xfId="0" applyFont="1" applyFill="1" applyBorder="1" applyAlignment="1">
      <alignment horizontal="justify" vertical="center"/>
    </xf>
    <xf numFmtId="0" fontId="4" fillId="2" borderId="14" xfId="0" applyFont="1" applyFill="1" applyBorder="1" applyAlignment="1">
      <alignment horizontal="justify" vertical="center"/>
    </xf>
    <xf numFmtId="0" fontId="6" fillId="3" borderId="10" xfId="0" applyFont="1" applyFill="1" applyBorder="1" applyAlignment="1">
      <alignment horizontal="left" vertical="center"/>
    </xf>
    <xf numFmtId="0" fontId="6" fillId="8"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horizontal="center" vertical="center"/>
    </xf>
  </cellXfs>
  <cellStyles count="5">
    <cellStyle name="Millares" xfId="4" builtinId="3"/>
    <cellStyle name="Normal" xfId="0" builtinId="0"/>
    <cellStyle name="Normal 2" xfId="3" xr:uid="{00000000-0005-0000-0000-000002000000}"/>
    <cellStyle name="Porcentaje" xfId="1" builtinId="5"/>
    <cellStyle name="Porcentual 2" xfId="2" xr:uid="{00000000-0005-0000-0000-000004000000}"/>
  </cellStyles>
  <dxfs count="0"/>
  <tableStyles count="0" defaultTableStyle="TableStyleMedium2" defaultPivotStyle="PivotStyleLight16"/>
  <colors>
    <mruColors>
      <color rgb="FFFFFF99"/>
      <color rgb="FFFF99FF"/>
      <color rgb="FFE09DE5"/>
      <color rgb="FF33CCCC"/>
      <color rgb="FF66CCFF"/>
      <color rgb="FFFFCCFF"/>
      <color rgb="FFFF6699"/>
      <color rgb="FFCCCCFF"/>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CARLOS MORENO" id="{679BE7E2-DA2D-49AF-BFB5-1F159F410E00}" userId="CARLOS MOREN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1" dT="2020-06-12T18:53:26.24" personId="{679BE7E2-DA2D-49AF-BFB5-1F159F410E00}" id="{BB5EF5AB-245A-42A6-8491-D7AE70A22FEE}">
    <text>En el comite de Coordinación  de Control Interno se autoriza ampliar la ejecución de la auditorias un (1) mes.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216"/>
  <sheetViews>
    <sheetView tabSelected="1" topLeftCell="A7" zoomScale="55" zoomScaleNormal="55" workbookViewId="0">
      <pane xSplit="4" ySplit="8" topLeftCell="E15" activePane="bottomRight" state="frozen"/>
      <selection activeCell="A11" sqref="A11"/>
      <selection pane="topRight" activeCell="F11" sqref="F11"/>
      <selection pane="bottomLeft" activeCell="A14" sqref="A14"/>
      <selection pane="bottomRight" activeCell="D15" sqref="D15"/>
    </sheetView>
  </sheetViews>
  <sheetFormatPr baseColWidth="10" defaultColWidth="20.375" defaultRowHeight="17.25" x14ac:dyDescent="0.2"/>
  <cols>
    <col min="1" max="1" width="19" style="58" customWidth="1"/>
    <col min="2" max="2" width="16.625" style="232" customWidth="1"/>
    <col min="3" max="3" width="32.125" style="232" customWidth="1"/>
    <col min="4" max="4" width="36" style="58" customWidth="1"/>
    <col min="5" max="5" width="17.25" style="232" customWidth="1"/>
    <col min="6" max="6" width="6.75" style="71" customWidth="1"/>
    <col min="7" max="7" width="7.75" style="71" customWidth="1"/>
    <col min="8" max="8" width="7.375" style="71" customWidth="1"/>
    <col min="9" max="10" width="7.125" style="71" customWidth="1"/>
    <col min="11" max="11" width="6.875" style="71" customWidth="1"/>
    <col min="12" max="12" width="7.75" style="71" customWidth="1"/>
    <col min="13" max="14" width="8" style="71" customWidth="1"/>
    <col min="15" max="15" width="6.75" style="71" customWidth="1"/>
    <col min="16" max="16" width="8.125" style="71" customWidth="1"/>
    <col min="17" max="17" width="9.75" style="117" customWidth="1"/>
    <col min="18" max="18" width="16.125" style="71" customWidth="1"/>
    <col min="19" max="19" width="5.625" style="186" customWidth="1"/>
    <col min="20" max="20" width="5.25" style="71" customWidth="1"/>
    <col min="21" max="21" width="8.25" style="71" customWidth="1"/>
    <col min="22" max="22" width="8.75" style="71" customWidth="1"/>
    <col min="23" max="23" width="11.125" style="71" customWidth="1"/>
    <col min="24" max="24" width="6.625" style="71" customWidth="1"/>
    <col min="25" max="25" width="9.75" style="71" hidden="1" customWidth="1"/>
    <col min="26" max="26" width="14.75" style="71" hidden="1" customWidth="1"/>
    <col min="27" max="27" width="5.25" style="71" hidden="1" customWidth="1"/>
    <col min="28" max="28" width="7" style="71" hidden="1" customWidth="1"/>
    <col min="29" max="29" width="5.25" style="71" hidden="1" customWidth="1"/>
    <col min="30" max="30" width="12.125" style="117" hidden="1" customWidth="1"/>
    <col min="31" max="31" width="20.375" style="71" customWidth="1"/>
    <col min="32" max="32" width="23.75" style="71" customWidth="1"/>
    <col min="33" max="33" width="154.625" style="58" customWidth="1"/>
    <col min="34" max="34" width="20.375" style="58"/>
    <col min="35" max="35" width="34.875" style="58" customWidth="1"/>
    <col min="36" max="16384" width="20.375" style="58"/>
  </cols>
  <sheetData>
    <row r="1" spans="1:35" ht="48" customHeight="1" x14ac:dyDescent="0.2">
      <c r="A1" s="301" t="s">
        <v>181</v>
      </c>
      <c r="B1" s="302"/>
      <c r="C1" s="303"/>
      <c r="D1" s="302"/>
      <c r="E1" s="302"/>
      <c r="F1" s="302"/>
      <c r="G1" s="302"/>
      <c r="H1" s="302"/>
      <c r="I1" s="302"/>
      <c r="J1" s="302"/>
      <c r="K1" s="302"/>
      <c r="L1" s="302"/>
      <c r="M1" s="302"/>
      <c r="N1" s="302"/>
      <c r="O1" s="302"/>
      <c r="P1" s="302"/>
      <c r="Q1" s="302"/>
      <c r="R1" s="302"/>
      <c r="S1" s="304"/>
      <c r="T1" s="302"/>
      <c r="U1" s="302"/>
      <c r="V1" s="302"/>
      <c r="W1" s="302"/>
      <c r="X1" s="302"/>
      <c r="Y1" s="302"/>
      <c r="Z1" s="302"/>
      <c r="AA1" s="302"/>
      <c r="AB1" s="302"/>
      <c r="AC1" s="302"/>
      <c r="AD1" s="302"/>
      <c r="AE1" s="302"/>
      <c r="AF1" s="302"/>
      <c r="AG1" s="305"/>
    </row>
    <row r="2" spans="1:35" ht="50.25" customHeight="1" x14ac:dyDescent="0.2">
      <c r="A2" s="306" t="s">
        <v>162</v>
      </c>
      <c r="B2" s="307"/>
      <c r="C2" s="308"/>
      <c r="D2" s="307"/>
      <c r="E2" s="307"/>
      <c r="F2" s="307"/>
      <c r="G2" s="307"/>
      <c r="H2" s="307"/>
      <c r="I2" s="307"/>
      <c r="J2" s="307"/>
      <c r="K2" s="307"/>
      <c r="L2" s="307"/>
      <c r="M2" s="307"/>
      <c r="N2" s="307"/>
      <c r="O2" s="307"/>
      <c r="P2" s="307"/>
      <c r="Q2" s="307"/>
      <c r="R2" s="307"/>
      <c r="S2" s="309"/>
      <c r="T2" s="307"/>
      <c r="U2" s="307"/>
      <c r="V2" s="307"/>
      <c r="W2" s="307"/>
      <c r="X2" s="307"/>
      <c r="Y2" s="307"/>
      <c r="Z2" s="307"/>
      <c r="AA2" s="307"/>
      <c r="AB2" s="307"/>
      <c r="AC2" s="307"/>
      <c r="AD2" s="307"/>
      <c r="AE2" s="307"/>
      <c r="AF2" s="307"/>
      <c r="AG2" s="310"/>
    </row>
    <row r="3" spans="1:35" ht="92.25" customHeight="1" x14ac:dyDescent="0.2">
      <c r="A3" s="306" t="s">
        <v>182</v>
      </c>
      <c r="B3" s="307"/>
      <c r="C3" s="308"/>
      <c r="D3" s="307"/>
      <c r="E3" s="307"/>
      <c r="F3" s="307"/>
      <c r="G3" s="307"/>
      <c r="H3" s="307"/>
      <c r="I3" s="307"/>
      <c r="J3" s="307"/>
      <c r="K3" s="307"/>
      <c r="L3" s="307"/>
      <c r="M3" s="307"/>
      <c r="N3" s="307"/>
      <c r="O3" s="307"/>
      <c r="P3" s="307"/>
      <c r="Q3" s="307"/>
      <c r="R3" s="307"/>
      <c r="S3" s="309"/>
      <c r="T3" s="307"/>
      <c r="U3" s="307"/>
      <c r="V3" s="307"/>
      <c r="W3" s="307"/>
      <c r="X3" s="307"/>
      <c r="Y3" s="307"/>
      <c r="Z3" s="307"/>
      <c r="AA3" s="307"/>
      <c r="AB3" s="307"/>
      <c r="AC3" s="307"/>
      <c r="AD3" s="307"/>
      <c r="AE3" s="307"/>
      <c r="AF3" s="307"/>
      <c r="AG3" s="310"/>
    </row>
    <row r="4" spans="1:35" ht="48.75" customHeight="1" x14ac:dyDescent="0.2">
      <c r="A4" s="306" t="s">
        <v>186</v>
      </c>
      <c r="B4" s="307"/>
      <c r="C4" s="308"/>
      <c r="D4" s="307"/>
      <c r="E4" s="307"/>
      <c r="F4" s="307"/>
      <c r="G4" s="307"/>
      <c r="H4" s="307"/>
      <c r="I4" s="307"/>
      <c r="J4" s="307"/>
      <c r="K4" s="307"/>
      <c r="L4" s="307"/>
      <c r="M4" s="307"/>
      <c r="N4" s="307"/>
      <c r="O4" s="307"/>
      <c r="P4" s="307"/>
      <c r="Q4" s="307"/>
      <c r="R4" s="307"/>
      <c r="S4" s="309"/>
      <c r="T4" s="307"/>
      <c r="U4" s="307"/>
      <c r="V4" s="307"/>
      <c r="W4" s="307"/>
      <c r="X4" s="307"/>
      <c r="Y4" s="307"/>
      <c r="Z4" s="307"/>
      <c r="AA4" s="307"/>
      <c r="AB4" s="307"/>
      <c r="AC4" s="307"/>
      <c r="AD4" s="307"/>
      <c r="AE4" s="307"/>
      <c r="AF4" s="307"/>
      <c r="AG4" s="310"/>
    </row>
    <row r="5" spans="1:35" ht="82.5" customHeight="1" x14ac:dyDescent="0.2">
      <c r="A5" s="311" t="s">
        <v>183</v>
      </c>
      <c r="B5" s="312"/>
      <c r="C5" s="313"/>
      <c r="D5" s="312"/>
      <c r="E5" s="312"/>
      <c r="F5" s="312"/>
      <c r="G5" s="312"/>
      <c r="H5" s="312"/>
      <c r="I5" s="312"/>
      <c r="J5" s="312"/>
      <c r="K5" s="312"/>
      <c r="L5" s="312"/>
      <c r="M5" s="312"/>
      <c r="N5" s="312"/>
      <c r="O5" s="312"/>
      <c r="P5" s="312"/>
      <c r="Q5" s="312"/>
      <c r="R5" s="312"/>
      <c r="S5" s="314"/>
      <c r="T5" s="312"/>
      <c r="U5" s="312"/>
      <c r="V5" s="312"/>
      <c r="W5" s="312"/>
      <c r="X5" s="312"/>
      <c r="Y5" s="312"/>
      <c r="Z5" s="312"/>
      <c r="AA5" s="312"/>
      <c r="AB5" s="312"/>
      <c r="AC5" s="312"/>
      <c r="AD5" s="312"/>
      <c r="AE5" s="312"/>
      <c r="AF5" s="312"/>
      <c r="AG5" s="315"/>
    </row>
    <row r="6" spans="1:35" ht="35.25" customHeight="1" x14ac:dyDescent="0.2">
      <c r="A6" s="316" t="s">
        <v>153</v>
      </c>
      <c r="B6" s="317"/>
      <c r="C6" s="317"/>
      <c r="D6" s="317"/>
      <c r="E6" s="317"/>
      <c r="F6" s="317"/>
      <c r="G6" s="317"/>
      <c r="H6" s="317"/>
      <c r="I6" s="317"/>
      <c r="J6" s="317"/>
      <c r="K6" s="317"/>
      <c r="L6" s="317"/>
      <c r="M6" s="317"/>
      <c r="N6" s="317"/>
      <c r="O6" s="317"/>
      <c r="P6" s="317"/>
      <c r="Q6" s="317"/>
      <c r="R6" s="317"/>
      <c r="S6" s="318"/>
      <c r="T6" s="317"/>
      <c r="U6" s="317"/>
      <c r="V6" s="317"/>
      <c r="W6" s="317"/>
      <c r="X6" s="317"/>
      <c r="Y6" s="317"/>
      <c r="Z6" s="317"/>
      <c r="AA6" s="317"/>
      <c r="AB6" s="317"/>
      <c r="AC6" s="317"/>
      <c r="AD6" s="317"/>
      <c r="AE6" s="317"/>
      <c r="AF6" s="317"/>
      <c r="AG6" s="319"/>
    </row>
    <row r="7" spans="1:35" ht="70.5" hidden="1" customHeight="1" x14ac:dyDescent="0.2">
      <c r="A7" s="259" t="s">
        <v>162</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1"/>
    </row>
    <row r="8" spans="1:35" ht="60" hidden="1" customHeight="1" x14ac:dyDescent="0.2">
      <c r="A8" s="259" t="s">
        <v>163</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1"/>
    </row>
    <row r="9" spans="1:35" ht="39.75" hidden="1" customHeight="1" x14ac:dyDescent="0.2">
      <c r="A9" s="259" t="s">
        <v>161</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1"/>
    </row>
    <row r="10" spans="1:35" ht="78.75" hidden="1" customHeight="1" x14ac:dyDescent="0.2">
      <c r="A10" s="320" t="s">
        <v>174</v>
      </c>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2"/>
    </row>
    <row r="11" spans="1:35" ht="78.75" customHeight="1" x14ac:dyDescent="0.2">
      <c r="A11" s="247" t="s">
        <v>309</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9"/>
    </row>
    <row r="12" spans="1:35" ht="18" customHeight="1" thickBot="1" x14ac:dyDescent="0.25">
      <c r="A12" s="323" t="s">
        <v>115</v>
      </c>
      <c r="B12" s="323" t="s">
        <v>1</v>
      </c>
      <c r="C12" s="323" t="s">
        <v>114</v>
      </c>
      <c r="D12" s="323" t="s">
        <v>26</v>
      </c>
      <c r="E12" s="323" t="s">
        <v>16</v>
      </c>
      <c r="F12" s="212" t="s">
        <v>2</v>
      </c>
      <c r="G12" s="212"/>
      <c r="H12" s="212"/>
      <c r="I12" s="213"/>
      <c r="J12" s="213"/>
      <c r="K12" s="213"/>
      <c r="L12" s="213"/>
      <c r="M12" s="213"/>
      <c r="N12" s="213"/>
      <c r="O12" s="213"/>
      <c r="P12" s="213"/>
      <c r="Q12" s="212"/>
      <c r="R12" s="214"/>
      <c r="S12" s="204" t="s">
        <v>3</v>
      </c>
      <c r="T12" s="205"/>
      <c r="U12" s="202"/>
      <c r="V12" s="202"/>
      <c r="W12" s="202"/>
      <c r="X12" s="202"/>
      <c r="Y12" s="202"/>
      <c r="Z12" s="202"/>
      <c r="AA12" s="202"/>
      <c r="AB12" s="202"/>
      <c r="AC12" s="202"/>
      <c r="AD12" s="202"/>
      <c r="AE12" s="205"/>
      <c r="AF12" s="59"/>
      <c r="AG12" s="60"/>
      <c r="AH12" s="80"/>
      <c r="AI12" s="80"/>
    </row>
    <row r="13" spans="1:35" ht="69.75" customHeight="1" thickBot="1" x14ac:dyDescent="0.25">
      <c r="A13" s="324"/>
      <c r="B13" s="324"/>
      <c r="C13" s="324"/>
      <c r="D13" s="324"/>
      <c r="E13" s="324"/>
      <c r="F13" s="215">
        <v>43101</v>
      </c>
      <c r="G13" s="215">
        <v>43132</v>
      </c>
      <c r="H13" s="215">
        <v>43160</v>
      </c>
      <c r="I13" s="215">
        <v>42826</v>
      </c>
      <c r="J13" s="215">
        <v>43221</v>
      </c>
      <c r="K13" s="215">
        <v>43252</v>
      </c>
      <c r="L13" s="215">
        <v>43282</v>
      </c>
      <c r="M13" s="215">
        <v>43313</v>
      </c>
      <c r="N13" s="215">
        <v>43344</v>
      </c>
      <c r="O13" s="215">
        <v>43374</v>
      </c>
      <c r="P13" s="215">
        <v>43405</v>
      </c>
      <c r="Q13" s="216">
        <v>43435</v>
      </c>
      <c r="R13" s="217" t="s">
        <v>4</v>
      </c>
      <c r="S13" s="206">
        <v>43101</v>
      </c>
      <c r="T13" s="128">
        <v>43132</v>
      </c>
      <c r="U13" s="128">
        <v>43160</v>
      </c>
      <c r="V13" s="128">
        <v>43191</v>
      </c>
      <c r="W13" s="128">
        <v>43221</v>
      </c>
      <c r="X13" s="128">
        <v>43252</v>
      </c>
      <c r="Y13" s="128">
        <v>43282</v>
      </c>
      <c r="Z13" s="128">
        <v>43313</v>
      </c>
      <c r="AA13" s="128">
        <v>43344</v>
      </c>
      <c r="AB13" s="128">
        <v>43374</v>
      </c>
      <c r="AC13" s="128">
        <v>43405</v>
      </c>
      <c r="AD13" s="128">
        <v>43435</v>
      </c>
      <c r="AE13" s="129" t="s">
        <v>4</v>
      </c>
      <c r="AF13" s="130" t="s">
        <v>5</v>
      </c>
      <c r="AG13" s="131" t="s">
        <v>226</v>
      </c>
      <c r="AH13" s="80"/>
      <c r="AI13" s="80"/>
    </row>
    <row r="14" spans="1:35" ht="37.5" customHeight="1" thickBot="1" x14ac:dyDescent="0.25">
      <c r="A14" s="285" t="s">
        <v>116</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7"/>
      <c r="AH14" s="80"/>
      <c r="AI14" s="80"/>
    </row>
    <row r="15" spans="1:35" ht="82.5" customHeight="1" thickBot="1" x14ac:dyDescent="0.25">
      <c r="A15" s="61">
        <v>1</v>
      </c>
      <c r="B15" s="61" t="s">
        <v>6</v>
      </c>
      <c r="C15" s="132" t="s">
        <v>175</v>
      </c>
      <c r="D15" s="49" t="s">
        <v>158</v>
      </c>
      <c r="E15" s="61" t="s">
        <v>284</v>
      </c>
      <c r="F15" s="227"/>
      <c r="G15" s="227"/>
      <c r="H15" s="227"/>
      <c r="I15" s="227"/>
      <c r="J15" s="227"/>
      <c r="K15" s="227"/>
      <c r="L15" s="207"/>
      <c r="M15" s="120">
        <v>1</v>
      </c>
      <c r="N15" s="224"/>
      <c r="O15" s="227"/>
      <c r="P15" s="227"/>
      <c r="Q15" s="228"/>
      <c r="R15" s="127">
        <f>IFERROR(SUM(F15:Q15),"")</f>
        <v>1</v>
      </c>
      <c r="S15" s="229"/>
      <c r="T15" s="227"/>
      <c r="U15" s="227"/>
      <c r="V15" s="227"/>
      <c r="W15" s="227"/>
      <c r="X15" s="227"/>
      <c r="Y15" s="227"/>
      <c r="Z15" s="227"/>
      <c r="AA15" s="227"/>
      <c r="AB15" s="227"/>
      <c r="AC15" s="227"/>
      <c r="AD15" s="227"/>
      <c r="AE15" s="64">
        <f t="shared" ref="AE15:AE24" si="0">IFERROR(SUM(S15:AD15),"")</f>
        <v>0</v>
      </c>
      <c r="AF15" s="65">
        <f t="shared" ref="AF15:AF24" si="1">IF(AND(R15=0,AE15=0),"",IF(IFERROR(AE15/R15,"")&gt;100%,100%,IFERROR(AE15/R15,"")))</f>
        <v>0</v>
      </c>
      <c r="AG15" s="66"/>
      <c r="AH15" s="80"/>
      <c r="AI15" s="80"/>
    </row>
    <row r="16" spans="1:35" ht="95.25" customHeight="1" thickBot="1" x14ac:dyDescent="0.25">
      <c r="A16" s="61">
        <v>2</v>
      </c>
      <c r="B16" s="61" t="s">
        <v>6</v>
      </c>
      <c r="C16" s="132" t="s">
        <v>175</v>
      </c>
      <c r="D16" s="49" t="s">
        <v>154</v>
      </c>
      <c r="E16" s="61" t="s">
        <v>284</v>
      </c>
      <c r="F16" s="227"/>
      <c r="G16" s="227"/>
      <c r="H16" s="227"/>
      <c r="I16" s="227"/>
      <c r="J16" s="227"/>
      <c r="K16" s="227"/>
      <c r="L16" s="227"/>
      <c r="M16" s="227"/>
      <c r="N16" s="227"/>
      <c r="O16" s="241"/>
      <c r="P16" s="120"/>
      <c r="Q16" s="120">
        <v>1</v>
      </c>
      <c r="R16" s="127">
        <f>IFERROR(SUM(F16:Q16),"")</f>
        <v>1</v>
      </c>
      <c r="S16" s="229"/>
      <c r="T16" s="227"/>
      <c r="U16" s="227"/>
      <c r="V16" s="227"/>
      <c r="W16" s="227"/>
      <c r="X16" s="227"/>
      <c r="Y16" s="227"/>
      <c r="Z16" s="63"/>
      <c r="AA16" s="227"/>
      <c r="AB16" s="227"/>
      <c r="AC16" s="227"/>
      <c r="AD16" s="227"/>
      <c r="AE16" s="64">
        <f t="shared" si="0"/>
        <v>0</v>
      </c>
      <c r="AF16" s="65">
        <f t="shared" si="1"/>
        <v>0</v>
      </c>
      <c r="AG16" s="67"/>
    </row>
    <row r="17" spans="1:50" ht="88.5" customHeight="1" thickBot="1" x14ac:dyDescent="0.25">
      <c r="A17" s="68">
        <f>+A16+1</f>
        <v>3</v>
      </c>
      <c r="B17" s="61" t="s">
        <v>6</v>
      </c>
      <c r="C17" s="151" t="s">
        <v>175</v>
      </c>
      <c r="D17" s="49" t="s">
        <v>307</v>
      </c>
      <c r="E17" s="68" t="s">
        <v>284</v>
      </c>
      <c r="F17" s="245"/>
      <c r="G17" s="227"/>
      <c r="H17" s="227"/>
      <c r="I17" s="227"/>
      <c r="J17" s="227"/>
      <c r="K17" s="227"/>
      <c r="L17" s="227"/>
      <c r="M17" s="227"/>
      <c r="N17" s="120"/>
      <c r="O17" s="121">
        <v>1</v>
      </c>
      <c r="P17" s="224"/>
      <c r="Q17" s="225"/>
      <c r="R17" s="127">
        <f>IFERROR(SUM(F17:Q17),"")</f>
        <v>1</v>
      </c>
      <c r="S17" s="229"/>
      <c r="T17" s="227"/>
      <c r="U17" s="227"/>
      <c r="V17" s="227"/>
      <c r="W17" s="227"/>
      <c r="X17" s="227"/>
      <c r="Y17" s="227"/>
      <c r="Z17" s="63"/>
      <c r="AA17" s="227"/>
      <c r="AB17" s="227"/>
      <c r="AC17" s="227"/>
      <c r="AD17" s="227"/>
      <c r="AE17" s="64">
        <f t="shared" si="0"/>
        <v>0</v>
      </c>
      <c r="AF17" s="65">
        <f t="shared" si="1"/>
        <v>0</v>
      </c>
      <c r="AG17" s="67"/>
    </row>
    <row r="18" spans="1:50" ht="93.75" customHeight="1" thickBot="1" x14ac:dyDescent="0.25">
      <c r="A18" s="69">
        <v>4</v>
      </c>
      <c r="B18" s="61" t="s">
        <v>6</v>
      </c>
      <c r="C18" s="132" t="s">
        <v>175</v>
      </c>
      <c r="D18" s="50" t="s">
        <v>188</v>
      </c>
      <c r="E18" s="69" t="s">
        <v>284</v>
      </c>
      <c r="F18" s="224"/>
      <c r="G18" s="224"/>
      <c r="H18" s="224"/>
      <c r="I18" s="224"/>
      <c r="J18" s="224"/>
      <c r="K18" s="224"/>
      <c r="L18" s="224"/>
      <c r="M18" s="224"/>
      <c r="N18" s="120"/>
      <c r="O18" s="120">
        <v>1</v>
      </c>
      <c r="P18" s="241"/>
      <c r="Q18" s="122"/>
      <c r="R18" s="127">
        <f>IFERROR(SUM(F18:P18),"")</f>
        <v>1</v>
      </c>
      <c r="S18" s="229"/>
      <c r="T18" s="227"/>
      <c r="U18" s="227"/>
      <c r="V18" s="227"/>
      <c r="W18" s="227"/>
      <c r="X18" s="227"/>
      <c r="Y18" s="227"/>
      <c r="Z18" s="227"/>
      <c r="AA18" s="227"/>
      <c r="AB18" s="227"/>
      <c r="AC18" s="227"/>
      <c r="AD18" s="227"/>
      <c r="AE18" s="64">
        <f t="shared" si="0"/>
        <v>0</v>
      </c>
      <c r="AF18" s="65">
        <f t="shared" si="1"/>
        <v>0</v>
      </c>
      <c r="AG18" s="51"/>
    </row>
    <row r="19" spans="1:50" s="80" customFormat="1" ht="154.5" customHeight="1" thickBot="1" x14ac:dyDescent="0.25">
      <c r="A19" s="61">
        <v>5</v>
      </c>
      <c r="B19" s="61" t="s">
        <v>6</v>
      </c>
      <c r="C19" s="132" t="s">
        <v>175</v>
      </c>
      <c r="D19" s="49" t="s">
        <v>167</v>
      </c>
      <c r="E19" s="61" t="s">
        <v>284</v>
      </c>
      <c r="F19" s="234"/>
      <c r="G19" s="234"/>
      <c r="H19" s="120">
        <v>1</v>
      </c>
      <c r="I19" s="234"/>
      <c r="J19" s="234"/>
      <c r="K19" s="234"/>
      <c r="L19" s="234"/>
      <c r="M19" s="234"/>
      <c r="N19" s="234"/>
      <c r="O19" s="234"/>
      <c r="P19" s="234"/>
      <c r="Q19" s="83"/>
      <c r="R19" s="127">
        <f t="shared" ref="R19:R24" si="2">IFERROR(SUM(F19:Q19),"")</f>
        <v>1</v>
      </c>
      <c r="S19" s="236"/>
      <c r="T19" s="234"/>
      <c r="U19" s="237"/>
      <c r="V19" s="234">
        <v>1</v>
      </c>
      <c r="W19" s="234"/>
      <c r="X19" s="234"/>
      <c r="Y19" s="234"/>
      <c r="Z19" s="234"/>
      <c r="AA19" s="234"/>
      <c r="AB19" s="234"/>
      <c r="AC19" s="234"/>
      <c r="AD19" s="234"/>
      <c r="AE19" s="64">
        <f t="shared" si="0"/>
        <v>1</v>
      </c>
      <c r="AF19" s="65">
        <f t="shared" si="1"/>
        <v>1</v>
      </c>
      <c r="AG19" s="95" t="s">
        <v>274</v>
      </c>
    </row>
    <row r="20" spans="1:50" ht="124.5" customHeight="1" thickBot="1" x14ac:dyDescent="0.25">
      <c r="A20" s="69">
        <v>6</v>
      </c>
      <c r="B20" s="61" t="s">
        <v>6</v>
      </c>
      <c r="C20" s="132" t="s">
        <v>175</v>
      </c>
      <c r="D20" s="50" t="s">
        <v>168</v>
      </c>
      <c r="E20" s="69" t="s">
        <v>284</v>
      </c>
      <c r="F20" s="224"/>
      <c r="G20" s="224"/>
      <c r="H20" s="224"/>
      <c r="I20" s="224"/>
      <c r="J20" s="224"/>
      <c r="K20" s="224"/>
      <c r="L20" s="224"/>
      <c r="M20" s="224"/>
      <c r="N20" s="224"/>
      <c r="O20" s="241"/>
      <c r="P20" s="120"/>
      <c r="Q20" s="121">
        <v>1</v>
      </c>
      <c r="R20" s="127">
        <f t="shared" si="2"/>
        <v>1</v>
      </c>
      <c r="S20" s="229"/>
      <c r="T20" s="227"/>
      <c r="U20" s="227"/>
      <c r="V20" s="227"/>
      <c r="W20" s="227"/>
      <c r="X20" s="227"/>
      <c r="Y20" s="227"/>
      <c r="Z20" s="227"/>
      <c r="AA20" s="227"/>
      <c r="AB20" s="227"/>
      <c r="AC20" s="227"/>
      <c r="AD20" s="227"/>
      <c r="AE20" s="64">
        <f t="shared" si="0"/>
        <v>0</v>
      </c>
      <c r="AF20" s="65">
        <f t="shared" si="1"/>
        <v>0</v>
      </c>
      <c r="AG20" s="231"/>
    </row>
    <row r="21" spans="1:50" ht="93" customHeight="1" thickBot="1" x14ac:dyDescent="0.25">
      <c r="A21" s="69">
        <v>7</v>
      </c>
      <c r="B21" s="61" t="s">
        <v>6</v>
      </c>
      <c r="C21" s="132" t="s">
        <v>175</v>
      </c>
      <c r="D21" s="50" t="s">
        <v>189</v>
      </c>
      <c r="E21" s="69" t="s">
        <v>284</v>
      </c>
      <c r="F21" s="224"/>
      <c r="G21" s="224"/>
      <c r="H21" s="224"/>
      <c r="I21" s="207"/>
      <c r="J21" s="207"/>
      <c r="K21" s="120"/>
      <c r="L21" s="120">
        <v>1</v>
      </c>
      <c r="M21" s="224"/>
      <c r="N21" s="224"/>
      <c r="O21" s="224"/>
      <c r="P21" s="224"/>
      <c r="Q21" s="122"/>
      <c r="R21" s="127">
        <f t="shared" si="2"/>
        <v>1</v>
      </c>
      <c r="S21" s="229"/>
      <c r="T21" s="227"/>
      <c r="U21" s="227"/>
      <c r="V21" s="227"/>
      <c r="W21" s="227"/>
      <c r="X21" s="227"/>
      <c r="Y21" s="227"/>
      <c r="Z21" s="227"/>
      <c r="AA21" s="227"/>
      <c r="AB21" s="227"/>
      <c r="AC21" s="227"/>
      <c r="AD21" s="227"/>
      <c r="AE21" s="64">
        <f t="shared" si="0"/>
        <v>0</v>
      </c>
      <c r="AF21" s="65">
        <f t="shared" si="1"/>
        <v>0</v>
      </c>
      <c r="AG21" s="95" t="s">
        <v>277</v>
      </c>
    </row>
    <row r="22" spans="1:50" ht="75.75" customHeight="1" thickBot="1" x14ac:dyDescent="0.25">
      <c r="A22" s="69">
        <v>8</v>
      </c>
      <c r="B22" s="61" t="s">
        <v>6</v>
      </c>
      <c r="C22" s="151" t="s">
        <v>175</v>
      </c>
      <c r="D22" s="246" t="s">
        <v>308</v>
      </c>
      <c r="E22" s="69" t="s">
        <v>284</v>
      </c>
      <c r="F22" s="224"/>
      <c r="G22" s="224"/>
      <c r="H22" s="224"/>
      <c r="I22" s="224"/>
      <c r="J22" s="224"/>
      <c r="K22" s="224"/>
      <c r="L22" s="224"/>
      <c r="M22" s="120"/>
      <c r="N22" s="120">
        <v>1</v>
      </c>
      <c r="O22" s="224"/>
      <c r="P22" s="224"/>
      <c r="Q22" s="122"/>
      <c r="R22" s="127">
        <f t="shared" si="2"/>
        <v>1</v>
      </c>
      <c r="S22" s="229"/>
      <c r="T22" s="227"/>
      <c r="U22" s="227"/>
      <c r="V22" s="227"/>
      <c r="W22" s="227"/>
      <c r="X22" s="227"/>
      <c r="Y22" s="227"/>
      <c r="Z22" s="227"/>
      <c r="AA22" s="227"/>
      <c r="AB22" s="227"/>
      <c r="AC22" s="227"/>
      <c r="AD22" s="227"/>
      <c r="AE22" s="64">
        <f t="shared" si="0"/>
        <v>0</v>
      </c>
      <c r="AF22" s="65">
        <f t="shared" si="1"/>
        <v>0</v>
      </c>
      <c r="AG22" s="231"/>
    </row>
    <row r="23" spans="1:50" s="80" customFormat="1" ht="142.5" customHeight="1" thickBot="1" x14ac:dyDescent="0.25">
      <c r="A23" s="61">
        <v>9</v>
      </c>
      <c r="B23" s="61" t="s">
        <v>6</v>
      </c>
      <c r="C23" s="132" t="s">
        <v>175</v>
      </c>
      <c r="D23" s="72" t="s">
        <v>192</v>
      </c>
      <c r="E23" s="61" t="s">
        <v>284</v>
      </c>
      <c r="F23" s="234"/>
      <c r="G23" s="234"/>
      <c r="H23" s="120">
        <v>1</v>
      </c>
      <c r="I23" s="99"/>
      <c r="J23" s="234"/>
      <c r="K23" s="234"/>
      <c r="L23" s="234"/>
      <c r="M23" s="234"/>
      <c r="N23" s="234"/>
      <c r="O23" s="234"/>
      <c r="P23" s="234"/>
      <c r="Q23" s="99"/>
      <c r="R23" s="127">
        <f t="shared" si="2"/>
        <v>1</v>
      </c>
      <c r="S23" s="236"/>
      <c r="T23" s="234"/>
      <c r="U23" s="237"/>
      <c r="V23" s="234">
        <v>1</v>
      </c>
      <c r="W23" s="234"/>
      <c r="X23" s="234"/>
      <c r="Y23" s="234"/>
      <c r="Z23" s="234"/>
      <c r="AA23" s="234"/>
      <c r="AB23" s="234"/>
      <c r="AC23" s="234"/>
      <c r="AD23" s="234"/>
      <c r="AE23" s="64">
        <f t="shared" si="0"/>
        <v>1</v>
      </c>
      <c r="AF23" s="65">
        <f t="shared" si="1"/>
        <v>1</v>
      </c>
      <c r="AG23" s="95" t="s">
        <v>255</v>
      </c>
    </row>
    <row r="24" spans="1:50" ht="90.75" customHeight="1" thickBot="1" x14ac:dyDescent="0.25">
      <c r="A24" s="69">
        <v>10</v>
      </c>
      <c r="B24" s="61" t="s">
        <v>6</v>
      </c>
      <c r="C24" s="132" t="s">
        <v>175</v>
      </c>
      <c r="D24" s="72" t="s">
        <v>190</v>
      </c>
      <c r="E24" s="69" t="s">
        <v>284</v>
      </c>
      <c r="F24" s="224"/>
      <c r="G24" s="224"/>
      <c r="H24" s="224"/>
      <c r="I24" s="224"/>
      <c r="J24" s="207"/>
      <c r="K24" s="123"/>
      <c r="L24" s="123">
        <v>1</v>
      </c>
      <c r="M24" s="224"/>
      <c r="N24" s="224"/>
      <c r="O24" s="224"/>
      <c r="P24" s="224"/>
      <c r="Q24" s="97"/>
      <c r="R24" s="127">
        <f t="shared" si="2"/>
        <v>1</v>
      </c>
      <c r="S24" s="229"/>
      <c r="T24" s="227"/>
      <c r="U24" s="227"/>
      <c r="V24" s="227"/>
      <c r="W24" s="227"/>
      <c r="X24" s="227"/>
      <c r="Y24" s="227"/>
      <c r="Z24" s="227"/>
      <c r="AA24" s="227"/>
      <c r="AB24" s="227"/>
      <c r="AC24" s="227"/>
      <c r="AD24" s="227"/>
      <c r="AE24" s="64">
        <f t="shared" si="0"/>
        <v>0</v>
      </c>
      <c r="AF24" s="65">
        <f t="shared" si="1"/>
        <v>0</v>
      </c>
      <c r="AG24" s="219" t="s">
        <v>275</v>
      </c>
    </row>
    <row r="25" spans="1:50" s="77" customFormat="1" ht="17.25" customHeight="1" thickBot="1" x14ac:dyDescent="0.25">
      <c r="A25" s="325" t="s">
        <v>185</v>
      </c>
      <c r="B25" s="326"/>
      <c r="C25" s="326"/>
      <c r="D25" s="326"/>
      <c r="E25" s="327"/>
      <c r="F25" s="73">
        <f t="shared" ref="F25:Q25" si="3">SUM(F15:F24)</f>
        <v>0</v>
      </c>
      <c r="G25" s="73">
        <f t="shared" si="3"/>
        <v>0</v>
      </c>
      <c r="H25" s="73">
        <f t="shared" si="3"/>
        <v>2</v>
      </c>
      <c r="I25" s="73">
        <f t="shared" si="3"/>
        <v>0</v>
      </c>
      <c r="J25" s="73">
        <f t="shared" si="3"/>
        <v>0</v>
      </c>
      <c r="K25" s="73">
        <f t="shared" si="3"/>
        <v>0</v>
      </c>
      <c r="L25" s="73">
        <f t="shared" si="3"/>
        <v>2</v>
      </c>
      <c r="M25" s="73">
        <f t="shared" si="3"/>
        <v>1</v>
      </c>
      <c r="N25" s="73">
        <f t="shared" si="3"/>
        <v>1</v>
      </c>
      <c r="O25" s="73">
        <f t="shared" si="3"/>
        <v>2</v>
      </c>
      <c r="P25" s="73">
        <f t="shared" si="3"/>
        <v>0</v>
      </c>
      <c r="Q25" s="124">
        <f t="shared" si="3"/>
        <v>2</v>
      </c>
      <c r="R25" s="136">
        <f t="shared" ref="R25" si="4">SUM(R10:R24)</f>
        <v>10</v>
      </c>
      <c r="S25" s="226">
        <f t="shared" ref="S25:AD25" si="5">SUM(S22:S24)</f>
        <v>0</v>
      </c>
      <c r="T25" s="224">
        <f t="shared" si="5"/>
        <v>0</v>
      </c>
      <c r="U25" s="224">
        <f t="shared" si="5"/>
        <v>0</v>
      </c>
      <c r="V25" s="224">
        <f t="shared" si="5"/>
        <v>1</v>
      </c>
      <c r="W25" s="224">
        <f t="shared" si="5"/>
        <v>0</v>
      </c>
      <c r="X25" s="224">
        <f t="shared" si="5"/>
        <v>0</v>
      </c>
      <c r="Y25" s="224">
        <f t="shared" si="5"/>
        <v>0</v>
      </c>
      <c r="Z25" s="224">
        <f t="shared" si="5"/>
        <v>0</v>
      </c>
      <c r="AA25" s="224">
        <f t="shared" si="5"/>
        <v>0</v>
      </c>
      <c r="AB25" s="224">
        <f t="shared" si="5"/>
        <v>0</v>
      </c>
      <c r="AC25" s="224">
        <f t="shared" si="5"/>
        <v>0</v>
      </c>
      <c r="AD25" s="224">
        <f t="shared" si="5"/>
        <v>0</v>
      </c>
      <c r="AE25" s="74">
        <f>SUM(AE21:AE24)</f>
        <v>1</v>
      </c>
      <c r="AF25" s="75">
        <f>+AE25/R25</f>
        <v>0.1</v>
      </c>
      <c r="AG25" s="76"/>
    </row>
    <row r="26" spans="1:50" x14ac:dyDescent="0.2">
      <c r="A26" s="222"/>
      <c r="B26" s="223"/>
      <c r="C26" s="223"/>
      <c r="D26" s="52"/>
      <c r="E26" s="223"/>
      <c r="F26" s="297">
        <f>+F25+G25+H25</f>
        <v>2</v>
      </c>
      <c r="G26" s="297"/>
      <c r="H26" s="297"/>
      <c r="I26" s="297">
        <f>+I25+J25+K25</f>
        <v>0</v>
      </c>
      <c r="J26" s="297"/>
      <c r="K26" s="297"/>
      <c r="L26" s="297">
        <f>+L25+M25+N25</f>
        <v>4</v>
      </c>
      <c r="M26" s="297"/>
      <c r="N26" s="297"/>
      <c r="O26" s="297">
        <f>+O25+P25+Q25</f>
        <v>4</v>
      </c>
      <c r="P26" s="297"/>
      <c r="Q26" s="328"/>
      <c r="R26" s="125">
        <f>+F26+I26+L26+O26</f>
        <v>10</v>
      </c>
      <c r="S26" s="329">
        <f>+S25+T25+U25</f>
        <v>0</v>
      </c>
      <c r="T26" s="297"/>
      <c r="U26" s="297"/>
      <c r="V26" s="297">
        <f>+V25+W25+X25</f>
        <v>1</v>
      </c>
      <c r="W26" s="297"/>
      <c r="X26" s="297"/>
      <c r="Y26" s="297">
        <f>+Y25+Z25+AA25</f>
        <v>0</v>
      </c>
      <c r="Z26" s="297"/>
      <c r="AA26" s="297"/>
      <c r="AB26" s="297">
        <f>+AB25+AC25+AD25</f>
        <v>0</v>
      </c>
      <c r="AC26" s="297"/>
      <c r="AD26" s="297"/>
      <c r="AE26" s="74">
        <f>+S26+V26+Y26+AB26</f>
        <v>1</v>
      </c>
      <c r="AF26" s="75">
        <f>+AE26/R26</f>
        <v>0.1</v>
      </c>
      <c r="AG26" s="78"/>
    </row>
    <row r="27" spans="1:50" ht="18" thickBot="1" x14ac:dyDescent="0.25">
      <c r="A27" s="222"/>
      <c r="B27" s="223"/>
      <c r="C27" s="223"/>
      <c r="D27" s="52"/>
      <c r="E27" s="223"/>
      <c r="F27" s="277">
        <f>+F26/R26</f>
        <v>0.2</v>
      </c>
      <c r="G27" s="277"/>
      <c r="H27" s="277"/>
      <c r="I27" s="277">
        <f>+I26/R26</f>
        <v>0</v>
      </c>
      <c r="J27" s="277"/>
      <c r="K27" s="277"/>
      <c r="L27" s="277">
        <f>+L26/R26</f>
        <v>0.4</v>
      </c>
      <c r="M27" s="277"/>
      <c r="N27" s="277"/>
      <c r="O27" s="277">
        <f>+O26/R26</f>
        <v>0.4</v>
      </c>
      <c r="P27" s="277"/>
      <c r="Q27" s="278"/>
      <c r="R27" s="126">
        <f>+F27+I27+L27+O27</f>
        <v>1</v>
      </c>
      <c r="S27" s="279">
        <f>+S26/F26</f>
        <v>0</v>
      </c>
      <c r="T27" s="277"/>
      <c r="U27" s="277"/>
      <c r="V27" s="277" t="e">
        <f>+V26/I26</f>
        <v>#DIV/0!</v>
      </c>
      <c r="W27" s="277"/>
      <c r="X27" s="277"/>
      <c r="Y27" s="277">
        <f>+Y26/L26</f>
        <v>0</v>
      </c>
      <c r="Z27" s="277"/>
      <c r="AA27" s="277"/>
      <c r="AB27" s="277">
        <f>+AB26/O26</f>
        <v>0</v>
      </c>
      <c r="AC27" s="277"/>
      <c r="AD27" s="277"/>
      <c r="AE27" s="79" t="e">
        <f>(S27+V27+Y27)/3</f>
        <v>#DIV/0!</v>
      </c>
      <c r="AF27" s="75"/>
      <c r="AG27" s="78"/>
    </row>
    <row r="28" spans="1:50" ht="26.25" customHeight="1" thickBot="1" x14ac:dyDescent="0.25">
      <c r="A28" s="293" t="s">
        <v>117</v>
      </c>
      <c r="B28" s="294"/>
      <c r="C28" s="294"/>
      <c r="D28" s="294"/>
      <c r="E28" s="294"/>
      <c r="F28" s="294"/>
      <c r="G28" s="294"/>
      <c r="H28" s="294"/>
      <c r="I28" s="294"/>
      <c r="J28" s="294"/>
      <c r="K28" s="294"/>
      <c r="L28" s="294"/>
      <c r="M28" s="294"/>
      <c r="N28" s="294"/>
      <c r="O28" s="294"/>
      <c r="P28" s="294"/>
      <c r="Q28" s="294"/>
      <c r="R28" s="295"/>
      <c r="S28" s="294"/>
      <c r="T28" s="294"/>
      <c r="U28" s="294"/>
      <c r="V28" s="294"/>
      <c r="W28" s="294"/>
      <c r="X28" s="294"/>
      <c r="Y28" s="294"/>
      <c r="Z28" s="294"/>
      <c r="AA28" s="294"/>
      <c r="AB28" s="294"/>
      <c r="AC28" s="294"/>
      <c r="AD28" s="294"/>
      <c r="AE28" s="294"/>
      <c r="AF28" s="294"/>
      <c r="AG28" s="296"/>
      <c r="AH28" s="80"/>
      <c r="AI28" s="80"/>
      <c r="AJ28" s="80"/>
      <c r="AK28" s="80"/>
      <c r="AL28" s="80"/>
      <c r="AM28" s="80"/>
      <c r="AN28" s="80"/>
      <c r="AO28" s="80"/>
      <c r="AP28" s="80"/>
      <c r="AQ28" s="80"/>
      <c r="AR28" s="80"/>
      <c r="AS28" s="80"/>
      <c r="AT28" s="80"/>
      <c r="AU28" s="80"/>
      <c r="AV28" s="80"/>
      <c r="AW28" s="80"/>
      <c r="AX28" s="80"/>
    </row>
    <row r="29" spans="1:50" s="80" customFormat="1" ht="383.25" customHeight="1" thickBot="1" x14ac:dyDescent="0.25">
      <c r="A29" s="61">
        <v>11</v>
      </c>
      <c r="B29" s="61" t="s">
        <v>146</v>
      </c>
      <c r="C29" s="61" t="s">
        <v>117</v>
      </c>
      <c r="D29" s="53" t="s">
        <v>213</v>
      </c>
      <c r="E29" s="62" t="s">
        <v>285</v>
      </c>
      <c r="F29" s="234"/>
      <c r="G29" s="234">
        <v>1</v>
      </c>
      <c r="H29" s="234"/>
      <c r="I29" s="234"/>
      <c r="J29" s="234"/>
      <c r="K29" s="234"/>
      <c r="L29" s="234"/>
      <c r="M29" s="234"/>
      <c r="N29" s="234"/>
      <c r="O29" s="234"/>
      <c r="P29" s="234"/>
      <c r="Q29" s="235"/>
      <c r="R29" s="127">
        <f t="shared" ref="R29:R59" si="6">IFERROR(SUM(F29:Q29),"")</f>
        <v>1</v>
      </c>
      <c r="S29" s="236"/>
      <c r="T29" s="234">
        <v>1</v>
      </c>
      <c r="U29" s="234"/>
      <c r="V29" s="234"/>
      <c r="W29" s="234"/>
      <c r="X29" s="234"/>
      <c r="Y29" s="234"/>
      <c r="Z29" s="234"/>
      <c r="AA29" s="234"/>
      <c r="AB29" s="234"/>
      <c r="AC29" s="234"/>
      <c r="AD29" s="234"/>
      <c r="AE29" s="64">
        <f t="shared" ref="AE29:AE41" si="7">IFERROR(SUM(S29:AD29),"")</f>
        <v>1</v>
      </c>
      <c r="AF29" s="65">
        <f t="shared" ref="AF29:AF85" si="8">IF(AND(R29=0,AE29=0),"",IF(IFERROR(AE29/R29,"")&gt;100%,100%,IFERROR(AE29/R29,"")))</f>
        <v>1</v>
      </c>
      <c r="AG29" s="57" t="s">
        <v>252</v>
      </c>
    </row>
    <row r="30" spans="1:50" ht="104.25" customHeight="1" thickBot="1" x14ac:dyDescent="0.25">
      <c r="A30" s="61">
        <v>12</v>
      </c>
      <c r="B30" s="61" t="s">
        <v>147</v>
      </c>
      <c r="C30" s="61" t="s">
        <v>117</v>
      </c>
      <c r="D30" s="82" t="s">
        <v>145</v>
      </c>
      <c r="E30" s="62" t="s">
        <v>286</v>
      </c>
      <c r="F30" s="68"/>
      <c r="G30" s="68"/>
      <c r="H30" s="68"/>
      <c r="I30" s="68"/>
      <c r="J30" s="68"/>
      <c r="K30" s="68"/>
      <c r="L30" s="68"/>
      <c r="M30" s="68"/>
      <c r="N30" s="68"/>
      <c r="O30" s="68"/>
      <c r="P30" s="68">
        <v>1</v>
      </c>
      <c r="Q30" s="99"/>
      <c r="R30" s="127">
        <f>IFERROR(SUM(F30:Q30),"")</f>
        <v>1</v>
      </c>
      <c r="S30" s="95"/>
      <c r="T30" s="51"/>
      <c r="U30" s="51"/>
      <c r="V30" s="68"/>
      <c r="W30" s="51"/>
      <c r="X30" s="51"/>
      <c r="Y30" s="68"/>
      <c r="Z30" s="51"/>
      <c r="AA30" s="51"/>
      <c r="AB30" s="51"/>
      <c r="AC30" s="51"/>
      <c r="AD30" s="51"/>
      <c r="AE30" s="64">
        <f t="shared" si="7"/>
        <v>0</v>
      </c>
      <c r="AF30" s="65">
        <f t="shared" si="8"/>
        <v>0</v>
      </c>
      <c r="AG30" s="51"/>
      <c r="AH30" s="80"/>
      <c r="AI30" s="80"/>
      <c r="AJ30" s="80"/>
      <c r="AK30" s="80"/>
      <c r="AL30" s="80"/>
      <c r="AM30" s="80"/>
      <c r="AN30" s="80"/>
      <c r="AO30" s="80"/>
      <c r="AP30" s="80"/>
      <c r="AQ30" s="80"/>
      <c r="AR30" s="80"/>
      <c r="AS30" s="80"/>
      <c r="AT30" s="80"/>
      <c r="AU30" s="80"/>
      <c r="AV30" s="80"/>
      <c r="AW30" s="80"/>
      <c r="AX30" s="80"/>
    </row>
    <row r="31" spans="1:50" s="83" customFormat="1" ht="374.25" customHeight="1" thickBot="1" x14ac:dyDescent="0.25">
      <c r="A31" s="68">
        <v>13</v>
      </c>
      <c r="B31" s="184" t="s">
        <v>146</v>
      </c>
      <c r="C31" s="68" t="s">
        <v>117</v>
      </c>
      <c r="D31" s="54" t="s">
        <v>222</v>
      </c>
      <c r="E31" s="49" t="s">
        <v>287</v>
      </c>
      <c r="F31" s="241"/>
      <c r="G31" s="241">
        <v>1</v>
      </c>
      <c r="H31" s="241"/>
      <c r="I31" s="241"/>
      <c r="J31" s="241"/>
      <c r="K31" s="241"/>
      <c r="L31" s="241"/>
      <c r="M31" s="241"/>
      <c r="N31" s="241"/>
      <c r="O31" s="241"/>
      <c r="P31" s="241"/>
      <c r="Q31" s="242"/>
      <c r="R31" s="127">
        <f t="shared" si="6"/>
        <v>1</v>
      </c>
      <c r="S31" s="243"/>
      <c r="T31" s="241">
        <v>1</v>
      </c>
      <c r="U31" s="63"/>
      <c r="V31" s="241"/>
      <c r="W31" s="241"/>
      <c r="X31" s="241"/>
      <c r="Y31" s="227"/>
      <c r="Z31" s="227"/>
      <c r="AA31" s="227"/>
      <c r="AB31" s="227"/>
      <c r="AC31" s="227"/>
      <c r="AD31" s="227"/>
      <c r="AE31" s="64">
        <f t="shared" si="7"/>
        <v>1</v>
      </c>
      <c r="AF31" s="65">
        <f t="shared" si="8"/>
        <v>1</v>
      </c>
      <c r="AG31" s="57" t="s">
        <v>280</v>
      </c>
      <c r="AH31" s="238"/>
    </row>
    <row r="32" spans="1:50" s="83" customFormat="1" ht="166.5" customHeight="1" thickBot="1" x14ac:dyDescent="0.25">
      <c r="A32" s="68">
        <v>14</v>
      </c>
      <c r="B32" s="68" t="s">
        <v>146</v>
      </c>
      <c r="C32" s="68" t="s">
        <v>117</v>
      </c>
      <c r="D32" s="54" t="s">
        <v>215</v>
      </c>
      <c r="E32" s="49" t="s">
        <v>288</v>
      </c>
      <c r="F32" s="234">
        <v>1</v>
      </c>
      <c r="G32" s="234"/>
      <c r="H32" s="234"/>
      <c r="I32" s="234"/>
      <c r="J32" s="234"/>
      <c r="K32" s="234"/>
      <c r="L32" s="234"/>
      <c r="M32" s="234"/>
      <c r="N32" s="234"/>
      <c r="O32" s="234"/>
      <c r="P32" s="234"/>
      <c r="Q32" s="235"/>
      <c r="R32" s="127">
        <f t="shared" si="6"/>
        <v>1</v>
      </c>
      <c r="S32" s="236">
        <v>1</v>
      </c>
      <c r="T32" s="63"/>
      <c r="U32" s="234"/>
      <c r="V32" s="234"/>
      <c r="W32" s="234"/>
      <c r="X32" s="234"/>
      <c r="Y32" s="234"/>
      <c r="Z32" s="234"/>
      <c r="AA32" s="234"/>
      <c r="AB32" s="234"/>
      <c r="AC32" s="234"/>
      <c r="AD32" s="234"/>
      <c r="AE32" s="64">
        <f t="shared" si="7"/>
        <v>1</v>
      </c>
      <c r="AF32" s="65">
        <f t="shared" si="8"/>
        <v>1</v>
      </c>
      <c r="AG32" s="57" t="s">
        <v>256</v>
      </c>
    </row>
    <row r="33" spans="1:74" s="81" customFormat="1" ht="409.6" customHeight="1" thickBot="1" x14ac:dyDescent="0.25">
      <c r="A33" s="61">
        <v>15</v>
      </c>
      <c r="B33" s="61" t="s">
        <v>146</v>
      </c>
      <c r="C33" s="61" t="s">
        <v>117</v>
      </c>
      <c r="D33" s="82" t="s">
        <v>260</v>
      </c>
      <c r="E33" s="62" t="s">
        <v>289</v>
      </c>
      <c r="F33" s="187">
        <v>1</v>
      </c>
      <c r="G33" s="187"/>
      <c r="H33" s="187"/>
      <c r="I33" s="227"/>
      <c r="J33" s="227">
        <v>1</v>
      </c>
      <c r="K33" s="227"/>
      <c r="L33" s="227"/>
      <c r="M33" s="227"/>
      <c r="N33" s="227">
        <v>1</v>
      </c>
      <c r="O33" s="227"/>
      <c r="P33" s="187"/>
      <c r="Q33" s="188"/>
      <c r="R33" s="189">
        <f t="shared" si="6"/>
        <v>3</v>
      </c>
      <c r="S33" s="190">
        <v>1</v>
      </c>
      <c r="T33" s="187"/>
      <c r="U33" s="227"/>
      <c r="V33" s="227"/>
      <c r="W33" s="227">
        <v>1</v>
      </c>
      <c r="X33" s="227"/>
      <c r="Y33" s="227"/>
      <c r="Z33" s="227"/>
      <c r="AA33" s="227"/>
      <c r="AB33" s="227"/>
      <c r="AC33" s="227"/>
      <c r="AD33" s="227"/>
      <c r="AE33" s="191">
        <f t="shared" si="7"/>
        <v>2</v>
      </c>
      <c r="AF33" s="192">
        <f t="shared" si="8"/>
        <v>0.66666666666666663</v>
      </c>
      <c r="AG33" s="193" t="s">
        <v>257</v>
      </c>
      <c r="AH33" s="80"/>
      <c r="AI33" s="80"/>
      <c r="AJ33" s="80"/>
      <c r="AK33" s="80"/>
      <c r="AL33" s="80"/>
      <c r="AM33" s="80"/>
      <c r="AN33" s="80"/>
      <c r="AO33" s="80"/>
      <c r="AP33" s="80"/>
      <c r="AQ33" s="80"/>
      <c r="AR33" s="80"/>
      <c r="AS33" s="80"/>
      <c r="AT33" s="80"/>
      <c r="AU33" s="80"/>
      <c r="AV33" s="80"/>
      <c r="AW33" s="80"/>
      <c r="AX33" s="80"/>
    </row>
    <row r="34" spans="1:74" s="83" customFormat="1" ht="352.5" customHeight="1" thickBot="1" x14ac:dyDescent="0.35">
      <c r="A34" s="68">
        <v>16</v>
      </c>
      <c r="B34" s="68" t="s">
        <v>146</v>
      </c>
      <c r="C34" s="68" t="s">
        <v>117</v>
      </c>
      <c r="D34" s="54" t="s">
        <v>221</v>
      </c>
      <c r="E34" s="49" t="s">
        <v>288</v>
      </c>
      <c r="F34" s="55"/>
      <c r="G34" s="55"/>
      <c r="H34" s="241">
        <v>1</v>
      </c>
      <c r="I34" s="55"/>
      <c r="J34" s="55"/>
      <c r="K34" s="55"/>
      <c r="L34" s="209"/>
      <c r="M34" s="209"/>
      <c r="N34" s="209"/>
      <c r="O34" s="210"/>
      <c r="P34" s="210"/>
      <c r="Q34" s="211"/>
      <c r="R34" s="127">
        <f t="shared" si="6"/>
        <v>1</v>
      </c>
      <c r="S34" s="243"/>
      <c r="T34" s="241"/>
      <c r="U34" s="241">
        <v>1</v>
      </c>
      <c r="V34" s="241"/>
      <c r="W34" s="241"/>
      <c r="X34" s="241"/>
      <c r="Y34" s="227"/>
      <c r="Z34" s="227"/>
      <c r="AA34" s="227"/>
      <c r="AB34" s="227"/>
      <c r="AC34" s="227"/>
      <c r="AD34" s="227"/>
      <c r="AE34" s="64">
        <f t="shared" si="7"/>
        <v>1</v>
      </c>
      <c r="AF34" s="65">
        <f t="shared" si="8"/>
        <v>1</v>
      </c>
      <c r="AG34" s="57" t="s">
        <v>281</v>
      </c>
      <c r="AH34" s="238"/>
    </row>
    <row r="35" spans="1:74" ht="248.25" customHeight="1" thickBot="1" x14ac:dyDescent="0.35">
      <c r="A35" s="61">
        <v>17</v>
      </c>
      <c r="B35" s="61" t="s">
        <v>146</v>
      </c>
      <c r="C35" s="61" t="s">
        <v>117</v>
      </c>
      <c r="D35" s="54" t="s">
        <v>217</v>
      </c>
      <c r="E35" s="62" t="s">
        <v>288</v>
      </c>
      <c r="F35" s="56"/>
      <c r="G35" s="56"/>
      <c r="H35" s="56"/>
      <c r="I35" s="56"/>
      <c r="J35" s="227">
        <v>1</v>
      </c>
      <c r="K35" s="55"/>
      <c r="L35" s="55"/>
      <c r="M35" s="55"/>
      <c r="N35" s="55"/>
      <c r="O35" s="227"/>
      <c r="P35" s="227">
        <v>1</v>
      </c>
      <c r="Q35" s="134"/>
      <c r="R35" s="127">
        <f t="shared" si="6"/>
        <v>2</v>
      </c>
      <c r="S35" s="229"/>
      <c r="T35" s="227"/>
      <c r="U35" s="227"/>
      <c r="V35" s="227"/>
      <c r="W35" s="227">
        <v>1</v>
      </c>
      <c r="X35" s="227"/>
      <c r="Y35" s="227"/>
      <c r="Z35" s="227"/>
      <c r="AA35" s="227"/>
      <c r="AB35" s="227"/>
      <c r="AC35" s="227"/>
      <c r="AD35" s="227"/>
      <c r="AE35" s="64">
        <f t="shared" si="7"/>
        <v>1</v>
      </c>
      <c r="AF35" s="65">
        <f t="shared" si="8"/>
        <v>0.5</v>
      </c>
      <c r="AG35" s="57" t="s">
        <v>253</v>
      </c>
      <c r="AH35" s="80"/>
      <c r="AI35" s="80"/>
      <c r="AJ35" s="80"/>
      <c r="AK35" s="80"/>
      <c r="AL35" s="80"/>
      <c r="AM35" s="80"/>
      <c r="AN35" s="80"/>
      <c r="AO35" s="80"/>
      <c r="AP35" s="80"/>
      <c r="AQ35" s="80"/>
      <c r="AR35" s="80"/>
      <c r="AS35" s="80"/>
      <c r="AT35" s="80"/>
      <c r="AU35" s="80"/>
      <c r="AV35" s="80"/>
      <c r="AW35" s="80"/>
      <c r="AX35" s="80"/>
    </row>
    <row r="36" spans="1:74" s="83" customFormat="1" ht="101.25" customHeight="1" thickBot="1" x14ac:dyDescent="0.35">
      <c r="A36" s="68">
        <v>18</v>
      </c>
      <c r="B36" s="68" t="s">
        <v>146</v>
      </c>
      <c r="C36" s="68" t="s">
        <v>117</v>
      </c>
      <c r="D36" s="53" t="s">
        <v>220</v>
      </c>
      <c r="E36" s="49" t="s">
        <v>288</v>
      </c>
      <c r="F36" s="227">
        <v>1</v>
      </c>
      <c r="G36" s="63"/>
      <c r="H36" s="227"/>
      <c r="I36" s="55"/>
      <c r="J36" s="55"/>
      <c r="K36" s="55"/>
      <c r="L36" s="227">
        <v>1</v>
      </c>
      <c r="M36" s="55"/>
      <c r="N36" s="55"/>
      <c r="O36" s="55"/>
      <c r="P36" s="227"/>
      <c r="Q36" s="134"/>
      <c r="R36" s="127">
        <f t="shared" si="6"/>
        <v>2</v>
      </c>
      <c r="S36" s="229">
        <v>1</v>
      </c>
      <c r="T36" s="227"/>
      <c r="U36" s="227"/>
      <c r="V36" s="227"/>
      <c r="W36" s="227"/>
      <c r="X36" s="227"/>
      <c r="Y36" s="227"/>
      <c r="Z36" s="227"/>
      <c r="AA36" s="227"/>
      <c r="AB36" s="227"/>
      <c r="AC36" s="227"/>
      <c r="AD36" s="227"/>
      <c r="AE36" s="64">
        <f t="shared" si="7"/>
        <v>1</v>
      </c>
      <c r="AF36" s="65">
        <f t="shared" si="8"/>
        <v>0.5</v>
      </c>
      <c r="AG36" s="57" t="s">
        <v>254</v>
      </c>
    </row>
    <row r="37" spans="1:74" ht="91.5" customHeight="1" thickBot="1" x14ac:dyDescent="0.35">
      <c r="A37" s="61">
        <v>19</v>
      </c>
      <c r="B37" s="68" t="s">
        <v>146</v>
      </c>
      <c r="C37" s="68" t="s">
        <v>117</v>
      </c>
      <c r="D37" s="54" t="s">
        <v>223</v>
      </c>
      <c r="E37" s="62" t="s">
        <v>290</v>
      </c>
      <c r="F37" s="55"/>
      <c r="G37" s="227"/>
      <c r="H37" s="55"/>
      <c r="I37" s="55"/>
      <c r="J37" s="55"/>
      <c r="K37" s="227"/>
      <c r="L37" s="227"/>
      <c r="M37" s="56"/>
      <c r="N37" s="55"/>
      <c r="O37" s="227"/>
      <c r="P37" s="227">
        <v>1</v>
      </c>
      <c r="Q37" s="135"/>
      <c r="R37" s="127">
        <f t="shared" si="6"/>
        <v>1</v>
      </c>
      <c r="S37" s="229"/>
      <c r="T37" s="227"/>
      <c r="U37" s="227"/>
      <c r="V37" s="227"/>
      <c r="W37" s="227"/>
      <c r="X37" s="227"/>
      <c r="Y37" s="227"/>
      <c r="Z37" s="227"/>
      <c r="AA37" s="227"/>
      <c r="AB37" s="227"/>
      <c r="AC37" s="227"/>
      <c r="AD37" s="227"/>
      <c r="AE37" s="64">
        <f t="shared" si="7"/>
        <v>0</v>
      </c>
      <c r="AF37" s="65">
        <f t="shared" si="8"/>
        <v>0</v>
      </c>
      <c r="AG37" s="66"/>
    </row>
    <row r="38" spans="1:74" s="83" customFormat="1" ht="240" customHeight="1" thickBot="1" x14ac:dyDescent="0.35">
      <c r="A38" s="68">
        <v>20</v>
      </c>
      <c r="B38" s="68" t="s">
        <v>146</v>
      </c>
      <c r="C38" s="68" t="s">
        <v>117</v>
      </c>
      <c r="D38" s="54" t="s">
        <v>219</v>
      </c>
      <c r="E38" s="49" t="s">
        <v>290</v>
      </c>
      <c r="F38" s="194">
        <v>1</v>
      </c>
      <c r="G38" s="227"/>
      <c r="H38" s="56"/>
      <c r="I38" s="227">
        <v>1</v>
      </c>
      <c r="J38" s="227"/>
      <c r="K38" s="56"/>
      <c r="L38" s="227">
        <v>1</v>
      </c>
      <c r="M38" s="227"/>
      <c r="N38" s="56"/>
      <c r="O38" s="227">
        <v>1</v>
      </c>
      <c r="P38" s="227"/>
      <c r="Q38" s="134"/>
      <c r="R38" s="127">
        <f t="shared" si="6"/>
        <v>4</v>
      </c>
      <c r="S38" s="229"/>
      <c r="T38" s="227">
        <v>1</v>
      </c>
      <c r="U38" s="227"/>
      <c r="V38" s="227">
        <v>1</v>
      </c>
      <c r="W38" s="227"/>
      <c r="X38" s="227"/>
      <c r="Y38" s="227"/>
      <c r="Z38" s="227"/>
      <c r="AA38" s="227"/>
      <c r="AB38" s="227"/>
      <c r="AC38" s="227"/>
      <c r="AD38" s="227"/>
      <c r="AE38" s="64">
        <f t="shared" si="7"/>
        <v>2</v>
      </c>
      <c r="AF38" s="65">
        <f t="shared" si="8"/>
        <v>0.5</v>
      </c>
      <c r="AG38" s="51" t="s">
        <v>258</v>
      </c>
    </row>
    <row r="39" spans="1:74" s="80" customFormat="1" ht="308.25" customHeight="1" thickBot="1" x14ac:dyDescent="0.35">
      <c r="A39" s="61">
        <v>21</v>
      </c>
      <c r="B39" s="61" t="s">
        <v>146</v>
      </c>
      <c r="C39" s="61" t="s">
        <v>117</v>
      </c>
      <c r="D39" s="54" t="s">
        <v>218</v>
      </c>
      <c r="E39" s="62" t="s">
        <v>291</v>
      </c>
      <c r="F39" s="241"/>
      <c r="G39" s="241">
        <v>1</v>
      </c>
      <c r="H39" s="241"/>
      <c r="I39" s="56"/>
      <c r="J39" s="56"/>
      <c r="K39" s="56"/>
      <c r="L39" s="56"/>
      <c r="M39" s="56"/>
      <c r="N39" s="241"/>
      <c r="O39" s="241"/>
      <c r="P39" s="56"/>
      <c r="Q39" s="134"/>
      <c r="R39" s="127">
        <f t="shared" si="6"/>
        <v>1</v>
      </c>
      <c r="S39" s="243"/>
      <c r="T39" s="241">
        <v>1</v>
      </c>
      <c r="U39" s="241"/>
      <c r="V39" s="241"/>
      <c r="W39" s="241"/>
      <c r="X39" s="241"/>
      <c r="Y39" s="241"/>
      <c r="Z39" s="241"/>
      <c r="AA39" s="241"/>
      <c r="AB39" s="241"/>
      <c r="AC39" s="241"/>
      <c r="AD39" s="241"/>
      <c r="AE39" s="64">
        <f t="shared" si="7"/>
        <v>1</v>
      </c>
      <c r="AF39" s="65">
        <f t="shared" si="8"/>
        <v>1</v>
      </c>
      <c r="AG39" s="57" t="s">
        <v>306</v>
      </c>
      <c r="AH39" s="238"/>
    </row>
    <row r="40" spans="1:74" s="81" customFormat="1" ht="114.75" customHeight="1" thickBot="1" x14ac:dyDescent="0.25">
      <c r="A40" s="68">
        <v>22</v>
      </c>
      <c r="B40" s="61" t="s">
        <v>146</v>
      </c>
      <c r="C40" s="68" t="s">
        <v>117</v>
      </c>
      <c r="D40" s="54" t="s">
        <v>304</v>
      </c>
      <c r="E40" s="49" t="s">
        <v>292</v>
      </c>
      <c r="F40" s="227">
        <v>1</v>
      </c>
      <c r="G40" s="227"/>
      <c r="H40" s="227"/>
      <c r="I40" s="227"/>
      <c r="J40" s="227"/>
      <c r="K40" s="227"/>
      <c r="L40" s="227">
        <v>1</v>
      </c>
      <c r="M40" s="227"/>
      <c r="N40" s="227"/>
      <c r="O40" s="227"/>
      <c r="P40" s="227"/>
      <c r="Q40" s="228"/>
      <c r="R40" s="127">
        <f t="shared" si="6"/>
        <v>2</v>
      </c>
      <c r="S40" s="229">
        <v>1</v>
      </c>
      <c r="T40" s="227"/>
      <c r="U40" s="227"/>
      <c r="V40" s="227"/>
      <c r="W40" s="227"/>
      <c r="X40" s="227"/>
      <c r="Y40" s="227"/>
      <c r="Z40" s="227"/>
      <c r="AA40" s="227"/>
      <c r="AB40" s="227"/>
      <c r="AC40" s="227"/>
      <c r="AD40" s="227"/>
      <c r="AE40" s="64">
        <f t="shared" si="7"/>
        <v>1</v>
      </c>
      <c r="AF40" s="65">
        <f t="shared" si="8"/>
        <v>0.5</v>
      </c>
      <c r="AG40" s="57" t="s">
        <v>259</v>
      </c>
    </row>
    <row r="41" spans="1:74" ht="69.75" customHeight="1" thickBot="1" x14ac:dyDescent="0.25">
      <c r="A41" s="61">
        <v>23</v>
      </c>
      <c r="B41" s="61" t="s">
        <v>146</v>
      </c>
      <c r="C41" s="61" t="s">
        <v>117</v>
      </c>
      <c r="D41" s="54" t="s">
        <v>216</v>
      </c>
      <c r="E41" s="62" t="s">
        <v>288</v>
      </c>
      <c r="F41" s="227"/>
      <c r="G41" s="227"/>
      <c r="H41" s="227"/>
      <c r="I41" s="227"/>
      <c r="J41" s="227"/>
      <c r="K41" s="227"/>
      <c r="L41" s="227"/>
      <c r="M41" s="227"/>
      <c r="N41" s="227"/>
      <c r="O41" s="227">
        <v>1</v>
      </c>
      <c r="P41" s="227"/>
      <c r="Q41" s="228"/>
      <c r="R41" s="127">
        <f t="shared" si="6"/>
        <v>1</v>
      </c>
      <c r="S41" s="229"/>
      <c r="T41" s="227"/>
      <c r="U41" s="227"/>
      <c r="V41" s="227"/>
      <c r="W41" s="227"/>
      <c r="X41" s="227"/>
      <c r="Y41" s="227"/>
      <c r="Z41" s="227"/>
      <c r="AA41" s="227"/>
      <c r="AB41" s="227"/>
      <c r="AC41" s="227"/>
      <c r="AD41" s="227"/>
      <c r="AE41" s="64">
        <f t="shared" si="7"/>
        <v>0</v>
      </c>
      <c r="AF41" s="65">
        <f t="shared" si="8"/>
        <v>0</v>
      </c>
      <c r="AG41" s="57"/>
    </row>
    <row r="42" spans="1:74" ht="18" customHeight="1" thickBot="1" x14ac:dyDescent="0.25">
      <c r="A42" s="298" t="s">
        <v>151</v>
      </c>
      <c r="B42" s="299"/>
      <c r="C42" s="299"/>
      <c r="D42" s="299"/>
      <c r="E42" s="300"/>
      <c r="F42" s="224">
        <f t="shared" ref="F42:AE42" si="9">SUM(F29:F41)</f>
        <v>5</v>
      </c>
      <c r="G42" s="224">
        <f t="shared" si="9"/>
        <v>3</v>
      </c>
      <c r="H42" s="224">
        <f t="shared" si="9"/>
        <v>1</v>
      </c>
      <c r="I42" s="224">
        <f t="shared" si="9"/>
        <v>1</v>
      </c>
      <c r="J42" s="224">
        <f t="shared" si="9"/>
        <v>2</v>
      </c>
      <c r="K42" s="224">
        <f t="shared" si="9"/>
        <v>0</v>
      </c>
      <c r="L42" s="224">
        <f t="shared" si="9"/>
        <v>3</v>
      </c>
      <c r="M42" s="224">
        <f t="shared" si="9"/>
        <v>0</v>
      </c>
      <c r="N42" s="224">
        <f t="shared" si="9"/>
        <v>1</v>
      </c>
      <c r="O42" s="224">
        <f t="shared" si="9"/>
        <v>2</v>
      </c>
      <c r="P42" s="224">
        <f t="shared" si="9"/>
        <v>3</v>
      </c>
      <c r="Q42" s="225">
        <f t="shared" si="9"/>
        <v>0</v>
      </c>
      <c r="R42" s="136">
        <f t="shared" si="9"/>
        <v>21</v>
      </c>
      <c r="S42" s="226">
        <f t="shared" si="9"/>
        <v>4</v>
      </c>
      <c r="T42" s="224">
        <f t="shared" si="9"/>
        <v>4</v>
      </c>
      <c r="U42" s="224">
        <f t="shared" si="9"/>
        <v>1</v>
      </c>
      <c r="V42" s="224">
        <f t="shared" si="9"/>
        <v>1</v>
      </c>
      <c r="W42" s="224">
        <f t="shared" si="9"/>
        <v>2</v>
      </c>
      <c r="X42" s="224">
        <f t="shared" si="9"/>
        <v>0</v>
      </c>
      <c r="Y42" s="224">
        <f t="shared" si="9"/>
        <v>0</v>
      </c>
      <c r="Z42" s="224">
        <f t="shared" si="9"/>
        <v>0</v>
      </c>
      <c r="AA42" s="224">
        <f t="shared" si="9"/>
        <v>0</v>
      </c>
      <c r="AB42" s="224">
        <f t="shared" si="9"/>
        <v>0</v>
      </c>
      <c r="AC42" s="224">
        <f t="shared" si="9"/>
        <v>0</v>
      </c>
      <c r="AD42" s="224">
        <f t="shared" si="9"/>
        <v>0</v>
      </c>
      <c r="AE42" s="74">
        <f t="shared" si="9"/>
        <v>12</v>
      </c>
      <c r="AF42" s="84">
        <f>+AE42/R42</f>
        <v>0.5714285714285714</v>
      </c>
      <c r="AG42" s="78"/>
    </row>
    <row r="43" spans="1:74" ht="18" thickBot="1" x14ac:dyDescent="0.25">
      <c r="A43" s="222"/>
      <c r="B43" s="223"/>
      <c r="C43" s="85"/>
      <c r="D43" s="85"/>
      <c r="E43" s="86"/>
      <c r="F43" s="269">
        <f>+F42+G42+H42</f>
        <v>9</v>
      </c>
      <c r="G43" s="269"/>
      <c r="H43" s="269"/>
      <c r="I43" s="269">
        <f>+I42+J42+K42</f>
        <v>3</v>
      </c>
      <c r="J43" s="269"/>
      <c r="K43" s="269"/>
      <c r="L43" s="269">
        <f>+L42+M42+N42</f>
        <v>4</v>
      </c>
      <c r="M43" s="269"/>
      <c r="N43" s="269"/>
      <c r="O43" s="269">
        <f>+O42+P42+Q42</f>
        <v>5</v>
      </c>
      <c r="P43" s="269"/>
      <c r="Q43" s="280"/>
      <c r="R43" s="136">
        <f>+F43+I43+L43+O43</f>
        <v>21</v>
      </c>
      <c r="S43" s="276">
        <f>+S42+T42+U42</f>
        <v>9</v>
      </c>
      <c r="T43" s="269"/>
      <c r="U43" s="269"/>
      <c r="V43" s="269">
        <f>+V42+W42+X42</f>
        <v>3</v>
      </c>
      <c r="W43" s="269"/>
      <c r="X43" s="269"/>
      <c r="Y43" s="269">
        <f>+Y42+Z42+AA42</f>
        <v>0</v>
      </c>
      <c r="Z43" s="269"/>
      <c r="AA43" s="269"/>
      <c r="AB43" s="269">
        <f>+AB42+AC42+AD42</f>
        <v>0</v>
      </c>
      <c r="AC43" s="269"/>
      <c r="AD43" s="269"/>
      <c r="AE43" s="74">
        <f>+S43+V43+Y43+AB43</f>
        <v>12</v>
      </c>
      <c r="AF43" s="84">
        <f>+AE43/R43</f>
        <v>0.5714285714285714</v>
      </c>
      <c r="AG43" s="78"/>
    </row>
    <row r="44" spans="1:74" ht="18" thickBot="1" x14ac:dyDescent="0.25">
      <c r="A44" s="222"/>
      <c r="B44" s="223"/>
      <c r="C44" s="85"/>
      <c r="E44" s="86"/>
      <c r="F44" s="277">
        <f>+F43/R43</f>
        <v>0.42857142857142855</v>
      </c>
      <c r="G44" s="277"/>
      <c r="H44" s="277"/>
      <c r="I44" s="277">
        <f>+I43/R43</f>
        <v>0.14285714285714285</v>
      </c>
      <c r="J44" s="277"/>
      <c r="K44" s="277"/>
      <c r="L44" s="277">
        <f>+L43/R43</f>
        <v>0.19047619047619047</v>
      </c>
      <c r="M44" s="277"/>
      <c r="N44" s="277"/>
      <c r="O44" s="277">
        <f>+O43/R43</f>
        <v>0.23809523809523808</v>
      </c>
      <c r="P44" s="277"/>
      <c r="Q44" s="278"/>
      <c r="R44" s="137">
        <f>+F44+I44+L44+O44</f>
        <v>1</v>
      </c>
      <c r="S44" s="279">
        <f>+S43/F43</f>
        <v>1</v>
      </c>
      <c r="T44" s="277"/>
      <c r="U44" s="277"/>
      <c r="V44" s="277">
        <f>+V43/I43</f>
        <v>1</v>
      </c>
      <c r="W44" s="277"/>
      <c r="X44" s="277"/>
      <c r="Y44" s="277">
        <f>+Y43/L43</f>
        <v>0</v>
      </c>
      <c r="Z44" s="277"/>
      <c r="AA44" s="277"/>
      <c r="AB44" s="277">
        <f>+AB43/O43</f>
        <v>0</v>
      </c>
      <c r="AC44" s="277"/>
      <c r="AD44" s="277"/>
      <c r="AE44" s="79">
        <f>(S44+V44+Y44)/3</f>
        <v>0.66666666666666663</v>
      </c>
      <c r="AF44" s="84"/>
      <c r="AG44" s="78"/>
    </row>
    <row r="45" spans="1:74" ht="31.5" customHeight="1" thickBot="1" x14ac:dyDescent="0.25">
      <c r="A45" s="293" t="s">
        <v>125</v>
      </c>
      <c r="B45" s="294"/>
      <c r="C45" s="294"/>
      <c r="D45" s="294"/>
      <c r="E45" s="294"/>
      <c r="F45" s="294"/>
      <c r="G45" s="294"/>
      <c r="H45" s="294"/>
      <c r="I45" s="294"/>
      <c r="J45" s="294"/>
      <c r="K45" s="294"/>
      <c r="L45" s="294"/>
      <c r="M45" s="294"/>
      <c r="N45" s="294"/>
      <c r="O45" s="294"/>
      <c r="P45" s="294"/>
      <c r="Q45" s="294"/>
      <c r="R45" s="295"/>
      <c r="S45" s="294"/>
      <c r="T45" s="294"/>
      <c r="U45" s="294"/>
      <c r="V45" s="294"/>
      <c r="W45" s="294"/>
      <c r="X45" s="294"/>
      <c r="Y45" s="294"/>
      <c r="Z45" s="294"/>
      <c r="AA45" s="294"/>
      <c r="AB45" s="294"/>
      <c r="AC45" s="294"/>
      <c r="AD45" s="294"/>
      <c r="AE45" s="294"/>
      <c r="AF45" s="294"/>
      <c r="AG45" s="296"/>
    </row>
    <row r="46" spans="1:74" s="87" customFormat="1" ht="222.75" customHeight="1" thickBot="1" x14ac:dyDescent="0.25">
      <c r="A46" s="69">
        <f>+A41+1</f>
        <v>24</v>
      </c>
      <c r="B46" s="69" t="s">
        <v>147</v>
      </c>
      <c r="C46" s="70" t="s">
        <v>245</v>
      </c>
      <c r="D46" s="50" t="s">
        <v>130</v>
      </c>
      <c r="E46" s="70" t="s">
        <v>293</v>
      </c>
      <c r="F46" s="160">
        <v>1</v>
      </c>
      <c r="G46" s="160"/>
      <c r="H46" s="50"/>
      <c r="I46" s="50"/>
      <c r="J46" s="50">
        <v>1</v>
      </c>
      <c r="K46" s="50"/>
      <c r="L46" s="160">
        <v>1</v>
      </c>
      <c r="M46" s="160"/>
      <c r="N46" s="50"/>
      <c r="O46" s="160"/>
      <c r="P46" s="161"/>
      <c r="Q46" s="230"/>
      <c r="R46" s="136">
        <f t="shared" si="6"/>
        <v>3</v>
      </c>
      <c r="S46" s="183">
        <v>1</v>
      </c>
      <c r="T46" s="68"/>
      <c r="U46" s="51"/>
      <c r="V46" s="51"/>
      <c r="W46" s="64">
        <v>1</v>
      </c>
      <c r="X46" s="51"/>
      <c r="Y46" s="68"/>
      <c r="Z46" s="51"/>
      <c r="AA46" s="51"/>
      <c r="AB46" s="51"/>
      <c r="AC46" s="51"/>
      <c r="AD46" s="51"/>
      <c r="AE46" s="64">
        <f t="shared" ref="AE46:AE59" si="10">IFERROR(SUM(S46:AD46),"")</f>
        <v>2</v>
      </c>
      <c r="AF46" s="65">
        <f t="shared" si="8"/>
        <v>0.66666666666666663</v>
      </c>
      <c r="AG46" s="49" t="s">
        <v>270</v>
      </c>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row>
    <row r="47" spans="1:74" s="80" customFormat="1" ht="72.75" customHeight="1" thickBot="1" x14ac:dyDescent="0.25">
      <c r="A47" s="61">
        <f t="shared" ref="A47:A59" si="11">+A46+1</f>
        <v>25</v>
      </c>
      <c r="B47" s="61" t="s">
        <v>147</v>
      </c>
      <c r="C47" s="70" t="s">
        <v>245</v>
      </c>
      <c r="D47" s="49" t="s">
        <v>129</v>
      </c>
      <c r="E47" s="62" t="s">
        <v>133</v>
      </c>
      <c r="F47" s="68">
        <v>1</v>
      </c>
      <c r="G47" s="49"/>
      <c r="H47" s="49"/>
      <c r="I47" s="68"/>
      <c r="J47" s="49"/>
      <c r="K47" s="49"/>
      <c r="L47" s="68">
        <v>1</v>
      </c>
      <c r="M47" s="49"/>
      <c r="N47" s="49"/>
      <c r="O47" s="68"/>
      <c r="P47" s="51"/>
      <c r="Q47" s="138"/>
      <c r="R47" s="127">
        <f t="shared" si="6"/>
        <v>2</v>
      </c>
      <c r="S47" s="183">
        <v>1</v>
      </c>
      <c r="T47" s="68"/>
      <c r="U47" s="51"/>
      <c r="V47" s="49"/>
      <c r="W47" s="51"/>
      <c r="X47" s="51"/>
      <c r="Y47" s="68"/>
      <c r="Z47" s="51"/>
      <c r="AA47" s="51"/>
      <c r="AB47" s="51"/>
      <c r="AC47" s="51"/>
      <c r="AD47" s="51"/>
      <c r="AE47" s="64">
        <f t="shared" si="10"/>
        <v>1</v>
      </c>
      <c r="AF47" s="65">
        <f t="shared" si="8"/>
        <v>0.5</v>
      </c>
      <c r="AG47" s="49" t="s">
        <v>214</v>
      </c>
    </row>
    <row r="48" spans="1:74" s="80" customFormat="1" ht="59.25" customHeight="1" thickBot="1" x14ac:dyDescent="0.25">
      <c r="A48" s="61">
        <f t="shared" si="11"/>
        <v>26</v>
      </c>
      <c r="B48" s="61" t="s">
        <v>147</v>
      </c>
      <c r="C48" s="70" t="s">
        <v>245</v>
      </c>
      <c r="D48" s="49" t="s">
        <v>118</v>
      </c>
      <c r="E48" s="62" t="s">
        <v>133</v>
      </c>
      <c r="F48" s="68"/>
      <c r="G48" s="49"/>
      <c r="H48" s="49"/>
      <c r="I48" s="68"/>
      <c r="J48" s="49"/>
      <c r="K48" s="49"/>
      <c r="L48" s="68"/>
      <c r="M48" s="68"/>
      <c r="N48" s="49"/>
      <c r="O48" s="68"/>
      <c r="P48" s="51"/>
      <c r="Q48" s="138"/>
      <c r="R48" s="127">
        <f t="shared" si="6"/>
        <v>0</v>
      </c>
      <c r="S48" s="183"/>
      <c r="T48" s="68"/>
      <c r="U48" s="51"/>
      <c r="V48" s="49"/>
      <c r="W48" s="51"/>
      <c r="X48" s="51"/>
      <c r="Y48" s="68"/>
      <c r="Z48" s="51"/>
      <c r="AA48" s="51"/>
      <c r="AB48" s="51"/>
      <c r="AC48" s="51"/>
      <c r="AD48" s="51"/>
      <c r="AE48" s="64">
        <f t="shared" si="10"/>
        <v>0</v>
      </c>
      <c r="AF48" s="65" t="str">
        <f t="shared" si="8"/>
        <v/>
      </c>
      <c r="AG48" s="49" t="s">
        <v>261</v>
      </c>
    </row>
    <row r="49" spans="1:33" s="83" customFormat="1" ht="72.75" customHeight="1" thickBot="1" x14ac:dyDescent="0.25">
      <c r="A49" s="68">
        <f t="shared" si="11"/>
        <v>27</v>
      </c>
      <c r="B49" s="68" t="s">
        <v>147</v>
      </c>
      <c r="C49" s="70" t="s">
        <v>245</v>
      </c>
      <c r="D49" s="49" t="s">
        <v>119</v>
      </c>
      <c r="E49" s="49" t="s">
        <v>133</v>
      </c>
      <c r="F49" s="68">
        <v>1</v>
      </c>
      <c r="G49" s="49"/>
      <c r="H49" s="49"/>
      <c r="I49" s="68"/>
      <c r="J49" s="49"/>
      <c r="K49" s="49"/>
      <c r="L49" s="68">
        <v>1</v>
      </c>
      <c r="M49" s="68"/>
      <c r="N49" s="49"/>
      <c r="O49" s="68"/>
      <c r="P49" s="51"/>
      <c r="Q49" s="138"/>
      <c r="R49" s="127">
        <f t="shared" si="6"/>
        <v>2</v>
      </c>
      <c r="S49" s="183"/>
      <c r="T49" s="68">
        <v>1</v>
      </c>
      <c r="U49" s="51"/>
      <c r="V49" s="49"/>
      <c r="W49" s="51"/>
      <c r="X49" s="51"/>
      <c r="Y49" s="68"/>
      <c r="Z49" s="51"/>
      <c r="AA49" s="51"/>
      <c r="AB49" s="51"/>
      <c r="AC49" s="68"/>
      <c r="AD49" s="51"/>
      <c r="AE49" s="64">
        <f t="shared" si="10"/>
        <v>1</v>
      </c>
      <c r="AF49" s="65">
        <f t="shared" si="8"/>
        <v>0.5</v>
      </c>
      <c r="AG49" s="51" t="s">
        <v>209</v>
      </c>
    </row>
    <row r="50" spans="1:33" s="80" customFormat="1" ht="62.25" customHeight="1" thickBot="1" x14ac:dyDescent="0.25">
      <c r="A50" s="61">
        <v>28</v>
      </c>
      <c r="B50" s="61" t="s">
        <v>147</v>
      </c>
      <c r="C50" s="70" t="s">
        <v>245</v>
      </c>
      <c r="D50" s="49" t="s">
        <v>165</v>
      </c>
      <c r="E50" s="62" t="s">
        <v>133</v>
      </c>
      <c r="F50" s="68"/>
      <c r="G50" s="49"/>
      <c r="H50" s="49"/>
      <c r="I50" s="68"/>
      <c r="J50" s="49"/>
      <c r="K50" s="49"/>
      <c r="L50" s="68"/>
      <c r="M50" s="68"/>
      <c r="N50" s="49"/>
      <c r="O50" s="68"/>
      <c r="P50" s="51"/>
      <c r="Q50" s="138"/>
      <c r="R50" s="127">
        <f t="shared" si="6"/>
        <v>0</v>
      </c>
      <c r="S50" s="183"/>
      <c r="T50" s="68"/>
      <c r="U50" s="51"/>
      <c r="V50" s="49"/>
      <c r="W50" s="51"/>
      <c r="X50" s="51"/>
      <c r="Y50" s="68"/>
      <c r="Z50" s="51"/>
      <c r="AA50" s="51"/>
      <c r="AB50" s="68"/>
      <c r="AC50" s="51"/>
      <c r="AD50" s="51"/>
      <c r="AE50" s="64">
        <f t="shared" si="10"/>
        <v>0</v>
      </c>
      <c r="AF50" s="65" t="str">
        <f t="shared" si="8"/>
        <v/>
      </c>
      <c r="AG50" s="49" t="s">
        <v>251</v>
      </c>
    </row>
    <row r="51" spans="1:33" s="80" customFormat="1" ht="58.5" customHeight="1" thickBot="1" x14ac:dyDescent="0.25">
      <c r="A51" s="61">
        <v>29</v>
      </c>
      <c r="B51" s="61" t="s">
        <v>147</v>
      </c>
      <c r="C51" s="70" t="s">
        <v>245</v>
      </c>
      <c r="D51" s="49" t="s">
        <v>120</v>
      </c>
      <c r="E51" s="62" t="s">
        <v>133</v>
      </c>
      <c r="F51" s="68">
        <v>1</v>
      </c>
      <c r="G51" s="49"/>
      <c r="H51" s="49"/>
      <c r="I51" s="68"/>
      <c r="J51" s="49"/>
      <c r="K51" s="49"/>
      <c r="L51" s="68">
        <v>1</v>
      </c>
      <c r="M51" s="49"/>
      <c r="N51" s="49"/>
      <c r="O51" s="68"/>
      <c r="P51" s="51"/>
      <c r="Q51" s="138"/>
      <c r="R51" s="127">
        <f t="shared" si="6"/>
        <v>2</v>
      </c>
      <c r="S51" s="183">
        <v>1</v>
      </c>
      <c r="T51" s="68"/>
      <c r="U51" s="51"/>
      <c r="V51" s="68"/>
      <c r="W51" s="51"/>
      <c r="X51" s="51"/>
      <c r="Y51" s="68"/>
      <c r="Z51" s="51"/>
      <c r="AA51" s="51"/>
      <c r="AB51" s="68"/>
      <c r="AC51" s="51"/>
      <c r="AD51" s="51"/>
      <c r="AE51" s="64">
        <f t="shared" si="10"/>
        <v>1</v>
      </c>
      <c r="AF51" s="65">
        <f t="shared" si="8"/>
        <v>0.5</v>
      </c>
      <c r="AG51" s="57" t="s">
        <v>195</v>
      </c>
    </row>
    <row r="52" spans="1:33" s="80" customFormat="1" ht="60.75" customHeight="1" thickBot="1" x14ac:dyDescent="0.25">
      <c r="A52" s="61">
        <v>30</v>
      </c>
      <c r="B52" s="61" t="s">
        <v>147</v>
      </c>
      <c r="C52" s="70" t="s">
        <v>245</v>
      </c>
      <c r="D52" s="49" t="s">
        <v>121</v>
      </c>
      <c r="E52" s="62" t="s">
        <v>133</v>
      </c>
      <c r="F52" s="68"/>
      <c r="G52" s="49"/>
      <c r="H52" s="49"/>
      <c r="I52" s="68"/>
      <c r="J52" s="49"/>
      <c r="K52" s="49"/>
      <c r="L52" s="68"/>
      <c r="M52" s="49"/>
      <c r="N52" s="49"/>
      <c r="O52" s="68"/>
      <c r="P52" s="51"/>
      <c r="Q52" s="138"/>
      <c r="R52" s="127">
        <f t="shared" si="6"/>
        <v>0</v>
      </c>
      <c r="S52" s="183"/>
      <c r="T52" s="68"/>
      <c r="U52" s="51"/>
      <c r="V52" s="51"/>
      <c r="W52" s="51"/>
      <c r="X52" s="51"/>
      <c r="Y52" s="68"/>
      <c r="Z52" s="51"/>
      <c r="AA52" s="51"/>
      <c r="AB52" s="51"/>
      <c r="AC52" s="51"/>
      <c r="AD52" s="51"/>
      <c r="AE52" s="64">
        <f t="shared" si="10"/>
        <v>0</v>
      </c>
      <c r="AF52" s="65" t="str">
        <f t="shared" si="8"/>
        <v/>
      </c>
      <c r="AG52" s="49" t="s">
        <v>261</v>
      </c>
    </row>
    <row r="53" spans="1:33" s="80" customFormat="1" ht="61.5" customHeight="1" thickBot="1" x14ac:dyDescent="0.25">
      <c r="A53" s="61">
        <v>31</v>
      </c>
      <c r="B53" s="61" t="s">
        <v>147</v>
      </c>
      <c r="C53" s="70" t="s">
        <v>245</v>
      </c>
      <c r="D53" s="49" t="s">
        <v>142</v>
      </c>
      <c r="E53" s="62" t="s">
        <v>133</v>
      </c>
      <c r="F53" s="68">
        <v>1</v>
      </c>
      <c r="G53" s="49"/>
      <c r="H53" s="49"/>
      <c r="I53" s="68"/>
      <c r="J53" s="49"/>
      <c r="K53" s="49"/>
      <c r="L53" s="68">
        <v>1</v>
      </c>
      <c r="M53" s="49"/>
      <c r="N53" s="49"/>
      <c r="O53" s="68"/>
      <c r="P53" s="51"/>
      <c r="Q53" s="138"/>
      <c r="R53" s="127">
        <f t="shared" si="6"/>
        <v>2</v>
      </c>
      <c r="S53" s="183">
        <v>1</v>
      </c>
      <c r="T53" s="68"/>
      <c r="U53" s="49"/>
      <c r="V53" s="49"/>
      <c r="W53" s="51"/>
      <c r="X53" s="51"/>
      <c r="Y53" s="68"/>
      <c r="Z53" s="51"/>
      <c r="AA53" s="51"/>
      <c r="AB53" s="68"/>
      <c r="AC53" s="51"/>
      <c r="AD53" s="51"/>
      <c r="AE53" s="64">
        <f t="shared" si="10"/>
        <v>1</v>
      </c>
      <c r="AF53" s="65">
        <f t="shared" si="8"/>
        <v>0.5</v>
      </c>
      <c r="AG53" s="49" t="s">
        <v>261</v>
      </c>
    </row>
    <row r="54" spans="1:33" s="83" customFormat="1" ht="63" customHeight="1" thickBot="1" x14ac:dyDescent="0.25">
      <c r="A54" s="68">
        <v>32</v>
      </c>
      <c r="B54" s="68" t="s">
        <v>147</v>
      </c>
      <c r="C54" s="70" t="s">
        <v>245</v>
      </c>
      <c r="D54" s="49" t="s">
        <v>122</v>
      </c>
      <c r="E54" s="49" t="s">
        <v>133</v>
      </c>
      <c r="F54" s="68"/>
      <c r="G54" s="49"/>
      <c r="H54" s="49"/>
      <c r="I54" s="68"/>
      <c r="J54" s="49"/>
      <c r="K54" s="49"/>
      <c r="L54" s="68"/>
      <c r="M54" s="49"/>
      <c r="N54" s="49"/>
      <c r="O54" s="68"/>
      <c r="P54" s="49"/>
      <c r="Q54" s="139"/>
      <c r="R54" s="127">
        <f t="shared" si="6"/>
        <v>0</v>
      </c>
      <c r="S54" s="183"/>
      <c r="T54" s="68"/>
      <c r="U54" s="49"/>
      <c r="V54" s="49"/>
      <c r="W54" s="49"/>
      <c r="X54" s="49"/>
      <c r="Y54" s="68"/>
      <c r="Z54" s="49"/>
      <c r="AA54" s="49"/>
      <c r="AB54" s="49"/>
      <c r="AC54" s="49"/>
      <c r="AD54" s="49"/>
      <c r="AE54" s="64">
        <f t="shared" si="10"/>
        <v>0</v>
      </c>
      <c r="AF54" s="65" t="str">
        <f t="shared" si="8"/>
        <v/>
      </c>
      <c r="AG54" s="49" t="s">
        <v>261</v>
      </c>
    </row>
    <row r="55" spans="1:33" s="83" customFormat="1" ht="51" customHeight="1" thickBot="1" x14ac:dyDescent="0.25">
      <c r="A55" s="68">
        <f t="shared" si="11"/>
        <v>33</v>
      </c>
      <c r="B55" s="68" t="s">
        <v>147</v>
      </c>
      <c r="C55" s="70" t="s">
        <v>245</v>
      </c>
      <c r="D55" s="49" t="s">
        <v>152</v>
      </c>
      <c r="E55" s="49" t="s">
        <v>133</v>
      </c>
      <c r="F55" s="68"/>
      <c r="G55" s="49"/>
      <c r="H55" s="49"/>
      <c r="I55" s="68"/>
      <c r="J55" s="49"/>
      <c r="K55" s="49"/>
      <c r="L55" s="68"/>
      <c r="M55" s="49"/>
      <c r="N55" s="49"/>
      <c r="O55" s="68"/>
      <c r="P55" s="49"/>
      <c r="Q55" s="139"/>
      <c r="R55" s="127">
        <f t="shared" si="6"/>
        <v>0</v>
      </c>
      <c r="S55" s="183"/>
      <c r="T55" s="68"/>
      <c r="U55" s="49"/>
      <c r="V55" s="49"/>
      <c r="W55" s="49"/>
      <c r="X55" s="49"/>
      <c r="Y55" s="68"/>
      <c r="Z55" s="49"/>
      <c r="AA55" s="49"/>
      <c r="AB55" s="49"/>
      <c r="AC55" s="49"/>
      <c r="AD55" s="49"/>
      <c r="AE55" s="64">
        <f t="shared" si="10"/>
        <v>0</v>
      </c>
      <c r="AF55" s="65" t="str">
        <f t="shared" si="8"/>
        <v/>
      </c>
      <c r="AG55" s="49" t="s">
        <v>261</v>
      </c>
    </row>
    <row r="56" spans="1:33" s="83" customFormat="1" ht="56.25" customHeight="1" thickBot="1" x14ac:dyDescent="0.25">
      <c r="A56" s="68">
        <f t="shared" si="11"/>
        <v>34</v>
      </c>
      <c r="B56" s="68" t="s">
        <v>147</v>
      </c>
      <c r="C56" s="70" t="s">
        <v>245</v>
      </c>
      <c r="D56" s="49" t="s">
        <v>123</v>
      </c>
      <c r="E56" s="49" t="s">
        <v>133</v>
      </c>
      <c r="F56" s="68"/>
      <c r="G56" s="49"/>
      <c r="H56" s="49"/>
      <c r="I56" s="68"/>
      <c r="J56" s="49"/>
      <c r="K56" s="49"/>
      <c r="L56" s="68"/>
      <c r="M56" s="49"/>
      <c r="N56" s="49"/>
      <c r="O56" s="68"/>
      <c r="P56" s="49"/>
      <c r="Q56" s="139"/>
      <c r="R56" s="127">
        <f t="shared" si="6"/>
        <v>0</v>
      </c>
      <c r="S56" s="183"/>
      <c r="T56" s="68"/>
      <c r="U56" s="49"/>
      <c r="V56" s="49"/>
      <c r="W56" s="49"/>
      <c r="X56" s="49"/>
      <c r="Y56" s="68"/>
      <c r="Z56" s="49"/>
      <c r="AA56" s="49"/>
      <c r="AB56" s="49"/>
      <c r="AC56" s="49"/>
      <c r="AD56" s="49"/>
      <c r="AE56" s="64">
        <f t="shared" si="10"/>
        <v>0</v>
      </c>
      <c r="AF56" s="65" t="str">
        <f t="shared" si="8"/>
        <v/>
      </c>
      <c r="AG56" s="49" t="s">
        <v>261</v>
      </c>
    </row>
    <row r="57" spans="1:33" s="83" customFormat="1" ht="69" customHeight="1" thickBot="1" x14ac:dyDescent="0.25">
      <c r="A57" s="68">
        <f t="shared" si="11"/>
        <v>35</v>
      </c>
      <c r="B57" s="68" t="s">
        <v>147</v>
      </c>
      <c r="C57" s="70" t="s">
        <v>245</v>
      </c>
      <c r="D57" s="49" t="s">
        <v>159</v>
      </c>
      <c r="E57" s="49" t="s">
        <v>133</v>
      </c>
      <c r="F57" s="68">
        <v>1</v>
      </c>
      <c r="G57" s="49"/>
      <c r="H57" s="49"/>
      <c r="I57" s="68"/>
      <c r="J57" s="49"/>
      <c r="K57" s="49"/>
      <c r="L57" s="68">
        <v>1</v>
      </c>
      <c r="M57" s="49"/>
      <c r="N57" s="49"/>
      <c r="O57" s="68"/>
      <c r="P57" s="49"/>
      <c r="Q57" s="139"/>
      <c r="R57" s="127">
        <f t="shared" si="6"/>
        <v>2</v>
      </c>
      <c r="S57" s="183">
        <v>1</v>
      </c>
      <c r="T57" s="68"/>
      <c r="U57" s="49"/>
      <c r="V57" s="68"/>
      <c r="W57" s="49"/>
      <c r="X57" s="49"/>
      <c r="Y57" s="68"/>
      <c r="Z57" s="49"/>
      <c r="AA57" s="49"/>
      <c r="AB57" s="49"/>
      <c r="AC57" s="49"/>
      <c r="AD57" s="49"/>
      <c r="AE57" s="64">
        <f t="shared" si="10"/>
        <v>1</v>
      </c>
      <c r="AF57" s="65">
        <f t="shared" si="8"/>
        <v>0.5</v>
      </c>
      <c r="AG57" s="49" t="s">
        <v>204</v>
      </c>
    </row>
    <row r="58" spans="1:33" s="83" customFormat="1" ht="54" customHeight="1" thickBot="1" x14ac:dyDescent="0.25">
      <c r="A58" s="68">
        <f t="shared" si="11"/>
        <v>36</v>
      </c>
      <c r="B58" s="68" t="s">
        <v>147</v>
      </c>
      <c r="C58" s="70" t="s">
        <v>245</v>
      </c>
      <c r="D58" s="49" t="s">
        <v>150</v>
      </c>
      <c r="E58" s="49" t="s">
        <v>133</v>
      </c>
      <c r="F58" s="68"/>
      <c r="G58" s="49"/>
      <c r="H58" s="49"/>
      <c r="I58" s="68"/>
      <c r="J58" s="49"/>
      <c r="K58" s="49"/>
      <c r="L58" s="68"/>
      <c r="M58" s="68"/>
      <c r="N58" s="49"/>
      <c r="O58" s="68"/>
      <c r="P58" s="49"/>
      <c r="Q58" s="139"/>
      <c r="R58" s="127">
        <f t="shared" si="6"/>
        <v>0</v>
      </c>
      <c r="S58" s="183"/>
      <c r="T58" s="68"/>
      <c r="U58" s="49"/>
      <c r="V58" s="49"/>
      <c r="W58" s="49"/>
      <c r="X58" s="49"/>
      <c r="Y58" s="68"/>
      <c r="Z58" s="49"/>
      <c r="AA58" s="49"/>
      <c r="AB58" s="49"/>
      <c r="AC58" s="49"/>
      <c r="AD58" s="49"/>
      <c r="AE58" s="64">
        <f t="shared" si="10"/>
        <v>0</v>
      </c>
      <c r="AF58" s="65" t="str">
        <f t="shared" si="8"/>
        <v/>
      </c>
      <c r="AG58" s="49" t="s">
        <v>261</v>
      </c>
    </row>
    <row r="59" spans="1:33" s="83" customFormat="1" ht="58.5" customHeight="1" thickBot="1" x14ac:dyDescent="0.25">
      <c r="A59" s="68">
        <f t="shared" si="11"/>
        <v>37</v>
      </c>
      <c r="B59" s="68" t="s">
        <v>147</v>
      </c>
      <c r="C59" s="70" t="s">
        <v>245</v>
      </c>
      <c r="D59" s="49" t="s">
        <v>124</v>
      </c>
      <c r="E59" s="49" t="s">
        <v>133</v>
      </c>
      <c r="F59" s="68"/>
      <c r="G59" s="49"/>
      <c r="H59" s="49"/>
      <c r="I59" s="68"/>
      <c r="J59" s="49"/>
      <c r="K59" s="49"/>
      <c r="L59" s="68"/>
      <c r="M59" s="49"/>
      <c r="N59" s="49"/>
      <c r="O59" s="68"/>
      <c r="P59" s="49"/>
      <c r="Q59" s="139"/>
      <c r="R59" s="127">
        <f t="shared" si="6"/>
        <v>0</v>
      </c>
      <c r="S59" s="183"/>
      <c r="T59" s="68"/>
      <c r="U59" s="49"/>
      <c r="V59" s="49"/>
      <c r="W59" s="49"/>
      <c r="X59" s="49"/>
      <c r="Y59" s="68"/>
      <c r="Z59" s="49"/>
      <c r="AA59" s="49"/>
      <c r="AB59" s="49"/>
      <c r="AC59" s="49"/>
      <c r="AD59" s="49"/>
      <c r="AE59" s="64">
        <f t="shared" si="10"/>
        <v>0</v>
      </c>
      <c r="AF59" s="65" t="str">
        <f t="shared" si="8"/>
        <v/>
      </c>
      <c r="AG59" s="49" t="s">
        <v>261</v>
      </c>
    </row>
    <row r="60" spans="1:33" s="83" customFormat="1" ht="57" customHeight="1" thickBot="1" x14ac:dyDescent="0.25">
      <c r="A60" s="68">
        <v>38</v>
      </c>
      <c r="B60" s="68" t="s">
        <v>147</v>
      </c>
      <c r="C60" s="70" t="s">
        <v>245</v>
      </c>
      <c r="D60" s="49" t="s">
        <v>191</v>
      </c>
      <c r="E60" s="49" t="s">
        <v>133</v>
      </c>
      <c r="F60" s="68"/>
      <c r="G60" s="49"/>
      <c r="H60" s="49"/>
      <c r="I60" s="68"/>
      <c r="J60" s="49"/>
      <c r="K60" s="49"/>
      <c r="L60" s="68"/>
      <c r="M60" s="49"/>
      <c r="N60" s="49"/>
      <c r="O60" s="68"/>
      <c r="P60" s="49"/>
      <c r="Q60" s="139"/>
      <c r="R60" s="127">
        <f>IFERROR(SUM(F60:Q60),"")</f>
        <v>0</v>
      </c>
      <c r="S60" s="183"/>
      <c r="T60" s="68"/>
      <c r="U60" s="49"/>
      <c r="V60" s="49"/>
      <c r="W60" s="49"/>
      <c r="X60" s="49"/>
      <c r="Y60" s="68"/>
      <c r="Z60" s="49"/>
      <c r="AA60" s="49"/>
      <c r="AB60" s="49"/>
      <c r="AC60" s="49"/>
      <c r="AD60" s="49"/>
      <c r="AE60" s="64">
        <f>IFERROR(SUM(S60:AD60),"")</f>
        <v>0</v>
      </c>
      <c r="AF60" s="65" t="str">
        <f>IF(AND(R60=0,AE60=0),"",IF(IFERROR(AE60/R60,"")&gt;100%,100%,IFERROR(AE60/R60,"")))</f>
        <v/>
      </c>
      <c r="AG60" s="49" t="s">
        <v>261</v>
      </c>
    </row>
    <row r="61" spans="1:33" s="83" customFormat="1" ht="56.25" customHeight="1" thickBot="1" x14ac:dyDescent="0.25">
      <c r="A61" s="68">
        <v>39</v>
      </c>
      <c r="B61" s="68" t="s">
        <v>147</v>
      </c>
      <c r="C61" s="70" t="s">
        <v>245</v>
      </c>
      <c r="D61" s="49" t="s">
        <v>155</v>
      </c>
      <c r="E61" s="49" t="s">
        <v>133</v>
      </c>
      <c r="F61" s="68">
        <v>1</v>
      </c>
      <c r="G61" s="49"/>
      <c r="H61" s="49"/>
      <c r="I61" s="68"/>
      <c r="J61" s="49"/>
      <c r="K61" s="49"/>
      <c r="L61" s="68">
        <v>1</v>
      </c>
      <c r="M61" s="49"/>
      <c r="N61" s="49"/>
      <c r="O61" s="68"/>
      <c r="P61" s="49"/>
      <c r="Q61" s="139"/>
      <c r="R61" s="127">
        <f>IFERROR(SUM(F61:Q61),"")</f>
        <v>2</v>
      </c>
      <c r="S61" s="183">
        <v>1</v>
      </c>
      <c r="T61" s="68"/>
      <c r="U61" s="49"/>
      <c r="V61" s="49"/>
      <c r="W61" s="49"/>
      <c r="X61" s="49"/>
      <c r="Y61" s="68"/>
      <c r="Z61" s="49"/>
      <c r="AA61" s="49"/>
      <c r="AB61" s="49"/>
      <c r="AC61" s="49"/>
      <c r="AD61" s="49"/>
      <c r="AE61" s="64">
        <f>IFERROR(SUM(S61:AD61),"")</f>
        <v>1</v>
      </c>
      <c r="AF61" s="65">
        <f>IF(AND(R61=0,AE61=0),"",IF(IFERROR(AE61/R61,"")&gt;100%,100%,IFERROR(AE61/R61,"")))</f>
        <v>0.5</v>
      </c>
      <c r="AG61" s="49" t="s">
        <v>201</v>
      </c>
    </row>
    <row r="62" spans="1:33" s="83" customFormat="1" ht="60.75" customHeight="1" thickBot="1" x14ac:dyDescent="0.25">
      <c r="A62" s="68">
        <v>40</v>
      </c>
      <c r="B62" s="68" t="s">
        <v>147</v>
      </c>
      <c r="C62" s="70" t="s">
        <v>245</v>
      </c>
      <c r="D62" s="49" t="s">
        <v>157</v>
      </c>
      <c r="E62" s="49" t="s">
        <v>133</v>
      </c>
      <c r="F62" s="68"/>
      <c r="G62" s="49"/>
      <c r="H62" s="49"/>
      <c r="I62" s="68"/>
      <c r="J62" s="49"/>
      <c r="K62" s="49"/>
      <c r="L62" s="68"/>
      <c r="M62" s="49"/>
      <c r="N62" s="49"/>
      <c r="O62" s="68"/>
      <c r="P62" s="49"/>
      <c r="Q62" s="139"/>
      <c r="R62" s="127">
        <f>IFERROR(SUM(F62:Q62),"")</f>
        <v>0</v>
      </c>
      <c r="S62" s="183"/>
      <c r="T62" s="68"/>
      <c r="U62" s="49"/>
      <c r="V62" s="49"/>
      <c r="W62" s="49"/>
      <c r="X62" s="49"/>
      <c r="Y62" s="68"/>
      <c r="Z62" s="49"/>
      <c r="AA62" s="49"/>
      <c r="AB62" s="49"/>
      <c r="AC62" s="49"/>
      <c r="AD62" s="49"/>
      <c r="AE62" s="64">
        <f>IFERROR(SUM(S62:AD62),"")</f>
        <v>0</v>
      </c>
      <c r="AF62" s="65" t="str">
        <f>IF(AND(R62=0,AE62=0),"",IF(IFERROR(AE62/R62,"")&gt;100%,100%,IFERROR(AE62/R62,"")))</f>
        <v/>
      </c>
      <c r="AG62" s="49" t="s">
        <v>261</v>
      </c>
    </row>
    <row r="63" spans="1:33" s="83" customFormat="1" ht="51.75" customHeight="1" thickBot="1" x14ac:dyDescent="0.25">
      <c r="A63" s="68">
        <v>41</v>
      </c>
      <c r="B63" s="68" t="s">
        <v>147</v>
      </c>
      <c r="C63" s="70" t="s">
        <v>245</v>
      </c>
      <c r="D63" s="49" t="s">
        <v>156</v>
      </c>
      <c r="E63" s="49" t="s">
        <v>133</v>
      </c>
      <c r="F63" s="68">
        <v>1</v>
      </c>
      <c r="G63" s="49"/>
      <c r="H63" s="49"/>
      <c r="I63" s="68"/>
      <c r="J63" s="49"/>
      <c r="K63" s="49"/>
      <c r="L63" s="68">
        <v>1</v>
      </c>
      <c r="M63" s="68"/>
      <c r="N63" s="49"/>
      <c r="O63" s="68"/>
      <c r="P63" s="49"/>
      <c r="Q63" s="139"/>
      <c r="R63" s="127">
        <f>IFERROR(SUM(F63:Q63),"")</f>
        <v>2</v>
      </c>
      <c r="S63" s="183">
        <v>1</v>
      </c>
      <c r="T63" s="68"/>
      <c r="U63" s="49"/>
      <c r="V63" s="49"/>
      <c r="W63" s="49"/>
      <c r="X63" s="49"/>
      <c r="Y63" s="68"/>
      <c r="Z63" s="68"/>
      <c r="AA63" s="49"/>
      <c r="AB63" s="68"/>
      <c r="AC63" s="49"/>
      <c r="AD63" s="49"/>
      <c r="AE63" s="64">
        <f>IFERROR(SUM(S63:AD63),"")</f>
        <v>1</v>
      </c>
      <c r="AF63" s="65">
        <f t="shared" si="8"/>
        <v>0.5</v>
      </c>
      <c r="AG63" s="49" t="s">
        <v>261</v>
      </c>
    </row>
    <row r="64" spans="1:33" ht="18" thickBot="1" x14ac:dyDescent="0.25">
      <c r="A64" s="222"/>
      <c r="B64" s="223"/>
      <c r="C64" s="88"/>
      <c r="D64" s="52"/>
      <c r="E64" s="221"/>
      <c r="F64" s="224">
        <f t="shared" ref="F64:AE64" si="12">SUM(F46:F63)</f>
        <v>8</v>
      </c>
      <c r="G64" s="224">
        <f t="shared" si="12"/>
        <v>0</v>
      </c>
      <c r="H64" s="224">
        <f t="shared" si="12"/>
        <v>0</v>
      </c>
      <c r="I64" s="224">
        <f t="shared" si="12"/>
        <v>0</v>
      </c>
      <c r="J64" s="224">
        <f t="shared" si="12"/>
        <v>1</v>
      </c>
      <c r="K64" s="224">
        <f t="shared" si="12"/>
        <v>0</v>
      </c>
      <c r="L64" s="224">
        <f t="shared" si="12"/>
        <v>8</v>
      </c>
      <c r="M64" s="224">
        <f t="shared" si="12"/>
        <v>0</v>
      </c>
      <c r="N64" s="224">
        <f t="shared" si="12"/>
        <v>0</v>
      </c>
      <c r="O64" s="224">
        <f t="shared" si="12"/>
        <v>0</v>
      </c>
      <c r="P64" s="224">
        <f t="shared" si="12"/>
        <v>0</v>
      </c>
      <c r="Q64" s="225">
        <f t="shared" si="12"/>
        <v>0</v>
      </c>
      <c r="R64" s="136">
        <f t="shared" si="12"/>
        <v>17</v>
      </c>
      <c r="S64" s="226">
        <f t="shared" si="12"/>
        <v>7</v>
      </c>
      <c r="T64" s="224">
        <f t="shared" si="12"/>
        <v>1</v>
      </c>
      <c r="U64" s="224">
        <f t="shared" si="12"/>
        <v>0</v>
      </c>
      <c r="V64" s="224">
        <f t="shared" si="12"/>
        <v>0</v>
      </c>
      <c r="W64" s="224">
        <f t="shared" si="12"/>
        <v>1</v>
      </c>
      <c r="X64" s="224">
        <f t="shared" si="12"/>
        <v>0</v>
      </c>
      <c r="Y64" s="224">
        <f t="shared" si="12"/>
        <v>0</v>
      </c>
      <c r="Z64" s="224">
        <f t="shared" si="12"/>
        <v>0</v>
      </c>
      <c r="AA64" s="224">
        <f t="shared" si="12"/>
        <v>0</v>
      </c>
      <c r="AB64" s="224">
        <f t="shared" si="12"/>
        <v>0</v>
      </c>
      <c r="AC64" s="224">
        <f t="shared" si="12"/>
        <v>0</v>
      </c>
      <c r="AD64" s="224">
        <f t="shared" si="12"/>
        <v>0</v>
      </c>
      <c r="AE64" s="74">
        <f t="shared" si="12"/>
        <v>9</v>
      </c>
      <c r="AF64" s="75">
        <f>+AE64/R64</f>
        <v>0.52941176470588236</v>
      </c>
      <c r="AG64" s="89"/>
    </row>
    <row r="65" spans="1:34" ht="18" thickBot="1" x14ac:dyDescent="0.25">
      <c r="A65" s="222"/>
      <c r="B65" s="223"/>
      <c r="C65" s="88"/>
      <c r="D65" s="52"/>
      <c r="E65" s="221"/>
      <c r="F65" s="269">
        <f>+F64+G64+H64</f>
        <v>8</v>
      </c>
      <c r="G65" s="269"/>
      <c r="H65" s="269"/>
      <c r="I65" s="269">
        <f>+I64+J64+K64</f>
        <v>1</v>
      </c>
      <c r="J65" s="269"/>
      <c r="K65" s="269"/>
      <c r="L65" s="269">
        <f>+L64+M64+N64</f>
        <v>8</v>
      </c>
      <c r="M65" s="269"/>
      <c r="N65" s="269"/>
      <c r="O65" s="269">
        <f>+O64+P64+Q64</f>
        <v>0</v>
      </c>
      <c r="P65" s="269"/>
      <c r="Q65" s="280"/>
      <c r="R65" s="136">
        <f>+F65+I65+L65+O65</f>
        <v>17</v>
      </c>
      <c r="S65" s="276">
        <f>+S64+T64+U64</f>
        <v>8</v>
      </c>
      <c r="T65" s="269"/>
      <c r="U65" s="269"/>
      <c r="V65" s="269">
        <f>+V64+W64+X64</f>
        <v>1</v>
      </c>
      <c r="W65" s="269"/>
      <c r="X65" s="269"/>
      <c r="Y65" s="269">
        <f>+Y64+Z64+AA64</f>
        <v>0</v>
      </c>
      <c r="Z65" s="269"/>
      <c r="AA65" s="269"/>
      <c r="AB65" s="269">
        <f>+AB64+AC64+AD64</f>
        <v>0</v>
      </c>
      <c r="AC65" s="269"/>
      <c r="AD65" s="269"/>
      <c r="AE65" s="74">
        <f>+S65+V65+Y65+AB65</f>
        <v>9</v>
      </c>
      <c r="AF65" s="75">
        <f>+AE65/R65</f>
        <v>0.52941176470588236</v>
      </c>
      <c r="AG65" s="89"/>
    </row>
    <row r="66" spans="1:34" ht="18" thickBot="1" x14ac:dyDescent="0.25">
      <c r="A66" s="222"/>
      <c r="B66" s="223"/>
      <c r="C66" s="88"/>
      <c r="D66" s="52"/>
      <c r="E66" s="221"/>
      <c r="F66" s="277">
        <f>+F65/R65</f>
        <v>0.47058823529411764</v>
      </c>
      <c r="G66" s="277"/>
      <c r="H66" s="277"/>
      <c r="I66" s="277">
        <f>+I65/R65</f>
        <v>5.8823529411764705E-2</v>
      </c>
      <c r="J66" s="277"/>
      <c r="K66" s="277"/>
      <c r="L66" s="277">
        <f>+L65/R65</f>
        <v>0.47058823529411764</v>
      </c>
      <c r="M66" s="277"/>
      <c r="N66" s="277"/>
      <c r="O66" s="277">
        <f>+O65/R65</f>
        <v>0</v>
      </c>
      <c r="P66" s="277"/>
      <c r="Q66" s="278"/>
      <c r="R66" s="137">
        <f>+F66+I66+L66+O66</f>
        <v>1</v>
      </c>
      <c r="S66" s="279">
        <f>+S65/F65</f>
        <v>1</v>
      </c>
      <c r="T66" s="277"/>
      <c r="U66" s="277"/>
      <c r="V66" s="277">
        <f>+V65/I65</f>
        <v>1</v>
      </c>
      <c r="W66" s="277"/>
      <c r="X66" s="277"/>
      <c r="Y66" s="277">
        <f>+Y65/L65</f>
        <v>0</v>
      </c>
      <c r="Z66" s="277"/>
      <c r="AA66" s="277"/>
      <c r="AB66" s="277" t="e">
        <f>+AB65/O65</f>
        <v>#DIV/0!</v>
      </c>
      <c r="AC66" s="277"/>
      <c r="AD66" s="277"/>
      <c r="AE66" s="79">
        <f>(S66+V66+Y66)/3</f>
        <v>0.66666666666666663</v>
      </c>
      <c r="AF66" s="75"/>
      <c r="AG66" s="89"/>
    </row>
    <row r="67" spans="1:34" ht="38.25" customHeight="1" thickBot="1" x14ac:dyDescent="0.25">
      <c r="A67" s="293" t="s">
        <v>126</v>
      </c>
      <c r="B67" s="294"/>
      <c r="C67" s="294"/>
      <c r="D67" s="294"/>
      <c r="E67" s="294"/>
      <c r="F67" s="294"/>
      <c r="G67" s="294"/>
      <c r="H67" s="294"/>
      <c r="I67" s="294"/>
      <c r="J67" s="294"/>
      <c r="K67" s="294"/>
      <c r="L67" s="294"/>
      <c r="M67" s="294"/>
      <c r="N67" s="294"/>
      <c r="O67" s="294"/>
      <c r="P67" s="294"/>
      <c r="Q67" s="294"/>
      <c r="R67" s="295"/>
      <c r="S67" s="294"/>
      <c r="T67" s="294"/>
      <c r="U67" s="294"/>
      <c r="V67" s="294"/>
      <c r="W67" s="294"/>
      <c r="X67" s="294"/>
      <c r="Y67" s="294"/>
      <c r="Z67" s="294"/>
      <c r="AA67" s="294"/>
      <c r="AB67" s="294"/>
      <c r="AC67" s="294"/>
      <c r="AD67" s="294"/>
      <c r="AE67" s="294"/>
      <c r="AF67" s="294"/>
      <c r="AG67" s="296"/>
    </row>
    <row r="68" spans="1:34" ht="138.75" thickBot="1" x14ac:dyDescent="0.25">
      <c r="A68" s="69">
        <f>+A63+1</f>
        <v>42</v>
      </c>
      <c r="B68" s="69" t="s">
        <v>147</v>
      </c>
      <c r="C68" s="70" t="s">
        <v>176</v>
      </c>
      <c r="D68" s="50" t="s">
        <v>127</v>
      </c>
      <c r="E68" s="70" t="s">
        <v>294</v>
      </c>
      <c r="F68" s="160">
        <v>1</v>
      </c>
      <c r="G68" s="160"/>
      <c r="H68" s="160"/>
      <c r="I68" s="160"/>
      <c r="J68" s="160">
        <v>1</v>
      </c>
      <c r="K68" s="160"/>
      <c r="L68" s="160"/>
      <c r="M68" s="160">
        <v>1</v>
      </c>
      <c r="N68" s="160"/>
      <c r="O68" s="160"/>
      <c r="P68" s="160"/>
      <c r="Q68" s="162"/>
      <c r="R68" s="136">
        <f t="shared" ref="R68:R107" si="13">IFERROR(SUM(F68:Q68),"")</f>
        <v>3</v>
      </c>
      <c r="S68" s="163">
        <v>1</v>
      </c>
      <c r="T68" s="160"/>
      <c r="U68" s="160"/>
      <c r="V68" s="161"/>
      <c r="W68" s="164">
        <v>1</v>
      </c>
      <c r="X68" s="161"/>
      <c r="Y68" s="160"/>
      <c r="Z68" s="161"/>
      <c r="AA68" s="161"/>
      <c r="AB68" s="161"/>
      <c r="AC68" s="161"/>
      <c r="AD68" s="161"/>
      <c r="AE68" s="164">
        <f t="shared" ref="AE68:AE85" si="14">IFERROR(SUM(S68:AD68),"")</f>
        <v>2</v>
      </c>
      <c r="AF68" s="165">
        <f t="shared" si="8"/>
        <v>0.66666666666666663</v>
      </c>
      <c r="AG68" s="50" t="s">
        <v>271</v>
      </c>
      <c r="AH68" s="238"/>
    </row>
    <row r="69" spans="1:34" s="80" customFormat="1" ht="80.25" customHeight="1" thickBot="1" x14ac:dyDescent="0.25">
      <c r="A69" s="61">
        <f>+A68+1</f>
        <v>43</v>
      </c>
      <c r="B69" s="61" t="s">
        <v>147</v>
      </c>
      <c r="C69" s="62" t="s">
        <v>176</v>
      </c>
      <c r="D69" s="49" t="s">
        <v>129</v>
      </c>
      <c r="E69" s="62" t="s">
        <v>133</v>
      </c>
      <c r="F69" s="68">
        <v>1</v>
      </c>
      <c r="G69" s="68"/>
      <c r="H69" s="68"/>
      <c r="I69" s="68"/>
      <c r="J69" s="68"/>
      <c r="K69" s="68"/>
      <c r="L69" s="68">
        <v>1</v>
      </c>
      <c r="M69" s="68"/>
      <c r="N69" s="68"/>
      <c r="O69" s="68"/>
      <c r="P69" s="64"/>
      <c r="Q69" s="99"/>
      <c r="R69" s="127">
        <f t="shared" si="13"/>
        <v>2</v>
      </c>
      <c r="S69" s="183">
        <v>1</v>
      </c>
      <c r="T69" s="68"/>
      <c r="U69" s="51"/>
      <c r="V69" s="68"/>
      <c r="W69" s="51"/>
      <c r="X69" s="51"/>
      <c r="Y69" s="68"/>
      <c r="Z69" s="51"/>
      <c r="AA69" s="51"/>
      <c r="AB69" s="51"/>
      <c r="AC69" s="51"/>
      <c r="AD69" s="51"/>
      <c r="AE69" s="64">
        <f t="shared" si="14"/>
        <v>1</v>
      </c>
      <c r="AF69" s="65">
        <f t="shared" si="8"/>
        <v>0.5</v>
      </c>
      <c r="AG69" s="49" t="s">
        <v>202</v>
      </c>
    </row>
    <row r="70" spans="1:34" s="80" customFormat="1" ht="48.75" customHeight="1" thickBot="1" x14ac:dyDescent="0.25">
      <c r="A70" s="61">
        <f t="shared" ref="A70:A83" si="15">+A69+1</f>
        <v>44</v>
      </c>
      <c r="B70" s="61" t="s">
        <v>147</v>
      </c>
      <c r="C70" s="62" t="s">
        <v>176</v>
      </c>
      <c r="D70" s="49" t="s">
        <v>118</v>
      </c>
      <c r="E70" s="62" t="s">
        <v>133</v>
      </c>
      <c r="F70" s="68">
        <v>1</v>
      </c>
      <c r="G70" s="68"/>
      <c r="H70" s="68"/>
      <c r="I70" s="68"/>
      <c r="J70" s="68"/>
      <c r="K70" s="68"/>
      <c r="L70" s="68">
        <v>1</v>
      </c>
      <c r="M70" s="68"/>
      <c r="N70" s="68"/>
      <c r="O70" s="68"/>
      <c r="P70" s="64"/>
      <c r="Q70" s="99"/>
      <c r="R70" s="127">
        <f t="shared" si="13"/>
        <v>2</v>
      </c>
      <c r="S70" s="163">
        <v>1</v>
      </c>
      <c r="T70" s="68"/>
      <c r="U70" s="51"/>
      <c r="V70" s="68"/>
      <c r="W70" s="51"/>
      <c r="X70" s="51"/>
      <c r="Y70" s="68"/>
      <c r="Z70" s="51"/>
      <c r="AA70" s="51"/>
      <c r="AB70" s="68"/>
      <c r="AC70" s="51"/>
      <c r="AD70" s="51"/>
      <c r="AE70" s="64">
        <f t="shared" si="14"/>
        <v>1</v>
      </c>
      <c r="AF70" s="65">
        <f t="shared" si="8"/>
        <v>0.5</v>
      </c>
      <c r="AG70" s="49" t="s">
        <v>200</v>
      </c>
    </row>
    <row r="71" spans="1:34" s="83" customFormat="1" ht="74.25" customHeight="1" thickBot="1" x14ac:dyDescent="0.25">
      <c r="A71" s="68">
        <f t="shared" si="15"/>
        <v>45</v>
      </c>
      <c r="B71" s="68" t="s">
        <v>147</v>
      </c>
      <c r="C71" s="49" t="s">
        <v>176</v>
      </c>
      <c r="D71" s="49" t="s">
        <v>119</v>
      </c>
      <c r="E71" s="49" t="s">
        <v>133</v>
      </c>
      <c r="F71" s="68">
        <v>1</v>
      </c>
      <c r="G71" s="68"/>
      <c r="H71" s="68"/>
      <c r="I71" s="68"/>
      <c r="J71" s="68"/>
      <c r="K71" s="68"/>
      <c r="L71" s="68">
        <v>1</v>
      </c>
      <c r="M71" s="68"/>
      <c r="N71" s="68"/>
      <c r="O71" s="68"/>
      <c r="P71" s="64"/>
      <c r="Q71" s="99"/>
      <c r="R71" s="127">
        <f t="shared" si="13"/>
        <v>2</v>
      </c>
      <c r="S71" s="183"/>
      <c r="T71" s="68">
        <v>1</v>
      </c>
      <c r="U71" s="51"/>
      <c r="V71" s="68"/>
      <c r="W71" s="51"/>
      <c r="X71" s="51"/>
      <c r="Y71" s="68"/>
      <c r="Z71" s="68"/>
      <c r="AA71" s="51"/>
      <c r="AB71" s="68"/>
      <c r="AC71" s="51"/>
      <c r="AD71" s="51"/>
      <c r="AE71" s="64">
        <f t="shared" si="14"/>
        <v>1</v>
      </c>
      <c r="AF71" s="65">
        <f t="shared" si="8"/>
        <v>0.5</v>
      </c>
      <c r="AG71" s="51" t="s">
        <v>210</v>
      </c>
    </row>
    <row r="72" spans="1:34" s="83" customFormat="1" ht="75.75" customHeight="1" thickBot="1" x14ac:dyDescent="0.25">
      <c r="A72" s="68">
        <v>46</v>
      </c>
      <c r="B72" s="68" t="s">
        <v>147</v>
      </c>
      <c r="C72" s="49" t="s">
        <v>176</v>
      </c>
      <c r="D72" s="49" t="s">
        <v>165</v>
      </c>
      <c r="E72" s="49" t="s">
        <v>133</v>
      </c>
      <c r="F72" s="68">
        <v>1</v>
      </c>
      <c r="G72" s="68"/>
      <c r="H72" s="68"/>
      <c r="I72" s="68"/>
      <c r="J72" s="68"/>
      <c r="K72" s="68"/>
      <c r="L72" s="68">
        <v>1</v>
      </c>
      <c r="M72" s="68"/>
      <c r="N72" s="68"/>
      <c r="O72" s="68"/>
      <c r="P72" s="64"/>
      <c r="Q72" s="99"/>
      <c r="R72" s="127">
        <f t="shared" si="13"/>
        <v>2</v>
      </c>
      <c r="S72" s="183"/>
      <c r="T72" s="68">
        <v>1</v>
      </c>
      <c r="U72" s="51"/>
      <c r="V72" s="68"/>
      <c r="W72" s="51"/>
      <c r="X72" s="51"/>
      <c r="Y72" s="68"/>
      <c r="Z72" s="68"/>
      <c r="AA72" s="51"/>
      <c r="AB72" s="68"/>
      <c r="AC72" s="51"/>
      <c r="AD72" s="51"/>
      <c r="AE72" s="64">
        <f t="shared" si="14"/>
        <v>1</v>
      </c>
      <c r="AF72" s="65">
        <f t="shared" si="8"/>
        <v>0.5</v>
      </c>
      <c r="AG72" s="51" t="s">
        <v>211</v>
      </c>
    </row>
    <row r="73" spans="1:34" s="80" customFormat="1" ht="51.75" customHeight="1" thickBot="1" x14ac:dyDescent="0.25">
      <c r="A73" s="61">
        <v>47</v>
      </c>
      <c r="B73" s="61" t="s">
        <v>147</v>
      </c>
      <c r="C73" s="62" t="s">
        <v>176</v>
      </c>
      <c r="D73" s="49" t="s">
        <v>120</v>
      </c>
      <c r="E73" s="62" t="s">
        <v>133</v>
      </c>
      <c r="F73" s="68">
        <v>1</v>
      </c>
      <c r="G73" s="68"/>
      <c r="H73" s="68"/>
      <c r="I73" s="68"/>
      <c r="J73" s="68"/>
      <c r="K73" s="68"/>
      <c r="L73" s="68">
        <v>1</v>
      </c>
      <c r="M73" s="68"/>
      <c r="N73" s="68"/>
      <c r="O73" s="68"/>
      <c r="P73" s="64"/>
      <c r="Q73" s="99"/>
      <c r="R73" s="127">
        <f t="shared" si="13"/>
        <v>2</v>
      </c>
      <c r="S73" s="183">
        <v>1</v>
      </c>
      <c r="T73" s="68"/>
      <c r="U73" s="51"/>
      <c r="V73" s="68"/>
      <c r="W73" s="51"/>
      <c r="X73" s="51"/>
      <c r="Y73" s="68"/>
      <c r="Z73" s="51"/>
      <c r="AA73" s="51"/>
      <c r="AB73" s="51"/>
      <c r="AC73" s="51"/>
      <c r="AD73" s="51"/>
      <c r="AE73" s="64">
        <f t="shared" si="14"/>
        <v>1</v>
      </c>
      <c r="AF73" s="65">
        <f t="shared" si="8"/>
        <v>0.5</v>
      </c>
      <c r="AG73" s="49" t="s">
        <v>196</v>
      </c>
    </row>
    <row r="74" spans="1:34" s="83" customFormat="1" ht="55.5" customHeight="1" thickBot="1" x14ac:dyDescent="0.25">
      <c r="A74" s="68">
        <v>48</v>
      </c>
      <c r="B74" s="68" t="s">
        <v>147</v>
      </c>
      <c r="C74" s="49" t="s">
        <v>176</v>
      </c>
      <c r="D74" s="49" t="s">
        <v>121</v>
      </c>
      <c r="E74" s="49" t="s">
        <v>133</v>
      </c>
      <c r="F74" s="68">
        <v>1</v>
      </c>
      <c r="G74" s="68"/>
      <c r="H74" s="68"/>
      <c r="I74" s="68"/>
      <c r="J74" s="68"/>
      <c r="K74" s="68"/>
      <c r="L74" s="68">
        <v>1</v>
      </c>
      <c r="M74" s="68"/>
      <c r="N74" s="68"/>
      <c r="O74" s="68"/>
      <c r="P74" s="64"/>
      <c r="Q74" s="99"/>
      <c r="R74" s="127">
        <f t="shared" si="13"/>
        <v>2</v>
      </c>
      <c r="S74" s="183">
        <v>1</v>
      </c>
      <c r="T74" s="68"/>
      <c r="U74" s="51"/>
      <c r="V74" s="68"/>
      <c r="W74" s="51"/>
      <c r="X74" s="51"/>
      <c r="Y74" s="68"/>
      <c r="Z74" s="51"/>
      <c r="AA74" s="51"/>
      <c r="AB74" s="68"/>
      <c r="AC74" s="51"/>
      <c r="AD74" s="51"/>
      <c r="AE74" s="64">
        <f t="shared" si="14"/>
        <v>1</v>
      </c>
      <c r="AF74" s="65">
        <f t="shared" si="8"/>
        <v>0.5</v>
      </c>
      <c r="AG74" s="49" t="s">
        <v>261</v>
      </c>
    </row>
    <row r="75" spans="1:34" s="80" customFormat="1" ht="77.25" customHeight="1" thickBot="1" x14ac:dyDescent="0.25">
      <c r="A75" s="61">
        <v>49</v>
      </c>
      <c r="B75" s="61" t="s">
        <v>147</v>
      </c>
      <c r="C75" s="62" t="s">
        <v>176</v>
      </c>
      <c r="D75" s="49" t="s">
        <v>142</v>
      </c>
      <c r="E75" s="62" t="s">
        <v>133</v>
      </c>
      <c r="F75" s="68">
        <v>1</v>
      </c>
      <c r="G75" s="68"/>
      <c r="H75" s="68"/>
      <c r="I75" s="68"/>
      <c r="J75" s="68"/>
      <c r="K75" s="68"/>
      <c r="L75" s="68">
        <v>1</v>
      </c>
      <c r="M75" s="68"/>
      <c r="N75" s="68"/>
      <c r="O75" s="68"/>
      <c r="P75" s="64"/>
      <c r="Q75" s="99"/>
      <c r="R75" s="127">
        <f t="shared" si="13"/>
        <v>2</v>
      </c>
      <c r="S75" s="183">
        <v>1</v>
      </c>
      <c r="T75" s="68"/>
      <c r="U75" s="68"/>
      <c r="V75" s="68"/>
      <c r="W75" s="51"/>
      <c r="X75" s="51"/>
      <c r="Y75" s="68"/>
      <c r="Z75" s="51"/>
      <c r="AA75" s="51"/>
      <c r="AB75" s="68"/>
      <c r="AC75" s="51"/>
      <c r="AD75" s="51"/>
      <c r="AE75" s="64">
        <f t="shared" si="14"/>
        <v>1</v>
      </c>
      <c r="AF75" s="65">
        <f t="shared" si="8"/>
        <v>0.5</v>
      </c>
      <c r="AG75" s="49" t="s">
        <v>199</v>
      </c>
    </row>
    <row r="76" spans="1:34" s="80" customFormat="1" ht="57" customHeight="1" thickBot="1" x14ac:dyDescent="0.25">
      <c r="A76" s="61">
        <v>50</v>
      </c>
      <c r="B76" s="61" t="s">
        <v>147</v>
      </c>
      <c r="C76" s="62" t="s">
        <v>176</v>
      </c>
      <c r="D76" s="49" t="s">
        <v>122</v>
      </c>
      <c r="E76" s="62" t="s">
        <v>133</v>
      </c>
      <c r="F76" s="68">
        <v>1</v>
      </c>
      <c r="G76" s="68"/>
      <c r="H76" s="68"/>
      <c r="I76" s="68"/>
      <c r="J76" s="68"/>
      <c r="K76" s="68"/>
      <c r="L76" s="68">
        <v>1</v>
      </c>
      <c r="M76" s="68"/>
      <c r="N76" s="68"/>
      <c r="O76" s="68"/>
      <c r="P76" s="64"/>
      <c r="Q76" s="99"/>
      <c r="R76" s="127">
        <f t="shared" si="13"/>
        <v>2</v>
      </c>
      <c r="S76" s="183">
        <v>1</v>
      </c>
      <c r="T76" s="68"/>
      <c r="U76" s="51"/>
      <c r="V76" s="68"/>
      <c r="W76" s="51"/>
      <c r="X76" s="51"/>
      <c r="Y76" s="68"/>
      <c r="Z76" s="51"/>
      <c r="AA76" s="51"/>
      <c r="AB76" s="68"/>
      <c r="AC76" s="51"/>
      <c r="AD76" s="51"/>
      <c r="AE76" s="64">
        <f t="shared" si="14"/>
        <v>1</v>
      </c>
      <c r="AF76" s="65">
        <f t="shared" si="8"/>
        <v>0.5</v>
      </c>
      <c r="AG76" s="49" t="s">
        <v>207</v>
      </c>
    </row>
    <row r="77" spans="1:34" s="80" customFormat="1" ht="52.5" customHeight="1" thickBot="1" x14ac:dyDescent="0.25">
      <c r="A77" s="61">
        <f t="shared" si="15"/>
        <v>51</v>
      </c>
      <c r="B77" s="61" t="s">
        <v>147</v>
      </c>
      <c r="C77" s="62" t="s">
        <v>176</v>
      </c>
      <c r="D77" s="49" t="s">
        <v>152</v>
      </c>
      <c r="E77" s="62" t="s">
        <v>133</v>
      </c>
      <c r="F77" s="68">
        <v>1</v>
      </c>
      <c r="G77" s="68"/>
      <c r="H77" s="68"/>
      <c r="I77" s="68"/>
      <c r="J77" s="68"/>
      <c r="K77" s="68"/>
      <c r="L77" s="68">
        <v>1</v>
      </c>
      <c r="M77" s="68"/>
      <c r="N77" s="68"/>
      <c r="O77" s="68"/>
      <c r="P77" s="64"/>
      <c r="Q77" s="99"/>
      <c r="R77" s="127">
        <f t="shared" si="13"/>
        <v>2</v>
      </c>
      <c r="S77" s="183">
        <v>1</v>
      </c>
      <c r="T77" s="68"/>
      <c r="U77" s="51"/>
      <c r="V77" s="68"/>
      <c r="W77" s="51"/>
      <c r="X77" s="51"/>
      <c r="Y77" s="68"/>
      <c r="Z77" s="51"/>
      <c r="AA77" s="51"/>
      <c r="AB77" s="68"/>
      <c r="AC77" s="51"/>
      <c r="AD77" s="51"/>
      <c r="AE77" s="64">
        <f t="shared" si="14"/>
        <v>1</v>
      </c>
      <c r="AF77" s="65">
        <f t="shared" si="8"/>
        <v>0.5</v>
      </c>
      <c r="AG77" s="49" t="s">
        <v>205</v>
      </c>
    </row>
    <row r="78" spans="1:34" s="80" customFormat="1" ht="111.75" customHeight="1" thickBot="1" x14ac:dyDescent="0.25">
      <c r="A78" s="68">
        <f t="shared" si="15"/>
        <v>52</v>
      </c>
      <c r="B78" s="61" t="s">
        <v>147</v>
      </c>
      <c r="C78" s="62" t="s">
        <v>176</v>
      </c>
      <c r="D78" s="49" t="s">
        <v>123</v>
      </c>
      <c r="E78" s="49" t="s">
        <v>133</v>
      </c>
      <c r="F78" s="68">
        <v>1</v>
      </c>
      <c r="G78" s="68"/>
      <c r="H78" s="68"/>
      <c r="I78" s="68"/>
      <c r="J78" s="68"/>
      <c r="K78" s="68"/>
      <c r="L78" s="68">
        <v>1</v>
      </c>
      <c r="M78" s="68"/>
      <c r="N78" s="68"/>
      <c r="O78" s="68"/>
      <c r="P78" s="64"/>
      <c r="Q78" s="99"/>
      <c r="R78" s="127">
        <f t="shared" si="13"/>
        <v>2</v>
      </c>
      <c r="S78" s="183">
        <v>1</v>
      </c>
      <c r="T78" s="64"/>
      <c r="U78" s="68"/>
      <c r="V78" s="68"/>
      <c r="W78" s="51"/>
      <c r="X78" s="51"/>
      <c r="Y78" s="68"/>
      <c r="Z78" s="51"/>
      <c r="AA78" s="51"/>
      <c r="AB78" s="68"/>
      <c r="AC78" s="51"/>
      <c r="AD78" s="51"/>
      <c r="AE78" s="64">
        <f t="shared" si="14"/>
        <v>1</v>
      </c>
      <c r="AF78" s="65">
        <f t="shared" si="8"/>
        <v>0.5</v>
      </c>
      <c r="AG78" s="49" t="s">
        <v>224</v>
      </c>
    </row>
    <row r="79" spans="1:34" s="80" customFormat="1" ht="118.5" customHeight="1" thickBot="1" x14ac:dyDescent="0.25">
      <c r="A79" s="61">
        <f t="shared" si="15"/>
        <v>53</v>
      </c>
      <c r="B79" s="61" t="s">
        <v>147</v>
      </c>
      <c r="C79" s="62" t="s">
        <v>176</v>
      </c>
      <c r="D79" s="49" t="s">
        <v>159</v>
      </c>
      <c r="E79" s="62" t="s">
        <v>133</v>
      </c>
      <c r="F79" s="68">
        <v>1</v>
      </c>
      <c r="G79" s="68"/>
      <c r="H79" s="68"/>
      <c r="I79" s="68"/>
      <c r="J79" s="68"/>
      <c r="K79" s="68"/>
      <c r="L79" s="68">
        <v>1</v>
      </c>
      <c r="M79" s="68"/>
      <c r="N79" s="68"/>
      <c r="O79" s="68"/>
      <c r="P79" s="64"/>
      <c r="Q79" s="99"/>
      <c r="R79" s="127">
        <f t="shared" si="13"/>
        <v>2</v>
      </c>
      <c r="S79" s="183">
        <v>1</v>
      </c>
      <c r="T79" s="68"/>
      <c r="U79" s="51"/>
      <c r="V79" s="51"/>
      <c r="W79" s="51"/>
      <c r="X79" s="51"/>
      <c r="Y79" s="68"/>
      <c r="Z79" s="51"/>
      <c r="AA79" s="51"/>
      <c r="AB79" s="68"/>
      <c r="AC79" s="51"/>
      <c r="AD79" s="51"/>
      <c r="AE79" s="64">
        <f t="shared" si="14"/>
        <v>1</v>
      </c>
      <c r="AF79" s="65">
        <f t="shared" si="8"/>
        <v>0.5</v>
      </c>
      <c r="AG79" s="49" t="s">
        <v>225</v>
      </c>
    </row>
    <row r="80" spans="1:34" s="83" customFormat="1" ht="67.5" customHeight="1" thickBot="1" x14ac:dyDescent="0.25">
      <c r="A80" s="68">
        <f t="shared" si="15"/>
        <v>54</v>
      </c>
      <c r="B80" s="68" t="s">
        <v>147</v>
      </c>
      <c r="C80" s="62" t="s">
        <v>176</v>
      </c>
      <c r="D80" s="49" t="s">
        <v>143</v>
      </c>
      <c r="E80" s="49" t="s">
        <v>133</v>
      </c>
      <c r="F80" s="68">
        <v>1</v>
      </c>
      <c r="G80" s="68"/>
      <c r="H80" s="68"/>
      <c r="I80" s="68"/>
      <c r="J80" s="68"/>
      <c r="K80" s="68"/>
      <c r="L80" s="68">
        <v>1</v>
      </c>
      <c r="M80" s="68"/>
      <c r="N80" s="68"/>
      <c r="O80" s="68"/>
      <c r="P80" s="68"/>
      <c r="Q80" s="99"/>
      <c r="R80" s="127">
        <f t="shared" si="13"/>
        <v>2</v>
      </c>
      <c r="S80" s="183">
        <v>1</v>
      </c>
      <c r="T80" s="68"/>
      <c r="U80" s="49"/>
      <c r="V80" s="68"/>
      <c r="W80" s="49"/>
      <c r="X80" s="49"/>
      <c r="Y80" s="68"/>
      <c r="Z80" s="49"/>
      <c r="AA80" s="49"/>
      <c r="AB80" s="68"/>
      <c r="AC80" s="49"/>
      <c r="AD80" s="49"/>
      <c r="AE80" s="64">
        <f t="shared" si="14"/>
        <v>1</v>
      </c>
      <c r="AF80" s="65">
        <f t="shared" si="8"/>
        <v>0.5</v>
      </c>
      <c r="AG80" s="49" t="s">
        <v>197</v>
      </c>
    </row>
    <row r="81" spans="1:33" s="80" customFormat="1" ht="49.5" customHeight="1" thickBot="1" x14ac:dyDescent="0.25">
      <c r="A81" s="61">
        <f t="shared" si="15"/>
        <v>55</v>
      </c>
      <c r="B81" s="61" t="s">
        <v>147</v>
      </c>
      <c r="C81" s="62" t="s">
        <v>176</v>
      </c>
      <c r="D81" s="49" t="s">
        <v>124</v>
      </c>
      <c r="E81" s="62" t="s">
        <v>133</v>
      </c>
      <c r="F81" s="68">
        <v>1</v>
      </c>
      <c r="G81" s="68"/>
      <c r="H81" s="68"/>
      <c r="I81" s="68"/>
      <c r="J81" s="68"/>
      <c r="K81" s="68"/>
      <c r="L81" s="68">
        <v>1</v>
      </c>
      <c r="M81" s="68"/>
      <c r="N81" s="68"/>
      <c r="O81" s="68"/>
      <c r="P81" s="64"/>
      <c r="Q81" s="99"/>
      <c r="R81" s="127">
        <f t="shared" si="13"/>
        <v>2</v>
      </c>
      <c r="S81" s="183">
        <v>1</v>
      </c>
      <c r="T81" s="68"/>
      <c r="U81" s="51"/>
      <c r="V81" s="68"/>
      <c r="W81" s="68"/>
      <c r="X81" s="51"/>
      <c r="Y81" s="68"/>
      <c r="Z81" s="51"/>
      <c r="AA81" s="51"/>
      <c r="AB81" s="68"/>
      <c r="AC81" s="51"/>
      <c r="AD81" s="51"/>
      <c r="AE81" s="64">
        <f t="shared" si="14"/>
        <v>1</v>
      </c>
      <c r="AF81" s="65">
        <f t="shared" si="8"/>
        <v>0.5</v>
      </c>
      <c r="AG81" s="57" t="s">
        <v>198</v>
      </c>
    </row>
    <row r="82" spans="1:33" s="83" customFormat="1" ht="56.25" customHeight="1" thickBot="1" x14ac:dyDescent="0.25">
      <c r="A82" s="61">
        <f t="shared" si="15"/>
        <v>56</v>
      </c>
      <c r="B82" s="61" t="s">
        <v>147</v>
      </c>
      <c r="C82" s="62" t="s">
        <v>176</v>
      </c>
      <c r="D82" s="49" t="s">
        <v>191</v>
      </c>
      <c r="E82" s="49" t="s">
        <v>133</v>
      </c>
      <c r="F82" s="68">
        <v>1</v>
      </c>
      <c r="G82" s="68"/>
      <c r="H82" s="68"/>
      <c r="I82" s="68"/>
      <c r="J82" s="68"/>
      <c r="K82" s="68"/>
      <c r="L82" s="68">
        <v>1</v>
      </c>
      <c r="M82" s="68"/>
      <c r="N82" s="68"/>
      <c r="O82" s="68"/>
      <c r="P82" s="68"/>
      <c r="Q82" s="99"/>
      <c r="R82" s="127">
        <f t="shared" si="13"/>
        <v>2</v>
      </c>
      <c r="S82" s="183">
        <v>1</v>
      </c>
      <c r="T82" s="68"/>
      <c r="U82" s="49"/>
      <c r="V82" s="68"/>
      <c r="W82" s="68"/>
      <c r="X82" s="49"/>
      <c r="Y82" s="68"/>
      <c r="Z82" s="49"/>
      <c r="AA82" s="49"/>
      <c r="AB82" s="49"/>
      <c r="AC82" s="49"/>
      <c r="AD82" s="49"/>
      <c r="AE82" s="64">
        <f t="shared" si="14"/>
        <v>1</v>
      </c>
      <c r="AF82" s="65">
        <f t="shared" si="8"/>
        <v>0.5</v>
      </c>
      <c r="AG82" s="49" t="s">
        <v>206</v>
      </c>
    </row>
    <row r="83" spans="1:33" s="83" customFormat="1" ht="88.5" customHeight="1" thickBot="1" x14ac:dyDescent="0.25">
      <c r="A83" s="68">
        <f t="shared" si="15"/>
        <v>57</v>
      </c>
      <c r="B83" s="61" t="s">
        <v>147</v>
      </c>
      <c r="C83" s="62" t="s">
        <v>176</v>
      </c>
      <c r="D83" s="49" t="s">
        <v>155</v>
      </c>
      <c r="E83" s="49" t="s">
        <v>133</v>
      </c>
      <c r="F83" s="68">
        <v>1</v>
      </c>
      <c r="G83" s="68"/>
      <c r="H83" s="68"/>
      <c r="I83" s="68"/>
      <c r="J83" s="68"/>
      <c r="K83" s="68"/>
      <c r="L83" s="68">
        <v>1</v>
      </c>
      <c r="M83" s="68"/>
      <c r="N83" s="68"/>
      <c r="O83" s="68"/>
      <c r="P83" s="68"/>
      <c r="Q83" s="99"/>
      <c r="R83" s="127">
        <f t="shared" si="13"/>
        <v>2</v>
      </c>
      <c r="S83" s="183">
        <v>1</v>
      </c>
      <c r="T83" s="68"/>
      <c r="U83" s="49"/>
      <c r="V83" s="68"/>
      <c r="W83" s="68"/>
      <c r="X83" s="49"/>
      <c r="Y83" s="68"/>
      <c r="Z83" s="49"/>
      <c r="AA83" s="49"/>
      <c r="AB83" s="49"/>
      <c r="AC83" s="49"/>
      <c r="AD83" s="49"/>
      <c r="AE83" s="64">
        <f t="shared" si="14"/>
        <v>1</v>
      </c>
      <c r="AF83" s="65">
        <f t="shared" si="8"/>
        <v>0.5</v>
      </c>
      <c r="AG83" s="57" t="s">
        <v>203</v>
      </c>
    </row>
    <row r="84" spans="1:33" s="80" customFormat="1" ht="69" customHeight="1" thickBot="1" x14ac:dyDescent="0.25">
      <c r="A84" s="68">
        <v>58</v>
      </c>
      <c r="B84" s="61" t="s">
        <v>147</v>
      </c>
      <c r="C84" s="62" t="s">
        <v>176</v>
      </c>
      <c r="D84" s="49" t="s">
        <v>157</v>
      </c>
      <c r="E84" s="49" t="s">
        <v>133</v>
      </c>
      <c r="F84" s="68">
        <v>1</v>
      </c>
      <c r="G84" s="68"/>
      <c r="H84" s="68"/>
      <c r="I84" s="68"/>
      <c r="J84" s="68"/>
      <c r="K84" s="68"/>
      <c r="L84" s="68">
        <v>1</v>
      </c>
      <c r="M84" s="68"/>
      <c r="N84" s="68"/>
      <c r="O84" s="68"/>
      <c r="P84" s="64"/>
      <c r="Q84" s="99"/>
      <c r="R84" s="127">
        <f t="shared" si="13"/>
        <v>2</v>
      </c>
      <c r="S84" s="183">
        <v>1</v>
      </c>
      <c r="T84" s="68"/>
      <c r="U84" s="51"/>
      <c r="V84" s="68"/>
      <c r="W84" s="68"/>
      <c r="X84" s="51"/>
      <c r="Y84" s="68"/>
      <c r="Z84" s="51"/>
      <c r="AA84" s="51"/>
      <c r="AB84" s="68"/>
      <c r="AC84" s="51"/>
      <c r="AD84" s="51"/>
      <c r="AE84" s="64">
        <f t="shared" si="14"/>
        <v>1</v>
      </c>
      <c r="AF84" s="65">
        <f t="shared" si="8"/>
        <v>0.5</v>
      </c>
      <c r="AG84" s="49" t="s">
        <v>208</v>
      </c>
    </row>
    <row r="85" spans="1:33" s="83" customFormat="1" ht="71.25" customHeight="1" thickBot="1" x14ac:dyDescent="0.25">
      <c r="A85" s="68">
        <v>59</v>
      </c>
      <c r="B85" s="68" t="s">
        <v>147</v>
      </c>
      <c r="C85" s="49" t="s">
        <v>176</v>
      </c>
      <c r="D85" s="49" t="s">
        <v>156</v>
      </c>
      <c r="E85" s="49" t="s">
        <v>133</v>
      </c>
      <c r="F85" s="68">
        <v>1</v>
      </c>
      <c r="G85" s="68"/>
      <c r="H85" s="68"/>
      <c r="I85" s="68"/>
      <c r="J85" s="68"/>
      <c r="K85" s="68"/>
      <c r="L85" s="68">
        <v>1</v>
      </c>
      <c r="M85" s="68"/>
      <c r="N85" s="68"/>
      <c r="O85" s="68"/>
      <c r="P85" s="64"/>
      <c r="Q85" s="99"/>
      <c r="R85" s="127">
        <f t="shared" si="13"/>
        <v>2</v>
      </c>
      <c r="S85" s="183"/>
      <c r="T85" s="68">
        <v>1</v>
      </c>
      <c r="U85" s="64"/>
      <c r="V85" s="68"/>
      <c r="W85" s="68"/>
      <c r="X85" s="51"/>
      <c r="Y85" s="68"/>
      <c r="Z85" s="51"/>
      <c r="AA85" s="51"/>
      <c r="AB85" s="68"/>
      <c r="AC85" s="51"/>
      <c r="AD85" s="51"/>
      <c r="AE85" s="64">
        <f t="shared" si="14"/>
        <v>1</v>
      </c>
      <c r="AF85" s="65">
        <f t="shared" si="8"/>
        <v>0.5</v>
      </c>
      <c r="AG85" s="51" t="s">
        <v>212</v>
      </c>
    </row>
    <row r="86" spans="1:33" ht="18" thickBot="1" x14ac:dyDescent="0.25">
      <c r="A86" s="222"/>
      <c r="B86" s="223"/>
      <c r="C86" s="221"/>
      <c r="D86" s="218"/>
      <c r="E86" s="221"/>
      <c r="F86" s="224">
        <f t="shared" ref="F86:AE86" si="16">SUM(F68:F85)</f>
        <v>18</v>
      </c>
      <c r="G86" s="224">
        <f t="shared" si="16"/>
        <v>0</v>
      </c>
      <c r="H86" s="224">
        <f t="shared" si="16"/>
        <v>0</v>
      </c>
      <c r="I86" s="224">
        <f t="shared" si="16"/>
        <v>0</v>
      </c>
      <c r="J86" s="224">
        <f t="shared" si="16"/>
        <v>1</v>
      </c>
      <c r="K86" s="224">
        <f t="shared" si="16"/>
        <v>0</v>
      </c>
      <c r="L86" s="224">
        <f t="shared" si="16"/>
        <v>17</v>
      </c>
      <c r="M86" s="224">
        <f t="shared" si="16"/>
        <v>1</v>
      </c>
      <c r="N86" s="224">
        <f t="shared" si="16"/>
        <v>0</v>
      </c>
      <c r="O86" s="224">
        <f t="shared" si="16"/>
        <v>0</v>
      </c>
      <c r="P86" s="224">
        <f t="shared" si="16"/>
        <v>0</v>
      </c>
      <c r="Q86" s="225">
        <f t="shared" si="16"/>
        <v>0</v>
      </c>
      <c r="R86" s="136">
        <f t="shared" si="16"/>
        <v>37</v>
      </c>
      <c r="S86" s="226">
        <f t="shared" si="16"/>
        <v>15</v>
      </c>
      <c r="T86" s="224">
        <f t="shared" si="16"/>
        <v>3</v>
      </c>
      <c r="U86" s="224">
        <f t="shared" si="16"/>
        <v>0</v>
      </c>
      <c r="V86" s="224">
        <f t="shared" si="16"/>
        <v>0</v>
      </c>
      <c r="W86" s="224">
        <f t="shared" si="16"/>
        <v>1</v>
      </c>
      <c r="X86" s="224">
        <f t="shared" si="16"/>
        <v>0</v>
      </c>
      <c r="Y86" s="224">
        <f t="shared" si="16"/>
        <v>0</v>
      </c>
      <c r="Z86" s="224">
        <f t="shared" si="16"/>
        <v>0</v>
      </c>
      <c r="AA86" s="224">
        <f t="shared" si="16"/>
        <v>0</v>
      </c>
      <c r="AB86" s="224">
        <f t="shared" si="16"/>
        <v>0</v>
      </c>
      <c r="AC86" s="224">
        <f t="shared" si="16"/>
        <v>0</v>
      </c>
      <c r="AD86" s="224">
        <f t="shared" si="16"/>
        <v>0</v>
      </c>
      <c r="AE86" s="74">
        <f t="shared" si="16"/>
        <v>19</v>
      </c>
      <c r="AF86" s="75">
        <f>+AE86/R86</f>
        <v>0.51351351351351349</v>
      </c>
      <c r="AG86" s="219"/>
    </row>
    <row r="87" spans="1:33" ht="18" thickBot="1" x14ac:dyDescent="0.25">
      <c r="A87" s="222"/>
      <c r="B87" s="223"/>
      <c r="C87" s="88"/>
      <c r="D87" s="52"/>
      <c r="E87" s="221"/>
      <c r="F87" s="269">
        <f>+F86+G86+H86</f>
        <v>18</v>
      </c>
      <c r="G87" s="269"/>
      <c r="H87" s="269"/>
      <c r="I87" s="269">
        <f>+I86+J86+K86</f>
        <v>1</v>
      </c>
      <c r="J87" s="269"/>
      <c r="K87" s="269"/>
      <c r="L87" s="269">
        <f>+L86+M86+N86</f>
        <v>18</v>
      </c>
      <c r="M87" s="269"/>
      <c r="N87" s="269"/>
      <c r="O87" s="269">
        <f>+O86+P86+Q86</f>
        <v>0</v>
      </c>
      <c r="P87" s="269"/>
      <c r="Q87" s="280"/>
      <c r="R87" s="136">
        <f>+F87+I87+L87+O87</f>
        <v>37</v>
      </c>
      <c r="S87" s="276">
        <f>+S86+T86+U86</f>
        <v>18</v>
      </c>
      <c r="T87" s="269"/>
      <c r="U87" s="269"/>
      <c r="V87" s="269">
        <f>+V86+W86+X86</f>
        <v>1</v>
      </c>
      <c r="W87" s="269"/>
      <c r="X87" s="269"/>
      <c r="Y87" s="269">
        <f>+Y86+Z86+AA86</f>
        <v>0</v>
      </c>
      <c r="Z87" s="269"/>
      <c r="AA87" s="269"/>
      <c r="AB87" s="269">
        <f>+AB86+AC86+AD86</f>
        <v>0</v>
      </c>
      <c r="AC87" s="269"/>
      <c r="AD87" s="269"/>
      <c r="AE87" s="74">
        <f>+S87+V87+Y87+AB87</f>
        <v>19</v>
      </c>
      <c r="AF87" s="75">
        <f>+AE87/R87</f>
        <v>0.51351351351351349</v>
      </c>
      <c r="AG87" s="219"/>
    </row>
    <row r="88" spans="1:33" ht="18" thickBot="1" x14ac:dyDescent="0.25">
      <c r="A88" s="222"/>
      <c r="B88" s="223"/>
      <c r="C88" s="88"/>
      <c r="E88" s="221"/>
      <c r="F88" s="277">
        <f>+F87/R87</f>
        <v>0.48648648648648651</v>
      </c>
      <c r="G88" s="277"/>
      <c r="H88" s="277"/>
      <c r="I88" s="277">
        <f>+I87/R87</f>
        <v>2.7027027027027029E-2</v>
      </c>
      <c r="J88" s="277"/>
      <c r="K88" s="277"/>
      <c r="L88" s="277">
        <f>+L87/R87</f>
        <v>0.48648648648648651</v>
      </c>
      <c r="M88" s="277"/>
      <c r="N88" s="277"/>
      <c r="O88" s="277">
        <f>+O87/R87</f>
        <v>0</v>
      </c>
      <c r="P88" s="277"/>
      <c r="Q88" s="278"/>
      <c r="R88" s="137">
        <f>+F88+I88+L88+O88</f>
        <v>1</v>
      </c>
      <c r="S88" s="279">
        <f>+S87/F87</f>
        <v>1</v>
      </c>
      <c r="T88" s="277"/>
      <c r="U88" s="277"/>
      <c r="V88" s="277">
        <f>+V87/I87</f>
        <v>1</v>
      </c>
      <c r="W88" s="277"/>
      <c r="X88" s="277"/>
      <c r="Y88" s="277">
        <f>+Y87/L87</f>
        <v>0</v>
      </c>
      <c r="Z88" s="277"/>
      <c r="AA88" s="277"/>
      <c r="AB88" s="277" t="e">
        <f>+AB87/O87</f>
        <v>#DIV/0!</v>
      </c>
      <c r="AC88" s="277"/>
      <c r="AD88" s="277"/>
      <c r="AE88" s="79">
        <f>(S88+V88+Y88)/3</f>
        <v>0.66666666666666663</v>
      </c>
      <c r="AF88" s="65"/>
      <c r="AG88" s="219"/>
    </row>
    <row r="89" spans="1:33" ht="31.5" customHeight="1" thickBot="1" x14ac:dyDescent="0.25">
      <c r="A89" s="293" t="s">
        <v>128</v>
      </c>
      <c r="B89" s="294"/>
      <c r="C89" s="294"/>
      <c r="D89" s="294"/>
      <c r="E89" s="294"/>
      <c r="F89" s="294"/>
      <c r="G89" s="294"/>
      <c r="H89" s="294"/>
      <c r="I89" s="294"/>
      <c r="J89" s="294"/>
      <c r="K89" s="294"/>
      <c r="L89" s="294"/>
      <c r="M89" s="294"/>
      <c r="N89" s="294"/>
      <c r="O89" s="294"/>
      <c r="P89" s="294"/>
      <c r="Q89" s="294"/>
      <c r="R89" s="295"/>
      <c r="S89" s="294"/>
      <c r="T89" s="294"/>
      <c r="U89" s="294"/>
      <c r="V89" s="294"/>
      <c r="W89" s="294"/>
      <c r="X89" s="294"/>
      <c r="Y89" s="294"/>
      <c r="Z89" s="294"/>
      <c r="AA89" s="294"/>
      <c r="AB89" s="294"/>
      <c r="AC89" s="294"/>
      <c r="AD89" s="294"/>
      <c r="AE89" s="294"/>
      <c r="AF89" s="294"/>
      <c r="AG89" s="296"/>
    </row>
    <row r="90" spans="1:33" s="71" customFormat="1" ht="72.75" customHeight="1" thickBot="1" x14ac:dyDescent="0.25">
      <c r="A90" s="160">
        <f>+A85+1</f>
        <v>60</v>
      </c>
      <c r="B90" s="160" t="s">
        <v>147</v>
      </c>
      <c r="C90" s="50" t="s">
        <v>177</v>
      </c>
      <c r="D90" s="50" t="s">
        <v>179</v>
      </c>
      <c r="E90" s="50" t="s">
        <v>294</v>
      </c>
      <c r="F90" s="160"/>
      <c r="G90" s="160"/>
      <c r="H90" s="161"/>
      <c r="I90" s="160"/>
      <c r="J90" s="160"/>
      <c r="K90" s="161"/>
      <c r="L90" s="160"/>
      <c r="M90" s="160">
        <v>1</v>
      </c>
      <c r="N90" s="161"/>
      <c r="O90" s="160"/>
      <c r="P90" s="160"/>
      <c r="Q90" s="230"/>
      <c r="R90" s="136">
        <f t="shared" si="13"/>
        <v>1</v>
      </c>
      <c r="S90" s="231"/>
      <c r="T90" s="160"/>
      <c r="U90" s="160"/>
      <c r="V90" s="160"/>
      <c r="W90" s="160"/>
      <c r="X90" s="161"/>
      <c r="Y90" s="161"/>
      <c r="Z90" s="160"/>
      <c r="AA90" s="161"/>
      <c r="AB90" s="161"/>
      <c r="AC90" s="160"/>
      <c r="AD90" s="161"/>
      <c r="AE90" s="164">
        <f t="shared" ref="AE90:AE107" si="17">IFERROR(SUM(S90:AD90),"")</f>
        <v>0</v>
      </c>
      <c r="AF90" s="165">
        <f t="shared" ref="AF90:AF140" si="18">IF(AND(R90=0,AE90=0),"",IF(IFERROR(AE90/R90,"")&gt;100%,100%,IFERROR(AE90/R90,"")))</f>
        <v>0</v>
      </c>
      <c r="AG90" s="50" t="s">
        <v>272</v>
      </c>
    </row>
    <row r="91" spans="1:33" s="80" customFormat="1" ht="75" customHeight="1" thickBot="1" x14ac:dyDescent="0.25">
      <c r="A91" s="61">
        <f>+A90+1</f>
        <v>61</v>
      </c>
      <c r="B91" s="61" t="s">
        <v>147</v>
      </c>
      <c r="C91" s="49" t="s">
        <v>177</v>
      </c>
      <c r="D91" s="49" t="s">
        <v>129</v>
      </c>
      <c r="E91" s="62" t="s">
        <v>133</v>
      </c>
      <c r="F91" s="68"/>
      <c r="G91" s="68"/>
      <c r="H91" s="51"/>
      <c r="I91" s="68"/>
      <c r="J91" s="51"/>
      <c r="K91" s="51"/>
      <c r="L91" s="68">
        <v>1</v>
      </c>
      <c r="M91" s="68"/>
      <c r="N91" s="51"/>
      <c r="O91" s="68"/>
      <c r="P91" s="51"/>
      <c r="Q91" s="138"/>
      <c r="R91" s="127">
        <f t="shared" si="13"/>
        <v>1</v>
      </c>
      <c r="S91" s="95"/>
      <c r="T91" s="68"/>
      <c r="U91" s="51"/>
      <c r="V91" s="68"/>
      <c r="W91" s="51"/>
      <c r="X91" s="51"/>
      <c r="Y91" s="68"/>
      <c r="Z91" s="51"/>
      <c r="AA91" s="51"/>
      <c r="AB91" s="51"/>
      <c r="AC91" s="68"/>
      <c r="AD91" s="51"/>
      <c r="AE91" s="64">
        <f t="shared" si="17"/>
        <v>0</v>
      </c>
      <c r="AF91" s="65">
        <f t="shared" si="18"/>
        <v>0</v>
      </c>
      <c r="AG91" s="49"/>
    </row>
    <row r="92" spans="1:33" s="80" customFormat="1" ht="72" customHeight="1" thickBot="1" x14ac:dyDescent="0.25">
      <c r="A92" s="61">
        <f t="shared" ref="A92:A107" si="19">+A91+1</f>
        <v>62</v>
      </c>
      <c r="B92" s="61" t="s">
        <v>147</v>
      </c>
      <c r="C92" s="49" t="s">
        <v>177</v>
      </c>
      <c r="D92" s="49" t="s">
        <v>118</v>
      </c>
      <c r="E92" s="62" t="s">
        <v>133</v>
      </c>
      <c r="F92" s="68"/>
      <c r="G92" s="68"/>
      <c r="H92" s="51"/>
      <c r="I92" s="68"/>
      <c r="J92" s="51"/>
      <c r="K92" s="51"/>
      <c r="L92" s="68">
        <v>1</v>
      </c>
      <c r="M92" s="68"/>
      <c r="N92" s="51"/>
      <c r="O92" s="68"/>
      <c r="P92" s="51"/>
      <c r="Q92" s="138"/>
      <c r="R92" s="127">
        <f t="shared" si="13"/>
        <v>1</v>
      </c>
      <c r="S92" s="95"/>
      <c r="T92" s="68"/>
      <c r="U92" s="64"/>
      <c r="V92" s="68"/>
      <c r="W92" s="64"/>
      <c r="X92" s="64"/>
      <c r="Y92" s="68"/>
      <c r="Z92" s="64"/>
      <c r="AA92" s="64"/>
      <c r="AB92" s="68"/>
      <c r="AC92" s="64"/>
      <c r="AD92" s="64"/>
      <c r="AE92" s="64">
        <f t="shared" si="17"/>
        <v>0</v>
      </c>
      <c r="AF92" s="65">
        <f t="shared" si="18"/>
        <v>0</v>
      </c>
      <c r="AG92" s="49"/>
    </row>
    <row r="93" spans="1:33" s="80" customFormat="1" ht="75.75" customHeight="1" thickBot="1" x14ac:dyDescent="0.25">
      <c r="A93" s="68">
        <f t="shared" si="19"/>
        <v>63</v>
      </c>
      <c r="B93" s="61" t="s">
        <v>147</v>
      </c>
      <c r="C93" s="49" t="s">
        <v>177</v>
      </c>
      <c r="D93" s="49" t="s">
        <v>119</v>
      </c>
      <c r="E93" s="49" t="s">
        <v>133</v>
      </c>
      <c r="F93" s="68"/>
      <c r="G93" s="68"/>
      <c r="H93" s="51"/>
      <c r="I93" s="68"/>
      <c r="J93" s="51"/>
      <c r="K93" s="51"/>
      <c r="L93" s="68">
        <v>1</v>
      </c>
      <c r="M93" s="68"/>
      <c r="N93" s="51"/>
      <c r="O93" s="68"/>
      <c r="P93" s="51"/>
      <c r="Q93" s="138"/>
      <c r="R93" s="127">
        <f t="shared" si="13"/>
        <v>1</v>
      </c>
      <c r="S93" s="95"/>
      <c r="T93" s="68"/>
      <c r="U93" s="64"/>
      <c r="V93" s="68"/>
      <c r="W93" s="64"/>
      <c r="X93" s="64"/>
      <c r="Y93" s="68"/>
      <c r="Z93" s="64"/>
      <c r="AA93" s="64"/>
      <c r="AB93" s="68"/>
      <c r="AC93" s="68"/>
      <c r="AD93" s="64"/>
      <c r="AE93" s="64">
        <f t="shared" si="17"/>
        <v>0</v>
      </c>
      <c r="AF93" s="65">
        <f t="shared" si="18"/>
        <v>0</v>
      </c>
      <c r="AG93" s="49"/>
    </row>
    <row r="94" spans="1:33" s="80" customFormat="1" ht="71.25" customHeight="1" thickBot="1" x14ac:dyDescent="0.25">
      <c r="A94" s="68">
        <v>64</v>
      </c>
      <c r="B94" s="61" t="s">
        <v>147</v>
      </c>
      <c r="C94" s="49" t="s">
        <v>177</v>
      </c>
      <c r="D94" s="49" t="s">
        <v>165</v>
      </c>
      <c r="E94" s="49" t="s">
        <v>133</v>
      </c>
      <c r="F94" s="68"/>
      <c r="G94" s="68"/>
      <c r="H94" s="51"/>
      <c r="I94" s="68"/>
      <c r="J94" s="51"/>
      <c r="K94" s="51"/>
      <c r="L94" s="68">
        <v>1</v>
      </c>
      <c r="M94" s="68"/>
      <c r="N94" s="51"/>
      <c r="O94" s="68"/>
      <c r="P94" s="51"/>
      <c r="Q94" s="138"/>
      <c r="R94" s="127">
        <f t="shared" si="13"/>
        <v>1</v>
      </c>
      <c r="S94" s="95"/>
      <c r="T94" s="68"/>
      <c r="U94" s="64"/>
      <c r="V94" s="64"/>
      <c r="W94" s="64"/>
      <c r="X94" s="64"/>
      <c r="Y94" s="68"/>
      <c r="Z94" s="68"/>
      <c r="AA94" s="64"/>
      <c r="AB94" s="68"/>
      <c r="AC94" s="68"/>
      <c r="AD94" s="64"/>
      <c r="AE94" s="64">
        <f t="shared" si="17"/>
        <v>0</v>
      </c>
      <c r="AF94" s="65">
        <f t="shared" si="18"/>
        <v>0</v>
      </c>
      <c r="AG94" s="49"/>
    </row>
    <row r="95" spans="1:33" s="80" customFormat="1" ht="72" customHeight="1" thickBot="1" x14ac:dyDescent="0.25">
      <c r="A95" s="61">
        <v>65</v>
      </c>
      <c r="B95" s="61" t="s">
        <v>147</v>
      </c>
      <c r="C95" s="49" t="s">
        <v>177</v>
      </c>
      <c r="D95" s="57" t="s">
        <v>120</v>
      </c>
      <c r="E95" s="90" t="s">
        <v>133</v>
      </c>
      <c r="F95" s="68"/>
      <c r="G95" s="68"/>
      <c r="H95" s="66"/>
      <c r="I95" s="68"/>
      <c r="J95" s="66"/>
      <c r="K95" s="66"/>
      <c r="L95" s="68">
        <v>1</v>
      </c>
      <c r="M95" s="68"/>
      <c r="N95" s="66"/>
      <c r="O95" s="68"/>
      <c r="P95" s="66"/>
      <c r="Q95" s="141"/>
      <c r="R95" s="127">
        <f t="shared" si="13"/>
        <v>1</v>
      </c>
      <c r="S95" s="67"/>
      <c r="T95" s="68"/>
      <c r="U95" s="64"/>
      <c r="V95" s="68"/>
      <c r="W95" s="64"/>
      <c r="X95" s="64"/>
      <c r="Y95" s="68"/>
      <c r="Z95" s="68"/>
      <c r="AA95" s="64"/>
      <c r="AB95" s="68"/>
      <c r="AC95" s="64"/>
      <c r="AD95" s="64"/>
      <c r="AE95" s="64">
        <f t="shared" si="17"/>
        <v>0</v>
      </c>
      <c r="AF95" s="65">
        <f t="shared" si="18"/>
        <v>0</v>
      </c>
      <c r="AG95" s="49"/>
    </row>
    <row r="96" spans="1:33" s="80" customFormat="1" ht="73.5" customHeight="1" thickBot="1" x14ac:dyDescent="0.25">
      <c r="A96" s="61">
        <v>66</v>
      </c>
      <c r="B96" s="61" t="s">
        <v>147</v>
      </c>
      <c r="C96" s="49" t="s">
        <v>177</v>
      </c>
      <c r="D96" s="49" t="s">
        <v>121</v>
      </c>
      <c r="E96" s="62" t="s">
        <v>133</v>
      </c>
      <c r="F96" s="68"/>
      <c r="G96" s="68"/>
      <c r="H96" s="51"/>
      <c r="I96" s="68"/>
      <c r="J96" s="51"/>
      <c r="K96" s="51"/>
      <c r="L96" s="68">
        <v>1</v>
      </c>
      <c r="M96" s="68"/>
      <c r="N96" s="51"/>
      <c r="O96" s="68"/>
      <c r="P96" s="51"/>
      <c r="Q96" s="51"/>
      <c r="R96" s="133">
        <f t="shared" si="13"/>
        <v>1</v>
      </c>
      <c r="S96" s="51"/>
      <c r="T96" s="68"/>
      <c r="U96" s="51"/>
      <c r="V96" s="68"/>
      <c r="W96" s="51"/>
      <c r="X96" s="51"/>
      <c r="Y96" s="68"/>
      <c r="Z96" s="68"/>
      <c r="AA96" s="51"/>
      <c r="AB96" s="68"/>
      <c r="AC96" s="51"/>
      <c r="AD96" s="51"/>
      <c r="AE96" s="64">
        <f t="shared" si="17"/>
        <v>0</v>
      </c>
      <c r="AF96" s="65">
        <f t="shared" si="18"/>
        <v>0</v>
      </c>
      <c r="AG96" s="49"/>
    </row>
    <row r="97" spans="1:34" s="80" customFormat="1" ht="69.75" customHeight="1" thickBot="1" x14ac:dyDescent="0.25">
      <c r="A97" s="61">
        <v>67</v>
      </c>
      <c r="B97" s="61" t="s">
        <v>147</v>
      </c>
      <c r="C97" s="49" t="s">
        <v>177</v>
      </c>
      <c r="D97" s="49" t="s">
        <v>142</v>
      </c>
      <c r="E97" s="62" t="s">
        <v>133</v>
      </c>
      <c r="F97" s="68"/>
      <c r="G97" s="68"/>
      <c r="H97" s="51"/>
      <c r="I97" s="68"/>
      <c r="J97" s="51"/>
      <c r="K97" s="51"/>
      <c r="L97" s="68">
        <v>1</v>
      </c>
      <c r="M97" s="68"/>
      <c r="N97" s="51"/>
      <c r="O97" s="68"/>
      <c r="P97" s="51"/>
      <c r="Q97" s="138"/>
      <c r="R97" s="127">
        <f t="shared" si="13"/>
        <v>1</v>
      </c>
      <c r="S97" s="95"/>
      <c r="T97" s="68"/>
      <c r="U97" s="51"/>
      <c r="V97" s="68"/>
      <c r="W97" s="51"/>
      <c r="X97" s="51"/>
      <c r="Y97" s="68"/>
      <c r="Z97" s="68"/>
      <c r="AA97" s="51"/>
      <c r="AB97" s="68"/>
      <c r="AC97" s="51"/>
      <c r="AD97" s="51"/>
      <c r="AE97" s="64">
        <f t="shared" si="17"/>
        <v>0</v>
      </c>
      <c r="AF97" s="65">
        <f t="shared" si="18"/>
        <v>0</v>
      </c>
      <c r="AG97" s="49"/>
    </row>
    <row r="98" spans="1:34" s="80" customFormat="1" ht="72" customHeight="1" thickBot="1" x14ac:dyDescent="0.25">
      <c r="A98" s="61">
        <v>68</v>
      </c>
      <c r="B98" s="61" t="s">
        <v>147</v>
      </c>
      <c r="C98" s="49" t="s">
        <v>177</v>
      </c>
      <c r="D98" s="49" t="s">
        <v>122</v>
      </c>
      <c r="E98" s="62" t="s">
        <v>133</v>
      </c>
      <c r="F98" s="68"/>
      <c r="G98" s="68"/>
      <c r="H98" s="51"/>
      <c r="I98" s="68"/>
      <c r="J98" s="51"/>
      <c r="K98" s="51"/>
      <c r="L98" s="68">
        <v>1</v>
      </c>
      <c r="M98" s="68"/>
      <c r="N98" s="51"/>
      <c r="O98" s="68"/>
      <c r="P98" s="51"/>
      <c r="Q98" s="138"/>
      <c r="R98" s="127">
        <f t="shared" si="13"/>
        <v>1</v>
      </c>
      <c r="S98" s="95"/>
      <c r="T98" s="68"/>
      <c r="U98" s="51"/>
      <c r="V98" s="68"/>
      <c r="W98" s="51"/>
      <c r="X98" s="51"/>
      <c r="Y98" s="51"/>
      <c r="Z98" s="68"/>
      <c r="AA98" s="51"/>
      <c r="AB98" s="68"/>
      <c r="AC98" s="51"/>
      <c r="AD98" s="51"/>
      <c r="AE98" s="64">
        <f t="shared" si="17"/>
        <v>0</v>
      </c>
      <c r="AF98" s="65">
        <f t="shared" si="18"/>
        <v>0</v>
      </c>
      <c r="AG98" s="49"/>
    </row>
    <row r="99" spans="1:34" s="80" customFormat="1" ht="73.5" customHeight="1" thickBot="1" x14ac:dyDescent="0.25">
      <c r="A99" s="61">
        <v>69</v>
      </c>
      <c r="B99" s="61" t="s">
        <v>147</v>
      </c>
      <c r="C99" s="49" t="s">
        <v>177</v>
      </c>
      <c r="D99" s="49" t="s">
        <v>152</v>
      </c>
      <c r="E99" s="62" t="s">
        <v>133</v>
      </c>
      <c r="F99" s="68"/>
      <c r="G99" s="68"/>
      <c r="H99" s="51"/>
      <c r="I99" s="68"/>
      <c r="J99" s="51"/>
      <c r="K99" s="51"/>
      <c r="L99" s="68">
        <v>1</v>
      </c>
      <c r="M99" s="68"/>
      <c r="N99" s="51"/>
      <c r="O99" s="68"/>
      <c r="P99" s="51"/>
      <c r="Q99" s="138"/>
      <c r="R99" s="127">
        <f t="shared" si="13"/>
        <v>1</v>
      </c>
      <c r="S99" s="95"/>
      <c r="T99" s="68"/>
      <c r="U99" s="51"/>
      <c r="V99" s="68"/>
      <c r="W99" s="51"/>
      <c r="X99" s="51"/>
      <c r="Y99" s="68"/>
      <c r="Z99" s="68"/>
      <c r="AA99" s="51"/>
      <c r="AB99" s="68"/>
      <c r="AC99" s="51"/>
      <c r="AD99" s="51"/>
      <c r="AE99" s="64">
        <f t="shared" si="17"/>
        <v>0</v>
      </c>
      <c r="AF99" s="65">
        <f t="shared" si="18"/>
        <v>0</v>
      </c>
      <c r="AG99" s="49"/>
    </row>
    <row r="100" spans="1:34" s="80" customFormat="1" ht="71.25" customHeight="1" thickBot="1" x14ac:dyDescent="0.25">
      <c r="A100" s="61">
        <f t="shared" si="19"/>
        <v>70</v>
      </c>
      <c r="B100" s="61" t="s">
        <v>147</v>
      </c>
      <c r="C100" s="49" t="s">
        <v>177</v>
      </c>
      <c r="D100" s="49" t="s">
        <v>123</v>
      </c>
      <c r="E100" s="62" t="s">
        <v>133</v>
      </c>
      <c r="F100" s="68"/>
      <c r="G100" s="68"/>
      <c r="H100" s="51"/>
      <c r="I100" s="68"/>
      <c r="J100" s="51"/>
      <c r="K100" s="51"/>
      <c r="L100" s="68">
        <v>1</v>
      </c>
      <c r="M100" s="68"/>
      <c r="N100" s="51"/>
      <c r="O100" s="68"/>
      <c r="P100" s="51"/>
      <c r="Q100" s="138"/>
      <c r="R100" s="127">
        <f t="shared" si="13"/>
        <v>1</v>
      </c>
      <c r="S100" s="95"/>
      <c r="T100" s="68"/>
      <c r="U100" s="51"/>
      <c r="V100" s="68"/>
      <c r="W100" s="51"/>
      <c r="X100" s="51"/>
      <c r="Y100" s="68"/>
      <c r="Z100" s="68"/>
      <c r="AA100" s="51"/>
      <c r="AB100" s="68"/>
      <c r="AC100" s="51"/>
      <c r="AD100" s="51"/>
      <c r="AE100" s="64">
        <f t="shared" si="17"/>
        <v>0</v>
      </c>
      <c r="AF100" s="65">
        <f t="shared" si="18"/>
        <v>0</v>
      </c>
      <c r="AG100" s="49"/>
    </row>
    <row r="101" spans="1:34" s="80" customFormat="1" ht="71.25" customHeight="1" thickBot="1" x14ac:dyDescent="0.25">
      <c r="A101" s="61">
        <f t="shared" si="19"/>
        <v>71</v>
      </c>
      <c r="B101" s="61" t="s">
        <v>147</v>
      </c>
      <c r="C101" s="49" t="s">
        <v>177</v>
      </c>
      <c r="D101" s="49" t="s">
        <v>159</v>
      </c>
      <c r="E101" s="62" t="s">
        <v>133</v>
      </c>
      <c r="F101" s="68"/>
      <c r="G101" s="68"/>
      <c r="H101" s="51"/>
      <c r="I101" s="68"/>
      <c r="J101" s="51"/>
      <c r="K101" s="51"/>
      <c r="L101" s="68">
        <v>1</v>
      </c>
      <c r="M101" s="68"/>
      <c r="N101" s="51"/>
      <c r="O101" s="68"/>
      <c r="P101" s="51"/>
      <c r="Q101" s="138"/>
      <c r="R101" s="127">
        <f t="shared" si="13"/>
        <v>1</v>
      </c>
      <c r="S101" s="142"/>
      <c r="T101" s="68"/>
      <c r="U101" s="64"/>
      <c r="V101" s="68"/>
      <c r="W101" s="64"/>
      <c r="X101" s="64"/>
      <c r="Y101" s="68"/>
      <c r="Z101" s="68"/>
      <c r="AA101" s="64"/>
      <c r="AB101" s="68"/>
      <c r="AC101" s="64"/>
      <c r="AD101" s="64"/>
      <c r="AE101" s="64">
        <f t="shared" si="17"/>
        <v>0</v>
      </c>
      <c r="AF101" s="65">
        <f t="shared" si="18"/>
        <v>0</v>
      </c>
      <c r="AG101" s="49"/>
    </row>
    <row r="102" spans="1:34" s="80" customFormat="1" ht="73.5" customHeight="1" thickBot="1" x14ac:dyDescent="0.25">
      <c r="A102" s="61">
        <f t="shared" si="19"/>
        <v>72</v>
      </c>
      <c r="B102" s="61" t="s">
        <v>147</v>
      </c>
      <c r="C102" s="49" t="s">
        <v>177</v>
      </c>
      <c r="D102" s="49" t="s">
        <v>150</v>
      </c>
      <c r="E102" s="62" t="s">
        <v>133</v>
      </c>
      <c r="F102" s="68"/>
      <c r="G102" s="68"/>
      <c r="H102" s="51"/>
      <c r="I102" s="68"/>
      <c r="J102" s="51"/>
      <c r="K102" s="51"/>
      <c r="L102" s="68">
        <v>1</v>
      </c>
      <c r="M102" s="68"/>
      <c r="N102" s="51"/>
      <c r="O102" s="68"/>
      <c r="P102" s="51"/>
      <c r="Q102" s="138"/>
      <c r="R102" s="127">
        <f t="shared" si="13"/>
        <v>1</v>
      </c>
      <c r="S102" s="142"/>
      <c r="T102" s="68"/>
      <c r="U102" s="64"/>
      <c r="V102" s="68"/>
      <c r="W102" s="64"/>
      <c r="X102" s="64"/>
      <c r="Y102" s="68"/>
      <c r="Z102" s="68"/>
      <c r="AA102" s="64"/>
      <c r="AB102" s="68"/>
      <c r="AC102" s="64"/>
      <c r="AD102" s="64"/>
      <c r="AE102" s="64">
        <f t="shared" si="17"/>
        <v>0</v>
      </c>
      <c r="AF102" s="65">
        <f t="shared" si="18"/>
        <v>0</v>
      </c>
      <c r="AG102" s="49"/>
    </row>
    <row r="103" spans="1:34" s="80" customFormat="1" ht="75" customHeight="1" thickBot="1" x14ac:dyDescent="0.25">
      <c r="A103" s="61">
        <f t="shared" si="19"/>
        <v>73</v>
      </c>
      <c r="B103" s="61" t="s">
        <v>147</v>
      </c>
      <c r="C103" s="49" t="s">
        <v>177</v>
      </c>
      <c r="D103" s="57" t="s">
        <v>124</v>
      </c>
      <c r="E103" s="90" t="s">
        <v>133</v>
      </c>
      <c r="F103" s="68"/>
      <c r="G103" s="68"/>
      <c r="H103" s="51"/>
      <c r="I103" s="68"/>
      <c r="J103" s="51"/>
      <c r="K103" s="51"/>
      <c r="L103" s="68">
        <v>1</v>
      </c>
      <c r="M103" s="68"/>
      <c r="N103" s="66"/>
      <c r="O103" s="68"/>
      <c r="P103" s="66"/>
      <c r="Q103" s="141"/>
      <c r="R103" s="127">
        <f t="shared" si="13"/>
        <v>1</v>
      </c>
      <c r="S103" s="142"/>
      <c r="T103" s="68"/>
      <c r="U103" s="64"/>
      <c r="V103" s="68"/>
      <c r="W103" s="64"/>
      <c r="X103" s="64"/>
      <c r="Y103" s="68"/>
      <c r="Z103" s="68"/>
      <c r="AA103" s="64"/>
      <c r="AB103" s="64"/>
      <c r="AC103" s="64"/>
      <c r="AD103" s="64"/>
      <c r="AE103" s="64">
        <f t="shared" si="17"/>
        <v>0</v>
      </c>
      <c r="AF103" s="65">
        <f t="shared" si="18"/>
        <v>0</v>
      </c>
      <c r="AG103" s="49"/>
    </row>
    <row r="104" spans="1:34" s="80" customFormat="1" ht="72.75" customHeight="1" thickBot="1" x14ac:dyDescent="0.25">
      <c r="A104" s="61">
        <f t="shared" si="19"/>
        <v>74</v>
      </c>
      <c r="B104" s="61" t="s">
        <v>147</v>
      </c>
      <c r="C104" s="49" t="s">
        <v>177</v>
      </c>
      <c r="D104" s="49" t="s">
        <v>155</v>
      </c>
      <c r="E104" s="90" t="s">
        <v>133</v>
      </c>
      <c r="F104" s="68"/>
      <c r="G104" s="68"/>
      <c r="H104" s="51"/>
      <c r="I104" s="68"/>
      <c r="J104" s="51"/>
      <c r="K104" s="51"/>
      <c r="L104" s="68">
        <v>1</v>
      </c>
      <c r="M104" s="68"/>
      <c r="N104" s="66"/>
      <c r="O104" s="68"/>
      <c r="P104" s="66"/>
      <c r="Q104" s="141"/>
      <c r="R104" s="127">
        <f>IFERROR(SUM(F104:Q104),"")</f>
        <v>1</v>
      </c>
      <c r="S104" s="142"/>
      <c r="T104" s="68"/>
      <c r="U104" s="64"/>
      <c r="V104" s="68"/>
      <c r="W104" s="64"/>
      <c r="X104" s="64"/>
      <c r="Y104" s="68"/>
      <c r="Z104" s="68"/>
      <c r="AA104" s="64"/>
      <c r="AB104" s="64"/>
      <c r="AC104" s="64"/>
      <c r="AD104" s="64"/>
      <c r="AE104" s="64">
        <f t="shared" si="17"/>
        <v>0</v>
      </c>
      <c r="AF104" s="65">
        <f t="shared" si="18"/>
        <v>0</v>
      </c>
      <c r="AG104" s="49"/>
    </row>
    <row r="105" spans="1:34" s="80" customFormat="1" ht="76.5" customHeight="1" thickBot="1" x14ac:dyDescent="0.25">
      <c r="A105" s="68">
        <f t="shared" si="19"/>
        <v>75</v>
      </c>
      <c r="B105" s="61" t="s">
        <v>147</v>
      </c>
      <c r="C105" s="49" t="s">
        <v>177</v>
      </c>
      <c r="D105" s="49" t="s">
        <v>157</v>
      </c>
      <c r="E105" s="57" t="s">
        <v>133</v>
      </c>
      <c r="F105" s="68"/>
      <c r="G105" s="68"/>
      <c r="H105" s="51"/>
      <c r="I105" s="68"/>
      <c r="J105" s="51"/>
      <c r="K105" s="51"/>
      <c r="L105" s="68">
        <v>1</v>
      </c>
      <c r="M105" s="68"/>
      <c r="N105" s="66"/>
      <c r="O105" s="68"/>
      <c r="P105" s="66"/>
      <c r="Q105" s="141"/>
      <c r="R105" s="127">
        <f>IFERROR(SUM(F105:Q105),"")</f>
        <v>1</v>
      </c>
      <c r="S105" s="142"/>
      <c r="T105" s="68"/>
      <c r="U105" s="64"/>
      <c r="V105" s="68"/>
      <c r="W105" s="64"/>
      <c r="X105" s="64"/>
      <c r="Y105" s="68"/>
      <c r="Z105" s="68"/>
      <c r="AA105" s="64"/>
      <c r="AB105" s="64"/>
      <c r="AC105" s="68"/>
      <c r="AD105" s="64"/>
      <c r="AE105" s="64">
        <f t="shared" si="17"/>
        <v>0</v>
      </c>
      <c r="AF105" s="65">
        <f t="shared" si="18"/>
        <v>0</v>
      </c>
      <c r="AG105" s="49"/>
    </row>
    <row r="106" spans="1:34" s="80" customFormat="1" ht="72" customHeight="1" thickBot="1" x14ac:dyDescent="0.25">
      <c r="A106" s="61">
        <f t="shared" si="19"/>
        <v>76</v>
      </c>
      <c r="B106" s="61" t="s">
        <v>147</v>
      </c>
      <c r="C106" s="49" t="s">
        <v>177</v>
      </c>
      <c r="D106" s="49" t="s">
        <v>156</v>
      </c>
      <c r="E106" s="90" t="s">
        <v>133</v>
      </c>
      <c r="F106" s="68"/>
      <c r="G106" s="68"/>
      <c r="H106" s="51"/>
      <c r="I106" s="68"/>
      <c r="J106" s="51"/>
      <c r="K106" s="51"/>
      <c r="L106" s="68">
        <v>1</v>
      </c>
      <c r="M106" s="68"/>
      <c r="N106" s="66"/>
      <c r="O106" s="68"/>
      <c r="P106" s="66"/>
      <c r="Q106" s="141"/>
      <c r="R106" s="127">
        <f>IFERROR(SUM(F106:Q106),"")</f>
        <v>1</v>
      </c>
      <c r="S106" s="142"/>
      <c r="T106" s="68"/>
      <c r="U106" s="64"/>
      <c r="V106" s="68"/>
      <c r="W106" s="64"/>
      <c r="X106" s="64"/>
      <c r="Y106" s="64"/>
      <c r="Z106" s="68"/>
      <c r="AA106" s="64"/>
      <c r="AB106" s="64"/>
      <c r="AC106" s="68"/>
      <c r="AD106" s="64"/>
      <c r="AE106" s="64">
        <f t="shared" si="17"/>
        <v>0</v>
      </c>
      <c r="AF106" s="65">
        <f t="shared" si="18"/>
        <v>0</v>
      </c>
      <c r="AG106" s="49"/>
    </row>
    <row r="107" spans="1:34" s="80" customFormat="1" ht="72.75" customHeight="1" thickBot="1" x14ac:dyDescent="0.25">
      <c r="A107" s="61">
        <f t="shared" si="19"/>
        <v>77</v>
      </c>
      <c r="B107" s="61" t="s">
        <v>147</v>
      </c>
      <c r="C107" s="49" t="s">
        <v>177</v>
      </c>
      <c r="D107" s="49" t="s">
        <v>191</v>
      </c>
      <c r="E107" s="62" t="s">
        <v>133</v>
      </c>
      <c r="F107" s="68"/>
      <c r="G107" s="68"/>
      <c r="H107" s="51"/>
      <c r="I107" s="68"/>
      <c r="J107" s="51"/>
      <c r="K107" s="51"/>
      <c r="L107" s="68">
        <v>1</v>
      </c>
      <c r="M107" s="68"/>
      <c r="N107" s="51"/>
      <c r="O107" s="68"/>
      <c r="P107" s="51"/>
      <c r="Q107" s="138"/>
      <c r="R107" s="127">
        <f t="shared" si="13"/>
        <v>1</v>
      </c>
      <c r="S107" s="142"/>
      <c r="T107" s="68"/>
      <c r="U107" s="64"/>
      <c r="V107" s="68"/>
      <c r="W107" s="64"/>
      <c r="X107" s="64"/>
      <c r="Y107" s="68"/>
      <c r="Z107" s="68"/>
      <c r="AA107" s="64"/>
      <c r="AB107" s="68"/>
      <c r="AC107" s="64"/>
      <c r="AD107" s="64"/>
      <c r="AE107" s="64">
        <f t="shared" si="17"/>
        <v>0</v>
      </c>
      <c r="AF107" s="65">
        <f t="shared" si="18"/>
        <v>0</v>
      </c>
      <c r="AG107" s="49"/>
    </row>
    <row r="108" spans="1:34" s="80" customFormat="1" ht="18" thickBot="1" x14ac:dyDescent="0.25">
      <c r="A108" s="91"/>
      <c r="B108" s="92"/>
      <c r="C108" s="93"/>
      <c r="D108" s="52"/>
      <c r="E108" s="93"/>
      <c r="F108" s="227">
        <f t="shared" ref="F108:AE108" si="20">SUM(F90:F107)</f>
        <v>0</v>
      </c>
      <c r="G108" s="227">
        <f t="shared" si="20"/>
        <v>0</v>
      </c>
      <c r="H108" s="227">
        <f t="shared" si="20"/>
        <v>0</v>
      </c>
      <c r="I108" s="227">
        <f t="shared" si="20"/>
        <v>0</v>
      </c>
      <c r="J108" s="227">
        <f t="shared" si="20"/>
        <v>0</v>
      </c>
      <c r="K108" s="227">
        <f t="shared" si="20"/>
        <v>0</v>
      </c>
      <c r="L108" s="227">
        <f t="shared" si="20"/>
        <v>17</v>
      </c>
      <c r="M108" s="227">
        <f t="shared" si="20"/>
        <v>1</v>
      </c>
      <c r="N108" s="227">
        <f t="shared" si="20"/>
        <v>0</v>
      </c>
      <c r="O108" s="227">
        <f t="shared" si="20"/>
        <v>0</v>
      </c>
      <c r="P108" s="227">
        <f t="shared" si="20"/>
        <v>0</v>
      </c>
      <c r="Q108" s="228">
        <f t="shared" si="20"/>
        <v>0</v>
      </c>
      <c r="R108" s="127">
        <f t="shared" si="20"/>
        <v>18</v>
      </c>
      <c r="S108" s="229">
        <f t="shared" si="20"/>
        <v>0</v>
      </c>
      <c r="T108" s="227">
        <f t="shared" si="20"/>
        <v>0</v>
      </c>
      <c r="U108" s="227">
        <f t="shared" si="20"/>
        <v>0</v>
      </c>
      <c r="V108" s="227">
        <f t="shared" si="20"/>
        <v>0</v>
      </c>
      <c r="W108" s="227">
        <f t="shared" si="20"/>
        <v>0</v>
      </c>
      <c r="X108" s="227">
        <f t="shared" si="20"/>
        <v>0</v>
      </c>
      <c r="Y108" s="227">
        <f t="shared" si="20"/>
        <v>0</v>
      </c>
      <c r="Z108" s="227">
        <f t="shared" si="20"/>
        <v>0</v>
      </c>
      <c r="AA108" s="227">
        <f t="shared" si="20"/>
        <v>0</v>
      </c>
      <c r="AB108" s="227">
        <f t="shared" si="20"/>
        <v>0</v>
      </c>
      <c r="AC108" s="227">
        <f t="shared" si="20"/>
        <v>0</v>
      </c>
      <c r="AD108" s="227">
        <f t="shared" si="20"/>
        <v>0</v>
      </c>
      <c r="AE108" s="63">
        <f t="shared" si="20"/>
        <v>0</v>
      </c>
      <c r="AF108" s="75">
        <f>+AE108/R108</f>
        <v>0</v>
      </c>
      <c r="AG108" s="89"/>
    </row>
    <row r="109" spans="1:34" s="80" customFormat="1" ht="18" thickBot="1" x14ac:dyDescent="0.25">
      <c r="A109" s="91"/>
      <c r="B109" s="92"/>
      <c r="C109" s="93"/>
      <c r="D109" s="52"/>
      <c r="E109" s="93"/>
      <c r="F109" s="288">
        <f>+F108+G108+H108</f>
        <v>0</v>
      </c>
      <c r="G109" s="288"/>
      <c r="H109" s="288"/>
      <c r="I109" s="289">
        <f>+I108+J108+K108</f>
        <v>0</v>
      </c>
      <c r="J109" s="290"/>
      <c r="K109" s="291"/>
      <c r="L109" s="288">
        <f>+L108+M108+N108</f>
        <v>18</v>
      </c>
      <c r="M109" s="288"/>
      <c r="N109" s="288"/>
      <c r="O109" s="288">
        <f>+O108+P108+Q108</f>
        <v>0</v>
      </c>
      <c r="P109" s="288"/>
      <c r="Q109" s="289"/>
      <c r="R109" s="127">
        <f>+F109+I109+L109+O109</f>
        <v>18</v>
      </c>
      <c r="S109" s="291">
        <f>+S108+T108+U108</f>
        <v>0</v>
      </c>
      <c r="T109" s="288"/>
      <c r="U109" s="288"/>
      <c r="V109" s="288">
        <f>+V108+W108+X108</f>
        <v>0</v>
      </c>
      <c r="W109" s="288"/>
      <c r="X109" s="288"/>
      <c r="Y109" s="289">
        <f>+Y108+Z108+AA108</f>
        <v>0</v>
      </c>
      <c r="Z109" s="290"/>
      <c r="AA109" s="291"/>
      <c r="AB109" s="288">
        <f>+AB108+AC108+AD108</f>
        <v>0</v>
      </c>
      <c r="AC109" s="288"/>
      <c r="AD109" s="288"/>
      <c r="AE109" s="63">
        <f>+S109+V109+Y109+AB109</f>
        <v>0</v>
      </c>
      <c r="AF109" s="75">
        <f>+AE109/R109</f>
        <v>0</v>
      </c>
      <c r="AG109" s="89"/>
    </row>
    <row r="110" spans="1:34" s="80" customFormat="1" ht="18" thickBot="1" x14ac:dyDescent="0.25">
      <c r="A110" s="91"/>
      <c r="B110" s="92"/>
      <c r="C110" s="93"/>
      <c r="D110" s="52"/>
      <c r="E110" s="93"/>
      <c r="F110" s="283">
        <f>+F109/R109</f>
        <v>0</v>
      </c>
      <c r="G110" s="283"/>
      <c r="H110" s="283"/>
      <c r="I110" s="283">
        <f>+I109/R109</f>
        <v>0</v>
      </c>
      <c r="J110" s="283"/>
      <c r="K110" s="283"/>
      <c r="L110" s="283">
        <f>+L109/R109</f>
        <v>1</v>
      </c>
      <c r="M110" s="283"/>
      <c r="N110" s="283"/>
      <c r="O110" s="283">
        <f>+O109/R109</f>
        <v>0</v>
      </c>
      <c r="P110" s="283"/>
      <c r="Q110" s="284"/>
      <c r="R110" s="143">
        <f>+F110+I110+L110+O110</f>
        <v>1</v>
      </c>
      <c r="S110" s="292" t="e">
        <f>+S109/F109</f>
        <v>#DIV/0!</v>
      </c>
      <c r="T110" s="283"/>
      <c r="U110" s="283"/>
      <c r="V110" s="277" t="e">
        <f>+V109/I109</f>
        <v>#DIV/0!</v>
      </c>
      <c r="W110" s="277"/>
      <c r="X110" s="277"/>
      <c r="Y110" s="283">
        <f>+Y109/L109</f>
        <v>0</v>
      </c>
      <c r="Z110" s="283"/>
      <c r="AA110" s="283"/>
      <c r="AB110" s="277" t="e">
        <f>+AB109/O109</f>
        <v>#DIV/0!</v>
      </c>
      <c r="AC110" s="277"/>
      <c r="AD110" s="277"/>
      <c r="AE110" s="79" t="e">
        <f>(S110+V110+Y110)/3</f>
        <v>#DIV/0!</v>
      </c>
      <c r="AF110" s="94"/>
      <c r="AG110" s="89"/>
    </row>
    <row r="111" spans="1:34" ht="69.75" customHeight="1" thickBot="1" x14ac:dyDescent="0.25">
      <c r="A111" s="285" t="s">
        <v>132</v>
      </c>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7"/>
    </row>
    <row r="112" spans="1:34" s="80" customFormat="1" ht="308.25" customHeight="1" thickBot="1" x14ac:dyDescent="0.25">
      <c r="A112" s="61">
        <v>78</v>
      </c>
      <c r="B112" s="62" t="s">
        <v>169</v>
      </c>
      <c r="C112" s="62" t="s">
        <v>169</v>
      </c>
      <c r="D112" s="82" t="s">
        <v>243</v>
      </c>
      <c r="E112" s="62" t="s">
        <v>288</v>
      </c>
      <c r="F112" s="68"/>
      <c r="G112" s="68">
        <v>1</v>
      </c>
      <c r="H112" s="68"/>
      <c r="I112" s="68"/>
      <c r="J112" s="68"/>
      <c r="K112" s="68"/>
      <c r="L112" s="68">
        <v>1</v>
      </c>
      <c r="M112" s="68"/>
      <c r="N112" s="68">
        <v>1</v>
      </c>
      <c r="O112" s="68"/>
      <c r="P112" s="68"/>
      <c r="Q112" s="99"/>
      <c r="R112" s="127">
        <f>IFERROR(SUM(F112:Q112),"")</f>
        <v>3</v>
      </c>
      <c r="S112" s="95"/>
      <c r="T112" s="68">
        <v>1</v>
      </c>
      <c r="U112" s="51"/>
      <c r="V112" s="68"/>
      <c r="W112" s="68"/>
      <c r="X112" s="68"/>
      <c r="Y112" s="68"/>
      <c r="Z112" s="68"/>
      <c r="AA112" s="68"/>
      <c r="AB112" s="51"/>
      <c r="AC112" s="68"/>
      <c r="AD112" s="51"/>
      <c r="AE112" s="64">
        <f t="shared" ref="AE112:AE118" si="21">IFERROR(SUM(S112:AD112),"")</f>
        <v>1</v>
      </c>
      <c r="AF112" s="65">
        <f t="shared" si="18"/>
        <v>0.33333333333333331</v>
      </c>
      <c r="AG112" s="49" t="s">
        <v>273</v>
      </c>
      <c r="AH112" s="238"/>
    </row>
    <row r="113" spans="1:44" ht="57.75" customHeight="1" thickBot="1" x14ac:dyDescent="0.25">
      <c r="A113" s="61">
        <v>79</v>
      </c>
      <c r="B113" s="62" t="s">
        <v>169</v>
      </c>
      <c r="C113" s="62" t="s">
        <v>169</v>
      </c>
      <c r="D113" s="82" t="s">
        <v>187</v>
      </c>
      <c r="E113" s="62" t="s">
        <v>288</v>
      </c>
      <c r="F113" s="68"/>
      <c r="G113" s="68"/>
      <c r="H113" s="68"/>
      <c r="I113" s="68"/>
      <c r="J113" s="68"/>
      <c r="K113" s="68"/>
      <c r="L113" s="68"/>
      <c r="M113" s="68"/>
      <c r="N113" s="68">
        <v>1</v>
      </c>
      <c r="O113" s="68"/>
      <c r="P113" s="68"/>
      <c r="Q113" s="99"/>
      <c r="R113" s="127">
        <f>IFERROR(SUM(F113:Q113),"")</f>
        <v>1</v>
      </c>
      <c r="S113" s="95"/>
      <c r="T113" s="51"/>
      <c r="U113" s="51"/>
      <c r="V113" s="51"/>
      <c r="W113" s="51"/>
      <c r="X113" s="68"/>
      <c r="Y113" s="51"/>
      <c r="Z113" s="51"/>
      <c r="AA113" s="51"/>
      <c r="AB113" s="51"/>
      <c r="AC113" s="51"/>
      <c r="AD113" s="51"/>
      <c r="AE113" s="64">
        <f t="shared" si="21"/>
        <v>0</v>
      </c>
      <c r="AF113" s="65">
        <f t="shared" si="18"/>
        <v>0</v>
      </c>
      <c r="AG113" s="49"/>
      <c r="AH113" s="80"/>
      <c r="AI113" s="80"/>
      <c r="AJ113" s="80"/>
      <c r="AK113" s="80"/>
      <c r="AL113" s="80"/>
      <c r="AM113" s="80"/>
      <c r="AN113" s="80"/>
      <c r="AO113" s="80"/>
      <c r="AP113" s="80"/>
      <c r="AQ113" s="80"/>
      <c r="AR113" s="80"/>
    </row>
    <row r="114" spans="1:44" ht="57.75" customHeight="1" thickBot="1" x14ac:dyDescent="0.25">
      <c r="A114" s="61">
        <v>80</v>
      </c>
      <c r="B114" s="62" t="s">
        <v>169</v>
      </c>
      <c r="C114" s="62" t="s">
        <v>169</v>
      </c>
      <c r="D114" s="82" t="s">
        <v>180</v>
      </c>
      <c r="E114" s="62" t="s">
        <v>288</v>
      </c>
      <c r="F114" s="68"/>
      <c r="G114" s="68"/>
      <c r="H114" s="68"/>
      <c r="I114" s="68"/>
      <c r="J114" s="68"/>
      <c r="K114" s="68"/>
      <c r="L114" s="68"/>
      <c r="M114" s="68">
        <v>1</v>
      </c>
      <c r="N114" s="68"/>
      <c r="O114" s="68"/>
      <c r="P114" s="68"/>
      <c r="Q114" s="99"/>
      <c r="R114" s="127">
        <f>IFERROR(SUM(F114:Q114),"")</f>
        <v>1</v>
      </c>
      <c r="S114" s="95"/>
      <c r="T114" s="51"/>
      <c r="U114" s="51"/>
      <c r="V114" s="51"/>
      <c r="W114" s="51"/>
      <c r="X114" s="68"/>
      <c r="Y114" s="51"/>
      <c r="Z114" s="51"/>
      <c r="AA114" s="51"/>
      <c r="AB114" s="51"/>
      <c r="AC114" s="51"/>
      <c r="AD114" s="51"/>
      <c r="AE114" s="64">
        <f t="shared" si="21"/>
        <v>0</v>
      </c>
      <c r="AF114" s="65">
        <f t="shared" si="18"/>
        <v>0</v>
      </c>
      <c r="AG114" s="49"/>
      <c r="AH114" s="80"/>
      <c r="AI114" s="80"/>
      <c r="AJ114" s="80"/>
      <c r="AK114" s="80"/>
      <c r="AL114" s="80"/>
      <c r="AM114" s="80"/>
      <c r="AN114" s="80"/>
      <c r="AO114" s="80"/>
      <c r="AP114" s="80"/>
      <c r="AQ114" s="80"/>
      <c r="AR114" s="80"/>
    </row>
    <row r="115" spans="1:44" s="80" customFormat="1" ht="57.75" customHeight="1" thickBot="1" x14ac:dyDescent="0.25">
      <c r="A115" s="68">
        <v>81</v>
      </c>
      <c r="B115" s="49" t="s">
        <v>169</v>
      </c>
      <c r="C115" s="49" t="s">
        <v>169</v>
      </c>
      <c r="D115" s="54" t="s">
        <v>246</v>
      </c>
      <c r="E115" s="62" t="s">
        <v>288</v>
      </c>
      <c r="F115" s="68"/>
      <c r="G115" s="68"/>
      <c r="H115" s="68"/>
      <c r="I115" s="68"/>
      <c r="J115" s="68"/>
      <c r="K115" s="68"/>
      <c r="L115" s="68"/>
      <c r="M115" s="68"/>
      <c r="N115" s="68"/>
      <c r="O115" s="68">
        <v>1</v>
      </c>
      <c r="P115" s="68"/>
      <c r="Q115" s="99"/>
      <c r="R115" s="127">
        <f t="shared" ref="R115" si="22">IFERROR(SUM(F115:Q115),"")</f>
        <v>1</v>
      </c>
      <c r="S115" s="95"/>
      <c r="T115" s="51"/>
      <c r="U115" s="51"/>
      <c r="V115" s="51"/>
      <c r="W115" s="51"/>
      <c r="X115" s="68"/>
      <c r="Y115" s="51"/>
      <c r="Z115" s="51"/>
      <c r="AA115" s="51"/>
      <c r="AB115" s="51"/>
      <c r="AC115" s="51"/>
      <c r="AD115" s="51"/>
      <c r="AE115" s="64">
        <f t="shared" si="21"/>
        <v>0</v>
      </c>
      <c r="AF115" s="65">
        <f t="shared" si="18"/>
        <v>0</v>
      </c>
      <c r="AG115" s="49"/>
    </row>
    <row r="116" spans="1:44" s="80" customFormat="1" ht="57.75" customHeight="1" thickBot="1" x14ac:dyDescent="0.25">
      <c r="A116" s="68">
        <v>82</v>
      </c>
      <c r="B116" s="49" t="s">
        <v>169</v>
      </c>
      <c r="C116" s="49" t="s">
        <v>169</v>
      </c>
      <c r="D116" s="54" t="s">
        <v>249</v>
      </c>
      <c r="E116" s="62" t="s">
        <v>24</v>
      </c>
      <c r="F116" s="68"/>
      <c r="G116" s="68"/>
      <c r="H116" s="68"/>
      <c r="I116" s="68"/>
      <c r="J116" s="68">
        <v>1</v>
      </c>
      <c r="K116" s="68"/>
      <c r="L116" s="68"/>
      <c r="M116" s="68"/>
      <c r="N116" s="68"/>
      <c r="O116" s="68"/>
      <c r="P116" s="68"/>
      <c r="Q116" s="99"/>
      <c r="R116" s="127">
        <v>1</v>
      </c>
      <c r="S116" s="95"/>
      <c r="T116" s="51"/>
      <c r="U116" s="51"/>
      <c r="V116" s="51"/>
      <c r="W116" s="51">
        <v>1</v>
      </c>
      <c r="X116" s="68"/>
      <c r="Y116" s="51"/>
      <c r="Z116" s="51"/>
      <c r="AA116" s="51"/>
      <c r="AB116" s="51"/>
      <c r="AC116" s="51"/>
      <c r="AD116" s="51"/>
      <c r="AE116" s="64">
        <v>1</v>
      </c>
      <c r="AF116" s="65">
        <v>1</v>
      </c>
      <c r="AG116" s="49" t="s">
        <v>296</v>
      </c>
    </row>
    <row r="117" spans="1:44" s="80" customFormat="1" ht="57.75" customHeight="1" thickBot="1" x14ac:dyDescent="0.25">
      <c r="A117" s="68">
        <v>83</v>
      </c>
      <c r="B117" s="49" t="s">
        <v>169</v>
      </c>
      <c r="C117" s="49" t="s">
        <v>169</v>
      </c>
      <c r="D117" s="54" t="s">
        <v>166</v>
      </c>
      <c r="E117" s="62" t="s">
        <v>24</v>
      </c>
      <c r="F117" s="68"/>
      <c r="G117" s="68"/>
      <c r="H117" s="68"/>
      <c r="I117" s="68"/>
      <c r="J117" s="68"/>
      <c r="K117" s="68"/>
      <c r="L117" s="68"/>
      <c r="M117" s="68"/>
      <c r="N117" s="68"/>
      <c r="O117" s="68"/>
      <c r="P117" s="68">
        <v>1</v>
      </c>
      <c r="Q117" s="99"/>
      <c r="R117" s="127">
        <v>1</v>
      </c>
      <c r="S117" s="95"/>
      <c r="T117" s="51"/>
      <c r="U117" s="51"/>
      <c r="V117" s="51"/>
      <c r="W117" s="51"/>
      <c r="X117" s="68"/>
      <c r="Y117" s="51"/>
      <c r="Z117" s="51"/>
      <c r="AA117" s="51"/>
      <c r="AB117" s="51"/>
      <c r="AC117" s="51"/>
      <c r="AD117" s="51"/>
      <c r="AE117" s="64">
        <v>0</v>
      </c>
      <c r="AF117" s="65">
        <v>0</v>
      </c>
      <c r="AG117" s="49"/>
    </row>
    <row r="118" spans="1:44" s="80" customFormat="1" ht="57.75" customHeight="1" thickBot="1" x14ac:dyDescent="0.25">
      <c r="A118" s="68">
        <v>84</v>
      </c>
      <c r="B118" s="49" t="s">
        <v>169</v>
      </c>
      <c r="C118" s="49" t="s">
        <v>169</v>
      </c>
      <c r="D118" s="54" t="s">
        <v>241</v>
      </c>
      <c r="E118" s="62" t="s">
        <v>288</v>
      </c>
      <c r="F118" s="68"/>
      <c r="G118" s="68"/>
      <c r="H118" s="68"/>
      <c r="I118" s="68"/>
      <c r="J118" s="68"/>
      <c r="K118" s="68"/>
      <c r="L118" s="68"/>
      <c r="M118" s="68"/>
      <c r="N118" s="68"/>
      <c r="O118" s="68">
        <v>1</v>
      </c>
      <c r="P118" s="68"/>
      <c r="Q118" s="99"/>
      <c r="R118" s="127">
        <f>IFERROR(SUM(F118:Q118),"")</f>
        <v>1</v>
      </c>
      <c r="S118" s="95"/>
      <c r="T118" s="51"/>
      <c r="U118" s="51"/>
      <c r="V118" s="51"/>
      <c r="W118" s="51"/>
      <c r="X118" s="68"/>
      <c r="Y118" s="51"/>
      <c r="Z118" s="51"/>
      <c r="AA118" s="51"/>
      <c r="AB118" s="51"/>
      <c r="AC118" s="51"/>
      <c r="AD118" s="51"/>
      <c r="AE118" s="64">
        <f t="shared" si="21"/>
        <v>0</v>
      </c>
      <c r="AF118" s="65">
        <f t="shared" si="18"/>
        <v>0</v>
      </c>
      <c r="AG118" s="49"/>
    </row>
    <row r="119" spans="1:44" s="80" customFormat="1" ht="18" thickBot="1" x14ac:dyDescent="0.25">
      <c r="A119" s="91"/>
      <c r="B119" s="92"/>
      <c r="C119" s="93"/>
      <c r="D119" s="52"/>
      <c r="E119" s="93"/>
      <c r="F119" s="227">
        <f t="shared" ref="F119:AE119" si="23">SUM(F112:F118)</f>
        <v>0</v>
      </c>
      <c r="G119" s="227">
        <f t="shared" si="23"/>
        <v>1</v>
      </c>
      <c r="H119" s="227">
        <f t="shared" si="23"/>
        <v>0</v>
      </c>
      <c r="I119" s="227">
        <f t="shared" si="23"/>
        <v>0</v>
      </c>
      <c r="J119" s="227">
        <f t="shared" si="23"/>
        <v>1</v>
      </c>
      <c r="K119" s="227">
        <f t="shared" si="23"/>
        <v>0</v>
      </c>
      <c r="L119" s="227">
        <f t="shared" si="23"/>
        <v>1</v>
      </c>
      <c r="M119" s="227">
        <f t="shared" si="23"/>
        <v>1</v>
      </c>
      <c r="N119" s="227">
        <f t="shared" si="23"/>
        <v>2</v>
      </c>
      <c r="O119" s="227">
        <f t="shared" si="23"/>
        <v>2</v>
      </c>
      <c r="P119" s="227">
        <f t="shared" si="23"/>
        <v>1</v>
      </c>
      <c r="Q119" s="227">
        <f t="shared" si="23"/>
        <v>0</v>
      </c>
      <c r="R119" s="127">
        <f t="shared" si="23"/>
        <v>9</v>
      </c>
      <c r="S119" s="227">
        <f t="shared" si="23"/>
        <v>0</v>
      </c>
      <c r="T119" s="227">
        <f t="shared" si="23"/>
        <v>1</v>
      </c>
      <c r="U119" s="227">
        <f t="shared" si="23"/>
        <v>0</v>
      </c>
      <c r="V119" s="227">
        <f t="shared" si="23"/>
        <v>0</v>
      </c>
      <c r="W119" s="227">
        <f t="shared" si="23"/>
        <v>1</v>
      </c>
      <c r="X119" s="227">
        <f t="shared" si="23"/>
        <v>0</v>
      </c>
      <c r="Y119" s="227">
        <f t="shared" si="23"/>
        <v>0</v>
      </c>
      <c r="Z119" s="227">
        <f t="shared" si="23"/>
        <v>0</v>
      </c>
      <c r="AA119" s="227">
        <f t="shared" si="23"/>
        <v>0</v>
      </c>
      <c r="AB119" s="227">
        <f t="shared" si="23"/>
        <v>0</v>
      </c>
      <c r="AC119" s="227">
        <f t="shared" si="23"/>
        <v>0</v>
      </c>
      <c r="AD119" s="227">
        <f t="shared" si="23"/>
        <v>0</v>
      </c>
      <c r="AE119" s="63">
        <f t="shared" si="23"/>
        <v>2</v>
      </c>
      <c r="AF119" s="75">
        <f>+AE119/R119</f>
        <v>0.22222222222222221</v>
      </c>
      <c r="AG119" s="89"/>
    </row>
    <row r="120" spans="1:44" ht="18" thickBot="1" x14ac:dyDescent="0.25">
      <c r="A120" s="222"/>
      <c r="B120" s="223"/>
      <c r="C120" s="88"/>
      <c r="D120" s="96"/>
      <c r="E120" s="221"/>
      <c r="F120" s="288">
        <f>+F119+G119+H119</f>
        <v>1</v>
      </c>
      <c r="G120" s="288"/>
      <c r="H120" s="288"/>
      <c r="I120" s="289">
        <f>+I119+J119+K119</f>
        <v>1</v>
      </c>
      <c r="J120" s="290"/>
      <c r="K120" s="291"/>
      <c r="L120" s="288">
        <f>+L119+M119+N119</f>
        <v>4</v>
      </c>
      <c r="M120" s="288"/>
      <c r="N120" s="288"/>
      <c r="O120" s="288">
        <f>+O119+P119+Q119</f>
        <v>3</v>
      </c>
      <c r="P120" s="288"/>
      <c r="Q120" s="289"/>
      <c r="R120" s="127">
        <f>+F120+I120+L120+O120</f>
        <v>9</v>
      </c>
      <c r="S120" s="291">
        <f>+S119+T119+U119</f>
        <v>1</v>
      </c>
      <c r="T120" s="288"/>
      <c r="U120" s="288"/>
      <c r="V120" s="288">
        <f>+V119+W119+X119</f>
        <v>1</v>
      </c>
      <c r="W120" s="288"/>
      <c r="X120" s="288"/>
      <c r="Y120" s="289">
        <f>+Y119+Z119+AA119</f>
        <v>0</v>
      </c>
      <c r="Z120" s="290"/>
      <c r="AA120" s="291"/>
      <c r="AB120" s="288">
        <f>+AB119+AC119+AD119</f>
        <v>0</v>
      </c>
      <c r="AC120" s="288"/>
      <c r="AD120" s="288"/>
      <c r="AE120" s="63">
        <f>+S120+V120+Y120+AB120</f>
        <v>2</v>
      </c>
      <c r="AF120" s="75">
        <f>+AE120/R120</f>
        <v>0.22222222222222221</v>
      </c>
      <c r="AG120" s="219"/>
    </row>
    <row r="121" spans="1:44" ht="18" thickBot="1" x14ac:dyDescent="0.25">
      <c r="A121" s="144"/>
      <c r="B121" s="145"/>
      <c r="C121" s="146"/>
      <c r="D121" s="147"/>
      <c r="E121" s="220"/>
      <c r="F121" s="283">
        <f>+F120/R120</f>
        <v>0.1111111111111111</v>
      </c>
      <c r="G121" s="283"/>
      <c r="H121" s="283"/>
      <c r="I121" s="283">
        <f>+I120/R120</f>
        <v>0.1111111111111111</v>
      </c>
      <c r="J121" s="283"/>
      <c r="K121" s="283"/>
      <c r="L121" s="283">
        <f>+L120/R120</f>
        <v>0.44444444444444442</v>
      </c>
      <c r="M121" s="283"/>
      <c r="N121" s="283"/>
      <c r="O121" s="283">
        <f>+O120/R120</f>
        <v>0.33333333333333331</v>
      </c>
      <c r="P121" s="283"/>
      <c r="Q121" s="284"/>
      <c r="R121" s="143">
        <f>+F121+I121+L121+O121</f>
        <v>1</v>
      </c>
      <c r="S121" s="279">
        <f>+S120/F120</f>
        <v>1</v>
      </c>
      <c r="T121" s="277"/>
      <c r="U121" s="277"/>
      <c r="V121" s="278">
        <f>+V120/I120</f>
        <v>1</v>
      </c>
      <c r="W121" s="282"/>
      <c r="X121" s="279"/>
      <c r="Y121" s="278">
        <f>+Y120/L120</f>
        <v>0</v>
      </c>
      <c r="Z121" s="282"/>
      <c r="AA121" s="279"/>
      <c r="AB121" s="277">
        <f>+AB120/O120</f>
        <v>0</v>
      </c>
      <c r="AC121" s="277"/>
      <c r="AD121" s="277"/>
      <c r="AE121" s="79">
        <f>(S121+V121+Y121)/3</f>
        <v>0.66666666666666663</v>
      </c>
      <c r="AF121" s="75"/>
      <c r="AG121" s="150"/>
    </row>
    <row r="122" spans="1:44" ht="69.75" customHeight="1" thickBot="1" x14ac:dyDescent="0.25">
      <c r="A122" s="285" t="s">
        <v>170</v>
      </c>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7"/>
    </row>
    <row r="123" spans="1:44" s="201" customFormat="1" ht="324.75" customHeight="1" thickBot="1" x14ac:dyDescent="0.35">
      <c r="A123" s="151">
        <v>85</v>
      </c>
      <c r="B123" s="151" t="s">
        <v>148</v>
      </c>
      <c r="C123" s="195" t="s">
        <v>131</v>
      </c>
      <c r="D123" s="196" t="s">
        <v>172</v>
      </c>
      <c r="E123" s="62" t="s">
        <v>295</v>
      </c>
      <c r="F123" s="151">
        <v>1</v>
      </c>
      <c r="G123" s="151"/>
      <c r="H123" s="197"/>
      <c r="I123" s="151"/>
      <c r="J123" s="151">
        <v>1</v>
      </c>
      <c r="K123" s="151"/>
      <c r="L123" s="151"/>
      <c r="M123" s="151"/>
      <c r="N123" s="151">
        <v>1</v>
      </c>
      <c r="O123" s="151"/>
      <c r="P123" s="197"/>
      <c r="Q123" s="198"/>
      <c r="R123" s="127">
        <f>IFERROR(SUM(F123:Q123),"")</f>
        <v>3</v>
      </c>
      <c r="S123" s="199">
        <v>1</v>
      </c>
      <c r="T123" s="152"/>
      <c r="U123" s="152"/>
      <c r="V123" s="152"/>
      <c r="W123" s="151">
        <v>1</v>
      </c>
      <c r="X123" s="152"/>
      <c r="Y123" s="152"/>
      <c r="Z123" s="152"/>
      <c r="AA123" s="151"/>
      <c r="AB123" s="152"/>
      <c r="AC123" s="152"/>
      <c r="AD123" s="152"/>
      <c r="AE123" s="197">
        <f>IFERROR(SUM(S123:AD123),"")</f>
        <v>2</v>
      </c>
      <c r="AF123" s="200">
        <f>IF(AND(R123=0,AE123=0),"",IF(IFERROR(AE123/R123,"")&gt;100%,100%,IFERROR(AE123/R123,"")))</f>
        <v>0.66666666666666663</v>
      </c>
      <c r="AG123" s="51" t="s">
        <v>262</v>
      </c>
      <c r="AH123" s="83"/>
      <c r="AI123" s="83"/>
    </row>
    <row r="124" spans="1:44" ht="69.75" thickBot="1" x14ac:dyDescent="0.25">
      <c r="A124" s="61">
        <v>86</v>
      </c>
      <c r="B124" s="61" t="s">
        <v>148</v>
      </c>
      <c r="C124" s="62" t="s">
        <v>131</v>
      </c>
      <c r="D124" s="49" t="s">
        <v>129</v>
      </c>
      <c r="E124" s="62" t="s">
        <v>133</v>
      </c>
      <c r="F124" s="68">
        <v>1</v>
      </c>
      <c r="G124" s="68"/>
      <c r="H124" s="64"/>
      <c r="I124" s="68"/>
      <c r="J124" s="68">
        <v>1</v>
      </c>
      <c r="K124" s="64"/>
      <c r="L124" s="68"/>
      <c r="M124" s="68"/>
      <c r="N124" s="68">
        <v>1</v>
      </c>
      <c r="O124" s="68"/>
      <c r="P124" s="64"/>
      <c r="Q124" s="140"/>
      <c r="R124" s="127">
        <f t="shared" ref="R124:R140" si="24">IFERROR(SUM(F124:Q124),"")</f>
        <v>3</v>
      </c>
      <c r="S124" s="183">
        <v>1</v>
      </c>
      <c r="T124" s="51"/>
      <c r="U124" s="51"/>
      <c r="V124" s="68"/>
      <c r="W124" s="68">
        <v>1</v>
      </c>
      <c r="X124" s="51"/>
      <c r="Y124" s="51"/>
      <c r="Z124" s="51"/>
      <c r="AA124" s="68"/>
      <c r="AB124" s="51"/>
      <c r="AC124" s="51"/>
      <c r="AD124" s="51"/>
      <c r="AE124" s="64">
        <f t="shared" ref="AE124:AE140" si="25">IFERROR(SUM(S124:AD124),"")</f>
        <v>2</v>
      </c>
      <c r="AF124" s="65">
        <f t="shared" si="18"/>
        <v>0.66666666666666663</v>
      </c>
      <c r="AG124" s="49" t="s">
        <v>228</v>
      </c>
    </row>
    <row r="125" spans="1:44" ht="87" thickBot="1" x14ac:dyDescent="0.25">
      <c r="A125" s="61">
        <v>87</v>
      </c>
      <c r="B125" s="61" t="s">
        <v>148</v>
      </c>
      <c r="C125" s="62" t="s">
        <v>131</v>
      </c>
      <c r="D125" s="49" t="s">
        <v>118</v>
      </c>
      <c r="E125" s="62" t="s">
        <v>133</v>
      </c>
      <c r="F125" s="68">
        <v>1</v>
      </c>
      <c r="G125" s="68"/>
      <c r="H125" s="64"/>
      <c r="I125" s="68"/>
      <c r="J125" s="68">
        <v>1</v>
      </c>
      <c r="K125" s="64"/>
      <c r="L125" s="68"/>
      <c r="M125" s="68"/>
      <c r="N125" s="68">
        <v>1</v>
      </c>
      <c r="O125" s="68"/>
      <c r="P125" s="64"/>
      <c r="Q125" s="140"/>
      <c r="R125" s="127">
        <f t="shared" si="24"/>
        <v>3</v>
      </c>
      <c r="S125" s="183">
        <v>1</v>
      </c>
      <c r="T125" s="51"/>
      <c r="U125" s="51"/>
      <c r="V125" s="51"/>
      <c r="W125" s="68">
        <v>1</v>
      </c>
      <c r="X125" s="51"/>
      <c r="Y125" s="51"/>
      <c r="Z125" s="51"/>
      <c r="AA125" s="68"/>
      <c r="AB125" s="51"/>
      <c r="AC125" s="51"/>
      <c r="AD125" s="51"/>
      <c r="AE125" s="64">
        <f t="shared" si="25"/>
        <v>2</v>
      </c>
      <c r="AF125" s="65">
        <f t="shared" si="18"/>
        <v>0.66666666666666663</v>
      </c>
      <c r="AG125" s="49" t="s">
        <v>240</v>
      </c>
    </row>
    <row r="126" spans="1:44" s="83" customFormat="1" ht="171" customHeight="1" thickBot="1" x14ac:dyDescent="0.25">
      <c r="A126" s="68">
        <v>88</v>
      </c>
      <c r="B126" s="68" t="s">
        <v>148</v>
      </c>
      <c r="C126" s="49" t="s">
        <v>131</v>
      </c>
      <c r="D126" s="49" t="s">
        <v>119</v>
      </c>
      <c r="E126" s="49" t="s">
        <v>133</v>
      </c>
      <c r="F126" s="68">
        <v>1</v>
      </c>
      <c r="G126" s="68"/>
      <c r="H126" s="64"/>
      <c r="I126" s="68"/>
      <c r="J126" s="68">
        <v>1</v>
      </c>
      <c r="K126" s="64"/>
      <c r="L126" s="68"/>
      <c r="M126" s="68"/>
      <c r="N126" s="68">
        <v>1</v>
      </c>
      <c r="O126" s="68"/>
      <c r="P126" s="64"/>
      <c r="Q126" s="140"/>
      <c r="R126" s="127">
        <f t="shared" si="24"/>
        <v>3</v>
      </c>
      <c r="S126" s="183">
        <v>1</v>
      </c>
      <c r="T126" s="51"/>
      <c r="U126" s="51"/>
      <c r="V126" s="51"/>
      <c r="W126" s="68">
        <v>1</v>
      </c>
      <c r="X126" s="51"/>
      <c r="Y126" s="51"/>
      <c r="Z126" s="51"/>
      <c r="AA126" s="68"/>
      <c r="AB126" s="51"/>
      <c r="AC126" s="51"/>
      <c r="AD126" s="51"/>
      <c r="AE126" s="64">
        <f t="shared" si="25"/>
        <v>2</v>
      </c>
      <c r="AF126" s="65">
        <f t="shared" si="18"/>
        <v>0.66666666666666663</v>
      </c>
      <c r="AG126" s="51" t="s">
        <v>263</v>
      </c>
    </row>
    <row r="127" spans="1:44" s="83" customFormat="1" ht="104.25" thickBot="1" x14ac:dyDescent="0.25">
      <c r="A127" s="68">
        <v>89</v>
      </c>
      <c r="B127" s="68" t="s">
        <v>148</v>
      </c>
      <c r="C127" s="49" t="s">
        <v>131</v>
      </c>
      <c r="D127" s="49" t="s">
        <v>165</v>
      </c>
      <c r="E127" s="57" t="s">
        <v>133</v>
      </c>
      <c r="F127" s="68">
        <v>1</v>
      </c>
      <c r="G127" s="68"/>
      <c r="H127" s="68"/>
      <c r="I127" s="68"/>
      <c r="J127" s="68">
        <v>1</v>
      </c>
      <c r="K127" s="68"/>
      <c r="L127" s="68"/>
      <c r="M127" s="68"/>
      <c r="N127" s="68">
        <v>1</v>
      </c>
      <c r="O127" s="68"/>
      <c r="P127" s="68"/>
      <c r="Q127" s="99"/>
      <c r="R127" s="203">
        <f t="shared" si="24"/>
        <v>3</v>
      </c>
      <c r="S127" s="183">
        <v>1</v>
      </c>
      <c r="T127" s="49"/>
      <c r="U127" s="49"/>
      <c r="V127" s="49"/>
      <c r="W127" s="68">
        <v>1</v>
      </c>
      <c r="X127" s="49"/>
      <c r="Y127" s="49"/>
      <c r="Z127" s="49"/>
      <c r="AA127" s="68"/>
      <c r="AB127" s="49"/>
      <c r="AC127" s="49"/>
      <c r="AD127" s="49"/>
      <c r="AE127" s="64">
        <f t="shared" si="25"/>
        <v>2</v>
      </c>
      <c r="AF127" s="65">
        <f t="shared" si="18"/>
        <v>0.66666666666666663</v>
      </c>
      <c r="AG127" s="51" t="s">
        <v>264</v>
      </c>
    </row>
    <row r="128" spans="1:44" ht="69.75" thickBot="1" x14ac:dyDescent="0.25">
      <c r="A128" s="61">
        <v>90</v>
      </c>
      <c r="B128" s="61" t="s">
        <v>148</v>
      </c>
      <c r="C128" s="90" t="s">
        <v>131</v>
      </c>
      <c r="D128" s="57" t="s">
        <v>120</v>
      </c>
      <c r="E128" s="90" t="s">
        <v>133</v>
      </c>
      <c r="F128" s="68">
        <v>1</v>
      </c>
      <c r="G128" s="68"/>
      <c r="H128" s="64"/>
      <c r="I128" s="68"/>
      <c r="J128" s="68">
        <v>1</v>
      </c>
      <c r="K128" s="64"/>
      <c r="L128" s="68"/>
      <c r="M128" s="68"/>
      <c r="N128" s="68">
        <v>1</v>
      </c>
      <c r="O128" s="68"/>
      <c r="P128" s="64"/>
      <c r="Q128" s="140"/>
      <c r="R128" s="127">
        <f t="shared" si="24"/>
        <v>3</v>
      </c>
      <c r="S128" s="183">
        <v>1</v>
      </c>
      <c r="T128" s="66"/>
      <c r="U128" s="66"/>
      <c r="V128" s="68"/>
      <c r="W128" s="68">
        <v>1</v>
      </c>
      <c r="X128" s="66"/>
      <c r="Y128" s="66"/>
      <c r="Z128" s="66"/>
      <c r="AA128" s="68"/>
      <c r="AB128" s="66"/>
      <c r="AC128" s="66"/>
      <c r="AD128" s="66"/>
      <c r="AE128" s="64">
        <f t="shared" si="25"/>
        <v>2</v>
      </c>
      <c r="AF128" s="65">
        <f t="shared" si="18"/>
        <v>0.66666666666666663</v>
      </c>
      <c r="AG128" s="49" t="s">
        <v>232</v>
      </c>
    </row>
    <row r="129" spans="1:44" ht="69.75" thickBot="1" x14ac:dyDescent="0.25">
      <c r="A129" s="61">
        <v>91</v>
      </c>
      <c r="B129" s="61" t="s">
        <v>148</v>
      </c>
      <c r="C129" s="62" t="s">
        <v>131</v>
      </c>
      <c r="D129" s="49" t="s">
        <v>121</v>
      </c>
      <c r="E129" s="62" t="s">
        <v>133</v>
      </c>
      <c r="F129" s="68">
        <v>1</v>
      </c>
      <c r="G129" s="68"/>
      <c r="H129" s="64"/>
      <c r="I129" s="68"/>
      <c r="J129" s="68">
        <v>1</v>
      </c>
      <c r="K129" s="64"/>
      <c r="L129" s="68"/>
      <c r="M129" s="68"/>
      <c r="N129" s="68">
        <v>1</v>
      </c>
      <c r="O129" s="68"/>
      <c r="P129" s="64"/>
      <c r="Q129" s="140"/>
      <c r="R129" s="127">
        <f t="shared" si="24"/>
        <v>3</v>
      </c>
      <c r="S129" s="183">
        <v>1</v>
      </c>
      <c r="T129" s="51"/>
      <c r="U129" s="51"/>
      <c r="V129" s="51"/>
      <c r="W129" s="68">
        <v>1</v>
      </c>
      <c r="X129" s="51"/>
      <c r="Y129" s="51"/>
      <c r="Z129" s="51"/>
      <c r="AA129" s="68"/>
      <c r="AB129" s="51"/>
      <c r="AC129" s="51"/>
      <c r="AD129" s="51"/>
      <c r="AE129" s="64">
        <f t="shared" si="25"/>
        <v>2</v>
      </c>
      <c r="AF129" s="65">
        <f t="shared" si="18"/>
        <v>0.66666666666666663</v>
      </c>
      <c r="AG129" s="49" t="s">
        <v>234</v>
      </c>
    </row>
    <row r="130" spans="1:44" ht="99" customHeight="1" thickBot="1" x14ac:dyDescent="0.25">
      <c r="A130" s="61">
        <v>92</v>
      </c>
      <c r="B130" s="61" t="s">
        <v>148</v>
      </c>
      <c r="C130" s="62" t="s">
        <v>131</v>
      </c>
      <c r="D130" s="49" t="s">
        <v>142</v>
      </c>
      <c r="E130" s="62" t="s">
        <v>133</v>
      </c>
      <c r="F130" s="68">
        <v>1</v>
      </c>
      <c r="G130" s="68"/>
      <c r="H130" s="64"/>
      <c r="I130" s="68"/>
      <c r="J130" s="68">
        <v>1</v>
      </c>
      <c r="K130" s="64"/>
      <c r="L130" s="68"/>
      <c r="M130" s="68"/>
      <c r="N130" s="68">
        <v>1</v>
      </c>
      <c r="O130" s="68"/>
      <c r="P130" s="64"/>
      <c r="Q130" s="140"/>
      <c r="R130" s="127">
        <f t="shared" si="24"/>
        <v>3</v>
      </c>
      <c r="S130" s="183">
        <v>1</v>
      </c>
      <c r="T130" s="51"/>
      <c r="U130" s="51"/>
      <c r="V130" s="68"/>
      <c r="W130" s="68">
        <v>1</v>
      </c>
      <c r="X130" s="51"/>
      <c r="Y130" s="51"/>
      <c r="Z130" s="51"/>
      <c r="AA130" s="68"/>
      <c r="AB130" s="51"/>
      <c r="AC130" s="51"/>
      <c r="AD130" s="51"/>
      <c r="AE130" s="64">
        <f t="shared" si="25"/>
        <v>2</v>
      </c>
      <c r="AF130" s="65">
        <f t="shared" si="18"/>
        <v>0.66666666666666663</v>
      </c>
      <c r="AG130" s="49" t="s">
        <v>233</v>
      </c>
    </row>
    <row r="131" spans="1:44" ht="73.5" customHeight="1" thickBot="1" x14ac:dyDescent="0.25">
      <c r="A131" s="61">
        <v>93</v>
      </c>
      <c r="B131" s="61" t="s">
        <v>148</v>
      </c>
      <c r="C131" s="62" t="s">
        <v>131</v>
      </c>
      <c r="D131" s="49" t="s">
        <v>122</v>
      </c>
      <c r="E131" s="62" t="s">
        <v>133</v>
      </c>
      <c r="F131" s="68">
        <v>1</v>
      </c>
      <c r="G131" s="68"/>
      <c r="H131" s="64"/>
      <c r="I131" s="68"/>
      <c r="J131" s="68">
        <v>1</v>
      </c>
      <c r="K131" s="64"/>
      <c r="L131" s="68"/>
      <c r="M131" s="68"/>
      <c r="N131" s="68">
        <v>1</v>
      </c>
      <c r="O131" s="68"/>
      <c r="P131" s="64"/>
      <c r="Q131" s="140"/>
      <c r="R131" s="127">
        <f t="shared" si="24"/>
        <v>3</v>
      </c>
      <c r="S131" s="183">
        <v>1</v>
      </c>
      <c r="T131" s="51"/>
      <c r="U131" s="51"/>
      <c r="V131" s="51"/>
      <c r="W131" s="68">
        <v>1</v>
      </c>
      <c r="X131" s="51"/>
      <c r="Y131" s="51"/>
      <c r="Z131" s="51"/>
      <c r="AA131" s="68"/>
      <c r="AB131" s="51"/>
      <c r="AC131" s="51"/>
      <c r="AD131" s="51"/>
      <c r="AE131" s="64">
        <f t="shared" si="25"/>
        <v>2</v>
      </c>
      <c r="AF131" s="65">
        <f t="shared" si="18"/>
        <v>0.66666666666666663</v>
      </c>
      <c r="AG131" s="49" t="s">
        <v>229</v>
      </c>
    </row>
    <row r="132" spans="1:44" ht="87" thickBot="1" x14ac:dyDescent="0.25">
      <c r="A132" s="61">
        <v>94</v>
      </c>
      <c r="B132" s="61" t="s">
        <v>148</v>
      </c>
      <c r="C132" s="62" t="s">
        <v>131</v>
      </c>
      <c r="D132" s="49" t="s">
        <v>152</v>
      </c>
      <c r="E132" s="62" t="s">
        <v>133</v>
      </c>
      <c r="F132" s="68">
        <v>1</v>
      </c>
      <c r="G132" s="68"/>
      <c r="H132" s="64"/>
      <c r="I132" s="68"/>
      <c r="J132" s="68">
        <v>1</v>
      </c>
      <c r="K132" s="64"/>
      <c r="L132" s="68"/>
      <c r="M132" s="68"/>
      <c r="N132" s="68">
        <v>1</v>
      </c>
      <c r="O132" s="68"/>
      <c r="P132" s="64"/>
      <c r="Q132" s="140"/>
      <c r="R132" s="127">
        <f t="shared" si="24"/>
        <v>3</v>
      </c>
      <c r="S132" s="183">
        <v>1</v>
      </c>
      <c r="T132" s="51"/>
      <c r="U132" s="51"/>
      <c r="V132" s="68"/>
      <c r="W132" s="68">
        <v>1</v>
      </c>
      <c r="X132" s="51"/>
      <c r="Y132" s="51"/>
      <c r="Z132" s="51"/>
      <c r="AA132" s="68"/>
      <c r="AB132" s="51"/>
      <c r="AC132" s="51"/>
      <c r="AD132" s="51"/>
      <c r="AE132" s="64">
        <f t="shared" si="25"/>
        <v>2</v>
      </c>
      <c r="AF132" s="65">
        <f t="shared" si="18"/>
        <v>0.66666666666666663</v>
      </c>
      <c r="AG132" s="49" t="s">
        <v>239</v>
      </c>
      <c r="AH132" s="80"/>
      <c r="AI132" s="80"/>
      <c r="AJ132" s="80"/>
      <c r="AK132" s="80"/>
      <c r="AL132" s="80"/>
      <c r="AM132" s="80"/>
      <c r="AN132" s="80"/>
      <c r="AO132" s="80"/>
      <c r="AP132" s="80"/>
      <c r="AQ132" s="80"/>
      <c r="AR132" s="80"/>
    </row>
    <row r="133" spans="1:44" ht="52.5" thickBot="1" x14ac:dyDescent="0.25">
      <c r="A133" s="61">
        <f t="shared" ref="A133:A140" si="26">+A132+1</f>
        <v>95</v>
      </c>
      <c r="B133" s="61" t="s">
        <v>148</v>
      </c>
      <c r="C133" s="62" t="s">
        <v>131</v>
      </c>
      <c r="D133" s="49" t="s">
        <v>123</v>
      </c>
      <c r="E133" s="62" t="s">
        <v>133</v>
      </c>
      <c r="F133" s="68">
        <v>1</v>
      </c>
      <c r="G133" s="68"/>
      <c r="H133" s="64"/>
      <c r="I133" s="68"/>
      <c r="J133" s="68">
        <v>1</v>
      </c>
      <c r="K133" s="64"/>
      <c r="L133" s="68"/>
      <c r="M133" s="68"/>
      <c r="N133" s="68">
        <v>1</v>
      </c>
      <c r="O133" s="68"/>
      <c r="P133" s="64"/>
      <c r="Q133" s="140"/>
      <c r="R133" s="127">
        <f t="shared" si="24"/>
        <v>3</v>
      </c>
      <c r="S133" s="183">
        <v>1</v>
      </c>
      <c r="T133" s="51"/>
      <c r="U133" s="51"/>
      <c r="V133" s="51"/>
      <c r="W133" s="68">
        <v>1</v>
      </c>
      <c r="X133" s="51"/>
      <c r="Y133" s="51"/>
      <c r="Z133" s="51"/>
      <c r="AA133" s="68"/>
      <c r="AB133" s="51"/>
      <c r="AC133" s="51"/>
      <c r="AD133" s="51"/>
      <c r="AE133" s="64">
        <f t="shared" si="25"/>
        <v>2</v>
      </c>
      <c r="AF133" s="65">
        <f t="shared" si="18"/>
        <v>0.66666666666666663</v>
      </c>
      <c r="AG133" s="49" t="s">
        <v>236</v>
      </c>
    </row>
    <row r="134" spans="1:44" ht="52.5" thickBot="1" x14ac:dyDescent="0.25">
      <c r="A134" s="61">
        <f t="shared" si="26"/>
        <v>96</v>
      </c>
      <c r="B134" s="61" t="s">
        <v>148</v>
      </c>
      <c r="C134" s="62" t="s">
        <v>131</v>
      </c>
      <c r="D134" s="49" t="s">
        <v>159</v>
      </c>
      <c r="E134" s="62" t="s">
        <v>133</v>
      </c>
      <c r="F134" s="68">
        <v>1</v>
      </c>
      <c r="G134" s="68"/>
      <c r="H134" s="64"/>
      <c r="I134" s="68"/>
      <c r="J134" s="68">
        <v>1</v>
      </c>
      <c r="K134" s="64"/>
      <c r="L134" s="68"/>
      <c r="M134" s="68"/>
      <c r="N134" s="68">
        <v>1</v>
      </c>
      <c r="O134" s="68"/>
      <c r="P134" s="64"/>
      <c r="Q134" s="140"/>
      <c r="R134" s="127">
        <f t="shared" si="24"/>
        <v>3</v>
      </c>
      <c r="S134" s="183">
        <v>1</v>
      </c>
      <c r="T134" s="51"/>
      <c r="U134" s="51"/>
      <c r="V134" s="51"/>
      <c r="W134" s="68">
        <v>1</v>
      </c>
      <c r="X134" s="51"/>
      <c r="Y134" s="51"/>
      <c r="Z134" s="51"/>
      <c r="AA134" s="68"/>
      <c r="AB134" s="51"/>
      <c r="AC134" s="51"/>
      <c r="AD134" s="51"/>
      <c r="AE134" s="64">
        <f t="shared" si="25"/>
        <v>2</v>
      </c>
      <c r="AF134" s="65">
        <f t="shared" si="18"/>
        <v>0.66666666666666663</v>
      </c>
      <c r="AG134" s="49" t="s">
        <v>265</v>
      </c>
    </row>
    <row r="135" spans="1:44" ht="69.75" thickBot="1" x14ac:dyDescent="0.25">
      <c r="A135" s="61">
        <f t="shared" si="26"/>
        <v>97</v>
      </c>
      <c r="B135" s="61" t="s">
        <v>148</v>
      </c>
      <c r="C135" s="62" t="s">
        <v>131</v>
      </c>
      <c r="D135" s="49" t="s">
        <v>143</v>
      </c>
      <c r="E135" s="62" t="s">
        <v>133</v>
      </c>
      <c r="F135" s="68">
        <v>1</v>
      </c>
      <c r="G135" s="68"/>
      <c r="H135" s="64"/>
      <c r="I135" s="68"/>
      <c r="J135" s="68">
        <v>1</v>
      </c>
      <c r="K135" s="64"/>
      <c r="L135" s="68"/>
      <c r="M135" s="68"/>
      <c r="N135" s="68">
        <v>1</v>
      </c>
      <c r="O135" s="68"/>
      <c r="P135" s="64"/>
      <c r="Q135" s="140"/>
      <c r="R135" s="127">
        <f t="shared" si="24"/>
        <v>3</v>
      </c>
      <c r="S135" s="183">
        <v>1</v>
      </c>
      <c r="T135" s="51"/>
      <c r="U135" s="51"/>
      <c r="V135" s="68"/>
      <c r="W135" s="68">
        <v>1</v>
      </c>
      <c r="X135" s="51"/>
      <c r="Y135" s="51"/>
      <c r="Z135" s="51"/>
      <c r="AA135" s="68"/>
      <c r="AB135" s="51"/>
      <c r="AC135" s="51"/>
      <c r="AD135" s="51"/>
      <c r="AE135" s="64">
        <f t="shared" si="25"/>
        <v>2</v>
      </c>
      <c r="AF135" s="65">
        <f t="shared" si="18"/>
        <v>0.66666666666666663</v>
      </c>
      <c r="AG135" s="49" t="s">
        <v>237</v>
      </c>
    </row>
    <row r="136" spans="1:44" ht="52.5" thickBot="1" x14ac:dyDescent="0.25">
      <c r="A136" s="61">
        <f t="shared" si="26"/>
        <v>98</v>
      </c>
      <c r="B136" s="61" t="s">
        <v>148</v>
      </c>
      <c r="C136" s="90" t="s">
        <v>131</v>
      </c>
      <c r="D136" s="57" t="s">
        <v>124</v>
      </c>
      <c r="E136" s="90" t="s">
        <v>133</v>
      </c>
      <c r="F136" s="68">
        <v>1</v>
      </c>
      <c r="G136" s="68"/>
      <c r="H136" s="64"/>
      <c r="I136" s="68"/>
      <c r="J136" s="68">
        <v>1</v>
      </c>
      <c r="K136" s="64"/>
      <c r="L136" s="68"/>
      <c r="M136" s="68"/>
      <c r="N136" s="68">
        <v>1</v>
      </c>
      <c r="O136" s="68"/>
      <c r="P136" s="64"/>
      <c r="Q136" s="140"/>
      <c r="R136" s="127">
        <f t="shared" si="24"/>
        <v>3</v>
      </c>
      <c r="S136" s="183">
        <v>1</v>
      </c>
      <c r="T136" s="66"/>
      <c r="U136" s="66"/>
      <c r="V136" s="68"/>
      <c r="W136" s="68">
        <v>1</v>
      </c>
      <c r="X136" s="66"/>
      <c r="Y136" s="66"/>
      <c r="Z136" s="66"/>
      <c r="AA136" s="68"/>
      <c r="AB136" s="66"/>
      <c r="AC136" s="66"/>
      <c r="AD136" s="66"/>
      <c r="AE136" s="64">
        <f t="shared" si="25"/>
        <v>2</v>
      </c>
      <c r="AF136" s="65">
        <f t="shared" si="18"/>
        <v>0.66666666666666663</v>
      </c>
      <c r="AG136" s="49" t="s">
        <v>238</v>
      </c>
    </row>
    <row r="137" spans="1:44" ht="75" customHeight="1" thickBot="1" x14ac:dyDescent="0.25">
      <c r="A137" s="68">
        <f t="shared" si="26"/>
        <v>99</v>
      </c>
      <c r="B137" s="61" t="s">
        <v>148</v>
      </c>
      <c r="C137" s="57" t="s">
        <v>131</v>
      </c>
      <c r="D137" s="49" t="s">
        <v>155</v>
      </c>
      <c r="E137" s="57" t="s">
        <v>133</v>
      </c>
      <c r="F137" s="68">
        <v>1</v>
      </c>
      <c r="G137" s="68"/>
      <c r="H137" s="64"/>
      <c r="I137" s="68"/>
      <c r="J137" s="68">
        <v>1</v>
      </c>
      <c r="K137" s="64"/>
      <c r="L137" s="68"/>
      <c r="M137" s="68"/>
      <c r="N137" s="68">
        <v>1</v>
      </c>
      <c r="O137" s="68"/>
      <c r="P137" s="64"/>
      <c r="Q137" s="140"/>
      <c r="R137" s="127">
        <f>IFERROR(SUM(F137:Q137),"")</f>
        <v>3</v>
      </c>
      <c r="S137" s="183">
        <v>1</v>
      </c>
      <c r="T137" s="66"/>
      <c r="U137" s="66"/>
      <c r="V137" s="68"/>
      <c r="W137" s="68">
        <v>1</v>
      </c>
      <c r="X137" s="66"/>
      <c r="Y137" s="66"/>
      <c r="Z137" s="66"/>
      <c r="AA137" s="68"/>
      <c r="AB137" s="66"/>
      <c r="AC137" s="66"/>
      <c r="AD137" s="66"/>
      <c r="AE137" s="64">
        <f t="shared" si="25"/>
        <v>2</v>
      </c>
      <c r="AF137" s="65">
        <f t="shared" si="18"/>
        <v>0.66666666666666663</v>
      </c>
      <c r="AG137" s="51" t="s">
        <v>227</v>
      </c>
    </row>
    <row r="138" spans="1:44" ht="69.75" thickBot="1" x14ac:dyDescent="0.25">
      <c r="A138" s="68">
        <f t="shared" si="26"/>
        <v>100</v>
      </c>
      <c r="B138" s="61" t="s">
        <v>148</v>
      </c>
      <c r="C138" s="57" t="s">
        <v>131</v>
      </c>
      <c r="D138" s="49" t="s">
        <v>157</v>
      </c>
      <c r="E138" s="57" t="s">
        <v>133</v>
      </c>
      <c r="F138" s="68">
        <v>1</v>
      </c>
      <c r="G138" s="68"/>
      <c r="H138" s="64"/>
      <c r="I138" s="68"/>
      <c r="J138" s="68">
        <v>1</v>
      </c>
      <c r="K138" s="64"/>
      <c r="L138" s="68"/>
      <c r="M138" s="68"/>
      <c r="N138" s="68">
        <v>1</v>
      </c>
      <c r="O138" s="68"/>
      <c r="P138" s="64"/>
      <c r="Q138" s="140"/>
      <c r="R138" s="127">
        <f>IFERROR(SUM(F138:Q138),"")</f>
        <v>3</v>
      </c>
      <c r="S138" s="183">
        <v>1</v>
      </c>
      <c r="T138" s="66"/>
      <c r="U138" s="66"/>
      <c r="V138" s="66"/>
      <c r="W138" s="68">
        <v>1</v>
      </c>
      <c r="X138" s="66"/>
      <c r="Y138" s="66"/>
      <c r="Z138" s="66"/>
      <c r="AA138" s="68"/>
      <c r="AB138" s="66"/>
      <c r="AC138" s="66"/>
      <c r="AD138" s="66"/>
      <c r="AE138" s="64">
        <f t="shared" si="25"/>
        <v>2</v>
      </c>
      <c r="AF138" s="65">
        <f t="shared" si="18"/>
        <v>0.66666666666666663</v>
      </c>
      <c r="AG138" s="49" t="s">
        <v>230</v>
      </c>
    </row>
    <row r="139" spans="1:44" s="83" customFormat="1" ht="87" thickBot="1" x14ac:dyDescent="0.25">
      <c r="A139" s="68">
        <f t="shared" si="26"/>
        <v>101</v>
      </c>
      <c r="B139" s="68" t="s">
        <v>148</v>
      </c>
      <c r="C139" s="57" t="s">
        <v>131</v>
      </c>
      <c r="D139" s="49" t="s">
        <v>156</v>
      </c>
      <c r="E139" s="57" t="s">
        <v>133</v>
      </c>
      <c r="F139" s="68">
        <v>1</v>
      </c>
      <c r="G139" s="68"/>
      <c r="H139" s="64"/>
      <c r="I139" s="68"/>
      <c r="J139" s="68">
        <v>1</v>
      </c>
      <c r="K139" s="64"/>
      <c r="L139" s="68"/>
      <c r="M139" s="68"/>
      <c r="N139" s="68">
        <v>1</v>
      </c>
      <c r="O139" s="68"/>
      <c r="P139" s="64"/>
      <c r="Q139" s="140"/>
      <c r="R139" s="127">
        <f>IFERROR(SUM(F139:Q139),"")</f>
        <v>3</v>
      </c>
      <c r="S139" s="183">
        <v>1</v>
      </c>
      <c r="T139" s="66"/>
      <c r="U139" s="66"/>
      <c r="V139" s="66"/>
      <c r="W139" s="68">
        <v>1</v>
      </c>
      <c r="X139" s="66"/>
      <c r="Y139" s="66"/>
      <c r="Z139" s="66"/>
      <c r="AA139" s="68"/>
      <c r="AB139" s="66"/>
      <c r="AC139" s="66"/>
      <c r="AD139" s="66"/>
      <c r="AE139" s="64">
        <f t="shared" si="25"/>
        <v>2</v>
      </c>
      <c r="AF139" s="65">
        <f t="shared" si="18"/>
        <v>0.66666666666666663</v>
      </c>
      <c r="AG139" s="51" t="s">
        <v>231</v>
      </c>
    </row>
    <row r="140" spans="1:44" ht="93.75" customHeight="1" thickBot="1" x14ac:dyDescent="0.25">
      <c r="A140" s="68">
        <f t="shared" si="26"/>
        <v>102</v>
      </c>
      <c r="B140" s="68" t="s">
        <v>148</v>
      </c>
      <c r="C140" s="49" t="s">
        <v>131</v>
      </c>
      <c r="D140" s="49" t="s">
        <v>191</v>
      </c>
      <c r="E140" s="49" t="s">
        <v>133</v>
      </c>
      <c r="F140" s="68">
        <v>1</v>
      </c>
      <c r="G140" s="68"/>
      <c r="H140" s="64"/>
      <c r="I140" s="68"/>
      <c r="J140" s="68">
        <v>1</v>
      </c>
      <c r="K140" s="64"/>
      <c r="L140" s="68"/>
      <c r="M140" s="68"/>
      <c r="N140" s="68">
        <v>1</v>
      </c>
      <c r="O140" s="68"/>
      <c r="P140" s="64"/>
      <c r="Q140" s="140"/>
      <c r="R140" s="127">
        <f t="shared" si="24"/>
        <v>3</v>
      </c>
      <c r="S140" s="183">
        <v>1</v>
      </c>
      <c r="T140" s="68"/>
      <c r="U140" s="51"/>
      <c r="V140" s="68"/>
      <c r="W140" s="68">
        <v>1</v>
      </c>
      <c r="X140" s="51"/>
      <c r="Y140" s="51"/>
      <c r="Z140" s="51"/>
      <c r="AA140" s="68"/>
      <c r="AB140" s="51"/>
      <c r="AC140" s="51"/>
      <c r="AD140" s="51"/>
      <c r="AE140" s="64">
        <f t="shared" si="25"/>
        <v>2</v>
      </c>
      <c r="AF140" s="65">
        <f t="shared" si="18"/>
        <v>0.66666666666666663</v>
      </c>
      <c r="AG140" s="49" t="s">
        <v>235</v>
      </c>
      <c r="AH140" s="80"/>
      <c r="AI140" s="80"/>
      <c r="AJ140" s="80"/>
      <c r="AK140" s="80"/>
      <c r="AL140" s="80"/>
      <c r="AM140" s="80"/>
      <c r="AN140" s="80"/>
      <c r="AO140" s="80"/>
      <c r="AP140" s="80"/>
      <c r="AQ140" s="80"/>
      <c r="AR140" s="80"/>
    </row>
    <row r="141" spans="1:44" ht="18" thickBot="1" x14ac:dyDescent="0.25">
      <c r="A141" s="97"/>
      <c r="B141" s="98"/>
      <c r="C141" s="218"/>
      <c r="D141" s="218"/>
      <c r="E141" s="218"/>
      <c r="F141" s="224">
        <f t="shared" ref="F141:AE141" si="27">SUM(F123:F140)</f>
        <v>18</v>
      </c>
      <c r="G141" s="224">
        <f t="shared" si="27"/>
        <v>0</v>
      </c>
      <c r="H141" s="224">
        <f t="shared" si="27"/>
        <v>0</v>
      </c>
      <c r="I141" s="224">
        <f t="shared" si="27"/>
        <v>0</v>
      </c>
      <c r="J141" s="224">
        <f t="shared" si="27"/>
        <v>18</v>
      </c>
      <c r="K141" s="224">
        <f t="shared" si="27"/>
        <v>0</v>
      </c>
      <c r="L141" s="224">
        <f t="shared" si="27"/>
        <v>0</v>
      </c>
      <c r="M141" s="224">
        <f t="shared" si="27"/>
        <v>0</v>
      </c>
      <c r="N141" s="224">
        <f t="shared" si="27"/>
        <v>18</v>
      </c>
      <c r="O141" s="224">
        <f t="shared" si="27"/>
        <v>0</v>
      </c>
      <c r="P141" s="224">
        <f t="shared" si="27"/>
        <v>0</v>
      </c>
      <c r="Q141" s="225">
        <f t="shared" si="27"/>
        <v>0</v>
      </c>
      <c r="R141" s="136">
        <f t="shared" si="27"/>
        <v>54</v>
      </c>
      <c r="S141" s="226">
        <f t="shared" si="27"/>
        <v>18</v>
      </c>
      <c r="T141" s="224">
        <f t="shared" si="27"/>
        <v>0</v>
      </c>
      <c r="U141" s="224">
        <f t="shared" si="27"/>
        <v>0</v>
      </c>
      <c r="V141" s="224">
        <f t="shared" si="27"/>
        <v>0</v>
      </c>
      <c r="W141" s="224">
        <f t="shared" si="27"/>
        <v>18</v>
      </c>
      <c r="X141" s="224">
        <f t="shared" si="27"/>
        <v>0</v>
      </c>
      <c r="Y141" s="224">
        <f t="shared" si="27"/>
        <v>0</v>
      </c>
      <c r="Z141" s="224">
        <f t="shared" si="27"/>
        <v>0</v>
      </c>
      <c r="AA141" s="224">
        <f t="shared" si="27"/>
        <v>0</v>
      </c>
      <c r="AB141" s="224">
        <f t="shared" si="27"/>
        <v>0</v>
      </c>
      <c r="AC141" s="224">
        <f t="shared" si="27"/>
        <v>0</v>
      </c>
      <c r="AD141" s="224">
        <f t="shared" si="27"/>
        <v>0</v>
      </c>
      <c r="AE141" s="74">
        <f t="shared" si="27"/>
        <v>36</v>
      </c>
      <c r="AF141" s="75">
        <f>+AE141/R141</f>
        <v>0.66666666666666663</v>
      </c>
      <c r="AG141" s="219"/>
    </row>
    <row r="142" spans="1:44" ht="18" thickBot="1" x14ac:dyDescent="0.25">
      <c r="A142" s="97"/>
      <c r="B142" s="98"/>
      <c r="C142" s="218"/>
      <c r="D142" s="218"/>
      <c r="E142" s="218"/>
      <c r="F142" s="269">
        <f>+F141+G141+H141</f>
        <v>18</v>
      </c>
      <c r="G142" s="269"/>
      <c r="H142" s="269"/>
      <c r="I142" s="269">
        <f>+I141+J141+K141</f>
        <v>18</v>
      </c>
      <c r="J142" s="269"/>
      <c r="K142" s="269"/>
      <c r="L142" s="269">
        <f>+L141+M141+N141</f>
        <v>18</v>
      </c>
      <c r="M142" s="269"/>
      <c r="N142" s="269"/>
      <c r="O142" s="269">
        <f>+O141+P141+Q141</f>
        <v>0</v>
      </c>
      <c r="P142" s="269"/>
      <c r="Q142" s="280"/>
      <c r="R142" s="136">
        <f>+F142+I142+L142+O142</f>
        <v>54</v>
      </c>
      <c r="S142" s="276">
        <f>+S141+T141+U141</f>
        <v>18</v>
      </c>
      <c r="T142" s="269"/>
      <c r="U142" s="269"/>
      <c r="V142" s="269">
        <f>+V141+W141+X141</f>
        <v>18</v>
      </c>
      <c r="W142" s="269"/>
      <c r="X142" s="269"/>
      <c r="Y142" s="269">
        <f>+Y141+Z141+AA141</f>
        <v>0</v>
      </c>
      <c r="Z142" s="269"/>
      <c r="AA142" s="269"/>
      <c r="AB142" s="269">
        <f>+AB141+AC141+AD141</f>
        <v>0</v>
      </c>
      <c r="AC142" s="269"/>
      <c r="AD142" s="269"/>
      <c r="AE142" s="74">
        <f>+S142+V142+Y142+AB142</f>
        <v>36</v>
      </c>
      <c r="AF142" s="75">
        <f>+AE142/R142</f>
        <v>0.66666666666666663</v>
      </c>
      <c r="AG142" s="219"/>
    </row>
    <row r="143" spans="1:44" ht="18" thickBot="1" x14ac:dyDescent="0.25">
      <c r="A143" s="97"/>
      <c r="B143" s="98"/>
      <c r="C143" s="218"/>
      <c r="D143" s="218"/>
      <c r="E143" s="218"/>
      <c r="F143" s="277">
        <f>+F142/R142</f>
        <v>0.33333333333333331</v>
      </c>
      <c r="G143" s="277"/>
      <c r="H143" s="277"/>
      <c r="I143" s="277">
        <f>+I142/R142</f>
        <v>0.33333333333333331</v>
      </c>
      <c r="J143" s="277"/>
      <c r="K143" s="277"/>
      <c r="L143" s="277">
        <f>+L142/R142</f>
        <v>0.33333333333333331</v>
      </c>
      <c r="M143" s="277"/>
      <c r="N143" s="277"/>
      <c r="O143" s="277">
        <f>+O142/R142</f>
        <v>0</v>
      </c>
      <c r="P143" s="277"/>
      <c r="Q143" s="278"/>
      <c r="R143" s="137">
        <f>+F143+I143+L143+O143</f>
        <v>1</v>
      </c>
      <c r="S143" s="279">
        <f>+S142/F142</f>
        <v>1</v>
      </c>
      <c r="T143" s="277"/>
      <c r="U143" s="277"/>
      <c r="V143" s="278">
        <f>+V142/I142</f>
        <v>1</v>
      </c>
      <c r="W143" s="282"/>
      <c r="X143" s="279"/>
      <c r="Y143" s="278">
        <f>+Y142/L142</f>
        <v>0</v>
      </c>
      <c r="Z143" s="282"/>
      <c r="AA143" s="279"/>
      <c r="AB143" s="277" t="e">
        <f>+AB142/O142</f>
        <v>#DIV/0!</v>
      </c>
      <c r="AC143" s="277"/>
      <c r="AD143" s="277"/>
      <c r="AE143" s="79">
        <f>(S143+V143+Y143)/3</f>
        <v>0.66666666666666663</v>
      </c>
      <c r="AF143" s="75"/>
      <c r="AG143" s="219"/>
    </row>
    <row r="144" spans="1:44" ht="54.75" customHeight="1" thickBot="1" x14ac:dyDescent="0.25">
      <c r="A144" s="272" t="s">
        <v>139</v>
      </c>
      <c r="B144" s="273"/>
      <c r="C144" s="273"/>
      <c r="D144" s="273"/>
      <c r="E144" s="273"/>
      <c r="F144" s="273"/>
      <c r="G144" s="273"/>
      <c r="H144" s="273"/>
      <c r="I144" s="273"/>
      <c r="J144" s="273"/>
      <c r="K144" s="273"/>
      <c r="L144" s="273"/>
      <c r="M144" s="273"/>
      <c r="N144" s="273"/>
      <c r="O144" s="273"/>
      <c r="P144" s="273"/>
      <c r="Q144" s="273"/>
      <c r="R144" s="281"/>
      <c r="S144" s="273"/>
      <c r="T144" s="273"/>
      <c r="U144" s="273"/>
      <c r="V144" s="273"/>
      <c r="W144" s="273"/>
      <c r="X144" s="273"/>
      <c r="Y144" s="273"/>
      <c r="Z144" s="273"/>
      <c r="AA144" s="273"/>
      <c r="AB144" s="273"/>
      <c r="AC144" s="273"/>
      <c r="AD144" s="273"/>
      <c r="AE144" s="273"/>
      <c r="AF144" s="273"/>
      <c r="AG144" s="275"/>
    </row>
    <row r="145" spans="1:33" s="80" customFormat="1" ht="368.25" customHeight="1" thickBot="1" x14ac:dyDescent="0.25">
      <c r="A145" s="61">
        <v>103</v>
      </c>
      <c r="B145" s="61"/>
      <c r="C145" s="49" t="s">
        <v>178</v>
      </c>
      <c r="D145" s="54" t="s">
        <v>266</v>
      </c>
      <c r="E145" s="62" t="s">
        <v>133</v>
      </c>
      <c r="F145" s="68">
        <v>1</v>
      </c>
      <c r="G145" s="68">
        <v>1</v>
      </c>
      <c r="H145" s="68">
        <v>1</v>
      </c>
      <c r="I145" s="68">
        <v>1</v>
      </c>
      <c r="J145" s="68">
        <v>1</v>
      </c>
      <c r="K145" s="68">
        <v>1</v>
      </c>
      <c r="L145" s="68">
        <v>1</v>
      </c>
      <c r="M145" s="68">
        <v>1</v>
      </c>
      <c r="N145" s="68">
        <v>1</v>
      </c>
      <c r="O145" s="68">
        <v>1</v>
      </c>
      <c r="P145" s="68">
        <v>1</v>
      </c>
      <c r="Q145" s="99">
        <v>1</v>
      </c>
      <c r="R145" s="127">
        <f t="shared" ref="R145:R150" si="28">IFERROR(SUM(F145:Q145),"")</f>
        <v>12</v>
      </c>
      <c r="S145" s="183">
        <v>5</v>
      </c>
      <c r="T145" s="68">
        <v>1</v>
      </c>
      <c r="U145" s="68">
        <v>7</v>
      </c>
      <c r="V145" s="68">
        <v>2</v>
      </c>
      <c r="W145" s="64">
        <v>18</v>
      </c>
      <c r="X145" s="68">
        <v>5</v>
      </c>
      <c r="Y145" s="68"/>
      <c r="Z145" s="68"/>
      <c r="AA145" s="68"/>
      <c r="AB145" s="68"/>
      <c r="AC145" s="68"/>
      <c r="AD145" s="51"/>
      <c r="AE145" s="64">
        <f>IFERROR(SUM(S145:AD145),"")</f>
        <v>38</v>
      </c>
      <c r="AF145" s="65">
        <f>IF(AND(R145=0,AE145=0),"",IF(IFERROR(AE145/R145,"")&gt;100%,100%,IFERROR(AE145/R145,"")))</f>
        <v>1</v>
      </c>
      <c r="AG145" s="49" t="s">
        <v>267</v>
      </c>
    </row>
    <row r="146" spans="1:33" s="80" customFormat="1" ht="348" customHeight="1" thickBot="1" x14ac:dyDescent="0.25">
      <c r="A146" s="91" t="s">
        <v>297</v>
      </c>
      <c r="B146" s="92"/>
      <c r="C146" s="49" t="s">
        <v>178</v>
      </c>
      <c r="D146" s="54" t="s">
        <v>266</v>
      </c>
      <c r="E146" s="62" t="s">
        <v>133</v>
      </c>
      <c r="F146" s="68"/>
      <c r="G146" s="68"/>
      <c r="H146" s="68"/>
      <c r="I146" s="68"/>
      <c r="J146" s="68"/>
      <c r="K146" s="68"/>
      <c r="L146" s="68"/>
      <c r="M146" s="68"/>
      <c r="N146" s="68"/>
      <c r="O146" s="68"/>
      <c r="P146" s="68"/>
      <c r="Q146" s="99"/>
      <c r="R146" s="127"/>
      <c r="S146" s="183"/>
      <c r="T146" s="68"/>
      <c r="U146" s="68"/>
      <c r="V146" s="68"/>
      <c r="W146" s="51"/>
      <c r="X146" s="68"/>
      <c r="Y146" s="68"/>
      <c r="Z146" s="68"/>
      <c r="AA146" s="68"/>
      <c r="AB146" s="68"/>
      <c r="AC146" s="68"/>
      <c r="AD146" s="51"/>
      <c r="AE146" s="64"/>
      <c r="AF146" s="65"/>
      <c r="AG146" s="89" t="s">
        <v>302</v>
      </c>
    </row>
    <row r="147" spans="1:33" s="83" customFormat="1" ht="86.25" customHeight="1" thickBot="1" x14ac:dyDescent="0.25">
      <c r="A147" s="99">
        <v>104</v>
      </c>
      <c r="B147" s="182"/>
      <c r="C147" s="49" t="s">
        <v>178</v>
      </c>
      <c r="D147" s="100" t="s">
        <v>171</v>
      </c>
      <c r="E147" s="57" t="s">
        <v>24</v>
      </c>
      <c r="F147" s="234"/>
      <c r="G147" s="234"/>
      <c r="H147" s="234"/>
      <c r="I147" s="234"/>
      <c r="J147" s="234"/>
      <c r="K147" s="234">
        <v>1</v>
      </c>
      <c r="L147" s="234"/>
      <c r="M147" s="234"/>
      <c r="N147" s="234"/>
      <c r="O147" s="234"/>
      <c r="P147" s="234"/>
      <c r="Q147" s="235"/>
      <c r="R147" s="127">
        <f t="shared" si="28"/>
        <v>1</v>
      </c>
      <c r="S147" s="236"/>
      <c r="T147" s="234"/>
      <c r="U147" s="234"/>
      <c r="V147" s="234"/>
      <c r="W147" s="234"/>
      <c r="X147" s="234"/>
      <c r="Y147" s="234"/>
      <c r="Z147" s="234"/>
      <c r="AA147" s="234"/>
      <c r="AB147" s="234"/>
      <c r="AC147" s="234"/>
      <c r="AD147" s="234"/>
      <c r="AE147" s="64">
        <f>IFERROR(SUM(S147:AD147),"")</f>
        <v>0</v>
      </c>
      <c r="AF147" s="65">
        <f>IF(AND(R147=0,AE147=0),"",IF(IFERROR(AE147/R147,"")&gt;100%,100%,IFERROR(AE147/R147,"")))</f>
        <v>0</v>
      </c>
      <c r="AG147" s="101"/>
    </row>
    <row r="148" spans="1:33" s="83" customFormat="1" ht="159" customHeight="1" thickBot="1" x14ac:dyDescent="0.25">
      <c r="A148" s="99">
        <v>105</v>
      </c>
      <c r="B148" s="182"/>
      <c r="C148" s="49" t="s">
        <v>178</v>
      </c>
      <c r="D148" s="100" t="s">
        <v>164</v>
      </c>
      <c r="E148" s="57" t="s">
        <v>24</v>
      </c>
      <c r="F148" s="234"/>
      <c r="G148" s="234"/>
      <c r="H148" s="234"/>
      <c r="I148" s="234"/>
      <c r="J148" s="234"/>
      <c r="K148" s="234">
        <v>1</v>
      </c>
      <c r="L148" s="234"/>
      <c r="M148" s="234"/>
      <c r="N148" s="234"/>
      <c r="O148" s="234"/>
      <c r="P148" s="234"/>
      <c r="Q148" s="235">
        <v>1</v>
      </c>
      <c r="R148" s="127">
        <f t="shared" si="28"/>
        <v>2</v>
      </c>
      <c r="S148" s="236"/>
      <c r="T148" s="234"/>
      <c r="U148" s="234"/>
      <c r="V148" s="234"/>
      <c r="W148" s="234"/>
      <c r="X148" s="234">
        <v>1</v>
      </c>
      <c r="Y148" s="234"/>
      <c r="Z148" s="234"/>
      <c r="AA148" s="234"/>
      <c r="AB148" s="234"/>
      <c r="AC148" s="234"/>
      <c r="AD148" s="234"/>
      <c r="AE148" s="64">
        <f>IFERROR(SUM(S148:AD148),"")</f>
        <v>1</v>
      </c>
      <c r="AF148" s="65">
        <f>IF(AND(R148=0,AE148=0),"",IF(IFERROR(AE148/R148,"")&gt;100%,100%,IFERROR(AE148/R148,"")))</f>
        <v>0.5</v>
      </c>
      <c r="AG148" s="89" t="s">
        <v>269</v>
      </c>
    </row>
    <row r="149" spans="1:33" s="83" customFormat="1" ht="82.5" customHeight="1" thickBot="1" x14ac:dyDescent="0.25">
      <c r="A149" s="99">
        <v>106</v>
      </c>
      <c r="B149" s="182"/>
      <c r="C149" s="49" t="s">
        <v>178</v>
      </c>
      <c r="D149" s="100" t="s">
        <v>248</v>
      </c>
      <c r="E149" s="57" t="s">
        <v>24</v>
      </c>
      <c r="F149" s="234"/>
      <c r="G149" s="234"/>
      <c r="H149" s="234"/>
      <c r="I149" s="234"/>
      <c r="J149" s="234"/>
      <c r="K149" s="234">
        <v>1</v>
      </c>
      <c r="L149" s="234"/>
      <c r="M149" s="234"/>
      <c r="N149" s="234"/>
      <c r="O149" s="234"/>
      <c r="P149" s="234"/>
      <c r="Q149" s="235"/>
      <c r="R149" s="127">
        <f t="shared" si="28"/>
        <v>1</v>
      </c>
      <c r="S149" s="236"/>
      <c r="T149" s="234"/>
      <c r="U149" s="234"/>
      <c r="V149" s="234"/>
      <c r="W149" s="234"/>
      <c r="X149" s="234">
        <v>1</v>
      </c>
      <c r="Y149" s="234"/>
      <c r="Z149" s="234"/>
      <c r="AA149" s="234"/>
      <c r="AB149" s="234"/>
      <c r="AC149" s="234"/>
      <c r="AD149" s="234"/>
      <c r="AE149" s="64">
        <f t="shared" ref="AE149" si="29">IFERROR(SUM(S149:AD149),"")</f>
        <v>1</v>
      </c>
      <c r="AF149" s="65">
        <f t="shared" ref="AF149" si="30">IF(AND(R149=0,AE149=0),"",IF(IFERROR(AE149/R149,"")&gt;100%,100%,IFERROR(AE149/R149,"")))</f>
        <v>1</v>
      </c>
      <c r="AG149" s="101" t="s">
        <v>268</v>
      </c>
    </row>
    <row r="150" spans="1:33" s="80" customFormat="1" ht="102.75" customHeight="1" thickBot="1" x14ac:dyDescent="0.25">
      <c r="A150" s="99">
        <v>107</v>
      </c>
      <c r="B150" s="182"/>
      <c r="C150" s="49" t="s">
        <v>178</v>
      </c>
      <c r="D150" s="239" t="s">
        <v>250</v>
      </c>
      <c r="E150" s="57" t="s">
        <v>24</v>
      </c>
      <c r="F150" s="234"/>
      <c r="G150" s="234"/>
      <c r="H150" s="234"/>
      <c r="I150" s="234"/>
      <c r="J150" s="234">
        <v>1</v>
      </c>
      <c r="K150" s="234"/>
      <c r="L150" s="234"/>
      <c r="M150" s="234"/>
      <c r="N150" s="234"/>
      <c r="O150" s="234"/>
      <c r="P150" s="234"/>
      <c r="Q150" s="235"/>
      <c r="R150" s="127">
        <f t="shared" si="28"/>
        <v>1</v>
      </c>
      <c r="S150" s="236"/>
      <c r="T150" s="234"/>
      <c r="U150" s="234"/>
      <c r="V150" s="234"/>
      <c r="W150" s="234">
        <v>1</v>
      </c>
      <c r="X150" s="234"/>
      <c r="Y150" s="234"/>
      <c r="Z150" s="234"/>
      <c r="AA150" s="234"/>
      <c r="AB150" s="234"/>
      <c r="AC150" s="234"/>
      <c r="AD150" s="234"/>
      <c r="AE150" s="64">
        <f t="shared" ref="AE150" si="31">IFERROR(SUM(S150:AD150),"")</f>
        <v>1</v>
      </c>
      <c r="AF150" s="65">
        <f t="shared" ref="AF150" si="32">IF(AND(R150=0,AE150=0),"",IF(IFERROR(AE150/R150,"")&gt;100%,100%,IFERROR(AE150/R150,"")))</f>
        <v>1</v>
      </c>
      <c r="AG150" s="102" t="s">
        <v>247</v>
      </c>
    </row>
    <row r="151" spans="1:33" s="83" customFormat="1" ht="408.75" customHeight="1" thickBot="1" x14ac:dyDescent="0.25">
      <c r="A151" s="99">
        <v>108</v>
      </c>
      <c r="B151" s="182"/>
      <c r="C151" s="49" t="s">
        <v>178</v>
      </c>
      <c r="D151" s="100" t="s">
        <v>242</v>
      </c>
      <c r="E151" s="57" t="s">
        <v>24</v>
      </c>
      <c r="F151" s="234"/>
      <c r="G151" s="234"/>
      <c r="H151" s="234"/>
      <c r="I151" s="234"/>
      <c r="J151" s="234">
        <v>18</v>
      </c>
      <c r="K151" s="234">
        <v>4</v>
      </c>
      <c r="L151" s="234"/>
      <c r="M151" s="234"/>
      <c r="N151" s="234"/>
      <c r="O151" s="234"/>
      <c r="P151" s="234">
        <v>6</v>
      </c>
      <c r="Q151" s="235"/>
      <c r="R151" s="127">
        <f>IFERROR(SUM(F151:Q151),"")</f>
        <v>28</v>
      </c>
      <c r="S151" s="236"/>
      <c r="T151" s="234"/>
      <c r="U151" s="234"/>
      <c r="V151" s="234"/>
      <c r="W151" s="234">
        <v>18</v>
      </c>
      <c r="X151" s="234">
        <v>4</v>
      </c>
      <c r="Y151" s="234"/>
      <c r="Z151" s="234"/>
      <c r="AA151" s="234"/>
      <c r="AB151" s="234"/>
      <c r="AC151" s="234"/>
      <c r="AD151" s="234"/>
      <c r="AE151" s="64">
        <f>IFERROR(SUM(S151:AD151),"")</f>
        <v>22</v>
      </c>
      <c r="AF151" s="65">
        <f>IF(AND(R151=0,AE151=0),"",IF(IFERROR(AE151/R151,"")&gt;100%,100%,IFERROR(AE151/R151,"")))</f>
        <v>0.7857142857142857</v>
      </c>
      <c r="AG151" s="244" t="s">
        <v>303</v>
      </c>
    </row>
    <row r="152" spans="1:33" s="80" customFormat="1" ht="153.75" customHeight="1" thickBot="1" x14ac:dyDescent="0.25">
      <c r="A152" s="61">
        <v>109</v>
      </c>
      <c r="B152" s="62"/>
      <c r="C152" s="62" t="s">
        <v>169</v>
      </c>
      <c r="D152" s="82" t="s">
        <v>278</v>
      </c>
      <c r="E152" s="57" t="s">
        <v>24</v>
      </c>
      <c r="F152" s="68"/>
      <c r="G152" s="68"/>
      <c r="H152" s="68"/>
      <c r="I152" s="68"/>
      <c r="J152" s="68"/>
      <c r="K152" s="68">
        <v>1</v>
      </c>
      <c r="L152" s="68"/>
      <c r="M152" s="68"/>
      <c r="N152" s="68"/>
      <c r="O152" s="68"/>
      <c r="P152" s="68"/>
      <c r="Q152" s="99"/>
      <c r="R152" s="127">
        <v>1</v>
      </c>
      <c r="S152" s="95"/>
      <c r="T152" s="51"/>
      <c r="U152" s="51"/>
      <c r="V152" s="51"/>
      <c r="W152" s="51"/>
      <c r="X152" s="68">
        <v>1</v>
      </c>
      <c r="Y152" s="51"/>
      <c r="Z152" s="51"/>
      <c r="AA152" s="51"/>
      <c r="AB152" s="51"/>
      <c r="AC152" s="51"/>
      <c r="AD152" s="51"/>
      <c r="AE152" s="64">
        <f>IFERROR(SUM(S152:AD152),"")</f>
        <v>1</v>
      </c>
      <c r="AF152" s="65">
        <f>IF(AND(R152=0,AE152=0),"",IF(IFERROR(AE152/R152,"")&gt;100%,100%,IFERROR(AE152/R152,"")))</f>
        <v>1</v>
      </c>
      <c r="AG152" s="49" t="s">
        <v>279</v>
      </c>
    </row>
    <row r="153" spans="1:33" ht="18" thickBot="1" x14ac:dyDescent="0.25">
      <c r="A153" s="97"/>
      <c r="B153" s="98"/>
      <c r="C153" s="218"/>
      <c r="D153" s="103"/>
      <c r="E153" s="104"/>
      <c r="F153" s="224">
        <f t="shared" ref="F153:AD153" si="33">SUM(F145:F152)</f>
        <v>1</v>
      </c>
      <c r="G153" s="224">
        <f t="shared" si="33"/>
        <v>1</v>
      </c>
      <c r="H153" s="224">
        <f t="shared" si="33"/>
        <v>1</v>
      </c>
      <c r="I153" s="224">
        <f t="shared" si="33"/>
        <v>1</v>
      </c>
      <c r="J153" s="224">
        <f t="shared" si="33"/>
        <v>20</v>
      </c>
      <c r="K153" s="224">
        <f t="shared" si="33"/>
        <v>9</v>
      </c>
      <c r="L153" s="224">
        <f t="shared" si="33"/>
        <v>1</v>
      </c>
      <c r="M153" s="224">
        <f t="shared" si="33"/>
        <v>1</v>
      </c>
      <c r="N153" s="224">
        <f t="shared" si="33"/>
        <v>1</v>
      </c>
      <c r="O153" s="224">
        <f t="shared" si="33"/>
        <v>1</v>
      </c>
      <c r="P153" s="225">
        <f t="shared" si="33"/>
        <v>7</v>
      </c>
      <c r="Q153" s="225">
        <f t="shared" si="33"/>
        <v>2</v>
      </c>
      <c r="R153" s="136">
        <f t="shared" si="33"/>
        <v>46</v>
      </c>
      <c r="S153" s="226">
        <f t="shared" si="33"/>
        <v>5</v>
      </c>
      <c r="T153" s="224">
        <f t="shared" si="33"/>
        <v>1</v>
      </c>
      <c r="U153" s="224">
        <f t="shared" si="33"/>
        <v>7</v>
      </c>
      <c r="V153" s="224">
        <f t="shared" si="33"/>
        <v>2</v>
      </c>
      <c r="W153" s="224">
        <f t="shared" si="33"/>
        <v>37</v>
      </c>
      <c r="X153" s="224">
        <f t="shared" si="33"/>
        <v>12</v>
      </c>
      <c r="Y153" s="224">
        <f t="shared" si="33"/>
        <v>0</v>
      </c>
      <c r="Z153" s="224">
        <f t="shared" si="33"/>
        <v>0</v>
      </c>
      <c r="AA153" s="224">
        <f t="shared" si="33"/>
        <v>0</v>
      </c>
      <c r="AB153" s="224">
        <f t="shared" si="33"/>
        <v>0</v>
      </c>
      <c r="AC153" s="224">
        <f t="shared" si="33"/>
        <v>0</v>
      </c>
      <c r="AD153" s="224">
        <f t="shared" si="33"/>
        <v>0</v>
      </c>
      <c r="AE153" s="74">
        <f>SUM(AE144:AE152)</f>
        <v>64</v>
      </c>
      <c r="AF153" s="75">
        <f>+AE153/R153</f>
        <v>1.3913043478260869</v>
      </c>
      <c r="AG153" s="105"/>
    </row>
    <row r="154" spans="1:33" ht="18" thickBot="1" x14ac:dyDescent="0.25">
      <c r="A154" s="97"/>
      <c r="B154" s="98"/>
      <c r="C154" s="218"/>
      <c r="D154" s="103"/>
      <c r="E154" s="104"/>
      <c r="F154" s="269">
        <f>+F153+G153+H153</f>
        <v>3</v>
      </c>
      <c r="G154" s="269"/>
      <c r="H154" s="269"/>
      <c r="I154" s="269">
        <f>+I153+J153+K153</f>
        <v>30</v>
      </c>
      <c r="J154" s="269"/>
      <c r="K154" s="269"/>
      <c r="L154" s="269">
        <f>+L153+M153+N153</f>
        <v>3</v>
      </c>
      <c r="M154" s="269"/>
      <c r="N154" s="269"/>
      <c r="O154" s="269">
        <f>+O153+P153+Q153</f>
        <v>10</v>
      </c>
      <c r="P154" s="269"/>
      <c r="Q154" s="280"/>
      <c r="R154" s="136">
        <f>+F154+I154+L154+O154</f>
        <v>46</v>
      </c>
      <c r="S154" s="276">
        <f>+S153+T153+U153</f>
        <v>13</v>
      </c>
      <c r="T154" s="269"/>
      <c r="U154" s="269"/>
      <c r="V154" s="269">
        <f>+V153+W153+X153</f>
        <v>51</v>
      </c>
      <c r="W154" s="269"/>
      <c r="X154" s="269"/>
      <c r="Y154" s="269">
        <f>+Y153+Z153+AA153</f>
        <v>0</v>
      </c>
      <c r="Z154" s="269"/>
      <c r="AA154" s="269"/>
      <c r="AB154" s="269">
        <f>+AB153+AC153+AD153</f>
        <v>0</v>
      </c>
      <c r="AC154" s="269"/>
      <c r="AD154" s="269"/>
      <c r="AE154" s="74">
        <f>+S154+V154+Y154+AB154</f>
        <v>64</v>
      </c>
      <c r="AF154" s="75">
        <f>+AE154/R154</f>
        <v>1.3913043478260869</v>
      </c>
      <c r="AG154" s="105"/>
    </row>
    <row r="155" spans="1:33" ht="18" thickBot="1" x14ac:dyDescent="0.25">
      <c r="A155" s="97"/>
      <c r="B155" s="98"/>
      <c r="C155" s="218"/>
      <c r="D155" s="103"/>
      <c r="E155" s="104"/>
      <c r="F155" s="277">
        <f>+F154/R154</f>
        <v>6.5217391304347824E-2</v>
      </c>
      <c r="G155" s="277"/>
      <c r="H155" s="277"/>
      <c r="I155" s="277">
        <f>+I154/R154</f>
        <v>0.65217391304347827</v>
      </c>
      <c r="J155" s="277"/>
      <c r="K155" s="277"/>
      <c r="L155" s="277">
        <f>+L154/R154</f>
        <v>6.5217391304347824E-2</v>
      </c>
      <c r="M155" s="277"/>
      <c r="N155" s="277"/>
      <c r="O155" s="277">
        <f>+O154/R154</f>
        <v>0.21739130434782608</v>
      </c>
      <c r="P155" s="277"/>
      <c r="Q155" s="278"/>
      <c r="R155" s="137">
        <f>+F155+I155+L155+O155</f>
        <v>0.99999999999999989</v>
      </c>
      <c r="S155" s="279">
        <f>+S154/F154</f>
        <v>4.333333333333333</v>
      </c>
      <c r="T155" s="277"/>
      <c r="U155" s="277"/>
      <c r="V155" s="277">
        <f>+V154/I154</f>
        <v>1.7</v>
      </c>
      <c r="W155" s="277"/>
      <c r="X155" s="277"/>
      <c r="Y155" s="277">
        <f>+Y154/L154</f>
        <v>0</v>
      </c>
      <c r="Z155" s="277"/>
      <c r="AA155" s="277"/>
      <c r="AB155" s="277">
        <f>+AB154/O154</f>
        <v>0</v>
      </c>
      <c r="AC155" s="277"/>
      <c r="AD155" s="277"/>
      <c r="AE155" s="79">
        <f>(S155+V155+Y155)/3</f>
        <v>2.0111111111111111</v>
      </c>
      <c r="AF155" s="75"/>
      <c r="AG155" s="105"/>
    </row>
    <row r="156" spans="1:33" ht="31.5" customHeight="1" thickBot="1" x14ac:dyDescent="0.25">
      <c r="A156" s="272" t="s">
        <v>140</v>
      </c>
      <c r="B156" s="273"/>
      <c r="C156" s="273"/>
      <c r="D156" s="273"/>
      <c r="E156" s="273"/>
      <c r="F156" s="273"/>
      <c r="G156" s="273"/>
      <c r="H156" s="273"/>
      <c r="I156" s="273"/>
      <c r="J156" s="273"/>
      <c r="K156" s="273"/>
      <c r="L156" s="273"/>
      <c r="M156" s="273"/>
      <c r="N156" s="273"/>
      <c r="O156" s="273"/>
      <c r="P156" s="273"/>
      <c r="Q156" s="273"/>
      <c r="R156" s="281"/>
      <c r="S156" s="273"/>
      <c r="T156" s="273"/>
      <c r="U156" s="273"/>
      <c r="V156" s="273"/>
      <c r="W156" s="273"/>
      <c r="X156" s="273"/>
      <c r="Y156" s="273"/>
      <c r="Z156" s="273"/>
      <c r="AA156" s="273"/>
      <c r="AB156" s="273"/>
      <c r="AC156" s="273"/>
      <c r="AD156" s="273"/>
      <c r="AE156" s="273"/>
      <c r="AF156" s="273"/>
      <c r="AG156" s="275"/>
    </row>
    <row r="157" spans="1:33" s="80" customFormat="1" ht="243.75" customHeight="1" thickBot="1" x14ac:dyDescent="0.25">
      <c r="A157" s="68">
        <v>110</v>
      </c>
      <c r="B157" s="68" t="s">
        <v>149</v>
      </c>
      <c r="C157" s="68" t="s">
        <v>135</v>
      </c>
      <c r="D157" s="54" t="s">
        <v>173</v>
      </c>
      <c r="E157" s="49" t="s">
        <v>298</v>
      </c>
      <c r="F157" s="227">
        <v>1</v>
      </c>
      <c r="G157" s="227"/>
      <c r="H157" s="227"/>
      <c r="I157" s="227"/>
      <c r="J157" s="227"/>
      <c r="K157" s="227">
        <v>1</v>
      </c>
      <c r="L157" s="227">
        <v>1</v>
      </c>
      <c r="M157" s="227"/>
      <c r="N157" s="227"/>
      <c r="O157" s="227">
        <v>1</v>
      </c>
      <c r="P157" s="227"/>
      <c r="Q157" s="228"/>
      <c r="R157" s="127">
        <f>IFERROR(SUM(F157:Q157),"")</f>
        <v>4</v>
      </c>
      <c r="S157" s="229">
        <v>1</v>
      </c>
      <c r="T157" s="227"/>
      <c r="U157" s="227"/>
      <c r="V157" s="227"/>
      <c r="W157" s="233"/>
      <c r="X157" s="227">
        <v>2</v>
      </c>
      <c r="Y157" s="227"/>
      <c r="Z157" s="227"/>
      <c r="AA157" s="227"/>
      <c r="AB157" s="227"/>
      <c r="AC157" s="227"/>
      <c r="AD157" s="227"/>
      <c r="AE157" s="64">
        <f t="shared" ref="AE157:AE162" si="34">IFERROR(SUM(S157:AD157),"")</f>
        <v>3</v>
      </c>
      <c r="AF157" s="65">
        <f>IF(AND(R157=0,AE157=0),"",IF(IFERROR(AE157/R157,"")&gt;100%,100%,IFERROR(AE157/R157,"")))</f>
        <v>0.75</v>
      </c>
      <c r="AG157" s="106" t="s">
        <v>305</v>
      </c>
    </row>
    <row r="158" spans="1:33" ht="18" thickBot="1" x14ac:dyDescent="0.25">
      <c r="A158" s="97"/>
      <c r="B158" s="98"/>
      <c r="C158" s="98"/>
      <c r="D158" s="103"/>
      <c r="E158" s="218"/>
      <c r="F158" s="224">
        <f t="shared" ref="F158:AE158" si="35">SUM(F157:F157)</f>
        <v>1</v>
      </c>
      <c r="G158" s="224">
        <f t="shared" si="35"/>
        <v>0</v>
      </c>
      <c r="H158" s="224">
        <f t="shared" si="35"/>
        <v>0</v>
      </c>
      <c r="I158" s="224">
        <f t="shared" si="35"/>
        <v>0</v>
      </c>
      <c r="J158" s="224">
        <f t="shared" si="35"/>
        <v>0</v>
      </c>
      <c r="K158" s="224">
        <f t="shared" si="35"/>
        <v>1</v>
      </c>
      <c r="L158" s="224">
        <f t="shared" si="35"/>
        <v>1</v>
      </c>
      <c r="M158" s="224">
        <f t="shared" si="35"/>
        <v>0</v>
      </c>
      <c r="N158" s="224">
        <f t="shared" si="35"/>
        <v>0</v>
      </c>
      <c r="O158" s="224">
        <f t="shared" si="35"/>
        <v>1</v>
      </c>
      <c r="P158" s="224">
        <f t="shared" si="35"/>
        <v>0</v>
      </c>
      <c r="Q158" s="225">
        <f t="shared" si="35"/>
        <v>0</v>
      </c>
      <c r="R158" s="136">
        <f t="shared" si="35"/>
        <v>4</v>
      </c>
      <c r="S158" s="226">
        <f t="shared" si="35"/>
        <v>1</v>
      </c>
      <c r="T158" s="224">
        <f t="shared" si="35"/>
        <v>0</v>
      </c>
      <c r="U158" s="224">
        <f t="shared" si="35"/>
        <v>0</v>
      </c>
      <c r="V158" s="224">
        <f t="shared" si="35"/>
        <v>0</v>
      </c>
      <c r="W158" s="224">
        <f t="shared" si="35"/>
        <v>0</v>
      </c>
      <c r="X158" s="224">
        <f t="shared" si="35"/>
        <v>2</v>
      </c>
      <c r="Y158" s="224">
        <f t="shared" si="35"/>
        <v>0</v>
      </c>
      <c r="Z158" s="224">
        <f t="shared" si="35"/>
        <v>0</v>
      </c>
      <c r="AA158" s="224">
        <f t="shared" si="35"/>
        <v>0</v>
      </c>
      <c r="AB158" s="224">
        <f t="shared" si="35"/>
        <v>0</v>
      </c>
      <c r="AC158" s="224">
        <f t="shared" si="35"/>
        <v>0</v>
      </c>
      <c r="AD158" s="224">
        <f t="shared" si="35"/>
        <v>0</v>
      </c>
      <c r="AE158" s="74">
        <f t="shared" si="35"/>
        <v>3</v>
      </c>
      <c r="AF158" s="75">
        <f>+AE158/R158</f>
        <v>0.75</v>
      </c>
      <c r="AG158" s="105"/>
    </row>
    <row r="159" spans="1:33" ht="18" thickBot="1" x14ac:dyDescent="0.25">
      <c r="A159" s="97"/>
      <c r="B159" s="98"/>
      <c r="C159" s="98"/>
      <c r="D159" s="103"/>
      <c r="E159" s="218"/>
      <c r="F159" s="269">
        <f>+F158+G158+H158</f>
        <v>1</v>
      </c>
      <c r="G159" s="269"/>
      <c r="H159" s="269"/>
      <c r="I159" s="269">
        <f>+I158+J158+K158</f>
        <v>1</v>
      </c>
      <c r="J159" s="269"/>
      <c r="K159" s="269"/>
      <c r="L159" s="269">
        <f>+L158+M158+N158</f>
        <v>1</v>
      </c>
      <c r="M159" s="269"/>
      <c r="N159" s="269"/>
      <c r="O159" s="269">
        <f>+O158+P158+Q158</f>
        <v>1</v>
      </c>
      <c r="P159" s="269"/>
      <c r="Q159" s="280"/>
      <c r="R159" s="136">
        <f>+F159+I159+L159+O159</f>
        <v>4</v>
      </c>
      <c r="S159" s="276">
        <f>+S158+T158+U158</f>
        <v>1</v>
      </c>
      <c r="T159" s="269"/>
      <c r="U159" s="269"/>
      <c r="V159" s="269">
        <f>+V158+W158+X158</f>
        <v>2</v>
      </c>
      <c r="W159" s="269"/>
      <c r="X159" s="269"/>
      <c r="Y159" s="269">
        <f>+Y158+Z158+AA158</f>
        <v>0</v>
      </c>
      <c r="Z159" s="269"/>
      <c r="AA159" s="269"/>
      <c r="AB159" s="269">
        <f>+AB158+AC158+AD158</f>
        <v>0</v>
      </c>
      <c r="AC159" s="269"/>
      <c r="AD159" s="269"/>
      <c r="AE159" s="74">
        <f>+S159+V159+Y159+AB159</f>
        <v>3</v>
      </c>
      <c r="AF159" s="75">
        <f>+AE159/R159</f>
        <v>0.75</v>
      </c>
      <c r="AG159" s="105"/>
    </row>
    <row r="160" spans="1:33" ht="18" thickBot="1" x14ac:dyDescent="0.25">
      <c r="A160" s="97"/>
      <c r="B160" s="98"/>
      <c r="C160" s="98"/>
      <c r="D160" s="103"/>
      <c r="E160" s="218"/>
      <c r="F160" s="277">
        <f>+F159/R159</f>
        <v>0.25</v>
      </c>
      <c r="G160" s="277"/>
      <c r="H160" s="277"/>
      <c r="I160" s="277">
        <f>+I159/R159</f>
        <v>0.25</v>
      </c>
      <c r="J160" s="277"/>
      <c r="K160" s="277"/>
      <c r="L160" s="277">
        <f>+L159/R159</f>
        <v>0.25</v>
      </c>
      <c r="M160" s="277"/>
      <c r="N160" s="277"/>
      <c r="O160" s="277">
        <f>+O159/R159</f>
        <v>0.25</v>
      </c>
      <c r="P160" s="277"/>
      <c r="Q160" s="278"/>
      <c r="R160" s="137">
        <f>+F160+I160+L160+O160</f>
        <v>1</v>
      </c>
      <c r="S160" s="279">
        <f>+S159/F159</f>
        <v>1</v>
      </c>
      <c r="T160" s="277"/>
      <c r="U160" s="277"/>
      <c r="V160" s="277">
        <f>+V159/I159</f>
        <v>2</v>
      </c>
      <c r="W160" s="277"/>
      <c r="X160" s="277"/>
      <c r="Y160" s="277">
        <f>+Y159/L159</f>
        <v>0</v>
      </c>
      <c r="Z160" s="277"/>
      <c r="AA160" s="277"/>
      <c r="AB160" s="277">
        <f>+AB159/O159</f>
        <v>0</v>
      </c>
      <c r="AC160" s="277"/>
      <c r="AD160" s="277"/>
      <c r="AE160" s="79">
        <f>(S160+V160+Y160)/3</f>
        <v>1</v>
      </c>
      <c r="AF160" s="75"/>
      <c r="AG160" s="105"/>
    </row>
    <row r="161" spans="1:35" ht="31.5" customHeight="1" x14ac:dyDescent="0.2">
      <c r="A161" s="272" t="s">
        <v>141</v>
      </c>
      <c r="B161" s="273"/>
      <c r="C161" s="273"/>
      <c r="D161" s="273"/>
      <c r="E161" s="273"/>
      <c r="F161" s="273"/>
      <c r="G161" s="273"/>
      <c r="H161" s="273"/>
      <c r="I161" s="273"/>
      <c r="J161" s="273"/>
      <c r="K161" s="273"/>
      <c r="L161" s="273"/>
      <c r="M161" s="273"/>
      <c r="N161" s="273"/>
      <c r="O161" s="273"/>
      <c r="P161" s="273"/>
      <c r="Q161" s="273"/>
      <c r="R161" s="274"/>
      <c r="S161" s="273"/>
      <c r="T161" s="273"/>
      <c r="U161" s="273"/>
      <c r="V161" s="273"/>
      <c r="W161" s="273"/>
      <c r="X161" s="273"/>
      <c r="Y161" s="273"/>
      <c r="Z161" s="273"/>
      <c r="AA161" s="273"/>
      <c r="AB161" s="273"/>
      <c r="AC161" s="273"/>
      <c r="AD161" s="273"/>
      <c r="AE161" s="273"/>
      <c r="AF161" s="273"/>
      <c r="AG161" s="275"/>
    </row>
    <row r="162" spans="1:35" s="80" customFormat="1" ht="108.75" customHeight="1" x14ac:dyDescent="0.2">
      <c r="A162" s="68">
        <v>111</v>
      </c>
      <c r="B162" s="68" t="s">
        <v>25</v>
      </c>
      <c r="C162" s="68" t="s">
        <v>134</v>
      </c>
      <c r="D162" s="54" t="s">
        <v>244</v>
      </c>
      <c r="E162" s="49" t="s">
        <v>299</v>
      </c>
      <c r="F162" s="227"/>
      <c r="G162" s="227">
        <v>1</v>
      </c>
      <c r="H162" s="227"/>
      <c r="I162" s="227"/>
      <c r="J162" s="227">
        <v>1</v>
      </c>
      <c r="K162" s="227"/>
      <c r="L162" s="227"/>
      <c r="M162" s="227">
        <v>1</v>
      </c>
      <c r="N162" s="227"/>
      <c r="O162" s="227"/>
      <c r="P162" s="227"/>
      <c r="Q162" s="227">
        <v>1</v>
      </c>
      <c r="R162" s="153">
        <f>IFERROR(SUM(F162:Q162),"")</f>
        <v>4</v>
      </c>
      <c r="S162" s="227"/>
      <c r="T162" s="227">
        <v>1</v>
      </c>
      <c r="U162" s="227"/>
      <c r="V162" s="227"/>
      <c r="W162" s="227">
        <v>1</v>
      </c>
      <c r="X162" s="227"/>
      <c r="Y162" s="227"/>
      <c r="Z162" s="227"/>
      <c r="AA162" s="227"/>
      <c r="AB162" s="227"/>
      <c r="AC162" s="227"/>
      <c r="AD162" s="227"/>
      <c r="AE162" s="64">
        <f t="shared" si="34"/>
        <v>2</v>
      </c>
      <c r="AF162" s="65">
        <f>IF(AND(R162=0,AE162=0),"",IF(IFERROR(AE162/R162,"")&gt;100%,100%,IFERROR(AE162/R162,"")))</f>
        <v>0.5</v>
      </c>
      <c r="AG162" s="106" t="s">
        <v>276</v>
      </c>
    </row>
    <row r="163" spans="1:35" s="80" customFormat="1" ht="409.5" customHeight="1" x14ac:dyDescent="0.2">
      <c r="A163" s="68">
        <v>112</v>
      </c>
      <c r="B163" s="68" t="s">
        <v>25</v>
      </c>
      <c r="C163" s="68" t="s">
        <v>134</v>
      </c>
      <c r="D163" s="54" t="s">
        <v>184</v>
      </c>
      <c r="E163" s="49" t="s">
        <v>300</v>
      </c>
      <c r="F163" s="234">
        <v>1</v>
      </c>
      <c r="G163" s="234">
        <v>1</v>
      </c>
      <c r="H163" s="234">
        <v>1</v>
      </c>
      <c r="I163" s="234">
        <v>1</v>
      </c>
      <c r="J163" s="234">
        <v>1</v>
      </c>
      <c r="K163" s="234">
        <v>1</v>
      </c>
      <c r="L163" s="234">
        <v>1</v>
      </c>
      <c r="M163" s="234">
        <v>1</v>
      </c>
      <c r="N163" s="234">
        <v>1</v>
      </c>
      <c r="O163" s="234">
        <v>1</v>
      </c>
      <c r="P163" s="234">
        <v>1</v>
      </c>
      <c r="Q163" s="63">
        <v>1</v>
      </c>
      <c r="R163" s="63">
        <f>IFERROR(SUM(F163:Q163),"")</f>
        <v>12</v>
      </c>
      <c r="S163" s="234">
        <v>1</v>
      </c>
      <c r="T163" s="234">
        <v>1</v>
      </c>
      <c r="U163" s="234">
        <v>1</v>
      </c>
      <c r="V163" s="234">
        <v>1</v>
      </c>
      <c r="W163" s="234">
        <v>1</v>
      </c>
      <c r="X163" s="234">
        <v>4</v>
      </c>
      <c r="Y163" s="234"/>
      <c r="Z163" s="234"/>
      <c r="AA163" s="234"/>
      <c r="AB163" s="234"/>
      <c r="AC163" s="234"/>
      <c r="AD163" s="234"/>
      <c r="AE163" s="64">
        <f t="shared" ref="AE163" si="36">IFERROR(SUM(S163:AD163),"")</f>
        <v>9</v>
      </c>
      <c r="AF163" s="65">
        <f>IF(AND(R163=0,AE163=0),"",IF(IFERROR(AE163/R163,"")&gt;100%,100%,IFERROR(AE163/R163,"")))</f>
        <v>0.75</v>
      </c>
      <c r="AG163" s="240" t="s">
        <v>301</v>
      </c>
      <c r="AI163" s="80">
        <v>75891</v>
      </c>
    </row>
    <row r="164" spans="1:35" ht="18" thickBot="1" x14ac:dyDescent="0.25">
      <c r="A164" s="97"/>
      <c r="B164" s="98"/>
      <c r="C164" s="98"/>
      <c r="D164" s="103"/>
      <c r="E164" s="218"/>
      <c r="F164" s="224">
        <f t="shared" ref="F164:Q164" si="37">F162+F163</f>
        <v>1</v>
      </c>
      <c r="G164" s="224">
        <f t="shared" si="37"/>
        <v>2</v>
      </c>
      <c r="H164" s="224">
        <f t="shared" si="37"/>
        <v>1</v>
      </c>
      <c r="I164" s="224">
        <f t="shared" si="37"/>
        <v>1</v>
      </c>
      <c r="J164" s="224">
        <f t="shared" si="37"/>
        <v>2</v>
      </c>
      <c r="K164" s="224">
        <f t="shared" si="37"/>
        <v>1</v>
      </c>
      <c r="L164" s="224">
        <f t="shared" si="37"/>
        <v>1</v>
      </c>
      <c r="M164" s="224">
        <f t="shared" si="37"/>
        <v>2</v>
      </c>
      <c r="N164" s="224">
        <f t="shared" si="37"/>
        <v>1</v>
      </c>
      <c r="O164" s="224">
        <f t="shared" si="37"/>
        <v>1</v>
      </c>
      <c r="P164" s="224">
        <f t="shared" si="37"/>
        <v>1</v>
      </c>
      <c r="Q164" s="224">
        <f t="shared" si="37"/>
        <v>2</v>
      </c>
      <c r="R164" s="208">
        <f>R163+R162</f>
        <v>16</v>
      </c>
      <c r="S164" s="226">
        <f t="shared" ref="S164:AE164" si="38">+S163+S162</f>
        <v>1</v>
      </c>
      <c r="T164" s="224">
        <f t="shared" si="38"/>
        <v>2</v>
      </c>
      <c r="U164" s="224">
        <f t="shared" si="38"/>
        <v>1</v>
      </c>
      <c r="V164" s="224">
        <f t="shared" si="38"/>
        <v>1</v>
      </c>
      <c r="W164" s="224">
        <f t="shared" si="38"/>
        <v>2</v>
      </c>
      <c r="X164" s="224">
        <f t="shared" si="38"/>
        <v>4</v>
      </c>
      <c r="Y164" s="224">
        <f t="shared" si="38"/>
        <v>0</v>
      </c>
      <c r="Z164" s="224">
        <f t="shared" si="38"/>
        <v>0</v>
      </c>
      <c r="AA164" s="224">
        <f t="shared" si="38"/>
        <v>0</v>
      </c>
      <c r="AB164" s="224">
        <f t="shared" si="38"/>
        <v>0</v>
      </c>
      <c r="AC164" s="224">
        <f t="shared" si="38"/>
        <v>0</v>
      </c>
      <c r="AD164" s="224">
        <f t="shared" si="38"/>
        <v>0</v>
      </c>
      <c r="AE164" s="74">
        <f t="shared" si="38"/>
        <v>11</v>
      </c>
      <c r="AF164" s="75">
        <f>+AE164/R164</f>
        <v>0.6875</v>
      </c>
      <c r="AG164" s="105"/>
    </row>
    <row r="165" spans="1:35" s="80" customFormat="1" ht="18" thickBot="1" x14ac:dyDescent="0.25">
      <c r="A165" s="68"/>
      <c r="B165" s="107"/>
      <c r="C165" s="68"/>
      <c r="D165" s="54"/>
      <c r="E165" s="182"/>
      <c r="F165" s="269">
        <f>F164+G164+H164</f>
        <v>4</v>
      </c>
      <c r="G165" s="269"/>
      <c r="H165" s="269"/>
      <c r="I165" s="269">
        <f>I164+J164+K164</f>
        <v>4</v>
      </c>
      <c r="J165" s="269"/>
      <c r="K165" s="269"/>
      <c r="L165" s="269">
        <f>L164+M164+N164</f>
        <v>4</v>
      </c>
      <c r="M165" s="269"/>
      <c r="N165" s="269"/>
      <c r="O165" s="269">
        <f>O164+P164+Q164</f>
        <v>4</v>
      </c>
      <c r="P165" s="269"/>
      <c r="Q165" s="269"/>
      <c r="R165" s="136">
        <f>+F165+I165+L165+O165</f>
        <v>16</v>
      </c>
      <c r="S165" s="276">
        <f>+S164+T164+U164</f>
        <v>4</v>
      </c>
      <c r="T165" s="269"/>
      <c r="U165" s="269"/>
      <c r="V165" s="269">
        <f>+V164+W164+X164</f>
        <v>7</v>
      </c>
      <c r="W165" s="269"/>
      <c r="X165" s="269"/>
      <c r="Y165" s="269">
        <f>+Y164+Z164+AA164</f>
        <v>0</v>
      </c>
      <c r="Z165" s="269"/>
      <c r="AA165" s="269"/>
      <c r="AB165" s="269">
        <f>+AB164+AC164+AD164</f>
        <v>0</v>
      </c>
      <c r="AC165" s="269"/>
      <c r="AD165" s="269"/>
      <c r="AE165" s="74">
        <f>+S165+V165+Y165+AB165</f>
        <v>11</v>
      </c>
      <c r="AF165" s="75">
        <f>+AE165/R165</f>
        <v>0.6875</v>
      </c>
      <c r="AG165" s="102"/>
    </row>
    <row r="166" spans="1:35" s="80" customFormat="1" x14ac:dyDescent="0.2">
      <c r="A166" s="154"/>
      <c r="B166" s="155"/>
      <c r="C166" s="154"/>
      <c r="D166" s="156"/>
      <c r="E166" s="157"/>
      <c r="F166" s="270">
        <f>+F165/R165</f>
        <v>0.25</v>
      </c>
      <c r="G166" s="270"/>
      <c r="H166" s="270"/>
      <c r="I166" s="270">
        <f>+I165/R165</f>
        <v>0.25</v>
      </c>
      <c r="J166" s="270"/>
      <c r="K166" s="270"/>
      <c r="L166" s="270">
        <f>+L165/R165</f>
        <v>0.25</v>
      </c>
      <c r="M166" s="270"/>
      <c r="N166" s="270"/>
      <c r="O166" s="270">
        <f>+O165/R165</f>
        <v>0.25</v>
      </c>
      <c r="P166" s="270"/>
      <c r="Q166" s="271"/>
      <c r="R166" s="148">
        <f>+F166+I166+L166+O166</f>
        <v>1</v>
      </c>
      <c r="S166" s="270">
        <f>+S165/AE165</f>
        <v>0.36363636363636365</v>
      </c>
      <c r="T166" s="270"/>
      <c r="U166" s="270"/>
      <c r="V166" s="270" t="e">
        <f>+V165/AH165</f>
        <v>#DIV/0!</v>
      </c>
      <c r="W166" s="270"/>
      <c r="X166" s="270"/>
      <c r="Y166" s="270" t="e">
        <f>+Y165/AK165</f>
        <v>#DIV/0!</v>
      </c>
      <c r="Z166" s="270"/>
      <c r="AA166" s="270"/>
      <c r="AB166" s="270" t="e">
        <f>+AB165/AN165</f>
        <v>#DIV/0!</v>
      </c>
      <c r="AC166" s="270"/>
      <c r="AD166" s="270"/>
      <c r="AE166" s="149" t="e">
        <f>(S166+V166+Y166)/3</f>
        <v>#DIV/0!</v>
      </c>
      <c r="AF166" s="158"/>
      <c r="AG166" s="159"/>
    </row>
    <row r="167" spans="1:35" s="80" customFormat="1" x14ac:dyDescent="0.2">
      <c r="A167" s="259"/>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1"/>
    </row>
    <row r="168" spans="1:35" s="80" customFormat="1" ht="29.25" customHeight="1" x14ac:dyDescent="0.2">
      <c r="A168" s="109"/>
      <c r="B168" s="109"/>
      <c r="C168" s="110"/>
      <c r="D168" s="111"/>
      <c r="E168" s="112"/>
      <c r="F168" s="113"/>
      <c r="G168" s="113"/>
      <c r="H168" s="113"/>
      <c r="I168" s="113"/>
      <c r="J168" s="113"/>
      <c r="K168" s="113"/>
      <c r="L168" s="113"/>
      <c r="M168" s="113"/>
      <c r="N168" s="113"/>
      <c r="O168" s="113"/>
      <c r="P168" s="113"/>
      <c r="Q168" s="113"/>
      <c r="R168" s="114"/>
      <c r="S168" s="113"/>
      <c r="T168" s="113"/>
      <c r="U168" s="113"/>
      <c r="V168" s="113"/>
      <c r="W168" s="113"/>
      <c r="X168" s="113"/>
      <c r="Y168" s="113"/>
      <c r="Z168" s="113"/>
      <c r="AA168" s="113"/>
      <c r="AB168" s="113"/>
      <c r="AC168" s="113"/>
      <c r="AD168" s="113"/>
      <c r="AE168" s="115"/>
      <c r="AF168" s="116"/>
      <c r="AG168" s="108"/>
    </row>
    <row r="169" spans="1:35" s="80" customFormat="1" ht="29.25" customHeight="1" x14ac:dyDescent="0.2">
      <c r="A169" s="109"/>
      <c r="B169" s="109"/>
      <c r="C169" s="110"/>
      <c r="D169" s="111"/>
      <c r="E169" s="112"/>
      <c r="F169" s="262" t="s">
        <v>2</v>
      </c>
      <c r="G169" s="262"/>
      <c r="H169" s="262"/>
      <c r="I169" s="262"/>
      <c r="J169" s="262"/>
      <c r="K169" s="262"/>
      <c r="L169" s="262"/>
      <c r="M169" s="262"/>
      <c r="N169" s="262"/>
      <c r="O169" s="262"/>
      <c r="P169" s="262"/>
      <c r="Q169" s="262"/>
      <c r="R169" s="262"/>
      <c r="S169" s="263" t="s">
        <v>3</v>
      </c>
      <c r="T169" s="264"/>
      <c r="U169" s="264"/>
      <c r="V169" s="264"/>
      <c r="W169" s="264"/>
      <c r="X169" s="264"/>
      <c r="Y169" s="264"/>
      <c r="Z169" s="264"/>
      <c r="AA169" s="264"/>
      <c r="AB169" s="264"/>
      <c r="AC169" s="264"/>
      <c r="AD169" s="265"/>
    </row>
    <row r="170" spans="1:35" s="80" customFormat="1" ht="29.25" customHeight="1" x14ac:dyDescent="0.2">
      <c r="A170" s="109"/>
      <c r="B170" s="109"/>
      <c r="C170" s="110"/>
      <c r="D170" s="111"/>
      <c r="E170" s="112"/>
      <c r="F170" s="166">
        <f t="shared" ref="F170:Q170" si="39">F25+F42+F64+F86+F108+F119++F141+F153+F158+F164</f>
        <v>52</v>
      </c>
      <c r="G170" s="166">
        <f t="shared" si="39"/>
        <v>7</v>
      </c>
      <c r="H170" s="166">
        <f t="shared" si="39"/>
        <v>5</v>
      </c>
      <c r="I170" s="166">
        <f t="shared" si="39"/>
        <v>3</v>
      </c>
      <c r="J170" s="166">
        <f t="shared" si="39"/>
        <v>45</v>
      </c>
      <c r="K170" s="166">
        <f t="shared" si="39"/>
        <v>11</v>
      </c>
      <c r="L170" s="166">
        <f t="shared" si="39"/>
        <v>51</v>
      </c>
      <c r="M170" s="166">
        <f t="shared" si="39"/>
        <v>7</v>
      </c>
      <c r="N170" s="166">
        <f t="shared" si="39"/>
        <v>24</v>
      </c>
      <c r="O170" s="166">
        <f t="shared" si="39"/>
        <v>9</v>
      </c>
      <c r="P170" s="166">
        <f t="shared" si="39"/>
        <v>12</v>
      </c>
      <c r="Q170" s="166">
        <f t="shared" si="39"/>
        <v>6</v>
      </c>
      <c r="R170" s="167">
        <f>SUM(F170:Q170)</f>
        <v>232</v>
      </c>
      <c r="S170" s="166">
        <f t="shared" ref="S170:AD170" si="40">+S25+S42+S64+S86+S108+S119++S141+S153+S158+S164</f>
        <v>51</v>
      </c>
      <c r="T170" s="166">
        <f t="shared" si="40"/>
        <v>12</v>
      </c>
      <c r="U170" s="166">
        <f t="shared" si="40"/>
        <v>9</v>
      </c>
      <c r="V170" s="166">
        <f t="shared" si="40"/>
        <v>5</v>
      </c>
      <c r="W170" s="166">
        <f t="shared" si="40"/>
        <v>62</v>
      </c>
      <c r="X170" s="166">
        <f t="shared" si="40"/>
        <v>18</v>
      </c>
      <c r="Y170" s="166">
        <f t="shared" si="40"/>
        <v>0</v>
      </c>
      <c r="Z170" s="166">
        <f t="shared" si="40"/>
        <v>0</v>
      </c>
      <c r="AA170" s="166">
        <f t="shared" si="40"/>
        <v>0</v>
      </c>
      <c r="AB170" s="166">
        <f t="shared" si="40"/>
        <v>0</v>
      </c>
      <c r="AC170" s="166">
        <f t="shared" si="40"/>
        <v>0</v>
      </c>
      <c r="AD170" s="166">
        <f t="shared" si="40"/>
        <v>0</v>
      </c>
    </row>
    <row r="171" spans="1:35" s="80" customFormat="1" ht="29.25" customHeight="1" x14ac:dyDescent="0.2">
      <c r="A171" s="109"/>
      <c r="B171" s="109"/>
      <c r="C171" s="110"/>
      <c r="D171" s="111"/>
      <c r="E171" s="112"/>
      <c r="F171" s="168"/>
      <c r="G171" s="168"/>
      <c r="H171" s="168"/>
      <c r="I171" s="168"/>
      <c r="J171" s="168"/>
      <c r="K171" s="169"/>
      <c r="L171" s="169"/>
      <c r="M171" s="168"/>
      <c r="N171" s="168"/>
      <c r="O171" s="168"/>
      <c r="P171" s="168"/>
      <c r="Q171" s="168"/>
      <c r="R171" s="170"/>
      <c r="S171" s="266" t="s">
        <v>27</v>
      </c>
      <c r="T171" s="267"/>
      <c r="U171" s="267"/>
      <c r="V171" s="267"/>
      <c r="W171" s="267"/>
      <c r="X171" s="267"/>
      <c r="Y171" s="267"/>
      <c r="Z171" s="267"/>
      <c r="AA171" s="267"/>
      <c r="AB171" s="267"/>
      <c r="AC171" s="267"/>
      <c r="AD171" s="268"/>
    </row>
    <row r="172" spans="1:35" s="80" customFormat="1" ht="29.25" customHeight="1" x14ac:dyDescent="0.2">
      <c r="A172" s="109"/>
      <c r="B172" s="109"/>
      <c r="C172" s="110"/>
      <c r="D172" s="111"/>
      <c r="E172" s="112"/>
      <c r="F172" s="171"/>
      <c r="G172" s="171"/>
      <c r="H172" s="171"/>
      <c r="I172" s="171"/>
      <c r="J172" s="171"/>
      <c r="K172" s="172"/>
      <c r="L172" s="172"/>
      <c r="M172" s="171"/>
      <c r="N172" s="171"/>
      <c r="O172" s="171"/>
      <c r="P172" s="173" t="s">
        <v>28</v>
      </c>
      <c r="Q172" s="174"/>
      <c r="R172" s="175"/>
      <c r="S172" s="176">
        <f>IFERROR(S170/F170,"")</f>
        <v>0.98076923076923073</v>
      </c>
      <c r="T172" s="176">
        <f>IFERROR(T170/G170,"")</f>
        <v>1.7142857142857142</v>
      </c>
      <c r="U172" s="176">
        <f>IFERROR(U170/H170,"")</f>
        <v>1.8</v>
      </c>
      <c r="V172" s="176">
        <f t="shared" ref="V172:AD172" si="41">IFERROR(V170/I170,"")</f>
        <v>1.6666666666666667</v>
      </c>
      <c r="W172" s="176">
        <f t="shared" si="41"/>
        <v>1.3777777777777778</v>
      </c>
      <c r="X172" s="176">
        <f t="shared" si="41"/>
        <v>1.6363636363636365</v>
      </c>
      <c r="Y172" s="176">
        <f t="shared" si="41"/>
        <v>0</v>
      </c>
      <c r="Z172" s="176">
        <f t="shared" si="41"/>
        <v>0</v>
      </c>
      <c r="AA172" s="176">
        <f t="shared" si="41"/>
        <v>0</v>
      </c>
      <c r="AB172" s="176">
        <f t="shared" si="41"/>
        <v>0</v>
      </c>
      <c r="AC172" s="176">
        <f t="shared" si="41"/>
        <v>0</v>
      </c>
      <c r="AD172" s="176">
        <f t="shared" si="41"/>
        <v>0</v>
      </c>
    </row>
    <row r="173" spans="1:35" s="80" customFormat="1" ht="29.25" customHeight="1" x14ac:dyDescent="0.2">
      <c r="A173" s="109"/>
      <c r="B173" s="109"/>
      <c r="C173" s="110"/>
      <c r="D173" s="111"/>
      <c r="E173" s="112"/>
      <c r="F173" s="171"/>
      <c r="G173" s="171"/>
      <c r="H173" s="171"/>
      <c r="I173" s="171"/>
      <c r="J173" s="171"/>
      <c r="K173" s="172"/>
      <c r="L173" s="172"/>
      <c r="M173" s="171"/>
      <c r="N173" s="171"/>
      <c r="O173" s="171"/>
      <c r="P173" s="173" t="s">
        <v>29</v>
      </c>
      <c r="Q173" s="174"/>
      <c r="R173" s="175"/>
      <c r="S173" s="253">
        <f>IFERROR(SUM(S170:U170)/SUM(F170:H170),"")</f>
        <v>1.125</v>
      </c>
      <c r="T173" s="253"/>
      <c r="U173" s="253"/>
      <c r="V173" s="253">
        <f>IFERROR(SUM(V170:X170)/SUM(I170:K170),"")</f>
        <v>1.4406779661016949</v>
      </c>
      <c r="W173" s="253"/>
      <c r="X173" s="253"/>
      <c r="Y173" s="253">
        <f>IFERROR(SUM(Y170:AA170)/SUM(L170:N170),"")</f>
        <v>0</v>
      </c>
      <c r="Z173" s="253"/>
      <c r="AA173" s="253"/>
      <c r="AB173" s="253">
        <f>IFERROR(SUM(AB170:AD170)/SUM(O170:Q170),"")</f>
        <v>0</v>
      </c>
      <c r="AC173" s="253"/>
      <c r="AD173" s="253"/>
    </row>
    <row r="174" spans="1:35" s="80" customFormat="1" ht="29.25" customHeight="1" x14ac:dyDescent="0.2">
      <c r="A174" s="109"/>
      <c r="B174" s="109"/>
      <c r="C174" s="110"/>
      <c r="D174" s="111"/>
      <c r="E174" s="112"/>
      <c r="F174" s="171"/>
      <c r="G174" s="171"/>
      <c r="H174" s="171"/>
      <c r="I174" s="171"/>
      <c r="J174" s="171"/>
      <c r="K174" s="172"/>
      <c r="L174" s="172"/>
      <c r="M174" s="171"/>
      <c r="N174" s="171"/>
      <c r="O174" s="171"/>
      <c r="P174" s="173" t="s">
        <v>30</v>
      </c>
      <c r="Q174" s="174"/>
      <c r="R174" s="175"/>
      <c r="S174" s="253">
        <f>IFERROR(SUM(S170:X170)/SUM(F170:K170),"")</f>
        <v>1.2764227642276422</v>
      </c>
      <c r="T174" s="253"/>
      <c r="U174" s="253"/>
      <c r="V174" s="253"/>
      <c r="W174" s="253"/>
      <c r="X174" s="253"/>
      <c r="Y174" s="253">
        <f>IFERROR(SUM(Y170:AD170)/SUM(L170:Q170),"")</f>
        <v>0</v>
      </c>
      <c r="Z174" s="253"/>
      <c r="AA174" s="253"/>
      <c r="AB174" s="253"/>
      <c r="AC174" s="253"/>
      <c r="AD174" s="253"/>
    </row>
    <row r="175" spans="1:35" s="80" customFormat="1" ht="29.25" customHeight="1" x14ac:dyDescent="0.2">
      <c r="A175" s="109"/>
      <c r="B175" s="109"/>
      <c r="C175" s="110"/>
      <c r="D175" s="111"/>
      <c r="E175" s="112"/>
      <c r="F175" s="171"/>
      <c r="G175" s="171"/>
      <c r="H175" s="171"/>
      <c r="I175" s="171"/>
      <c r="J175" s="171"/>
      <c r="K175" s="172"/>
      <c r="L175" s="172"/>
      <c r="M175" s="171"/>
      <c r="N175" s="171"/>
      <c r="O175" s="171"/>
      <c r="P175" s="173" t="s">
        <v>31</v>
      </c>
      <c r="Q175" s="174"/>
      <c r="R175" s="175"/>
      <c r="S175" s="254">
        <f>IFERROR(SUM(S170:AD170)/SUM(F170:Q170),"")</f>
        <v>0.67672413793103448</v>
      </c>
      <c r="T175" s="255"/>
      <c r="U175" s="255"/>
      <c r="V175" s="255"/>
      <c r="W175" s="255"/>
      <c r="X175" s="255"/>
      <c r="Y175" s="255"/>
      <c r="Z175" s="255"/>
      <c r="AA175" s="255"/>
      <c r="AB175" s="255"/>
      <c r="AC175" s="255"/>
      <c r="AD175" s="256"/>
    </row>
    <row r="176" spans="1:35" s="80" customFormat="1" ht="29.25" customHeight="1" x14ac:dyDescent="0.2">
      <c r="A176" s="109"/>
      <c r="B176" s="109"/>
      <c r="C176" s="110"/>
      <c r="D176" s="111"/>
      <c r="E176" s="112"/>
      <c r="F176" s="177"/>
      <c r="G176" s="166">
        <f>SUM($F170:G170)</f>
        <v>59</v>
      </c>
      <c r="H176" s="166">
        <f>SUM($F170:H170)</f>
        <v>64</v>
      </c>
      <c r="I176" s="166">
        <f>SUM($F170:I170)</f>
        <v>67</v>
      </c>
      <c r="J176" s="166">
        <f>SUM($F170:J170)</f>
        <v>112</v>
      </c>
      <c r="K176" s="166">
        <f>SUM($F170:K170)</f>
        <v>123</v>
      </c>
      <c r="L176" s="166">
        <f>SUM($F170:L170)</f>
        <v>174</v>
      </c>
      <c r="M176" s="166">
        <f>SUM($F170:M170)</f>
        <v>181</v>
      </c>
      <c r="N176" s="166">
        <f>SUM($F170:N170)</f>
        <v>205</v>
      </c>
      <c r="O176" s="166">
        <f>SUM($F170:O170)</f>
        <v>214</v>
      </c>
      <c r="P176" s="166">
        <f>SUM($F170:P170)</f>
        <v>226</v>
      </c>
      <c r="Q176" s="166">
        <f>SUM($F170:Q170)</f>
        <v>232</v>
      </c>
      <c r="R176" s="178"/>
      <c r="S176" s="166">
        <f>SUM($S170:S$170)</f>
        <v>51</v>
      </c>
      <c r="T176" s="166">
        <f>SUM($S170:T$170)</f>
        <v>63</v>
      </c>
      <c r="U176" s="166">
        <f>SUM($S170:U$170)</f>
        <v>72</v>
      </c>
      <c r="V176" s="166">
        <f>SUM($S170:V$170)</f>
        <v>77</v>
      </c>
      <c r="W176" s="166">
        <f>SUM($S170:W$170)</f>
        <v>139</v>
      </c>
      <c r="X176" s="166">
        <f>SUM($S170:X$170)</f>
        <v>157</v>
      </c>
      <c r="Y176" s="166">
        <f>SUM($S170:Y$170)</f>
        <v>157</v>
      </c>
      <c r="Z176" s="166">
        <f>SUM($S170:Z$170)</f>
        <v>157</v>
      </c>
      <c r="AA176" s="166">
        <f>SUM($S170:AA$170)</f>
        <v>157</v>
      </c>
      <c r="AB176" s="166">
        <f>SUM($S170:AB$170)</f>
        <v>157</v>
      </c>
      <c r="AC176" s="166">
        <f>SUM($S170:AC$170)</f>
        <v>157</v>
      </c>
      <c r="AD176" s="166">
        <f>SUM($S170:AD$170)</f>
        <v>157</v>
      </c>
    </row>
    <row r="177" spans="1:33" s="80" customFormat="1" ht="29.25" customHeight="1" x14ac:dyDescent="0.2">
      <c r="A177" s="109"/>
      <c r="B177" s="109"/>
      <c r="C177" s="110"/>
      <c r="D177" s="111"/>
      <c r="E177" s="112"/>
      <c r="F177" s="177"/>
      <c r="G177" s="177"/>
      <c r="H177" s="177"/>
      <c r="I177" s="177"/>
      <c r="J177" s="177"/>
      <c r="K177" s="179"/>
      <c r="L177" s="179"/>
      <c r="M177" s="177"/>
      <c r="N177" s="177"/>
      <c r="O177" s="177"/>
      <c r="P177" s="177"/>
      <c r="Q177" s="177"/>
      <c r="R177" s="180"/>
      <c r="S177" s="185"/>
      <c r="T177" s="181">
        <f>IFERROR(T176/G176,"")</f>
        <v>1.0677966101694916</v>
      </c>
      <c r="U177" s="181">
        <f t="shared" ref="U177:AD177" si="42">IFERROR(U176/H176,"")</f>
        <v>1.125</v>
      </c>
      <c r="V177" s="181">
        <f t="shared" si="42"/>
        <v>1.1492537313432836</v>
      </c>
      <c r="W177" s="181">
        <f t="shared" si="42"/>
        <v>1.2410714285714286</v>
      </c>
      <c r="X177" s="181">
        <f t="shared" si="42"/>
        <v>1.2764227642276422</v>
      </c>
      <c r="Y177" s="181">
        <f t="shared" si="42"/>
        <v>0.9022988505747126</v>
      </c>
      <c r="Z177" s="181">
        <f t="shared" si="42"/>
        <v>0.86740331491712708</v>
      </c>
      <c r="AA177" s="181">
        <f t="shared" si="42"/>
        <v>0.76585365853658538</v>
      </c>
      <c r="AB177" s="181">
        <f t="shared" si="42"/>
        <v>0.73364485981308414</v>
      </c>
      <c r="AC177" s="181">
        <f t="shared" si="42"/>
        <v>0.69469026548672563</v>
      </c>
      <c r="AD177" s="181">
        <f t="shared" si="42"/>
        <v>0.67672413793103448</v>
      </c>
    </row>
    <row r="178" spans="1:33" x14ac:dyDescent="0.2">
      <c r="Q178" s="71"/>
      <c r="R178" s="117"/>
      <c r="AD178" s="71"/>
      <c r="AE178" s="117"/>
      <c r="AG178" s="71"/>
    </row>
    <row r="179" spans="1:33" x14ac:dyDescent="0.2">
      <c r="Q179" s="71"/>
      <c r="R179" s="117"/>
      <c r="AD179" s="71"/>
      <c r="AE179" s="117"/>
      <c r="AG179" s="71"/>
    </row>
    <row r="180" spans="1:33" ht="124.5" customHeight="1" x14ac:dyDescent="0.2">
      <c r="A180" s="250" t="s">
        <v>160</v>
      </c>
      <c r="B180" s="250"/>
      <c r="C180" s="250"/>
      <c r="D180" s="250"/>
      <c r="E180" s="250"/>
      <c r="F180" s="250"/>
      <c r="G180" s="250"/>
      <c r="H180" s="250"/>
      <c r="I180" s="250"/>
      <c r="J180" s="250"/>
      <c r="K180" s="250"/>
      <c r="L180" s="250"/>
      <c r="M180" s="250"/>
      <c r="N180" s="250"/>
      <c r="O180" s="250"/>
      <c r="P180" s="250"/>
      <c r="Q180" s="250"/>
      <c r="R180" s="250"/>
      <c r="S180" s="257"/>
      <c r="T180" s="250"/>
      <c r="U180" s="250"/>
      <c r="V180" s="250"/>
      <c r="W180" s="250"/>
      <c r="X180" s="250"/>
      <c r="Y180" s="250"/>
      <c r="Z180" s="250"/>
      <c r="AA180" s="250"/>
      <c r="AB180" s="250"/>
      <c r="AC180" s="250"/>
      <c r="AD180" s="250"/>
      <c r="AE180" s="250"/>
      <c r="AF180" s="250"/>
      <c r="AG180" s="250"/>
    </row>
    <row r="181" spans="1:33" ht="24.75" customHeight="1" x14ac:dyDescent="0.2">
      <c r="A181" s="250" t="s">
        <v>136</v>
      </c>
      <c r="B181" s="250"/>
      <c r="C181" s="250"/>
      <c r="D181" s="250"/>
      <c r="E181" s="250"/>
      <c r="F181" s="250"/>
      <c r="G181" s="118"/>
      <c r="H181" s="118"/>
      <c r="I181" s="118"/>
      <c r="J181" s="118"/>
      <c r="K181" s="118"/>
      <c r="L181" s="118"/>
      <c r="M181" s="118"/>
      <c r="N181" s="118"/>
      <c r="O181" s="118"/>
      <c r="P181" s="118"/>
      <c r="Q181" s="118"/>
      <c r="R181" s="119"/>
      <c r="T181" s="118"/>
      <c r="U181" s="118"/>
      <c r="V181" s="118"/>
      <c r="W181" s="118"/>
      <c r="X181" s="118"/>
      <c r="Y181" s="118"/>
      <c r="Z181" s="118"/>
      <c r="AA181" s="118"/>
      <c r="AB181" s="118"/>
      <c r="AC181" s="118"/>
      <c r="AD181" s="118"/>
      <c r="AE181" s="119"/>
      <c r="AF181" s="118"/>
      <c r="AG181" s="118"/>
    </row>
    <row r="182" spans="1:33" ht="51" customHeight="1" x14ac:dyDescent="0.3">
      <c r="A182" s="258" t="s">
        <v>137</v>
      </c>
      <c r="B182" s="258"/>
      <c r="C182" s="258"/>
      <c r="D182" s="258"/>
      <c r="E182" s="258"/>
      <c r="Q182" s="71"/>
      <c r="R182" s="117"/>
      <c r="AD182" s="71"/>
      <c r="AE182" s="117"/>
      <c r="AG182" s="71"/>
    </row>
    <row r="183" spans="1:33" ht="23.25" customHeight="1" x14ac:dyDescent="0.2">
      <c r="A183" s="250"/>
      <c r="B183" s="250"/>
      <c r="C183" s="250"/>
      <c r="D183" s="250"/>
      <c r="E183" s="250"/>
      <c r="F183" s="250"/>
      <c r="Q183" s="71"/>
      <c r="R183" s="117"/>
      <c r="AD183" s="71"/>
      <c r="AE183" s="117"/>
      <c r="AG183" s="71"/>
    </row>
    <row r="184" spans="1:33" ht="17.25" customHeight="1" x14ac:dyDescent="0.2">
      <c r="A184" s="250" t="s">
        <v>138</v>
      </c>
      <c r="B184" s="250"/>
      <c r="C184" s="250"/>
      <c r="D184" s="250"/>
      <c r="Q184" s="71"/>
      <c r="R184" s="117"/>
      <c r="AD184" s="71"/>
      <c r="AE184" s="117"/>
      <c r="AG184" s="71"/>
    </row>
    <row r="185" spans="1:33" x14ac:dyDescent="0.2">
      <c r="Q185" s="71"/>
      <c r="R185" s="117"/>
      <c r="AD185" s="71"/>
      <c r="AE185" s="117"/>
      <c r="AG185" s="71"/>
    </row>
    <row r="186" spans="1:33" ht="42" customHeight="1" x14ac:dyDescent="0.2">
      <c r="A186" s="250" t="s">
        <v>193</v>
      </c>
      <c r="B186" s="250"/>
      <c r="C186" s="250"/>
      <c r="D186" s="250"/>
      <c r="E186" s="250"/>
      <c r="F186" s="250"/>
      <c r="G186" s="250"/>
      <c r="H186" s="250"/>
      <c r="I186" s="250"/>
      <c r="J186" s="250"/>
      <c r="K186" s="250"/>
      <c r="Q186" s="71"/>
      <c r="R186" s="117"/>
      <c r="AD186" s="71"/>
      <c r="AE186" s="117"/>
      <c r="AG186" s="71"/>
    </row>
    <row r="187" spans="1:33" x14ac:dyDescent="0.2">
      <c r="Q187" s="71"/>
      <c r="R187" s="117"/>
      <c r="AD187" s="71"/>
      <c r="AE187" s="117"/>
      <c r="AG187" s="71"/>
    </row>
    <row r="188" spans="1:33" ht="17.25" customHeight="1" x14ac:dyDescent="0.2">
      <c r="A188" s="250" t="s">
        <v>194</v>
      </c>
      <c r="B188" s="250"/>
      <c r="C188" s="250"/>
      <c r="D188" s="250"/>
      <c r="E188" s="250"/>
      <c r="F188" s="250"/>
      <c r="G188" s="250"/>
      <c r="H188" s="250"/>
      <c r="I188" s="250"/>
      <c r="J188" s="250"/>
      <c r="K188" s="250"/>
      <c r="L188" s="250"/>
      <c r="Q188" s="71"/>
      <c r="R188" s="117"/>
      <c r="AD188" s="71"/>
      <c r="AE188" s="117"/>
      <c r="AG188" s="71"/>
    </row>
    <row r="189" spans="1:33" x14ac:dyDescent="0.2">
      <c r="Q189" s="71"/>
      <c r="R189" s="117"/>
      <c r="AD189" s="71"/>
      <c r="AE189" s="117"/>
      <c r="AG189" s="71"/>
    </row>
    <row r="190" spans="1:33" ht="25.5" customHeight="1" x14ac:dyDescent="0.2">
      <c r="A190" s="251" t="s">
        <v>144</v>
      </c>
      <c r="B190" s="251"/>
      <c r="C190" s="251"/>
      <c r="D190" s="251"/>
      <c r="E190" s="251"/>
      <c r="Q190" s="71"/>
      <c r="R190" s="117"/>
      <c r="AD190" s="71"/>
      <c r="AE190" s="117"/>
      <c r="AG190" s="71"/>
    </row>
    <row r="191" spans="1:33" ht="408.75" customHeight="1" x14ac:dyDescent="0.2">
      <c r="A191" s="252" t="s">
        <v>282</v>
      </c>
      <c r="B191" s="252"/>
      <c r="C191" s="252"/>
      <c r="D191" s="252"/>
      <c r="E191" s="252"/>
      <c r="Q191" s="71"/>
      <c r="R191" s="117"/>
      <c r="AD191" s="71"/>
      <c r="AE191" s="117"/>
      <c r="AG191" s="71"/>
    </row>
    <row r="192" spans="1:33" ht="270.75" customHeight="1" x14ac:dyDescent="0.2">
      <c r="A192" s="252" t="s">
        <v>283</v>
      </c>
      <c r="B192" s="252"/>
      <c r="C192" s="252"/>
      <c r="D192" s="252"/>
      <c r="E192" s="252"/>
      <c r="F192" s="58"/>
      <c r="G192" s="58"/>
      <c r="H192" s="58"/>
      <c r="I192" s="58"/>
      <c r="J192" s="58"/>
      <c r="K192" s="58"/>
      <c r="L192" s="58"/>
      <c r="M192" s="58"/>
      <c r="N192" s="58"/>
      <c r="O192" s="58"/>
      <c r="P192" s="58"/>
      <c r="Q192" s="71"/>
      <c r="R192" s="117"/>
      <c r="AD192" s="71"/>
      <c r="AE192" s="117"/>
      <c r="AG192" s="71"/>
    </row>
    <row r="193" spans="1:33" x14ac:dyDescent="0.2">
      <c r="A193" s="252"/>
      <c r="B193" s="252"/>
      <c r="C193" s="252"/>
      <c r="D193" s="252"/>
      <c r="E193" s="252"/>
      <c r="F193" s="58"/>
      <c r="G193" s="58"/>
      <c r="H193" s="58"/>
      <c r="I193" s="58"/>
      <c r="J193" s="58"/>
      <c r="K193" s="58"/>
      <c r="L193" s="58"/>
      <c r="M193" s="58"/>
      <c r="N193" s="58"/>
      <c r="O193" s="58"/>
      <c r="P193" s="58"/>
      <c r="Q193" s="71"/>
      <c r="R193" s="117"/>
      <c r="AD193" s="71"/>
      <c r="AE193" s="117"/>
      <c r="AG193" s="71"/>
    </row>
    <row r="194" spans="1:33" x14ac:dyDescent="0.2">
      <c r="B194" s="58"/>
      <c r="C194" s="58"/>
      <c r="E194" s="58"/>
      <c r="F194" s="58"/>
      <c r="G194" s="58"/>
      <c r="H194" s="58"/>
      <c r="I194" s="58"/>
      <c r="J194" s="58"/>
      <c r="K194" s="58"/>
      <c r="L194" s="58"/>
      <c r="M194" s="58"/>
      <c r="N194" s="58"/>
      <c r="O194" s="58"/>
      <c r="P194" s="58"/>
      <c r="Q194" s="71"/>
      <c r="R194" s="117"/>
      <c r="AD194" s="71"/>
      <c r="AE194" s="117"/>
      <c r="AG194" s="71"/>
    </row>
    <row r="195" spans="1:33" x14ac:dyDescent="0.2">
      <c r="B195" s="58"/>
      <c r="C195" s="58"/>
      <c r="E195" s="58"/>
      <c r="F195" s="58"/>
      <c r="G195" s="58"/>
      <c r="H195" s="58"/>
      <c r="I195" s="58"/>
      <c r="J195" s="58"/>
      <c r="K195" s="58"/>
      <c r="L195" s="58"/>
      <c r="M195" s="58"/>
      <c r="N195" s="58"/>
      <c r="O195" s="58"/>
      <c r="P195" s="58"/>
      <c r="Q195" s="71"/>
      <c r="R195" s="117"/>
      <c r="AD195" s="71"/>
      <c r="AE195" s="117"/>
      <c r="AG195" s="71"/>
    </row>
    <row r="196" spans="1:33" x14ac:dyDescent="0.2">
      <c r="B196" s="58"/>
      <c r="C196" s="58"/>
      <c r="E196" s="58"/>
      <c r="F196" s="58"/>
      <c r="G196" s="58"/>
      <c r="H196" s="58"/>
      <c r="I196" s="58"/>
      <c r="J196" s="58"/>
      <c r="K196" s="58"/>
      <c r="L196" s="58"/>
      <c r="M196" s="58"/>
      <c r="N196" s="58"/>
      <c r="O196" s="58"/>
      <c r="P196" s="58"/>
      <c r="Q196" s="71"/>
      <c r="R196" s="117"/>
      <c r="AD196" s="71"/>
      <c r="AE196" s="117"/>
      <c r="AG196" s="71"/>
    </row>
    <row r="197" spans="1:33" x14ac:dyDescent="0.2">
      <c r="B197" s="58"/>
      <c r="C197" s="58"/>
      <c r="E197" s="58"/>
      <c r="F197" s="58"/>
      <c r="G197" s="58"/>
      <c r="H197" s="58"/>
      <c r="I197" s="58"/>
      <c r="J197" s="58"/>
      <c r="K197" s="58"/>
      <c r="L197" s="58"/>
      <c r="M197" s="58"/>
      <c r="N197" s="58"/>
      <c r="O197" s="58"/>
      <c r="P197" s="58"/>
      <c r="Q197" s="71"/>
      <c r="R197" s="117"/>
      <c r="AD197" s="71"/>
      <c r="AE197" s="117"/>
      <c r="AG197" s="71"/>
    </row>
    <row r="198" spans="1:33" x14ac:dyDescent="0.2">
      <c r="B198" s="58"/>
      <c r="C198" s="58"/>
      <c r="E198" s="58"/>
      <c r="F198" s="58"/>
      <c r="G198" s="58"/>
      <c r="H198" s="58"/>
      <c r="I198" s="58"/>
      <c r="J198" s="58"/>
      <c r="K198" s="58"/>
      <c r="L198" s="58"/>
      <c r="M198" s="58"/>
      <c r="N198" s="58"/>
      <c r="O198" s="58"/>
      <c r="P198" s="58"/>
      <c r="Q198" s="71"/>
      <c r="R198" s="117"/>
      <c r="AD198" s="71"/>
      <c r="AE198" s="117"/>
      <c r="AG198" s="71"/>
    </row>
    <row r="199" spans="1:33" x14ac:dyDescent="0.2">
      <c r="B199" s="58"/>
      <c r="C199" s="58"/>
      <c r="E199" s="58"/>
      <c r="F199" s="58"/>
      <c r="G199" s="58"/>
      <c r="H199" s="58"/>
      <c r="I199" s="58"/>
      <c r="J199" s="58"/>
      <c r="K199" s="58"/>
      <c r="L199" s="58"/>
      <c r="M199" s="58"/>
      <c r="N199" s="58"/>
      <c r="O199" s="58"/>
      <c r="P199" s="58"/>
      <c r="Q199" s="71"/>
      <c r="R199" s="117"/>
      <c r="AD199" s="71"/>
      <c r="AE199" s="117"/>
      <c r="AG199" s="71"/>
    </row>
    <row r="200" spans="1:33" x14ac:dyDescent="0.2">
      <c r="B200" s="58"/>
      <c r="C200" s="58"/>
      <c r="E200" s="58"/>
      <c r="F200" s="58"/>
      <c r="G200" s="58"/>
      <c r="H200" s="58"/>
      <c r="I200" s="58"/>
      <c r="J200" s="58"/>
      <c r="K200" s="58"/>
      <c r="L200" s="58"/>
      <c r="M200" s="58"/>
      <c r="N200" s="58"/>
      <c r="O200" s="58"/>
      <c r="P200" s="58"/>
      <c r="Q200" s="71"/>
      <c r="R200" s="117"/>
      <c r="AD200" s="71"/>
      <c r="AE200" s="117"/>
      <c r="AG200" s="71"/>
    </row>
    <row r="201" spans="1:33" x14ac:dyDescent="0.2">
      <c r="B201" s="58"/>
      <c r="C201" s="58"/>
      <c r="E201" s="58"/>
      <c r="F201" s="58"/>
      <c r="G201" s="58"/>
      <c r="H201" s="58"/>
      <c r="I201" s="58"/>
      <c r="J201" s="58"/>
      <c r="K201" s="58"/>
      <c r="L201" s="58"/>
      <c r="M201" s="58"/>
      <c r="N201" s="58"/>
      <c r="O201" s="58"/>
      <c r="P201" s="58"/>
      <c r="Q201" s="71"/>
      <c r="R201" s="117"/>
      <c r="AD201" s="71"/>
      <c r="AE201" s="117"/>
      <c r="AG201" s="71"/>
    </row>
    <row r="202" spans="1:33" x14ac:dyDescent="0.2">
      <c r="B202" s="58"/>
      <c r="C202" s="58"/>
      <c r="E202" s="58"/>
      <c r="F202" s="58"/>
      <c r="G202" s="58"/>
      <c r="H202" s="58"/>
      <c r="I202" s="58"/>
      <c r="J202" s="58"/>
      <c r="K202" s="58"/>
      <c r="L202" s="58"/>
      <c r="M202" s="58"/>
      <c r="N202" s="58"/>
      <c r="O202" s="58"/>
      <c r="P202" s="58"/>
      <c r="Q202" s="71"/>
      <c r="R202" s="117"/>
      <c r="AD202" s="71"/>
      <c r="AE202" s="117"/>
      <c r="AG202" s="71"/>
    </row>
    <row r="203" spans="1:33" x14ac:dyDescent="0.2">
      <c r="B203" s="58"/>
      <c r="C203" s="58"/>
      <c r="E203" s="58"/>
      <c r="F203" s="58"/>
      <c r="G203" s="58"/>
      <c r="H203" s="58"/>
      <c r="I203" s="58"/>
      <c r="J203" s="58"/>
      <c r="K203" s="58"/>
      <c r="L203" s="58"/>
      <c r="M203" s="58"/>
      <c r="N203" s="58"/>
      <c r="O203" s="58"/>
      <c r="P203" s="58"/>
      <c r="Q203" s="71"/>
      <c r="R203" s="117"/>
      <c r="AD203" s="71"/>
      <c r="AE203" s="117"/>
      <c r="AG203" s="71"/>
    </row>
    <row r="204" spans="1:33" x14ac:dyDescent="0.2">
      <c r="B204" s="58"/>
      <c r="C204" s="58"/>
      <c r="E204" s="58"/>
      <c r="F204" s="58"/>
      <c r="G204" s="58"/>
      <c r="H204" s="58"/>
      <c r="I204" s="58"/>
      <c r="J204" s="58"/>
      <c r="K204" s="58"/>
      <c r="L204" s="58"/>
      <c r="M204" s="58"/>
      <c r="N204" s="58"/>
      <c r="O204" s="58"/>
      <c r="P204" s="58"/>
      <c r="Q204" s="71"/>
      <c r="R204" s="117"/>
      <c r="AD204" s="71"/>
      <c r="AE204" s="117"/>
      <c r="AG204" s="71"/>
    </row>
    <row r="205" spans="1:33" x14ac:dyDescent="0.2">
      <c r="B205" s="58"/>
      <c r="C205" s="58"/>
      <c r="E205" s="58"/>
      <c r="F205" s="58"/>
      <c r="G205" s="58"/>
      <c r="H205" s="58"/>
      <c r="I205" s="58"/>
      <c r="J205" s="58"/>
      <c r="K205" s="58"/>
      <c r="L205" s="58"/>
      <c r="M205" s="58"/>
      <c r="N205" s="58"/>
      <c r="O205" s="58"/>
      <c r="P205" s="58"/>
      <c r="Q205" s="71"/>
      <c r="R205" s="117"/>
      <c r="AD205" s="71"/>
      <c r="AE205" s="117"/>
      <c r="AG205" s="71"/>
    </row>
    <row r="206" spans="1:33" x14ac:dyDescent="0.2">
      <c r="B206" s="58"/>
      <c r="C206" s="58"/>
      <c r="E206" s="58"/>
      <c r="F206" s="58"/>
      <c r="G206" s="58"/>
      <c r="H206" s="58"/>
      <c r="I206" s="58"/>
      <c r="J206" s="58"/>
      <c r="K206" s="58"/>
      <c r="L206" s="58"/>
      <c r="M206" s="58"/>
      <c r="N206" s="58"/>
      <c r="O206" s="58"/>
      <c r="P206" s="58"/>
      <c r="Q206" s="71"/>
      <c r="R206" s="117"/>
      <c r="AD206" s="71"/>
      <c r="AE206" s="117"/>
      <c r="AG206" s="71"/>
    </row>
    <row r="207" spans="1:33" x14ac:dyDescent="0.2">
      <c r="B207" s="58"/>
      <c r="C207" s="58"/>
      <c r="E207" s="58"/>
      <c r="F207" s="58"/>
      <c r="G207" s="58"/>
      <c r="H207" s="58"/>
      <c r="I207" s="58"/>
      <c r="J207" s="58"/>
      <c r="K207" s="58"/>
      <c r="L207" s="58"/>
      <c r="M207" s="58"/>
      <c r="N207" s="58"/>
      <c r="O207" s="58"/>
      <c r="P207" s="58"/>
      <c r="Q207" s="71"/>
      <c r="R207" s="117"/>
      <c r="AD207" s="71"/>
      <c r="AE207" s="117"/>
      <c r="AG207" s="71"/>
    </row>
    <row r="208" spans="1:33" x14ac:dyDescent="0.2">
      <c r="B208" s="58"/>
      <c r="C208" s="58"/>
      <c r="E208" s="58"/>
      <c r="F208" s="58"/>
      <c r="G208" s="58"/>
      <c r="H208" s="58"/>
      <c r="I208" s="58"/>
      <c r="J208" s="58"/>
      <c r="K208" s="58"/>
      <c r="L208" s="58"/>
      <c r="M208" s="58"/>
      <c r="N208" s="58"/>
      <c r="O208" s="58"/>
      <c r="P208" s="58"/>
      <c r="Q208" s="71"/>
      <c r="R208" s="117"/>
      <c r="AD208" s="71"/>
      <c r="AE208" s="117"/>
      <c r="AG208" s="71"/>
    </row>
    <row r="209" spans="2:33" x14ac:dyDescent="0.2">
      <c r="B209" s="58"/>
      <c r="C209" s="58"/>
      <c r="E209" s="58"/>
      <c r="F209" s="58"/>
      <c r="G209" s="58"/>
      <c r="H209" s="58"/>
      <c r="I209" s="58"/>
      <c r="J209" s="58"/>
      <c r="K209" s="58"/>
      <c r="L209" s="58"/>
      <c r="M209" s="58"/>
      <c r="N209" s="58"/>
      <c r="O209" s="58"/>
      <c r="P209" s="58"/>
      <c r="Q209" s="71"/>
      <c r="R209" s="117"/>
      <c r="AD209" s="71"/>
      <c r="AE209" s="117"/>
      <c r="AG209" s="71"/>
    </row>
    <row r="210" spans="2:33" x14ac:dyDescent="0.2">
      <c r="B210" s="58"/>
      <c r="C210" s="58"/>
      <c r="E210" s="58"/>
      <c r="F210" s="58"/>
      <c r="G210" s="58"/>
      <c r="H210" s="58"/>
      <c r="I210" s="58"/>
      <c r="J210" s="58"/>
      <c r="K210" s="58"/>
      <c r="L210" s="58"/>
      <c r="M210" s="58"/>
      <c r="N210" s="58"/>
      <c r="O210" s="58"/>
      <c r="P210" s="58"/>
      <c r="Q210" s="71"/>
      <c r="R210" s="117"/>
      <c r="AD210" s="71"/>
      <c r="AE210" s="117"/>
      <c r="AG210" s="71"/>
    </row>
    <row r="211" spans="2:33" x14ac:dyDescent="0.2">
      <c r="B211" s="58"/>
      <c r="C211" s="58"/>
      <c r="E211" s="58"/>
      <c r="F211" s="58"/>
      <c r="G211" s="58"/>
      <c r="H211" s="58"/>
      <c r="I211" s="58"/>
      <c r="J211" s="58"/>
      <c r="K211" s="58"/>
      <c r="L211" s="58"/>
      <c r="M211" s="58"/>
      <c r="N211" s="58"/>
      <c r="O211" s="58"/>
      <c r="P211" s="58"/>
      <c r="Q211" s="71"/>
      <c r="R211" s="117"/>
      <c r="AD211" s="71"/>
      <c r="AE211" s="117"/>
      <c r="AG211" s="71"/>
    </row>
    <row r="212" spans="2:33" x14ac:dyDescent="0.2">
      <c r="B212" s="58"/>
      <c r="C212" s="58"/>
      <c r="E212" s="58"/>
      <c r="F212" s="58"/>
      <c r="G212" s="58"/>
      <c r="H212" s="58"/>
      <c r="I212" s="58"/>
      <c r="J212" s="58"/>
      <c r="K212" s="58"/>
      <c r="L212" s="58"/>
      <c r="M212" s="58"/>
      <c r="N212" s="58"/>
      <c r="O212" s="58"/>
      <c r="P212" s="58"/>
      <c r="Q212" s="71"/>
      <c r="R212" s="117"/>
      <c r="AD212" s="71"/>
      <c r="AE212" s="117"/>
      <c r="AG212" s="71"/>
    </row>
    <row r="213" spans="2:33" x14ac:dyDescent="0.2">
      <c r="B213" s="58"/>
      <c r="C213" s="58"/>
      <c r="E213" s="58"/>
      <c r="F213" s="58"/>
      <c r="G213" s="58"/>
      <c r="H213" s="58"/>
      <c r="I213" s="58"/>
      <c r="J213" s="58"/>
      <c r="K213" s="58"/>
      <c r="L213" s="58"/>
      <c r="M213" s="58"/>
      <c r="N213" s="58"/>
      <c r="O213" s="58"/>
      <c r="P213" s="58"/>
      <c r="Q213" s="71"/>
      <c r="R213" s="117"/>
      <c r="AD213" s="71"/>
      <c r="AE213" s="117"/>
      <c r="AG213" s="71"/>
    </row>
    <row r="214" spans="2:33" x14ac:dyDescent="0.2">
      <c r="B214" s="58"/>
      <c r="C214" s="58"/>
      <c r="E214" s="58"/>
      <c r="F214" s="58"/>
      <c r="G214" s="58"/>
      <c r="H214" s="58"/>
      <c r="I214" s="58"/>
      <c r="J214" s="58"/>
      <c r="K214" s="58"/>
      <c r="L214" s="58"/>
      <c r="M214" s="58"/>
      <c r="N214" s="58"/>
      <c r="O214" s="58"/>
      <c r="P214" s="58"/>
      <c r="Q214" s="71"/>
      <c r="R214" s="117"/>
      <c r="AD214" s="71"/>
      <c r="AE214" s="117"/>
      <c r="AG214" s="71"/>
    </row>
    <row r="215" spans="2:33" x14ac:dyDescent="0.2">
      <c r="B215" s="58"/>
      <c r="C215" s="58"/>
      <c r="E215" s="58"/>
      <c r="F215" s="58"/>
      <c r="G215" s="58"/>
      <c r="H215" s="58"/>
      <c r="I215" s="58"/>
      <c r="J215" s="58"/>
      <c r="K215" s="58"/>
      <c r="L215" s="58"/>
      <c r="M215" s="58"/>
      <c r="N215" s="58"/>
      <c r="O215" s="58"/>
      <c r="P215" s="58"/>
      <c r="Q215" s="71"/>
      <c r="R215" s="117"/>
      <c r="AD215" s="71"/>
      <c r="AE215" s="117"/>
      <c r="AG215" s="71"/>
    </row>
    <row r="216" spans="2:33" x14ac:dyDescent="0.2">
      <c r="B216" s="58"/>
      <c r="C216" s="58"/>
      <c r="E216" s="58"/>
      <c r="F216" s="58"/>
      <c r="G216" s="58"/>
      <c r="H216" s="58"/>
      <c r="I216" s="58"/>
      <c r="J216" s="58"/>
      <c r="K216" s="58"/>
      <c r="L216" s="58"/>
      <c r="M216" s="58"/>
      <c r="N216" s="58"/>
      <c r="O216" s="58"/>
      <c r="P216" s="58"/>
      <c r="Q216" s="71"/>
      <c r="R216" s="117"/>
      <c r="AD216" s="71"/>
      <c r="AE216" s="117"/>
      <c r="AG216" s="71"/>
    </row>
  </sheetData>
  <autoFilter ref="A13:BV167" xr:uid="{00000000-0009-0000-0000-000001000000}"/>
  <mergeCells count="210">
    <mergeCell ref="A192:E192"/>
    <mergeCell ref="A193:E193"/>
    <mergeCell ref="A1:AG1"/>
    <mergeCell ref="A2:AG2"/>
    <mergeCell ref="A3:AG3"/>
    <mergeCell ref="A4:AG4"/>
    <mergeCell ref="A5:AG5"/>
    <mergeCell ref="A6:AG6"/>
    <mergeCell ref="A7:AG7"/>
    <mergeCell ref="A8:AG8"/>
    <mergeCell ref="A9:AG9"/>
    <mergeCell ref="A10:AG10"/>
    <mergeCell ref="A12:A13"/>
    <mergeCell ref="B12:B13"/>
    <mergeCell ref="C12:C13"/>
    <mergeCell ref="D12:D13"/>
    <mergeCell ref="E12:E13"/>
    <mergeCell ref="A14:AG14"/>
    <mergeCell ref="A25:E25"/>
    <mergeCell ref="F26:H26"/>
    <mergeCell ref="I26:K26"/>
    <mergeCell ref="L26:N26"/>
    <mergeCell ref="O26:Q26"/>
    <mergeCell ref="S26:U26"/>
    <mergeCell ref="V26:X26"/>
    <mergeCell ref="Y26:AA26"/>
    <mergeCell ref="AB26:AD26"/>
    <mergeCell ref="Y27:AA27"/>
    <mergeCell ref="AB27:AD27"/>
    <mergeCell ref="A28:AG28"/>
    <mergeCell ref="A42:E42"/>
    <mergeCell ref="F43:H43"/>
    <mergeCell ref="I43:K43"/>
    <mergeCell ref="L43:N43"/>
    <mergeCell ref="O43:Q43"/>
    <mergeCell ref="S43:U43"/>
    <mergeCell ref="V43:X43"/>
    <mergeCell ref="F27:H27"/>
    <mergeCell ref="I27:K27"/>
    <mergeCell ref="L27:N27"/>
    <mergeCell ref="O27:Q27"/>
    <mergeCell ref="S27:U27"/>
    <mergeCell ref="V27:X27"/>
    <mergeCell ref="Y43:AA43"/>
    <mergeCell ref="AB43:AD43"/>
    <mergeCell ref="F44:H44"/>
    <mergeCell ref="I44:K44"/>
    <mergeCell ref="L44:N44"/>
    <mergeCell ref="O44:Q44"/>
    <mergeCell ref="S44:U44"/>
    <mergeCell ref="V44:X44"/>
    <mergeCell ref="Y44:AA44"/>
    <mergeCell ref="AB44:AD44"/>
    <mergeCell ref="A45:AG45"/>
    <mergeCell ref="F65:H65"/>
    <mergeCell ref="I65:K65"/>
    <mergeCell ref="L65:N65"/>
    <mergeCell ref="O65:Q65"/>
    <mergeCell ref="S65:U65"/>
    <mergeCell ref="V65:X65"/>
    <mergeCell ref="Y65:AA65"/>
    <mergeCell ref="AB65:AD65"/>
    <mergeCell ref="Y66:AA66"/>
    <mergeCell ref="AB66:AD66"/>
    <mergeCell ref="A67:AG67"/>
    <mergeCell ref="F87:H87"/>
    <mergeCell ref="I87:K87"/>
    <mergeCell ref="L87:N87"/>
    <mergeCell ref="O87:Q87"/>
    <mergeCell ref="S87:U87"/>
    <mergeCell ref="V87:X87"/>
    <mergeCell ref="Y87:AA87"/>
    <mergeCell ref="F66:H66"/>
    <mergeCell ref="I66:K66"/>
    <mergeCell ref="L66:N66"/>
    <mergeCell ref="O66:Q66"/>
    <mergeCell ref="S66:U66"/>
    <mergeCell ref="V66:X66"/>
    <mergeCell ref="AB87:AD87"/>
    <mergeCell ref="F88:H88"/>
    <mergeCell ref="I88:K88"/>
    <mergeCell ref="L88:N88"/>
    <mergeCell ref="O88:Q88"/>
    <mergeCell ref="S88:U88"/>
    <mergeCell ref="V88:X88"/>
    <mergeCell ref="Y88:AA88"/>
    <mergeCell ref="AB88:AD88"/>
    <mergeCell ref="A89:AG89"/>
    <mergeCell ref="F109:H109"/>
    <mergeCell ref="I109:K109"/>
    <mergeCell ref="L109:N109"/>
    <mergeCell ref="O109:Q109"/>
    <mergeCell ref="S109:U109"/>
    <mergeCell ref="V109:X109"/>
    <mergeCell ref="Y109:AA109"/>
    <mergeCell ref="AB109:AD109"/>
    <mergeCell ref="Y110:AA110"/>
    <mergeCell ref="AB110:AD110"/>
    <mergeCell ref="A111:AG111"/>
    <mergeCell ref="F120:H120"/>
    <mergeCell ref="I120:K120"/>
    <mergeCell ref="L120:N120"/>
    <mergeCell ref="O120:Q120"/>
    <mergeCell ref="S120:U120"/>
    <mergeCell ref="V120:X120"/>
    <mergeCell ref="Y120:AA120"/>
    <mergeCell ref="F110:H110"/>
    <mergeCell ref="I110:K110"/>
    <mergeCell ref="L110:N110"/>
    <mergeCell ref="O110:Q110"/>
    <mergeCell ref="S110:U110"/>
    <mergeCell ref="V110:X110"/>
    <mergeCell ref="AB120:AD120"/>
    <mergeCell ref="F121:H121"/>
    <mergeCell ref="I121:K121"/>
    <mergeCell ref="L121:N121"/>
    <mergeCell ref="O121:Q121"/>
    <mergeCell ref="S121:U121"/>
    <mergeCell ref="V121:X121"/>
    <mergeCell ref="Y121:AA121"/>
    <mergeCell ref="AB121:AD121"/>
    <mergeCell ref="A122:AG122"/>
    <mergeCell ref="F142:H142"/>
    <mergeCell ref="I142:K142"/>
    <mergeCell ref="L142:N142"/>
    <mergeCell ref="O142:Q142"/>
    <mergeCell ref="S142:U142"/>
    <mergeCell ref="V142:X142"/>
    <mergeCell ref="Y142:AA142"/>
    <mergeCell ref="AB142:AD142"/>
    <mergeCell ref="Y143:AA143"/>
    <mergeCell ref="AB143:AD143"/>
    <mergeCell ref="A144:AG144"/>
    <mergeCell ref="F154:H154"/>
    <mergeCell ref="I154:K154"/>
    <mergeCell ref="L154:N154"/>
    <mergeCell ref="O154:Q154"/>
    <mergeCell ref="S154:U154"/>
    <mergeCell ref="V154:X154"/>
    <mergeCell ref="Y154:AA154"/>
    <mergeCell ref="F143:H143"/>
    <mergeCell ref="I143:K143"/>
    <mergeCell ref="L143:N143"/>
    <mergeCell ref="O143:Q143"/>
    <mergeCell ref="S143:U143"/>
    <mergeCell ref="V143:X143"/>
    <mergeCell ref="AB154:AD154"/>
    <mergeCell ref="Y159:AA159"/>
    <mergeCell ref="AB159:AD159"/>
    <mergeCell ref="Y160:AA160"/>
    <mergeCell ref="AB160:AD160"/>
    <mergeCell ref="F155:H155"/>
    <mergeCell ref="I155:K155"/>
    <mergeCell ref="L155:N155"/>
    <mergeCell ref="O155:Q155"/>
    <mergeCell ref="S155:U155"/>
    <mergeCell ref="V155:X155"/>
    <mergeCell ref="Y155:AA155"/>
    <mergeCell ref="AB155:AD155"/>
    <mergeCell ref="A156:AG156"/>
    <mergeCell ref="F160:H160"/>
    <mergeCell ref="I160:K160"/>
    <mergeCell ref="L160:N160"/>
    <mergeCell ref="O160:Q160"/>
    <mergeCell ref="S160:U160"/>
    <mergeCell ref="V160:X160"/>
    <mergeCell ref="F159:H159"/>
    <mergeCell ref="I159:K159"/>
    <mergeCell ref="L159:N159"/>
    <mergeCell ref="O159:Q159"/>
    <mergeCell ref="S159:U159"/>
    <mergeCell ref="V159:X159"/>
    <mergeCell ref="L166:N166"/>
    <mergeCell ref="O166:Q166"/>
    <mergeCell ref="S166:U166"/>
    <mergeCell ref="V166:X166"/>
    <mergeCell ref="Y166:AA166"/>
    <mergeCell ref="AB166:AD166"/>
    <mergeCell ref="A161:AG161"/>
    <mergeCell ref="F165:H165"/>
    <mergeCell ref="I165:K165"/>
    <mergeCell ref="L165:N165"/>
    <mergeCell ref="O165:Q165"/>
    <mergeCell ref="S165:U165"/>
    <mergeCell ref="V165:X165"/>
    <mergeCell ref="Y165:AA165"/>
    <mergeCell ref="A11:AG11"/>
    <mergeCell ref="A183:F183"/>
    <mergeCell ref="A184:D184"/>
    <mergeCell ref="A186:K186"/>
    <mergeCell ref="A188:L188"/>
    <mergeCell ref="A190:E190"/>
    <mergeCell ref="A191:E191"/>
    <mergeCell ref="S174:X174"/>
    <mergeCell ref="Y174:AD174"/>
    <mergeCell ref="S175:AD175"/>
    <mergeCell ref="A180:AG180"/>
    <mergeCell ref="A181:F181"/>
    <mergeCell ref="A182:E182"/>
    <mergeCell ref="A167:AG167"/>
    <mergeCell ref="F169:R169"/>
    <mergeCell ref="S169:AD169"/>
    <mergeCell ref="S171:AD171"/>
    <mergeCell ref="S173:U173"/>
    <mergeCell ref="V173:X173"/>
    <mergeCell ref="Y173:AA173"/>
    <mergeCell ref="AB173:AD173"/>
    <mergeCell ref="AB165:AD165"/>
    <mergeCell ref="F166:H166"/>
    <mergeCell ref="I166:K166"/>
  </mergeCells>
  <pageMargins left="0.25" right="0.25" top="0.75" bottom="0.75" header="0.3" footer="0.3"/>
  <pageSetup scale="39" orientation="landscape" r:id="rId1"/>
  <headerFooter>
    <oddFooter>&amp;CPROGRAMA GENERAL DE MSM - OCIN 2017&amp;RPág. &amp;P de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334" t="s">
        <v>105</v>
      </c>
      <c r="C2" s="334"/>
      <c r="D2" s="338" t="s">
        <v>84</v>
      </c>
      <c r="E2" s="336"/>
      <c r="F2" s="336"/>
      <c r="G2" s="336"/>
      <c r="H2" s="336"/>
      <c r="I2" s="336"/>
      <c r="J2" s="336"/>
      <c r="K2" s="336"/>
      <c r="L2" s="336"/>
      <c r="M2" s="336"/>
      <c r="N2" s="336"/>
      <c r="O2" s="336"/>
      <c r="P2" s="336"/>
      <c r="Q2" s="336"/>
      <c r="R2" s="336"/>
      <c r="S2" s="336"/>
      <c r="T2" s="337"/>
      <c r="U2" s="335" t="s">
        <v>36</v>
      </c>
      <c r="V2" s="336"/>
      <c r="W2" s="336"/>
      <c r="X2" s="336"/>
      <c r="Y2" s="336"/>
      <c r="Z2" s="336"/>
      <c r="AA2" s="336"/>
      <c r="AB2" s="336"/>
      <c r="AC2" s="336"/>
      <c r="AD2" s="336"/>
      <c r="AE2" s="336"/>
      <c r="AF2" s="336"/>
      <c r="AG2" s="336"/>
      <c r="AH2" s="336"/>
      <c r="AI2" s="336"/>
      <c r="AJ2" s="336"/>
      <c r="AK2" s="337"/>
      <c r="AL2" s="335" t="s">
        <v>88</v>
      </c>
      <c r="AM2" s="336"/>
      <c r="AN2" s="336"/>
      <c r="AO2" s="336"/>
      <c r="AP2" s="336"/>
      <c r="AQ2" s="336"/>
      <c r="AR2" s="336"/>
      <c r="AS2" s="336"/>
      <c r="AT2" s="336"/>
      <c r="AU2" s="336"/>
      <c r="AV2" s="336"/>
      <c r="AW2" s="336"/>
      <c r="AX2" s="336"/>
      <c r="AY2" s="336"/>
      <c r="AZ2" s="337"/>
      <c r="BA2" s="330" t="s">
        <v>92</v>
      </c>
      <c r="BB2" s="332"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331"/>
      <c r="BB3" s="333"/>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334" t="s">
        <v>106</v>
      </c>
      <c r="C24" s="334"/>
      <c r="D24" s="338" t="s">
        <v>84</v>
      </c>
      <c r="E24" s="336"/>
      <c r="F24" s="336"/>
      <c r="G24" s="336"/>
      <c r="H24" s="336"/>
      <c r="I24" s="336"/>
      <c r="J24" s="336"/>
      <c r="K24" s="336"/>
      <c r="L24" s="336"/>
      <c r="M24" s="336"/>
      <c r="N24" s="336"/>
      <c r="O24" s="336"/>
      <c r="P24" s="336"/>
      <c r="Q24" s="336"/>
      <c r="R24" s="336"/>
      <c r="S24" s="336"/>
      <c r="T24" s="336"/>
      <c r="U24" s="336"/>
      <c r="V24" s="337"/>
      <c r="W24" s="335" t="s">
        <v>93</v>
      </c>
      <c r="X24" s="336"/>
      <c r="Y24" s="336"/>
      <c r="Z24" s="336"/>
      <c r="AA24" s="336"/>
      <c r="AB24" s="336"/>
      <c r="AC24" s="336"/>
      <c r="AD24" s="336"/>
      <c r="AE24" s="336"/>
      <c r="AF24" s="336"/>
      <c r="AG24" s="336"/>
      <c r="AH24" s="336"/>
      <c r="AI24" s="336"/>
      <c r="AJ24" s="336"/>
      <c r="AK24" s="336"/>
      <c r="AL24" s="336"/>
      <c r="AM24" s="336"/>
      <c r="AN24" s="337"/>
      <c r="AO24" s="335" t="s">
        <v>88</v>
      </c>
      <c r="AP24" s="336"/>
      <c r="AQ24" s="336"/>
      <c r="AR24" s="336"/>
      <c r="AS24" s="336"/>
      <c r="AT24" s="336"/>
      <c r="AU24" s="336"/>
      <c r="AV24" s="336"/>
      <c r="AW24" s="336"/>
      <c r="AX24" s="336"/>
      <c r="AY24" s="336"/>
      <c r="AZ24" s="336"/>
      <c r="BA24" s="336"/>
      <c r="BB24" s="336"/>
      <c r="BC24" s="337"/>
      <c r="BD24" s="330" t="s">
        <v>92</v>
      </c>
      <c r="BE24" s="332"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331"/>
      <c r="BE25" s="333"/>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350" t="s">
        <v>33</v>
      </c>
      <c r="C3" s="351" t="s">
        <v>101</v>
      </c>
      <c r="D3" s="351" t="s">
        <v>60</v>
      </c>
      <c r="E3" s="40" t="s">
        <v>47</v>
      </c>
      <c r="F3" s="350">
        <v>0</v>
      </c>
      <c r="G3" s="350">
        <v>1</v>
      </c>
      <c r="H3" s="350">
        <v>2</v>
      </c>
      <c r="I3" s="349">
        <f>SUM(F3:H4)</f>
        <v>3</v>
      </c>
    </row>
    <row r="4" spans="2:9" s="41" customFormat="1" ht="18" customHeight="1" x14ac:dyDescent="0.2">
      <c r="B4" s="350"/>
      <c r="C4" s="351"/>
      <c r="D4" s="351"/>
      <c r="E4" s="40" t="s">
        <v>58</v>
      </c>
      <c r="F4" s="350"/>
      <c r="G4" s="350"/>
      <c r="H4" s="350"/>
      <c r="I4" s="349"/>
    </row>
    <row r="5" spans="2:9" s="41" customFormat="1" ht="18" customHeight="1" x14ac:dyDescent="0.2">
      <c r="B5" s="350" t="s">
        <v>15</v>
      </c>
      <c r="C5" s="351" t="s">
        <v>98</v>
      </c>
      <c r="D5" s="351" t="s">
        <v>99</v>
      </c>
      <c r="E5" s="40" t="s">
        <v>48</v>
      </c>
      <c r="F5" s="350">
        <v>1</v>
      </c>
      <c r="G5" s="350">
        <v>1</v>
      </c>
      <c r="H5" s="350">
        <v>3</v>
      </c>
      <c r="I5" s="349">
        <f>SUM(F5:H7)</f>
        <v>5</v>
      </c>
    </row>
    <row r="6" spans="2:9" s="41" customFormat="1" ht="18" customHeight="1" x14ac:dyDescent="0.2">
      <c r="B6" s="350"/>
      <c r="C6" s="351"/>
      <c r="D6" s="351"/>
      <c r="E6" s="40" t="s">
        <v>52</v>
      </c>
      <c r="F6" s="350"/>
      <c r="G6" s="350"/>
      <c r="H6" s="350"/>
      <c r="I6" s="349"/>
    </row>
    <row r="7" spans="2:9" s="41" customFormat="1" ht="18" customHeight="1" x14ac:dyDescent="0.2">
      <c r="B7" s="350"/>
      <c r="C7" s="351"/>
      <c r="D7" s="351"/>
      <c r="E7" s="40" t="s">
        <v>59</v>
      </c>
      <c r="F7" s="350"/>
      <c r="G7" s="350"/>
      <c r="H7" s="350"/>
      <c r="I7" s="349"/>
    </row>
    <row r="8" spans="2:9" s="41" customFormat="1" ht="18" customHeight="1" x14ac:dyDescent="0.2">
      <c r="B8" s="350" t="s">
        <v>32</v>
      </c>
      <c r="C8" s="351" t="s">
        <v>70</v>
      </c>
      <c r="D8" s="351" t="s">
        <v>42</v>
      </c>
      <c r="E8" s="40" t="s">
        <v>49</v>
      </c>
      <c r="F8" s="350">
        <v>1</v>
      </c>
      <c r="G8" s="350">
        <v>1</v>
      </c>
      <c r="H8" s="350">
        <v>2</v>
      </c>
      <c r="I8" s="349">
        <f>SUM(F8:H9)</f>
        <v>4</v>
      </c>
    </row>
    <row r="9" spans="2:9" s="41" customFormat="1" ht="18" customHeight="1" x14ac:dyDescent="0.2">
      <c r="B9" s="350"/>
      <c r="C9" s="351"/>
      <c r="D9" s="351"/>
      <c r="E9" s="40" t="s">
        <v>57</v>
      </c>
      <c r="F9" s="350"/>
      <c r="G9" s="350"/>
      <c r="H9" s="350"/>
      <c r="I9" s="349"/>
    </row>
    <row r="10" spans="2:9" s="41" customFormat="1" ht="18" customHeight="1" x14ac:dyDescent="0.2">
      <c r="B10" s="350" t="s">
        <v>19</v>
      </c>
      <c r="C10" s="351" t="s">
        <v>79</v>
      </c>
      <c r="D10" s="351" t="s">
        <v>44</v>
      </c>
      <c r="E10" s="40" t="s">
        <v>46</v>
      </c>
      <c r="F10" s="350">
        <v>1</v>
      </c>
      <c r="G10" s="350">
        <v>1</v>
      </c>
      <c r="H10" s="350">
        <v>3</v>
      </c>
      <c r="I10" s="349">
        <f>SUM(F10:H12)</f>
        <v>5</v>
      </c>
    </row>
    <row r="11" spans="2:9" s="41" customFormat="1" ht="18" customHeight="1" x14ac:dyDescent="0.2">
      <c r="B11" s="350"/>
      <c r="C11" s="351"/>
      <c r="D11" s="351"/>
      <c r="E11" s="40" t="s">
        <v>51</v>
      </c>
      <c r="F11" s="350"/>
      <c r="G11" s="350"/>
      <c r="H11" s="350"/>
      <c r="I11" s="349"/>
    </row>
    <row r="12" spans="2:9" s="41" customFormat="1" ht="18" customHeight="1" x14ac:dyDescent="0.2">
      <c r="B12" s="350"/>
      <c r="C12" s="351"/>
      <c r="D12" s="351"/>
      <c r="E12" s="40" t="s">
        <v>53</v>
      </c>
      <c r="F12" s="350"/>
      <c r="G12" s="350"/>
      <c r="H12" s="350"/>
      <c r="I12" s="349"/>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350" t="s">
        <v>13</v>
      </c>
      <c r="C14" s="40" t="s">
        <v>72</v>
      </c>
      <c r="D14" s="351" t="s">
        <v>45</v>
      </c>
      <c r="E14" s="351" t="s">
        <v>101</v>
      </c>
      <c r="F14" s="350">
        <v>2</v>
      </c>
      <c r="G14" s="350">
        <v>1</v>
      </c>
      <c r="H14" s="350">
        <v>0</v>
      </c>
      <c r="I14" s="349">
        <f>SUM(F14:H15)</f>
        <v>3</v>
      </c>
    </row>
    <row r="15" spans="2:9" s="41" customFormat="1" ht="18" customHeight="1" x14ac:dyDescent="0.2">
      <c r="B15" s="350"/>
      <c r="C15" s="40" t="s">
        <v>76</v>
      </c>
      <c r="D15" s="351"/>
      <c r="E15" s="351"/>
      <c r="F15" s="350"/>
      <c r="G15" s="350"/>
      <c r="H15" s="350"/>
      <c r="I15" s="349"/>
    </row>
    <row r="16" spans="2:9" s="41" customFormat="1" ht="18" customHeight="1" x14ac:dyDescent="0.2">
      <c r="B16" s="350" t="s">
        <v>14</v>
      </c>
      <c r="C16" s="40" t="s">
        <v>68</v>
      </c>
      <c r="D16" s="40" t="s">
        <v>39</v>
      </c>
      <c r="E16" s="351" t="s">
        <v>101</v>
      </c>
      <c r="F16" s="350">
        <v>2</v>
      </c>
      <c r="G16" s="350">
        <v>2</v>
      </c>
      <c r="H16" s="350">
        <v>0</v>
      </c>
      <c r="I16" s="349">
        <f>SUM(F16:H17)</f>
        <v>4</v>
      </c>
    </row>
    <row r="17" spans="2:9" s="41" customFormat="1" ht="18" customHeight="1" x14ac:dyDescent="0.2">
      <c r="B17" s="350"/>
      <c r="C17" s="40" t="s">
        <v>69</v>
      </c>
      <c r="D17" s="40" t="s">
        <v>43</v>
      </c>
      <c r="E17" s="351"/>
      <c r="F17" s="350"/>
      <c r="G17" s="350"/>
      <c r="H17" s="350"/>
      <c r="I17" s="349"/>
    </row>
    <row r="18" spans="2:9" s="41" customFormat="1" ht="18" customHeight="1" x14ac:dyDescent="0.2">
      <c r="B18" s="350" t="s">
        <v>8</v>
      </c>
      <c r="C18" s="351" t="s">
        <v>75</v>
      </c>
      <c r="D18" s="40" t="s">
        <v>63</v>
      </c>
      <c r="E18" s="351" t="s">
        <v>54</v>
      </c>
      <c r="F18" s="350">
        <v>1</v>
      </c>
      <c r="G18" s="350">
        <v>2</v>
      </c>
      <c r="H18" s="350">
        <v>1</v>
      </c>
      <c r="I18" s="349">
        <f>SUM(F18:H19)</f>
        <v>4</v>
      </c>
    </row>
    <row r="19" spans="2:9" s="41" customFormat="1" ht="18" customHeight="1" x14ac:dyDescent="0.2">
      <c r="B19" s="350"/>
      <c r="C19" s="351"/>
      <c r="D19" s="40" t="s">
        <v>62</v>
      </c>
      <c r="E19" s="351"/>
      <c r="F19" s="350"/>
      <c r="G19" s="350"/>
      <c r="H19" s="350"/>
      <c r="I19" s="349"/>
    </row>
    <row r="20" spans="2:9" s="41" customFormat="1" ht="18" customHeight="1" x14ac:dyDescent="0.2">
      <c r="B20" s="350" t="s">
        <v>7</v>
      </c>
      <c r="C20" s="351" t="s">
        <v>91</v>
      </c>
      <c r="D20" s="40" t="s">
        <v>40</v>
      </c>
      <c r="E20" s="351" t="s">
        <v>101</v>
      </c>
      <c r="F20" s="350">
        <v>1</v>
      </c>
      <c r="G20" s="350">
        <v>2</v>
      </c>
      <c r="H20" s="350">
        <v>0</v>
      </c>
      <c r="I20" s="349">
        <f>SUM(F20:H21)</f>
        <v>3</v>
      </c>
    </row>
    <row r="21" spans="2:9" s="41" customFormat="1" ht="18" customHeight="1" x14ac:dyDescent="0.2">
      <c r="B21" s="350"/>
      <c r="C21" s="351"/>
      <c r="D21" s="40" t="s">
        <v>100</v>
      </c>
      <c r="E21" s="351"/>
      <c r="F21" s="350"/>
      <c r="G21" s="350"/>
      <c r="H21" s="350"/>
      <c r="I21" s="349"/>
    </row>
    <row r="22" spans="2:9" s="41" customFormat="1" ht="18" customHeight="1" x14ac:dyDescent="0.2">
      <c r="B22" s="350" t="s">
        <v>12</v>
      </c>
      <c r="C22" s="40" t="s">
        <v>89</v>
      </c>
      <c r="D22" s="351" t="s">
        <v>94</v>
      </c>
      <c r="E22" s="351" t="s">
        <v>101</v>
      </c>
      <c r="F22" s="350">
        <v>2</v>
      </c>
      <c r="G22" s="350">
        <v>1</v>
      </c>
      <c r="H22" s="350">
        <v>0</v>
      </c>
      <c r="I22" s="349">
        <f>SUM(F22:H23)</f>
        <v>3</v>
      </c>
    </row>
    <row r="23" spans="2:9" s="41" customFormat="1" ht="18" customHeight="1" x14ac:dyDescent="0.2">
      <c r="B23" s="350"/>
      <c r="C23" s="40" t="s">
        <v>82</v>
      </c>
      <c r="D23" s="351"/>
      <c r="E23" s="351"/>
      <c r="F23" s="350"/>
      <c r="G23" s="350"/>
      <c r="H23" s="350"/>
      <c r="I23" s="349"/>
    </row>
    <row r="24" spans="2:9" s="41" customFormat="1" ht="18" customHeight="1" x14ac:dyDescent="0.2">
      <c r="B24" s="350" t="s">
        <v>11</v>
      </c>
      <c r="C24" s="40" t="s">
        <v>73</v>
      </c>
      <c r="D24" s="351" t="s">
        <v>61</v>
      </c>
      <c r="E24" s="351" t="s">
        <v>101</v>
      </c>
      <c r="F24" s="350">
        <v>2</v>
      </c>
      <c r="G24" s="350">
        <v>1</v>
      </c>
      <c r="H24" s="350">
        <v>0</v>
      </c>
      <c r="I24" s="349">
        <f>SUM(F24:H25)</f>
        <v>3</v>
      </c>
    </row>
    <row r="25" spans="2:9" s="41" customFormat="1" ht="18" customHeight="1" x14ac:dyDescent="0.2">
      <c r="B25" s="350"/>
      <c r="C25" s="40" t="s">
        <v>78</v>
      </c>
      <c r="D25" s="351"/>
      <c r="E25" s="351"/>
      <c r="F25" s="350"/>
      <c r="G25" s="350"/>
      <c r="H25" s="350"/>
      <c r="I25" s="349"/>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350" t="s">
        <v>10</v>
      </c>
      <c r="C27" s="351" t="s">
        <v>77</v>
      </c>
      <c r="D27" s="351" t="s">
        <v>66</v>
      </c>
      <c r="E27" s="40" t="s">
        <v>55</v>
      </c>
      <c r="F27" s="350">
        <v>1</v>
      </c>
      <c r="G27" s="350">
        <v>1</v>
      </c>
      <c r="H27" s="350">
        <v>2</v>
      </c>
      <c r="I27" s="349">
        <f>SUM(F27:H28)</f>
        <v>4</v>
      </c>
    </row>
    <row r="28" spans="2:9" s="41" customFormat="1" ht="18" customHeight="1" x14ac:dyDescent="0.2">
      <c r="B28" s="350"/>
      <c r="C28" s="351"/>
      <c r="D28" s="351"/>
      <c r="E28" s="40" t="s">
        <v>56</v>
      </c>
      <c r="F28" s="350"/>
      <c r="G28" s="350"/>
      <c r="H28" s="350"/>
      <c r="I28" s="349"/>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348" t="s">
        <v>107</v>
      </c>
      <c r="C32" s="348"/>
      <c r="D32" s="348"/>
      <c r="E32" s="348"/>
      <c r="F32" s="348"/>
      <c r="G32" s="348"/>
      <c r="H32" s="348"/>
      <c r="I32" s="348"/>
    </row>
    <row r="33" spans="2:9" ht="5.25" customHeight="1" x14ac:dyDescent="0.2">
      <c r="B33" s="48"/>
    </row>
    <row r="34" spans="2:9" x14ac:dyDescent="0.2">
      <c r="B34" s="339" t="s">
        <v>110</v>
      </c>
      <c r="C34" s="340"/>
      <c r="D34" s="340"/>
      <c r="E34" s="340"/>
      <c r="F34" s="340"/>
      <c r="G34" s="340"/>
      <c r="H34" s="340"/>
      <c r="I34" s="341"/>
    </row>
    <row r="35" spans="2:9" x14ac:dyDescent="0.2">
      <c r="B35" s="342" t="s">
        <v>108</v>
      </c>
      <c r="C35" s="343"/>
      <c r="D35" s="343"/>
      <c r="E35" s="343"/>
      <c r="F35" s="343"/>
      <c r="G35" s="343"/>
      <c r="H35" s="343"/>
      <c r="I35" s="344"/>
    </row>
    <row r="36" spans="2:9" x14ac:dyDescent="0.2">
      <c r="B36" s="342" t="s">
        <v>111</v>
      </c>
      <c r="C36" s="343"/>
      <c r="D36" s="343"/>
      <c r="E36" s="343"/>
      <c r="F36" s="343"/>
      <c r="G36" s="343"/>
      <c r="H36" s="343"/>
      <c r="I36" s="344"/>
    </row>
    <row r="37" spans="2:9" x14ac:dyDescent="0.2">
      <c r="B37" s="342" t="s">
        <v>112</v>
      </c>
      <c r="C37" s="343"/>
      <c r="D37" s="343"/>
      <c r="E37" s="343"/>
      <c r="F37" s="343"/>
      <c r="G37" s="343"/>
      <c r="H37" s="343"/>
      <c r="I37" s="344"/>
    </row>
    <row r="38" spans="2:9" x14ac:dyDescent="0.2">
      <c r="B38" s="342" t="s">
        <v>109</v>
      </c>
      <c r="C38" s="343"/>
      <c r="D38" s="343"/>
      <c r="E38" s="343"/>
      <c r="F38" s="343"/>
      <c r="G38" s="343"/>
      <c r="H38" s="343"/>
      <c r="I38" s="344"/>
    </row>
    <row r="39" spans="2:9" x14ac:dyDescent="0.2">
      <c r="B39" s="345" t="s">
        <v>113</v>
      </c>
      <c r="C39" s="346"/>
      <c r="D39" s="346"/>
      <c r="E39" s="346"/>
      <c r="F39" s="346"/>
      <c r="G39" s="346"/>
      <c r="H39" s="346"/>
      <c r="I39" s="347"/>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 ref="B16:B17"/>
    <mergeCell ref="B18:B19"/>
    <mergeCell ref="E14:E15"/>
    <mergeCell ref="D14:D15"/>
    <mergeCell ref="B14:B15"/>
    <mergeCell ref="D10:D12"/>
    <mergeCell ref="C10:C12"/>
    <mergeCell ref="B10:B12"/>
    <mergeCell ref="C8:C9"/>
    <mergeCell ref="B8:B9"/>
    <mergeCell ref="F16:F17"/>
    <mergeCell ref="H14:H15"/>
    <mergeCell ref="H16:H17"/>
    <mergeCell ref="F20:F21"/>
    <mergeCell ref="H20:H21"/>
    <mergeCell ref="G16:G17"/>
    <mergeCell ref="G18:G19"/>
    <mergeCell ref="G20:G21"/>
    <mergeCell ref="F18:F19"/>
    <mergeCell ref="H18:H19"/>
    <mergeCell ref="G14:G15"/>
    <mergeCell ref="H3:H4"/>
    <mergeCell ref="H5:H7"/>
    <mergeCell ref="H8:H9"/>
    <mergeCell ref="H10:H12"/>
    <mergeCell ref="F14:F15"/>
    <mergeCell ref="F3:F4"/>
    <mergeCell ref="G3:G4"/>
    <mergeCell ref="F5:F7"/>
    <mergeCell ref="G5:G7"/>
    <mergeCell ref="F8:F9"/>
    <mergeCell ref="G8:G9"/>
    <mergeCell ref="F10:F12"/>
    <mergeCell ref="G10:G12"/>
    <mergeCell ref="I16:I17"/>
    <mergeCell ref="I18:I19"/>
    <mergeCell ref="I20:I21"/>
    <mergeCell ref="G24:G25"/>
    <mergeCell ref="H24:H25"/>
    <mergeCell ref="G22:G23"/>
    <mergeCell ref="H22:H23"/>
    <mergeCell ref="I3:I4"/>
    <mergeCell ref="I5:I7"/>
    <mergeCell ref="I8:I9"/>
    <mergeCell ref="I10:I12"/>
    <mergeCell ref="I14:I15"/>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B34:I34"/>
    <mergeCell ref="B35:I35"/>
    <mergeCell ref="B36:I36"/>
    <mergeCell ref="B37:I37"/>
    <mergeCell ref="B38:I38"/>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PAA OCI 2020</vt:lpstr>
      <vt:lpstr>Matriz enlaces</vt:lpstr>
      <vt:lpstr>Resumen</vt:lpstr>
      <vt:lpstr>'Matriz enlaces'!Área_de_impresión</vt:lpstr>
      <vt:lpstr>'PAA OCI 2020'!Área_de_impresión</vt:lpstr>
      <vt:lpstr>Resumen!Área_de_impresión</vt:lpstr>
      <vt:lpstr>'PAA OCI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2019-11-18T18:53:05Z</cp:lastPrinted>
  <dcterms:created xsi:type="dcterms:W3CDTF">2017-06-28T20:10:41Z</dcterms:created>
  <dcterms:modified xsi:type="dcterms:W3CDTF">2020-11-15T04:08:26Z</dcterms:modified>
</cp:coreProperties>
</file>