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drawings/drawing1.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3.xml" ContentType="application/vnd.openxmlformats-officedocument.spreadsheetml.comments+xml"/>
  <Override PartName="/xl/pivotTables/pivotTable1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mc:AlternateContent xmlns:mc="http://schemas.openxmlformats.org/markup-compatibility/2006">
    <mc:Choice Requires="x15">
      <x15ac:absPath xmlns:x15ac="http://schemas.microsoft.com/office/spreadsheetml/2010/11/ac" url="C:\Users\marcela.reyes\Documents\ARCHIVO SDA\TRANSPARENCIA (nuevo)\Control\Planes de mejoramiento\Informe resultado segumiento\1er trimestre corte 31-mar-2019\"/>
    </mc:Choice>
  </mc:AlternateContent>
  <xr:revisionPtr revIDLastSave="0" documentId="8_{5DF23AF5-53CF-4AF6-8CE7-F59182E9158D}" xr6:coauthVersionLast="45" xr6:coauthVersionMax="45" xr10:uidLastSave="{00000000-0000-0000-0000-000000000000}"/>
  <bookViews>
    <workbookView xWindow="-120" yWindow="-120" windowWidth="20730" windowHeight="11160" xr2:uid="{00000000-000D-0000-FFFF-FFFF00000000}"/>
  </bookViews>
  <sheets>
    <sheet name="126PE01-PR08-F2" sheetId="1" r:id="rId1"/>
    <sheet name="resumen" sheetId="15" r:id="rId2"/>
    <sheet name="CONSOLIDADO " sheetId="2" r:id="rId3"/>
    <sheet name="CONSOLIDADO %" sheetId="8" r:id="rId4"/>
  </sheets>
  <definedNames>
    <definedName name="__bookmark_1">#REF!</definedName>
    <definedName name="_xlnm._FilterDatabase" localSheetId="0" hidden="1">'126PE01-PR08-F2'!$A$8:$AS$136</definedName>
  </definedNames>
  <calcPr calcId="191029"/>
  <pivotCaches>
    <pivotCache cacheId="0" r:id="rId5"/>
    <pivotCache cacheId="1" r:id="rId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 i="15" l="1"/>
  <c r="E5" i="15"/>
  <c r="E9" i="15" s="1"/>
  <c r="D5" i="15"/>
  <c r="F8" i="15" l="1"/>
  <c r="E11" i="15"/>
  <c r="F5" i="15"/>
  <c r="F7" i="15"/>
  <c r="F6" i="15"/>
  <c r="F9" i="15" l="1"/>
  <c r="AO141" i="1" l="1"/>
  <c r="U17" i="1" l="1"/>
  <c r="V17" i="1"/>
  <c r="W17" i="1" s="1"/>
  <c r="U18" i="1"/>
  <c r="V18" i="1"/>
  <c r="W18" i="1" s="1"/>
  <c r="U19" i="1"/>
  <c r="Z19" i="1" s="1"/>
  <c r="V19" i="1"/>
  <c r="W19" i="1" s="1"/>
  <c r="U20" i="1"/>
  <c r="V20" i="1"/>
  <c r="W20" i="1" s="1"/>
  <c r="U21" i="1"/>
  <c r="V21" i="1"/>
  <c r="W21" i="1" s="1"/>
  <c r="U22" i="1"/>
  <c r="V22" i="1"/>
  <c r="W22" i="1" s="1"/>
  <c r="U23" i="1"/>
  <c r="V23" i="1"/>
  <c r="W23" i="1" s="1"/>
  <c r="U24" i="1"/>
  <c r="Z24" i="1" s="1"/>
  <c r="V24" i="1"/>
  <c r="W24" i="1" s="1"/>
  <c r="U25" i="1"/>
  <c r="V25" i="1"/>
  <c r="W25" i="1" s="1"/>
  <c r="U26" i="1"/>
  <c r="V26" i="1"/>
  <c r="W26" i="1" s="1"/>
  <c r="U27" i="1"/>
  <c r="V27" i="1"/>
  <c r="W27" i="1" s="1"/>
  <c r="U28" i="1"/>
  <c r="Z28" i="1" s="1"/>
  <c r="V28" i="1"/>
  <c r="W28" i="1" s="1"/>
  <c r="U29" i="1"/>
  <c r="Z29" i="1" s="1"/>
  <c r="V29" i="1"/>
  <c r="W29" i="1" s="1"/>
  <c r="U30" i="1"/>
  <c r="V30" i="1"/>
  <c r="W30" i="1" s="1"/>
  <c r="U31" i="1"/>
  <c r="V31" i="1"/>
  <c r="W31" i="1" s="1"/>
  <c r="X31" i="1" l="1"/>
  <c r="Y31" i="1" s="1"/>
  <c r="X19" i="1"/>
  <c r="Y19" i="1" s="1"/>
  <c r="X20" i="1"/>
  <c r="Y20" i="1" s="1"/>
  <c r="X21" i="1"/>
  <c r="Y21" i="1" s="1"/>
  <c r="X26" i="1"/>
  <c r="Y26" i="1" s="1"/>
  <c r="X25" i="1"/>
  <c r="Y25" i="1" s="1"/>
  <c r="X30" i="1"/>
  <c r="Y30" i="1" s="1"/>
  <c r="Z25" i="1"/>
  <c r="Z20" i="1"/>
  <c r="X29" i="1"/>
  <c r="Y29" i="1" s="1"/>
  <c r="X27" i="1"/>
  <c r="Y27" i="1" s="1"/>
  <c r="X24" i="1"/>
  <c r="Y24" i="1" s="1"/>
  <c r="X22" i="1"/>
  <c r="Y22" i="1" s="1"/>
  <c r="X28" i="1"/>
  <c r="Y28" i="1" s="1"/>
  <c r="X17" i="1"/>
  <c r="Y17" i="1" s="1"/>
  <c r="X18" i="1"/>
  <c r="Y18" i="1" s="1"/>
  <c r="X23" i="1"/>
  <c r="Y23" i="1" s="1"/>
  <c r="Z30" i="1"/>
  <c r="Z26" i="1"/>
  <c r="Z22" i="1"/>
  <c r="Z21" i="1"/>
  <c r="Z17" i="1"/>
  <c r="Z31" i="1"/>
  <c r="Z27" i="1"/>
  <c r="Z23" i="1"/>
  <c r="Z18" i="1"/>
  <c r="C104" i="15"/>
  <c r="C102" i="15"/>
  <c r="C103" i="15"/>
  <c r="C101" i="15"/>
  <c r="C106" i="15"/>
  <c r="C105" i="15"/>
  <c r="C107" i="15" l="1"/>
  <c r="AO56" i="1" l="1"/>
  <c r="AN60" i="1"/>
  <c r="AN59" i="1"/>
  <c r="AN58" i="1"/>
  <c r="AN55" i="1"/>
  <c r="Z135" i="1" l="1"/>
  <c r="Y135" i="1"/>
  <c r="V135" i="1"/>
  <c r="W135" i="1" s="1"/>
  <c r="U135" i="1"/>
  <c r="Z134" i="1"/>
  <c r="Y134" i="1"/>
  <c r="V134" i="1"/>
  <c r="W134" i="1" s="1"/>
  <c r="U134" i="1"/>
  <c r="Z133" i="1"/>
  <c r="Y133" i="1"/>
  <c r="V133" i="1"/>
  <c r="W133" i="1" s="1"/>
  <c r="U133" i="1"/>
  <c r="Z132" i="1"/>
  <c r="Y132" i="1"/>
  <c r="V132" i="1"/>
  <c r="W132" i="1" s="1"/>
  <c r="U132" i="1"/>
  <c r="Z131" i="1"/>
  <c r="Y131" i="1"/>
  <c r="V131" i="1"/>
  <c r="W131" i="1" s="1"/>
  <c r="U131" i="1"/>
  <c r="Z130" i="1"/>
  <c r="Y130" i="1"/>
  <c r="V130" i="1"/>
  <c r="W130" i="1" s="1"/>
  <c r="U130" i="1"/>
  <c r="Z129" i="1"/>
  <c r="Y129" i="1"/>
  <c r="V129" i="1"/>
  <c r="W129" i="1" s="1"/>
  <c r="U129" i="1"/>
  <c r="Z128" i="1"/>
  <c r="Y128" i="1"/>
  <c r="V128" i="1"/>
  <c r="W128" i="1" s="1"/>
  <c r="U128" i="1"/>
  <c r="Z105" i="1"/>
  <c r="Y105" i="1"/>
  <c r="V105" i="1"/>
  <c r="W105" i="1" s="1"/>
  <c r="U105" i="1"/>
  <c r="Z104" i="1"/>
  <c r="Y104" i="1"/>
  <c r="V104" i="1"/>
  <c r="W104" i="1" s="1"/>
  <c r="U104" i="1"/>
  <c r="Z103" i="1"/>
  <c r="Y103" i="1"/>
  <c r="V103" i="1"/>
  <c r="W103" i="1" s="1"/>
  <c r="U103" i="1"/>
  <c r="Z102" i="1"/>
  <c r="Y102" i="1"/>
  <c r="V102" i="1"/>
  <c r="W102" i="1" s="1"/>
  <c r="U102" i="1"/>
  <c r="V83" i="1"/>
  <c r="W83" i="1" s="1"/>
  <c r="U83" i="1"/>
  <c r="Z83" i="1" s="1"/>
  <c r="X133" i="1" l="1"/>
  <c r="X135" i="1"/>
  <c r="X130" i="1"/>
  <c r="X102" i="1"/>
  <c r="X104" i="1"/>
  <c r="X131" i="1"/>
  <c r="X105" i="1"/>
  <c r="X132" i="1"/>
  <c r="X129" i="1"/>
  <c r="X134" i="1"/>
  <c r="X83" i="1"/>
  <c r="Y83" i="1" s="1"/>
  <c r="X128" i="1"/>
  <c r="X103" i="1"/>
  <c r="V127" i="1" l="1"/>
  <c r="W127" i="1" s="1"/>
  <c r="U127" i="1"/>
  <c r="Z127" i="1" s="1"/>
  <c r="V126" i="1"/>
  <c r="W126" i="1" s="1"/>
  <c r="U126" i="1"/>
  <c r="Z126" i="1" s="1"/>
  <c r="Z125" i="1"/>
  <c r="Y125" i="1"/>
  <c r="V125" i="1"/>
  <c r="W125" i="1" s="1"/>
  <c r="U125" i="1"/>
  <c r="Z124" i="1"/>
  <c r="Y124" i="1"/>
  <c r="V124" i="1"/>
  <c r="W124" i="1" s="1"/>
  <c r="U124" i="1"/>
  <c r="Z123" i="1"/>
  <c r="Y123" i="1"/>
  <c r="V123" i="1"/>
  <c r="W123" i="1" s="1"/>
  <c r="U123" i="1"/>
  <c r="Z122" i="1"/>
  <c r="Y122" i="1"/>
  <c r="V122" i="1"/>
  <c r="W122" i="1" s="1"/>
  <c r="U122" i="1"/>
  <c r="Z121" i="1"/>
  <c r="Y121" i="1"/>
  <c r="V121" i="1"/>
  <c r="W121" i="1" s="1"/>
  <c r="U121" i="1"/>
  <c r="Z120" i="1"/>
  <c r="Y120" i="1"/>
  <c r="V120" i="1"/>
  <c r="W120" i="1" s="1"/>
  <c r="U120" i="1"/>
  <c r="Z119" i="1"/>
  <c r="Y119" i="1"/>
  <c r="V119" i="1"/>
  <c r="W119" i="1" s="1"/>
  <c r="U119" i="1"/>
  <c r="Z118" i="1"/>
  <c r="Y118" i="1"/>
  <c r="V118" i="1"/>
  <c r="W118" i="1" s="1"/>
  <c r="U118" i="1"/>
  <c r="Z117" i="1"/>
  <c r="Y117" i="1"/>
  <c r="V117" i="1"/>
  <c r="W117" i="1" s="1"/>
  <c r="U117" i="1"/>
  <c r="Z116" i="1"/>
  <c r="Y116" i="1"/>
  <c r="V116" i="1"/>
  <c r="W116" i="1" s="1"/>
  <c r="U116" i="1"/>
  <c r="Z115" i="1"/>
  <c r="Y115" i="1"/>
  <c r="V115" i="1"/>
  <c r="W115" i="1" s="1"/>
  <c r="U115" i="1"/>
  <c r="Z114" i="1"/>
  <c r="Y114" i="1"/>
  <c r="V114" i="1"/>
  <c r="W114" i="1" s="1"/>
  <c r="U114" i="1"/>
  <c r="Z113" i="1"/>
  <c r="Y113" i="1"/>
  <c r="V113" i="1"/>
  <c r="W113" i="1" s="1"/>
  <c r="U113" i="1"/>
  <c r="Z112" i="1"/>
  <c r="Y112" i="1"/>
  <c r="V112" i="1"/>
  <c r="W112" i="1" s="1"/>
  <c r="U112" i="1"/>
  <c r="Z111" i="1"/>
  <c r="Y111" i="1"/>
  <c r="V111" i="1"/>
  <c r="W111" i="1" s="1"/>
  <c r="U111" i="1"/>
  <c r="Z110" i="1"/>
  <c r="Y110" i="1"/>
  <c r="V110" i="1"/>
  <c r="W110" i="1" s="1"/>
  <c r="U110" i="1"/>
  <c r="Z109" i="1"/>
  <c r="Y109" i="1"/>
  <c r="V109" i="1"/>
  <c r="W109" i="1" s="1"/>
  <c r="U109" i="1"/>
  <c r="Z108" i="1"/>
  <c r="Y108" i="1"/>
  <c r="V108" i="1"/>
  <c r="W108" i="1" s="1"/>
  <c r="U108" i="1"/>
  <c r="Z107" i="1"/>
  <c r="Y107" i="1"/>
  <c r="V107" i="1"/>
  <c r="W107" i="1" s="1"/>
  <c r="U107" i="1"/>
  <c r="Z106" i="1"/>
  <c r="Y106" i="1"/>
  <c r="V106" i="1"/>
  <c r="W106" i="1" s="1"/>
  <c r="U106" i="1"/>
  <c r="Z90" i="1"/>
  <c r="Y90" i="1"/>
  <c r="V90" i="1"/>
  <c r="W90" i="1" s="1"/>
  <c r="U90" i="1"/>
  <c r="Z89" i="1"/>
  <c r="Y89" i="1"/>
  <c r="V89" i="1"/>
  <c r="W89" i="1" s="1"/>
  <c r="U89" i="1"/>
  <c r="Z88" i="1"/>
  <c r="Y88" i="1"/>
  <c r="V88" i="1"/>
  <c r="W88" i="1" s="1"/>
  <c r="U88" i="1"/>
  <c r="Z87" i="1"/>
  <c r="Y87" i="1"/>
  <c r="V87" i="1"/>
  <c r="W87" i="1" s="1"/>
  <c r="U87" i="1"/>
  <c r="Z86" i="1"/>
  <c r="Y86" i="1"/>
  <c r="V86" i="1"/>
  <c r="W86" i="1" s="1"/>
  <c r="U86" i="1"/>
  <c r="Z85" i="1"/>
  <c r="Y85" i="1"/>
  <c r="V85" i="1"/>
  <c r="W85" i="1" s="1"/>
  <c r="U85" i="1"/>
  <c r="Z84" i="1"/>
  <c r="Y84" i="1"/>
  <c r="V84" i="1"/>
  <c r="W84" i="1" s="1"/>
  <c r="U84" i="1"/>
  <c r="Z82" i="1"/>
  <c r="Y82" i="1"/>
  <c r="V82" i="1"/>
  <c r="W82" i="1" s="1"/>
  <c r="U82" i="1"/>
  <c r="Z81" i="1"/>
  <c r="Y81" i="1"/>
  <c r="V81" i="1"/>
  <c r="W81" i="1" s="1"/>
  <c r="U81" i="1"/>
  <c r="V80" i="1"/>
  <c r="W80" i="1" s="1"/>
  <c r="U80" i="1"/>
  <c r="Z80" i="1" s="1"/>
  <c r="V79" i="1"/>
  <c r="W79" i="1" s="1"/>
  <c r="U79" i="1"/>
  <c r="Z79" i="1" s="1"/>
  <c r="Z78" i="1"/>
  <c r="Y78" i="1"/>
  <c r="V78" i="1"/>
  <c r="W78" i="1" s="1"/>
  <c r="U78" i="1"/>
  <c r="Z77" i="1"/>
  <c r="Y77" i="1"/>
  <c r="V77" i="1"/>
  <c r="W77" i="1" s="1"/>
  <c r="U77" i="1"/>
  <c r="Z76" i="1"/>
  <c r="Y76" i="1"/>
  <c r="V76" i="1"/>
  <c r="W76" i="1" s="1"/>
  <c r="U76" i="1"/>
  <c r="Z75" i="1"/>
  <c r="Y75" i="1"/>
  <c r="V75" i="1"/>
  <c r="W75" i="1" s="1"/>
  <c r="U75" i="1"/>
  <c r="Z74" i="1"/>
  <c r="Y74" i="1"/>
  <c r="V74" i="1"/>
  <c r="W74" i="1" s="1"/>
  <c r="U74" i="1"/>
  <c r="Z73" i="1"/>
  <c r="Y73" i="1"/>
  <c r="V73" i="1"/>
  <c r="W73" i="1" s="1"/>
  <c r="U73" i="1"/>
  <c r="Z72" i="1"/>
  <c r="Y72" i="1"/>
  <c r="V72" i="1"/>
  <c r="W72" i="1" s="1"/>
  <c r="U72" i="1"/>
  <c r="Z71" i="1"/>
  <c r="Y71" i="1"/>
  <c r="V71" i="1"/>
  <c r="W71" i="1" s="1"/>
  <c r="U71" i="1"/>
  <c r="Z70" i="1"/>
  <c r="Y70" i="1"/>
  <c r="V70" i="1"/>
  <c r="W70" i="1" s="1"/>
  <c r="U70" i="1"/>
  <c r="Z69" i="1"/>
  <c r="Y69" i="1"/>
  <c r="V69" i="1"/>
  <c r="W69" i="1" s="1"/>
  <c r="U69" i="1"/>
  <c r="Z68" i="1"/>
  <c r="Y68" i="1"/>
  <c r="V68" i="1"/>
  <c r="W68" i="1" s="1"/>
  <c r="U68" i="1"/>
  <c r="Z67" i="1"/>
  <c r="Y67" i="1"/>
  <c r="V67" i="1"/>
  <c r="W67" i="1" s="1"/>
  <c r="U67" i="1"/>
  <c r="X85" i="1" l="1"/>
  <c r="X89" i="1"/>
  <c r="X74" i="1"/>
  <c r="X78" i="1"/>
  <c r="X121" i="1"/>
  <c r="X123" i="1"/>
  <c r="X125" i="1"/>
  <c r="X127" i="1"/>
  <c r="Y127" i="1" s="1"/>
  <c r="X67" i="1"/>
  <c r="X69" i="1"/>
  <c r="X82" i="1"/>
  <c r="X106" i="1"/>
  <c r="X114" i="1"/>
  <c r="X70" i="1"/>
  <c r="X90" i="1"/>
  <c r="X109" i="1"/>
  <c r="X113" i="1"/>
  <c r="X73" i="1"/>
  <c r="X75" i="1"/>
  <c r="X79" i="1"/>
  <c r="Y79" i="1" s="1"/>
  <c r="X117" i="1"/>
  <c r="X116" i="1"/>
  <c r="X86" i="1"/>
  <c r="X115" i="1"/>
  <c r="X84" i="1"/>
  <c r="X120" i="1"/>
  <c r="X122" i="1"/>
  <c r="X107" i="1"/>
  <c r="X81" i="1"/>
  <c r="X112" i="1"/>
  <c r="X76" i="1"/>
  <c r="X80" i="1"/>
  <c r="Y80" i="1" s="1"/>
  <c r="X111" i="1"/>
  <c r="X68" i="1"/>
  <c r="X77" i="1"/>
  <c r="X108" i="1"/>
  <c r="X124" i="1"/>
  <c r="X72" i="1"/>
  <c r="X88" i="1"/>
  <c r="X119" i="1"/>
  <c r="X71" i="1"/>
  <c r="X87" i="1"/>
  <c r="X118" i="1"/>
  <c r="X110" i="1"/>
  <c r="X126" i="1"/>
  <c r="Y126" i="1" s="1"/>
  <c r="V16" i="1"/>
  <c r="V32" i="1"/>
  <c r="V91" i="1"/>
  <c r="V92" i="1"/>
  <c r="V93" i="1"/>
  <c r="V33" i="1"/>
  <c r="V34" i="1"/>
  <c r="V35" i="1"/>
  <c r="V40" i="1"/>
  <c r="V9" i="1"/>
  <c r="V41" i="1"/>
  <c r="V42" i="1"/>
  <c r="V43" i="1"/>
  <c r="V44" i="1"/>
  <c r="V10" i="1"/>
  <c r="V45" i="1"/>
  <c r="V36" i="1"/>
  <c r="V37" i="1"/>
  <c r="V46" i="1"/>
  <c r="V47" i="1"/>
  <c r="V11" i="1"/>
  <c r="V12" i="1"/>
  <c r="V48" i="1"/>
  <c r="V49" i="1"/>
  <c r="V50" i="1"/>
  <c r="V51" i="1"/>
  <c r="V13" i="1"/>
  <c r="V52" i="1"/>
  <c r="V53" i="1"/>
  <c r="V14" i="1"/>
  <c r="V94" i="1"/>
  <c r="V95" i="1"/>
  <c r="V54" i="1"/>
  <c r="V55" i="1"/>
  <c r="V56" i="1"/>
  <c r="V57" i="1"/>
  <c r="V96" i="1"/>
  <c r="V97" i="1"/>
  <c r="V58" i="1"/>
  <c r="V59" i="1"/>
  <c r="V60" i="1"/>
  <c r="V38" i="1"/>
  <c r="V98" i="1"/>
  <c r="V99" i="1"/>
  <c r="V61" i="1"/>
  <c r="V62" i="1"/>
  <c r="V63" i="1"/>
  <c r="V64" i="1"/>
  <c r="V100" i="1"/>
  <c r="V101" i="1"/>
  <c r="V65" i="1"/>
  <c r="V39" i="1"/>
  <c r="V66" i="1"/>
  <c r="V15" i="1"/>
  <c r="W15" i="1" s="1"/>
  <c r="U16" i="1"/>
  <c r="U32" i="1"/>
  <c r="U91" i="1"/>
  <c r="U92" i="1"/>
  <c r="U93" i="1"/>
  <c r="U33" i="1"/>
  <c r="U34" i="1"/>
  <c r="U35" i="1"/>
  <c r="U40" i="1"/>
  <c r="U9" i="1"/>
  <c r="U41" i="1"/>
  <c r="U42" i="1"/>
  <c r="U43" i="1"/>
  <c r="U44" i="1"/>
  <c r="U10" i="1"/>
  <c r="U45" i="1"/>
  <c r="U36" i="1"/>
  <c r="U37" i="1"/>
  <c r="U46" i="1"/>
  <c r="U47" i="1"/>
  <c r="U11" i="1"/>
  <c r="U12" i="1"/>
  <c r="U48" i="1"/>
  <c r="U49" i="1"/>
  <c r="U50" i="1"/>
  <c r="U51" i="1"/>
  <c r="U13" i="1"/>
  <c r="U52" i="1"/>
  <c r="U53" i="1"/>
  <c r="U14" i="1"/>
  <c r="U94" i="1"/>
  <c r="U95" i="1"/>
  <c r="U54" i="1"/>
  <c r="U55" i="1"/>
  <c r="U56" i="1"/>
  <c r="U57" i="1"/>
  <c r="U96" i="1"/>
  <c r="U97" i="1"/>
  <c r="U58" i="1"/>
  <c r="U59" i="1"/>
  <c r="U60" i="1"/>
  <c r="U38" i="1"/>
  <c r="U98" i="1"/>
  <c r="U99" i="1"/>
  <c r="U61" i="1"/>
  <c r="U62" i="1"/>
  <c r="U63" i="1"/>
  <c r="U64" i="1"/>
  <c r="U100" i="1"/>
  <c r="U101" i="1"/>
  <c r="U65" i="1"/>
  <c r="U39" i="1"/>
  <c r="U66" i="1"/>
  <c r="U15" i="1"/>
  <c r="V136" i="1" l="1"/>
  <c r="U136" i="1"/>
  <c r="Z16" i="1"/>
  <c r="Z32" i="1"/>
  <c r="Z91" i="1"/>
  <c r="Z92" i="1"/>
  <c r="Z93" i="1"/>
  <c r="Z33" i="1"/>
  <c r="Z34" i="1"/>
  <c r="Z35" i="1"/>
  <c r="Z40" i="1"/>
  <c r="Z9" i="1"/>
  <c r="Z41" i="1"/>
  <c r="Z42" i="1"/>
  <c r="Z43" i="1"/>
  <c r="Z44" i="1"/>
  <c r="Z10" i="1"/>
  <c r="Z45" i="1"/>
  <c r="Z36" i="1"/>
  <c r="Z37" i="1"/>
  <c r="Z46" i="1"/>
  <c r="Z47" i="1"/>
  <c r="Z11" i="1"/>
  <c r="Z12" i="1"/>
  <c r="Z48" i="1"/>
  <c r="Z49" i="1"/>
  <c r="Z50" i="1"/>
  <c r="Z51" i="1"/>
  <c r="Z13" i="1"/>
  <c r="Z52" i="1"/>
  <c r="Z53" i="1"/>
  <c r="Z14" i="1"/>
  <c r="Z94" i="1"/>
  <c r="Z95" i="1"/>
  <c r="Z54" i="1"/>
  <c r="Z55" i="1"/>
  <c r="Z56" i="1"/>
  <c r="Z57" i="1"/>
  <c r="Z96" i="1"/>
  <c r="Z97" i="1"/>
  <c r="Z58" i="1"/>
  <c r="Z59" i="1"/>
  <c r="Z60" i="1"/>
  <c r="Z38" i="1"/>
  <c r="Z98" i="1"/>
  <c r="Z99" i="1"/>
  <c r="Z61" i="1"/>
  <c r="Z62" i="1"/>
  <c r="Z63" i="1"/>
  <c r="Z64" i="1"/>
  <c r="Z100" i="1"/>
  <c r="Z101" i="1"/>
  <c r="Z65" i="1"/>
  <c r="Z39" i="1"/>
  <c r="Z66" i="1"/>
  <c r="W16" i="1"/>
  <c r="W32" i="1"/>
  <c r="W91" i="1"/>
  <c r="W92" i="1"/>
  <c r="W93" i="1"/>
  <c r="W33" i="1"/>
  <c r="W34" i="1"/>
  <c r="W35" i="1"/>
  <c r="W40" i="1"/>
  <c r="W9" i="1"/>
  <c r="W41" i="1"/>
  <c r="W42" i="1"/>
  <c r="W43" i="1"/>
  <c r="W44" i="1"/>
  <c r="W10" i="1"/>
  <c r="W45" i="1"/>
  <c r="W36" i="1"/>
  <c r="W37" i="1"/>
  <c r="W46" i="1"/>
  <c r="W47" i="1"/>
  <c r="W11" i="1"/>
  <c r="W12" i="1"/>
  <c r="W48" i="1"/>
  <c r="W49" i="1"/>
  <c r="W50" i="1"/>
  <c r="W51" i="1"/>
  <c r="W13" i="1"/>
  <c r="W52" i="1"/>
  <c r="W53" i="1"/>
  <c r="W14" i="1"/>
  <c r="W94" i="1"/>
  <c r="W95" i="1"/>
  <c r="W54" i="1"/>
  <c r="W55" i="1"/>
  <c r="W56" i="1"/>
  <c r="W57" i="1"/>
  <c r="W96" i="1"/>
  <c r="W97" i="1"/>
  <c r="W58" i="1"/>
  <c r="W59" i="1"/>
  <c r="W60" i="1"/>
  <c r="W38" i="1"/>
  <c r="W98" i="1"/>
  <c r="W99" i="1"/>
  <c r="W61" i="1"/>
  <c r="W62" i="1"/>
  <c r="W63" i="1"/>
  <c r="W64" i="1"/>
  <c r="W100" i="1"/>
  <c r="W101" i="1"/>
  <c r="W65" i="1"/>
  <c r="W39" i="1"/>
  <c r="W66" i="1"/>
  <c r="W136" i="1" l="1"/>
  <c r="Y100" i="1"/>
  <c r="X100" i="1"/>
  <c r="Y96" i="1"/>
  <c r="X96" i="1"/>
  <c r="X13" i="1"/>
  <c r="Y13" i="1" s="1"/>
  <c r="X46" i="1"/>
  <c r="Y46" i="1" s="1"/>
  <c r="X40" i="1"/>
  <c r="Y40" i="1" s="1"/>
  <c r="X65" i="1"/>
  <c r="Y65" i="1" s="1"/>
  <c r="X64" i="1"/>
  <c r="Y64" i="1" s="1"/>
  <c r="Y99" i="1"/>
  <c r="X99" i="1"/>
  <c r="X59" i="1"/>
  <c r="Y59" i="1" s="1"/>
  <c r="X57" i="1"/>
  <c r="Y57" i="1" s="1"/>
  <c r="Y94" i="1"/>
  <c r="X94" i="1"/>
  <c r="X51" i="1"/>
  <c r="Y51" i="1" s="1"/>
  <c r="X12" i="1"/>
  <c r="Y12" i="1" s="1"/>
  <c r="X37" i="1"/>
  <c r="Y37" i="1" s="1"/>
  <c r="X42" i="1"/>
  <c r="Y42" i="1" s="1"/>
  <c r="X35" i="1"/>
  <c r="Y35" i="1" s="1"/>
  <c r="Y91" i="1"/>
  <c r="X91" i="1"/>
  <c r="X32" i="1"/>
  <c r="Y32" i="1" s="1"/>
  <c r="X39" i="1"/>
  <c r="Y39" i="1" s="1"/>
  <c r="X60" i="1"/>
  <c r="Y60" i="1" s="1"/>
  <c r="Y95" i="1"/>
  <c r="X95" i="1"/>
  <c r="X48" i="1"/>
  <c r="Y48" i="1" s="1"/>
  <c r="X43" i="1"/>
  <c r="Y43" i="1" s="1"/>
  <c r="X33" i="1"/>
  <c r="Y33" i="1" s="1"/>
  <c r="Y98" i="1"/>
  <c r="X98" i="1"/>
  <c r="X58" i="1"/>
  <c r="Y58" i="1" s="1"/>
  <c r="X56" i="1"/>
  <c r="Y56" i="1" s="1"/>
  <c r="X53" i="1"/>
  <c r="Y53" i="1" s="1"/>
  <c r="X50" i="1"/>
  <c r="Y50" i="1" s="1"/>
  <c r="X11" i="1"/>
  <c r="Y11" i="1" s="1"/>
  <c r="X36" i="1"/>
  <c r="Y36" i="1" s="1"/>
  <c r="X41" i="1"/>
  <c r="Y41" i="1" s="1"/>
  <c r="X34" i="1"/>
  <c r="Y34" i="1" s="1"/>
  <c r="Y93" i="1"/>
  <c r="X93" i="1"/>
  <c r="X61" i="1"/>
  <c r="Y61" i="1" s="1"/>
  <c r="X14" i="1"/>
  <c r="Y14" i="1" s="1"/>
  <c r="X10" i="1"/>
  <c r="Y10" i="1" s="1"/>
  <c r="X63" i="1"/>
  <c r="Y63" i="1" s="1"/>
  <c r="X66" i="1"/>
  <c r="Y66" i="1" s="1"/>
  <c r="Y101" i="1"/>
  <c r="X101" i="1"/>
  <c r="X62" i="1"/>
  <c r="Y62" i="1" s="1"/>
  <c r="X38" i="1"/>
  <c r="Y38" i="1" s="1"/>
  <c r="Y97" i="1"/>
  <c r="X97" i="1"/>
  <c r="X55" i="1"/>
  <c r="Y55" i="1" s="1"/>
  <c r="X54" i="1"/>
  <c r="Y54" i="1" s="1"/>
  <c r="X52" i="1"/>
  <c r="Y52" i="1" s="1"/>
  <c r="X49" i="1"/>
  <c r="Y49" i="1" s="1"/>
  <c r="X47" i="1"/>
  <c r="Y47" i="1" s="1"/>
  <c r="X45" i="1"/>
  <c r="Y45" i="1" s="1"/>
  <c r="X44" i="1"/>
  <c r="Y44" i="1" s="1"/>
  <c r="X9" i="1"/>
  <c r="Y92" i="1"/>
  <c r="X92" i="1"/>
  <c r="X16" i="1"/>
  <c r="Y16" i="1" s="1"/>
  <c r="G13" i="8"/>
  <c r="G15" i="8"/>
  <c r="G20" i="8"/>
  <c r="F13" i="8"/>
  <c r="F20" i="8"/>
  <c r="Y9" i="1" l="1"/>
  <c r="X15" i="1"/>
  <c r="X136" i="1" s="1"/>
  <c r="Y15" i="1" l="1"/>
  <c r="Y136" i="1" s="1"/>
  <c r="Z15" i="1"/>
  <c r="Z136" i="1" s="1"/>
  <c r="G25" i="2" l="1"/>
  <c r="F16" i="8" l="1"/>
  <c r="F17" i="8"/>
  <c r="F18" i="8"/>
  <c r="F19" i="8"/>
  <c r="F9" i="8"/>
  <c r="F15" i="8"/>
  <c r="F10" i="8"/>
  <c r="F12" i="8"/>
  <c r="F5" i="8"/>
  <c r="F11" i="8"/>
  <c r="F7" i="8"/>
  <c r="F4" i="8"/>
  <c r="F6" i="8"/>
  <c r="F14" i="8"/>
  <c r="F8" i="8"/>
  <c r="G27" i="2"/>
  <c r="D15" i="2" l="1"/>
  <c r="G24" i="2" l="1"/>
  <c r="G12" i="8" l="1"/>
  <c r="G16" i="8"/>
  <c r="G19" i="8"/>
  <c r="G17" i="8"/>
  <c r="G9" i="8"/>
  <c r="G10" i="8"/>
  <c r="G18" i="8"/>
  <c r="G26" i="2"/>
  <c r="G6" i="8"/>
  <c r="G14" i="8"/>
  <c r="G7" i="8"/>
  <c r="G5" i="8"/>
  <c r="G8" i="8"/>
  <c r="G4" i="8"/>
  <c r="G11"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andrea romero</author>
    <author>FRANCISCO.ROMERO</author>
    <author>SARA.MOYANO</author>
  </authors>
  <commentList>
    <comment ref="Q5" authorId="0" shapeId="0" xr:uid="{F9E351F3-7B25-47D4-BEE3-4FD63A105548}">
      <text>
        <r>
          <rPr>
            <b/>
            <sz val="9"/>
            <color indexed="81"/>
            <rFont val="Tahoma"/>
            <family val="2"/>
          </rPr>
          <t>OCI:</t>
        </r>
        <r>
          <rPr>
            <sz val="9"/>
            <color indexed="81"/>
            <rFont val="Tahoma"/>
            <family val="2"/>
          </rPr>
          <t xml:space="preserve">
(28) VARIABLES DEL INDICADOR</t>
        </r>
      </text>
    </comment>
    <comment ref="Q8" authorId="1" shapeId="0" xr:uid="{BDEF5279-F4FD-44FB-9A43-B0D02E03707E}">
      <text>
        <r>
          <rPr>
            <b/>
            <sz val="9"/>
            <color indexed="81"/>
            <rFont val="Tahoma"/>
            <family val="2"/>
          </rPr>
          <t>FRANCISCO.ROMERO:</t>
        </r>
        <r>
          <rPr>
            <sz val="9"/>
            <color indexed="81"/>
            <rFont val="Tahoma"/>
            <family val="2"/>
          </rPr>
          <t xml:space="preserve">
 VARIABLES DEL INDICADOR: registre el valor de las variables que conforman el
indicador (Máximo 300 caracteres).</t>
        </r>
      </text>
    </comment>
    <comment ref="AL8" authorId="1" shapeId="0" xr:uid="{66B52081-6D84-4123-933C-48FB6F310D4F}">
      <text>
        <r>
          <rPr>
            <b/>
            <sz val="9"/>
            <color indexed="81"/>
            <rFont val="Tahoma"/>
            <family val="2"/>
          </rPr>
          <t>OCI:</t>
        </r>
        <r>
          <rPr>
            <sz val="9"/>
            <color indexed="81"/>
            <rFont val="Tahoma"/>
            <family val="2"/>
          </rPr>
          <t xml:space="preserve">
</t>
        </r>
        <r>
          <rPr>
            <sz val="12"/>
            <color indexed="81"/>
            <rFont val="Tahoma"/>
            <family val="2"/>
          </rPr>
          <t>incorpore  el  resultado  del  indicador  a  la  fecha  de
corte  de
l 
seguimiento
respectivo.
(Número con dos decimales)</t>
        </r>
      </text>
    </comment>
    <comment ref="AN8" authorId="1" shapeId="0" xr:uid="{E314E0D5-3410-428D-B4D1-1AD553AE45B0}">
      <text>
        <r>
          <rPr>
            <b/>
            <sz val="9"/>
            <color indexed="81"/>
            <rFont val="Tahoma"/>
            <family val="2"/>
          </rPr>
          <t>OCI:</t>
        </r>
        <r>
          <rPr>
            <sz val="9"/>
            <color indexed="81"/>
            <rFont val="Tahoma"/>
            <family val="2"/>
          </rPr>
          <t xml:space="preserve">
</t>
        </r>
        <r>
          <rPr>
            <sz val="11"/>
            <color indexed="81"/>
            <rFont val="Tahoma"/>
            <family val="2"/>
          </rPr>
          <t>Incorpore el seguimiento de la acción a la fecha de corte  del  seguimiento, el análisis  debe  ser  coherente  con  el  resultado  del  indicador y  el avance en la ejecución de las actividades. (Máximo 600 caracteres)</t>
        </r>
      </text>
    </comment>
    <comment ref="AO8" authorId="1" shapeId="0" xr:uid="{62697DC6-9149-4D2F-8FCD-4CC154E41475}">
      <text>
        <r>
          <rPr>
            <b/>
            <sz val="11"/>
            <color indexed="81"/>
            <rFont val="Tahoma"/>
            <family val="2"/>
          </rPr>
          <t>OCI:</t>
        </r>
        <r>
          <rPr>
            <sz val="11"/>
            <color indexed="81"/>
            <rFont val="Tahoma"/>
            <family val="2"/>
          </rPr>
          <t xml:space="preserve">
Califique  de  0  a  100  el  porcentaje  de  avance  de  la  acción  teniendo 
en cuenta el seguimiento registrado a la fecha de reporte. 
(Máximo 3 dígitos sin decimales)</t>
        </r>
      </text>
    </comment>
    <comment ref="AN22" authorId="1" shapeId="0" xr:uid="{D708823D-6CE6-4260-AE87-E542E22CA13D}">
      <text>
        <r>
          <rPr>
            <b/>
            <sz val="9"/>
            <color indexed="81"/>
            <rFont val="Tahoma"/>
            <charset val="1"/>
          </rPr>
          <t>FRANCISCO.ROMERO:</t>
        </r>
        <r>
          <rPr>
            <sz val="9"/>
            <color indexed="81"/>
            <rFont val="Tahoma"/>
            <charset val="1"/>
          </rPr>
          <t xml:space="preserve">
Ver fores 2019IE79773 seguimiento</t>
        </r>
      </text>
    </comment>
    <comment ref="AN26" authorId="1" shapeId="0" xr:uid="{C0744F93-9D1F-49BF-A77D-2F2E2BA65F27}">
      <text>
        <r>
          <rPr>
            <b/>
            <sz val="9"/>
            <color indexed="81"/>
            <rFont val="Tahoma"/>
            <charset val="1"/>
          </rPr>
          <t>FRANCISCO.ROMERO:</t>
        </r>
        <r>
          <rPr>
            <sz val="9"/>
            <color indexed="81"/>
            <rFont val="Tahoma"/>
            <charset val="1"/>
          </rPr>
          <t xml:space="preserve">
Ver forest 2019IE76595 SER soportes</t>
        </r>
      </text>
    </comment>
    <comment ref="AM33" authorId="1" shapeId="0" xr:uid="{FBBD01D8-BD0A-489B-9B7B-55A4AF623955}">
      <text>
        <r>
          <rPr>
            <b/>
            <sz val="9"/>
            <color indexed="81"/>
            <rFont val="Tahoma"/>
            <family val="2"/>
          </rPr>
          <t>FRANCISCO.ROMERO:</t>
        </r>
        <r>
          <rPr>
            <sz val="9"/>
            <color indexed="81"/>
            <rFont val="Tahoma"/>
            <family val="2"/>
          </rPr>
          <t xml:space="preserve">
andrea romero:
La DCA remite información y soportes con 2018IE23324  del 2018-02-08. SE encuentran pendientes de sistematización de procedimientos  (EVIDENCIA – HALLAZGO 2.3.1.2.3.1. sistematización recibo Pagos por anticipado)</t>
        </r>
      </text>
    </comment>
    <comment ref="AK42" authorId="1" shapeId="0" xr:uid="{AFD83773-5008-43BB-A870-E45244C1F3B6}">
      <text>
        <r>
          <rPr>
            <b/>
            <sz val="9"/>
            <color indexed="81"/>
            <rFont val="Tahoma"/>
            <family val="2"/>
          </rPr>
          <t>FRANCISCO.ROMERO:</t>
        </r>
        <r>
          <rPr>
            <sz val="9"/>
            <color indexed="81"/>
            <rFont val="Tahoma"/>
            <family val="2"/>
          </rPr>
          <t xml:space="preserve">
mediante rad 2018IE244875 de 19-10-2018 la SGCD solicita el PM y su seguimiento</t>
        </r>
      </text>
    </comment>
    <comment ref="AK43" authorId="1" shapeId="0" xr:uid="{40DC1DDA-9D47-491D-9C42-397802CF2C92}">
      <text>
        <r>
          <rPr>
            <b/>
            <sz val="9"/>
            <color indexed="81"/>
            <rFont val="Tahoma"/>
            <family val="2"/>
          </rPr>
          <t>FRANCISCO.ROMERO:</t>
        </r>
        <r>
          <rPr>
            <sz val="9"/>
            <color indexed="81"/>
            <rFont val="Tahoma"/>
            <family val="2"/>
          </rPr>
          <t xml:space="preserve">
mediante rad 2018IE244875 de 19-10-2018 la SGCD solicita el PM y su seguimiento</t>
        </r>
      </text>
    </comment>
    <comment ref="AK60" authorId="2" shapeId="0" xr:uid="{99F00797-DB32-4D28-8D88-241B3CBF0569}">
      <text>
        <r>
          <rPr>
            <b/>
            <sz val="9"/>
            <color indexed="81"/>
            <rFont val="Tahoma"/>
            <family val="2"/>
          </rPr>
          <t>francisco favor revisar la accion porque DGC dice que esa no es</t>
        </r>
        <r>
          <rPr>
            <sz val="9"/>
            <color indexed="81"/>
            <rFont val="Tahoma"/>
            <family val="2"/>
          </rPr>
          <t xml:space="preserve">
</t>
        </r>
      </text>
    </comment>
    <comment ref="AM60" authorId="1" shapeId="0" xr:uid="{AFA3E0DE-6354-460B-9462-73BBFE5AEE74}">
      <text>
        <r>
          <rPr>
            <b/>
            <sz val="9"/>
            <color indexed="81"/>
            <rFont val="Tahoma"/>
            <family val="2"/>
          </rPr>
          <t>FRANCISCO.ROMERO:</t>
        </r>
        <r>
          <rPr>
            <sz val="9"/>
            <color indexed="81"/>
            <rFont val="Tahoma"/>
            <family val="2"/>
          </rPr>
          <t xml:space="preserve">
mediante rad 2018IE244875 de 19-10-2018 la SGCD solicita el PM y su seguimiento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FRANCISCO.ROMERO</author>
  </authors>
  <commentList>
    <comment ref="D255" authorId="0" shapeId="0" xr:uid="{67E5F0F7-67FB-42B1-810E-79A5F7A03922}">
      <text>
        <r>
          <rPr>
            <b/>
            <sz val="11"/>
            <color indexed="81"/>
            <rFont val="Tahoma"/>
            <family val="2"/>
          </rPr>
          <t>OCI:</t>
        </r>
        <r>
          <rPr>
            <sz val="11"/>
            <color indexed="81"/>
            <rFont val="Tahoma"/>
            <family val="2"/>
          </rPr>
          <t xml:space="preserve">
Califique  de  0  a  100  el  porcentaje  de  avance  de  la  acción  teniendo 
en cuenta el seguimiento registrado a la fecha de reporte. 
(Máximo 3 dígitos sin decimales)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laquijano</author>
  </authors>
  <commentList>
    <comment ref="A13" authorId="0" shapeId="0" xr:uid="{00000000-0006-0000-0100-000001000000}">
      <text>
        <r>
          <rPr>
            <b/>
            <sz val="8"/>
            <color indexed="81"/>
            <rFont val="Tahoma"/>
            <family val="2"/>
          </rPr>
          <t>Consignar la fecha (dia-mes-año) de subscripción del plan en la celda demarcada</t>
        </r>
        <r>
          <rPr>
            <sz val="8"/>
            <color indexed="81"/>
            <rFont val="Tahoma"/>
            <family val="2"/>
          </rPr>
          <t xml:space="preserve">
 </t>
        </r>
      </text>
    </comment>
  </commentList>
</comments>
</file>

<file path=xl/sharedStrings.xml><?xml version="1.0" encoding="utf-8"?>
<sst xmlns="http://schemas.openxmlformats.org/spreadsheetml/2006/main" count="3268" uniqueCount="1009">
  <si>
    <t>ACTIVIDADES / PLAZO EN SEMANAS</t>
  </si>
  <si>
    <t>ACTIVIDADES / AVANCE FÍSICO DE EJECUCIÓN</t>
  </si>
  <si>
    <t>FILA_1</t>
  </si>
  <si>
    <t>FILA_2</t>
  </si>
  <si>
    <t>FILA_3</t>
  </si>
  <si>
    <t>FILA_4</t>
  </si>
  <si>
    <t>FILA_5</t>
  </si>
  <si>
    <t>TIPO DE ACCIÓN 
C, AC, AP, AM</t>
  </si>
  <si>
    <t>Puntaje Logrado por las Actividades  (PLA)</t>
  </si>
  <si>
    <t xml:space="preserve">Puntaje Logrado por las Actividades Vencidas (PLAV)  </t>
  </si>
  <si>
    <t>Puntaje Atribuido a las Actividades Vencidas (PAAVI)</t>
  </si>
  <si>
    <t>Fecha de Evaluación:</t>
  </si>
  <si>
    <t xml:space="preserve">Informe presentado a la Contraloría General de la República </t>
  </si>
  <si>
    <t>SEGUIMIENTO PLANES DE MEJORAMIENTO</t>
  </si>
  <si>
    <t>FORMULARIO 14.1</t>
  </si>
  <si>
    <t xml:space="preserve">Entidad: </t>
  </si>
  <si>
    <t xml:space="preserve">Representante Legal:  </t>
  </si>
  <si>
    <t>NIT</t>
  </si>
  <si>
    <t xml:space="preserve">Período Informado: </t>
  </si>
  <si>
    <t xml:space="preserve">Fecha de Suscripción: </t>
  </si>
  <si>
    <t xml:space="preserve">Fecha de Evaluación: </t>
  </si>
  <si>
    <t>Puntajes base de evaluación:</t>
  </si>
  <si>
    <t>Puntaje base evaluación de cumplimiento</t>
  </si>
  <si>
    <t xml:space="preserve">PBEC = </t>
  </si>
  <si>
    <t xml:space="preserve">Puntaje base evaluación de avance </t>
  </si>
  <si>
    <t xml:space="preserve">PBEA = </t>
  </si>
  <si>
    <t>CPM = POMVi/PBEC</t>
  </si>
  <si>
    <t xml:space="preserve">Avance del plan de mejoramiento </t>
  </si>
  <si>
    <t>AP= POMi/PBEA</t>
  </si>
  <si>
    <t>AVANCE</t>
  </si>
  <si>
    <t>CUMPLIMIENTO</t>
  </si>
  <si>
    <t>% AVANCE</t>
  </si>
  <si>
    <t>Suma de Puntaje Logrado por las Actividades  (PLA)</t>
  </si>
  <si>
    <t>PROPÓSITO DE LA ACCIÓN</t>
  </si>
  <si>
    <t>DEPENDENCIA RESPONSABLE</t>
  </si>
  <si>
    <t xml:space="preserve">PROCESO </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</si>
  <si>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</si>
  <si>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</si>
  <si>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</si>
  <si>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</si>
  <si>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</si>
  <si>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</si>
  <si>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</si>
  <si>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</si>
  <si>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</si>
  <si>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</si>
  <si>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</si>
  <si>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</si>
  <si>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</si>
  <si>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</si>
  <si>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</si>
  <si>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</si>
  <si>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</si>
  <si>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</si>
  <si>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</si>
  <si>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</si>
  <si>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</si>
  <si>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</si>
  <si>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</si>
  <si>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</si>
  <si>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</si>
  <si>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</si>
  <si>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</si>
  <si>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</si>
  <si>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</si>
  <si>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</si>
  <si>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</si>
  <si>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</si>
  <si>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</si>
  <si>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</si>
  <si>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</si>
  <si>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</si>
  <si>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</si>
  <si>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</si>
  <si>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</si>
  <si>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</si>
  <si>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</si>
  <si>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</si>
  <si>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</si>
  <si>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</si>
  <si>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</si>
  <si>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</si>
  <si>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</si>
  <si>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</si>
  <si>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</si>
  <si>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</si>
  <si>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</si>
  <si>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</si>
  <si>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</si>
  <si>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</si>
  <si>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</si>
  <si>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</si>
  <si>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</si>
  <si>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</si>
  <si>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</si>
  <si>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</si>
  <si>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</si>
  <si>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</si>
  <si>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</si>
  <si>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</si>
  <si>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La actividad se realizó dentro de los tiempos programados</t>
  </si>
  <si>
    <t>El hallazgo se vuelve a presentar dentro de los siguientes seis meses de cerrada la totalidad de las actividades</t>
  </si>
  <si>
    <t xml:space="preserve">Suma de Puntaje Logrado por las Actividades Vencidas (PLAV)  </t>
  </si>
  <si>
    <t>Etiquetas de fila</t>
  </si>
  <si>
    <t>Total general</t>
  </si>
  <si>
    <t>%  CUMPLIMIENTO</t>
  </si>
  <si>
    <t xml:space="preserve">Cumplimiento al plan de Mejoramiento </t>
  </si>
  <si>
    <t>[1]</t>
  </si>
  <si>
    <t>SEGUIMIENTO AUTOEVALUACION</t>
  </si>
  <si>
    <t>SEGUIMIENTO Y EVALUACION OCI</t>
  </si>
  <si>
    <t>SEGUIMIENTO</t>
  </si>
  <si>
    <t>-</t>
  </si>
  <si>
    <t>.</t>
  </si>
  <si>
    <t>FORMULACION</t>
  </si>
  <si>
    <t>Planeación Ambiental</t>
  </si>
  <si>
    <t>HALLAZGO</t>
  </si>
  <si>
    <t>Gestión Documental</t>
  </si>
  <si>
    <t>COD_FILA</t>
  </si>
  <si>
    <t>FECHA REPORTE DE LA INFORMACIÓN</t>
  </si>
  <si>
    <t>(4) CÓDIGO DE LA ENTIDAD</t>
  </si>
  <si>
    <t>(8) VIGENCIA PAD AUDITORIA o VISITA</t>
  </si>
  <si>
    <t>(20) CODIGO AUDITORIA SEGÚN PAD DE LA VIGENCIA</t>
  </si>
  <si>
    <t>(22) COMPONENTE</t>
  </si>
  <si>
    <t>(23) FACTOR</t>
  </si>
  <si>
    <t>(24) No. HALLAZGO o Numeral del Informe de la Auditoría o Visita</t>
  </si>
  <si>
    <t>(28) DESCRIPCION DEL HALLAZGO</t>
  </si>
  <si>
    <t>(28) CAUSA DEL HALLAZGO</t>
  </si>
  <si>
    <t>(32) CÓDIGO ACCIÓN</t>
  </si>
  <si>
    <t>(36) DESCRIPCIÓN ACCION</t>
  </si>
  <si>
    <t>(44) NOMBRE DEL INDICADOR</t>
  </si>
  <si>
    <t>(48) FORMULA DEL INDICADOR</t>
  </si>
  <si>
    <t>(60) META</t>
  </si>
  <si>
    <t>(68) FECHA DE INICIO</t>
  </si>
  <si>
    <t>(72) FECHA DE TERMINACIÓN</t>
  </si>
  <si>
    <t>REPORTE PROCESO O DEPENDENCIA RESPONSABLE 
(primer trimestre)</t>
  </si>
  <si>
    <t>REPORTE PROCESO O DEPENDENCIA RESPONSABLE 
(Segundo trimestre)</t>
  </si>
  <si>
    <t>REPORTE PROCESO O DEPENDENCIA RESPONSABLE
 (Tercer trimestre)</t>
  </si>
  <si>
    <t>REPORTE PROCESO O DEPENDENCIA RESPONSABLE (Cuarto trimestre)</t>
  </si>
  <si>
    <t>SEGUIMIENTO OCI
PRIMER TRIMESTRE</t>
  </si>
  <si>
    <t>SEGUIMIENTO OCI
SEGUNDO TRIMESTRE</t>
  </si>
  <si>
    <t>SEGUIMIENTO OCI
TERCER TRIMESTRE</t>
  </si>
  <si>
    <t>SEGUIMIENTO OCI
CUARTO TRIMESTRE</t>
  </si>
  <si>
    <t>(32) RESULTADO INDICADOR</t>
  </si>
  <si>
    <t>(40) EFICACIA ENTIDAD</t>
  </si>
  <si>
    <t>(76) ESTADO Y EVALUACIÓN ENTIDAD</t>
  </si>
  <si>
    <t>(80) ESTADO Y EVALUACIÓN AUDITOR</t>
  </si>
  <si>
    <t>126PE01-PR08-F2 Plan de Mejoramiento consolidado</t>
  </si>
  <si>
    <t>SECRETARIA DISTRITAL DE AMBIENTE</t>
  </si>
  <si>
    <t>MODALIDAD</t>
  </si>
  <si>
    <t>Incumplida</t>
  </si>
  <si>
    <t>SRHS</t>
  </si>
  <si>
    <t>ACTUACIONES ADMINISTRATIVAS QUE RESUELVEN EL TRÁMITE DE PERMISO DE VERTIMIENTOS DE LAS EDS/ TOTAL (291) SOLICITUDES DE PERMISO DE VERTIMIENTOS SIN DECISIÓN DE FONDO *100</t>
  </si>
  <si>
    <t>ATENDER Y DECIDIR DE FONDO LAS SOLICITUDES DE PERMISO DE VERTIMIENTOS RADICADAS POR LAS ESTACIONES DE SERVICIO.</t>
  </si>
  <si>
    <t>LA SITUACIÓN DESCRITA TIENE COMO CAUSA LA INAPLICACIÓN DE LOS PROCEDIMIENTOS ESTABLECIDOS, ASÍ COMO, LA INEFICIENCIA ESPECIALMENTE CONFIGURADA DURANTE LOS AÑOS 2011 A 2014, EN RELACIÓN CON IAS FUNCIONES DE CONTROL Y SEGUIMIENTO.</t>
  </si>
  <si>
    <t>HALLAZGO ADMINISTRATIVO CON PRESUNTA INCIDENCIA DISCIPLINARIA, POR NO ADELANTAR CON CELERIDAD Y EFICACIA LA GESTIÓN PARA DECIDIR LAS SOLICITUDES DE PERMISO DE VERTIMIENTOS PRESENTADAS POR LAS ESTACIONES DE SERVICIO.</t>
  </si>
  <si>
    <t>3.1.7</t>
  </si>
  <si>
    <t>N/A</t>
  </si>
  <si>
    <t>126</t>
  </si>
  <si>
    <t>2016-08-25</t>
  </si>
  <si>
    <t>En ejecución</t>
  </si>
  <si>
    <t>2017-11-22</t>
  </si>
  <si>
    <t>NO. DE PQR S ATENDIDOS EN TÉRMINO/ NO. TOTAL DE PQR´S RECIBIDOS</t>
  </si>
  <si>
    <t>PQR S ATENDIDOS EN TÉRMINO</t>
  </si>
  <si>
    <t>ESTABLECER COMO MECANISMO DE CONTROL UN REPORTE SEMANAL CON ALERTAS, COMUNICANDO AL GRUPO DE RUIDO Y AL SUBDIRECTOR DE CALIDAD DE AIRE, AUDITIVA Y VISUAL EL ESTADO DE CUMPLIMIENTO DE LOS PQR S ALLEGADOS EN MATERIA AUDITIVA</t>
  </si>
  <si>
    <t>NO ATENDER DE FONDO LAS PETICIONES, QUEJAS Y RECLAMOS RELACIONADOS CON LA CONTAMINACIÓN AUDITIVA DE LA CIUDAD. EN UN PRIMER ESCENARIO LA ATENCIÓN A LAS PETICIONES NO FUE DE FONDO, LA OTRA SITUACIÓN CORRESPONDE A SOLICITUDES RESPECTO DE LAS CUALES NO SE ATENDIÓ EL RESPECTIVO REQUERIMIENTO.  SE DEBE A LA FALTA DE GESTIÓN DE LA SDA PARA ATENDER CON LA OPORTUNIDAD DEBIDA LAS PETICIONES QUE RECIBE, EN CONTRAVÍA DE LOS PRINCIPIOS DE EFICIENCIA, EFICACIA, TRANSPARENCIA, ECONOMÍA Y CELERIDAD.</t>
  </si>
  <si>
    <t>HALLAZGO ADMINISTRATIVO CON PRESUNTA INCIDENCIA DISCIPLINARIA, POR NO ATENDER DE FONDO LAS PETICIONES, QUEJAS Y RECLAMOS RELACIONADOS CON LA CONTAMINACIÓN AUDITIVA DE LA CIUDAD</t>
  </si>
  <si>
    <t>4.1.1</t>
  </si>
  <si>
    <t>Control Fiscal Interno</t>
  </si>
  <si>
    <t>Control Gestión</t>
  </si>
  <si>
    <t>02 - AUDITORIA DE DESEMPEÑO</t>
  </si>
  <si>
    <t>2017-08-28</t>
  </si>
  <si>
    <t>DERECHOS DE PETICIÓN ATENDIDOS OPORTUNAMENTE / NÚMERO DE DERECHOS DE PETICIÓN RECIBIDOS</t>
  </si>
  <si>
    <t>DERECHOS DE PETICIÓN ATENDIDOS OPORTUNAMENTE.</t>
  </si>
  <si>
    <t>ATENDER OPORTUNAMENTE LOS DERECHOS DE PETICIÓN RELACIONADOS CON LA CONTAMINACIÓN DEL AIRE DE LA CIUDAD (FUENTES FIJAS, FUENTES MÓVILES).</t>
  </si>
  <si>
    <t>ESTA SITUACIÓN SE DEBE A LA FALTA DE GESTIÓN DE LA SDA PARA ATENDER CON LA OPORTUNIDAD DEBIDA LAS PETICIONES QUE RECIBE, EN CONTRAVÍA DE LOS PRINCIPIOS DE EFICIENCIA, EFICACIA, TRANSPARENCIA, ECONOMÍA Y CELERIDAD. LAS CIRCUNSTANCIAS DESCRITAS AFECTAN A LOS RESPECTIVOS PETICIONARIOS QUE NO CUENTAN CON UNA OPORTUNA RESPUESTA, ADEMÁS DEL IMPACTO NEGATIVO QUE SE GENERA EN LA ACTIVIDAD INSTITUCIONAL POR CUENTA DE ESA INADECUADA GESTIÓN.</t>
  </si>
  <si>
    <t>HALLAZGO DE CARÁCTER ADMINISTRATIVO CON PRESUNTA INCIDENCIA DISCIPLINARIA, POR NO ATENDER LOS DERECHOS DE PETICIÓN RELACIONADOS CON LA DESCONTAMINACIÓN DEL AIRE DE LA CIUDAD, DENTRO DE LOS PLAZOS PREVISTOS EN EL RESPECTIVO MARCO NORMATIVO.</t>
  </si>
  <si>
    <t>Control de Resultados</t>
  </si>
  <si>
    <t>2017-08-25</t>
  </si>
  <si>
    <t>PETICIONES CON SOLICITUD DE AMPLIACIÓN DE PLAZO / TOTAL DE RESPUESTAS EXTEMPORÁNEAS</t>
  </si>
  <si>
    <t>SOLICITUDES RADICADAS POR AMPLIACIÓN TÉRMINO DE RESPUESTA</t>
  </si>
  <si>
    <t>INFORMAR  AL PETICIONARIO AMPLIACIÓN DEL PLAZO DE RESPUESTA PARA ATENCIÓN A LOS DERECHOS DE PETICIÓN QUE ASÍ LO REQUIERAN; LO ANTERIOR DE CONFORMIDAD CON LO ESTIPULADO EN EL PARÁGRAFO DEL ARTÍCULO 14 DEL DECRETO 1437 DE 2011, REGULADO POR LA LEY 1755 DE 2015.</t>
  </si>
  <si>
    <t>SE EVIDENCIARON RESPUESTAS REMITIDAS EN FORMA EXTEMPORÁNEA</t>
  </si>
  <si>
    <t>HALLAZGO ADMINISTRATIVO CON PRESUNTA INCIDENCIA DISCIPLINARIA, POR NO ATENDER DENTRO DE LOS PLAZOS LEGALES, LOS DERECHOS DE PETICIÓN RELACIONADOS CON LA GESTIÓN EN LOS PARQUES ECOLÓGICOS DISTRITALES DE HUMEDAL, EN LAS VIGENCIAS 2015 Y 2016.</t>
  </si>
  <si>
    <t>Planes, Programas y Proyectos</t>
  </si>
  <si>
    <t>2018-01-29</t>
  </si>
  <si>
    <t>Cumplida</t>
  </si>
  <si>
    <t>IAAPS CORRECTAMENTE DILIGENCIADOS/ IAAPS DILIGENCIADOS</t>
  </si>
  <si>
    <t>CUMPLIMIENTO DE DIRECTRIZ</t>
  </si>
  <si>
    <t>IMPARTIR UNA DIRECTRIZ A TRAVÉS DE LA CUAL, LA SUBDIRECCIÓN DE CONTROL AMBIENTAL AL SECTOR PÚBLICO, DETERMINE QUE LOS CONTRATISTAS REPORTEN Y  SOPORTEN EN LOS INFORMES MENSUALES DE ACTIVIDADES Y AUTORIZACIÓN DE PAGO (IAAP), EL CUMPLIMIENTO DE SUS OBLIGACIONES CONFORME A LO PACTADO CONTRACTUALMENTE.</t>
  </si>
  <si>
    <t>DEFICIENCIAS EN EL EJERCICIO DE LA SUPERVISIÓN PARA REALIZAR UN ADECUADO CONTROL PARA QUE SE REALICEN TODAS LAS OBLIGACIONES Y ACTIVIDADES PACTADAS CON EL CONTRATISTA Y CON EL RIGOR DEBIDO EN EL CUMPLIMIENTO DE LAS OBLIGACIONES ESPECÍFICAS DEL CONTRATO.</t>
  </si>
  <si>
    <t>HALLAZGO ADMINISTRATIVO POR FALTA DE CONTROL Y SEGUIMIENTO DE LA SUPERVISIÓN DE LOS CONTRATOS SDA-294-2014, SDA-310-2014 Y SDA-338-2015, EN CUMPLIMIENTO DE LAS ACTIVIDADES RELACIONADAS CON LAS OBLIGACIONES ESPECÍFICAS DEL CONTRATISTA</t>
  </si>
  <si>
    <t>3.5</t>
  </si>
  <si>
    <t>Gestión Contractual</t>
  </si>
  <si>
    <t>2017-01-19</t>
  </si>
  <si>
    <t>2018-01-30</t>
  </si>
  <si>
    <t>PROCEDIMIENTO AJUSTADO</t>
  </si>
  <si>
    <t>AJUSTAR EL PROCEDIMIENTO "ESTRUCTURACIÓN DE ESTUDIOS PREVIOS MODALIDAD CONTRATACIÓN DIRECTA 126PA04-PR33", E INCLUIR UN LINEAMIENTO DE FECHAR Y FIRMAR TODOS LOS DOCUMENTOS SOPORTES DEL CONTRATO DONDE SE ACLARE QUE PRIMERO FIRMA EL CONTRATISTA Y LUEGO LA ADMINISTRACIÓN.</t>
  </si>
  <si>
    <t>ELLO OBEDECE AL INEFICIENTE MANEJO DE LA SDA FRENTE A LOS REPORTES QUE PERMANENTEMENTE DEBEN EFECTUARSE EN EL SIVICOF, ASÍ COMO A LA FALTA DE CUIDADO EN LA LIQUIDACIÓN DE LOS CONTRATOS Y LA FECHA QUE SE ASIGNA A LA MISMA, QUE NO PUEDE SER OTRA QUE LA DE SU SUSCRIPCIÓN EN TIEMPO REAL. LA SITUACIÓN DESCRITA IMPIDE TENER LA INFORMACIÓN COMPLETA EN EL SIVICOF, EN TANTO QUE GENERA INCERTIDUMBRE FRENTE AL ASPECTO TEMPORAL DEL PERFECCIONAMIENTO DE LA LIQUIDACIÓN DE UN CONTRATO</t>
  </si>
  <si>
    <t>HALLAZGO DE CARÁCTER ADMINISTRATIVO, POR NO REPORTAR EN EL SIVICOF EL ACTA DE LIQUIDACIÓN DEL CONTRATO 1388 DE 2014, Y POR CUANTO LA MISMA TIENE FECHA DISTINTA A LA DE SU SUSCRIPCIÓN.</t>
  </si>
  <si>
    <t>3.2.9</t>
  </si>
  <si>
    <t>2018-03-30</t>
  </si>
  <si>
    <t>INSTRUCTIVO REALIZADO Y SOCIALIZADO.</t>
  </si>
  <si>
    <t>INSTRUCTIVO</t>
  </si>
  <si>
    <t>REALIZAR Y SOCIALIZAR CON LOS SUPERVISORES DE CONTRATOS UN INSTRUCTIVO FRENTE A LOS RIESGOS DE LA CONTRATACIÓN POR INCUMPLIMIENTO A LAS NORMAS RELATIVAS AL EJERCICIO INDEBIDO DE LAS FUNCIONES DE SUPERVISIÓN.</t>
  </si>
  <si>
    <t>LAS CIRCUNSTANCIAS EXPUESTAS SE DEBEN AL INCUMPLIMIENTO DEL MARCO NORMATIVO, QUE INCLUYE EL PROPIO EXPEDIDO POR LA SDA, COMO LOS MANUALES DE CONTRATACIÓN, FRENTE AL NECESARIO SEGUIMIENTO Y CONTROL A LOS CONTRATOS ASIGNADOS. AL NO EJERCER SEGUIMIENTO Y CONTROL AL CONTRATO DE MANERA EFICIENTE Y OPORTUNA, NO SE ASEGURA EL CUMPLIMIENTO DE LAS OBLIGACIONES CONTRACTUALES, LO QUE GENERA RIESGO EN RELACIÓN CON LOS RECURSOS PÚBLICOS Y LA MATERIALIZACIÓN DE LAS METAS INSTITUCIONALES.</t>
  </si>
  <si>
    <t>HALLAZGO DE CARÁCTER ADMINISTRATIVO, CON PRESUNTA INCIDENCIA DISCIPLINARIA, POR INCONSISTENCIAS PRESENTADAS EN LA SUPERVISIÓN DE LOS CONTRATOS 1003 DE 2013, 1237 DE 2016 Y 1023 DE 2013.</t>
  </si>
  <si>
    <t>3.2.7</t>
  </si>
  <si>
    <t>INFORMES Y SOPORTES DE CONVENIO ENVIADOS /TOTAL DE SOPORTES DEL CONVENIO</t>
  </si>
  <si>
    <t>REMISIÓN INFORMES Y SOPORTES DEL CONVENIO</t>
  </si>
  <si>
    <t>REMITIR A LA SUBDIRECCIÓN CONTRACTUAL  TODOS LOS INFORMES Y DOCUMENTOS SOPORTES DE LA EJECUCIÓN DEL CONVENIO 1535 DE 2016</t>
  </si>
  <si>
    <t>FALTA JUSTIFICACIÓN PÓRROGA, DEBILIDADES EN LA SUPERVISIÓN, SOPORTES INCOMPLETOS EN LOS CONTRATOS</t>
  </si>
  <si>
    <t>HALLAZGO ADMINISTRATIVO CON PRESUNTA INCIDENCIA DISCIPLINARIA, POR INCONSISTENCIAS EN LA SUPERVISIÓN DEL CONVENIO INTERADMINISTRATIVO 1535 DE 2016.</t>
  </si>
  <si>
    <t>NÚMERO DE CAPACITACIONES REALIZADAS EN FORMULACIÓN DE ESTUDIOS PREVIOS/ TOTAL CAPACITACIONES EN FORMULACIÓN DE ESTUDIOS PREVIOS PROGRAMADAS</t>
  </si>
  <si>
    <t>CAPACITACIONES EN FORMULACIÓN DE ESTUDIOS PREVIOS EN PROCESOS DE SELECCIÓN</t>
  </si>
  <si>
    <t>CAPACITAR A LOS RESPONSABLES DE LA PARTE TÉCNICA  DE APOYO EN LA FORMULACIÓN DE LOS ESTUDIOS PREVIOS EN LOS PROCESOS DE SELECCIÓN</t>
  </si>
  <si>
    <t>DEFICIENCIAS EN LA FORMULACIÓN DEL PRODUCTO 4 RELACIONADO CON EL ARTÍCULO CIENTIFICO, YA QUE EN EL ESTUDIO PREVIO NO SE DELIMITÓ EL ALCANCE Y CONTENIDO DEL MISMO.</t>
  </si>
  <si>
    <t>HALLAZGO ADMINISTRATIVO CON PRESUNTA INCIDENCIA DISCIPLINARIA, POR NO CUMPLIR INTEGRALMENTE EL ORDINAL 4 DEL NUMERAL 2.2. DE LA CLÁUSULA SEGUNDA DEL CONTRATO DE CONSULTORÍA 1411 DE 2015.</t>
  </si>
  <si>
    <t>3.2.6</t>
  </si>
  <si>
    <t>NÚMERO DE ESTUDIOS PREVIOS DE LOS PROCESOS DE SELECCIÓN  VERIFICADOS/ NÚMERO TOTAL DE ESTUDIOS PREVIOS DE PROCESOS DE SELECCIÓN REALIZADOS *100</t>
  </si>
  <si>
    <t>PORCENTAJE DE ESTUDIOS PREVIOS PROCESOS DE SELECCIÓN VERIFICADOS</t>
  </si>
  <si>
    <t>REVISAR QUE EN LOS ESTUDIOS PREVIOS DE LOS PROCESOS DE SELECCIÓN QUE FORMULA DGA  HAYA MAYOR ESPECIFICIDAD Y  CLARIDAD EN EL CONTENIDO DE LOS PRODUCTOS SOLICITADOS.</t>
  </si>
  <si>
    <t>ACTAS DE REUNIÓN DE COORDINACIÓN</t>
  </si>
  <si>
    <t>COORDINACIÓN INTERINSTITUCIONAL</t>
  </si>
  <si>
    <t>REALIZAR COORDINACIÓN INTERINSTITUCIONAL CON EL FIN DE ESTABLECER LA EJECUCIÓN DE ACCIONES COMPARTIDAS EN LOS PEDH QUE ASÍ LO REQUIERAN.</t>
  </si>
  <si>
    <t>FALTA DE COORDINACIÓN CON   OTRAS ENTIDADES DE LA ADMINISTRACIÓN DISTRITAL PARA LA EJECUCIÓN DE ACTIVIDADES DE CONTRATACIÓN PARA HUMEDALES</t>
  </si>
  <si>
    <t>HALLAZGO ADMINISTRATIVO CON PRESUNTA INCIDENCIA DISCIPLINARIA, POR INCONSISTENCIAS EN LA PLANEACIÓN Y EJECUCIÓN DEL CONTRATO DE PRESTACIÓN DE SERVICIOS 1431 DE 2015.</t>
  </si>
  <si>
    <t>3.2.5</t>
  </si>
  <si>
    <t>2018-04-30</t>
  </si>
  <si>
    <t>NO. DE SOCIALIZACIONES REALIZADAS  DEL PROCEDIMIENTO:  126PG01-PR05 ELABORACIÓN Y PRESENTACIÓN DE INFORMES DE RENDICIÓN DE LA CUENTA A LA CONTRALORÍA DE BOGOTÁ D.C.</t>
  </si>
  <si>
    <t>SOCIALIZACIÓN DEL PROCEDIMIENTO</t>
  </si>
  <si>
    <t>SOCIALIZAR EL PROCEDIMIENTO 126PG01-PR05 ELABORACIÓN Y PRESENTACIÓN DE INFORMES DE RENDICIÓN DE LA CUENTA A LA CONTRALORÍA DE BOGOTÁ D.C. AL INTERIOR AL EQUIPO DE LA SUBDIRECCIÓN CONTRACTUAL</t>
  </si>
  <si>
    <t>RESPECTO DEL CONTRATO DE PRESTACIÓN DE SERVICIOS PROFESIONALES 595 SUSCRITO EL 04-02-2015, SE EVIDENCIA EL REGISTRO DE DICHA ACTUACIÓN EN LA RENDICIÓN DE LA CUENTA MENSUAL CON FECHA DE RECEPCIÓN EN SIVICOF DEL 12 DE MARZO DE 2015, TRANSCURRIDOS NUEVE (9) DÍAS HÁBILES.</t>
  </si>
  <si>
    <t>HALLAZGO ADMINISTRATIVO CON PRESUNTA INCIDENCIA DISCIPLINARIA, POR NO REPORTAR EN EL SIVICOF LA MODIFICACIÓN 1 AL CONTRATO 1257 DE 2015 Y POR REPORTE EXTEMPORÁNEO DEL CONTRATO 595 DE 2015</t>
  </si>
  <si>
    <t>RESOLUCIÓN DE HONORARIOS REVISADA Y AJUSTADA CUANDO SEA NECESARIO.</t>
  </si>
  <si>
    <t>ACTA DE REVISIÓN DE LA RESOLUCIÓN DE HONORARIOS</t>
  </si>
  <si>
    <t>REVISAR LA RESOLUCIÓN DE HONORARIOS CON EL FIN DE VERIFICAR QUE SE ENCUENTRA ACORDE CON LA NORMATIVIDAD VIGENTE Y DARLE  ESTRICTRO CUMPLIMIENTO EN EL SENTIDO DE LA VERIFICACIÓN DE ESTUDIOS O SUS EQUIVALENTES.</t>
  </si>
  <si>
    <t>LAS CIRCUNSTANCIAS ANALIZADAS TIENEN ORIGEN EN LA FALTA DE CUMPLIMIENTO DEL RESPECTIVO MARCO NORMATIVO, DE MODO QUE LA ENTIDAD NO VERIFICA ADECUADAMENTE LA EXPERIENCIA REQUERIDA PARA LOS CONTRATOS DE PRESTACIÓN DE SERVICIOS PROFESIONALES Y DE APOYO A LA GESTIÓN, LO CUAL REALIZA DE MANERA INEFICAZ, AL NO VELAR POR LA MATERIALIZACIÓN DE ESA VERIFICACIÓN EN LAS CONDICIONES QUE LA REGLAMENTACIÓN Y EL EJERCICIO DE LA FUNCIÓN ADMINISTRATIVA IMPONEN.</t>
  </si>
  <si>
    <t>HALLAZGO DE CARÁCTER ADMINISTRATIVO CON PRESUNTA INCIDENCIA DISCIPLINARIA, POR VALIDAR EXPERIENCIA INSUFICIENTEMENTE ACREDITADA, EN CONTRATOS DE PRESTACIÓN DE SERVICIOS PROFESIONALES Y DE APOYO A LA GESTIÓN.</t>
  </si>
  <si>
    <t>NO. DE CAPACITACIONES REALIZADAS A SUPERVISORES Y CONTRATISTAS /TOTAL DE CAPACITACIONES PROGRAMADAS</t>
  </si>
  <si>
    <t>CAPACITACIÓN SOBRE ADECUADO DILIGENCIAMIENTO Y SOPORTE DEL IAAP.</t>
  </si>
  <si>
    <t>EFECTUAR CAPACITACIÓN  SOBRE LAS DIRECTRICES  A SEGUIR  PARA EVIDENCIAR LA EJECUCIÓN CONTRACTUAL SEGÚN LOS SOPORTES ADJUNTADOS POR LOS CONTRATISTAS DEL GRUPO RUIDO</t>
  </si>
  <si>
    <t>NO HAY UNA ADECUADA PLANEACIÓN Y ADEMÁS EN VARIOS CASOS NO SE ESTRUCTURAN LAS OBLIGACIONES EN FORMA CLARA, COHERENTE Y VERIFICABLE, COMO TAMPOCO SE EXIGEN SOPORTES IDÓNEOS PARA ACREDITAR LA EJECUCIÓN.</t>
  </si>
  <si>
    <t>HALLAZGO ADMINISTRATIVO CON PRESUNTA INCIDENCIA DISCIPLINARIA, POR LA INADECUADA ESTRUCTURACIÓN DE LOS SOPORTES QUE ACREDITAN LA EJECUCIÓN DE LOS CONTRATOS DE PRESTACIÓN DE SERVICIOS PROFESIONALES</t>
  </si>
  <si>
    <t>3.2.4</t>
  </si>
  <si>
    <t>DGC - SC  - SER</t>
  </si>
  <si>
    <t>MANUAL ACTUALIZADO</t>
  </si>
  <si>
    <t>ACTUALIZAR EL MANUAL DE SUPERVISIÓN E INTERVENTORÍA PARA QUE EN CASO DE TERMINACIÒN ANTICIPADA, CESIÒN O CUALQUIER EVENTUALIDAD CONTRACTUAL VENGA ACOMPAÑADA DEL CONCEPTO TÈCNICO DEL SUPERVISOR .</t>
  </si>
  <si>
    <t>POR DESCONOCIMIENTO DE LOS CAUSALES PARA TERMINACIÒN ANTICIPADA DE UN CONTRATO</t>
  </si>
  <si>
    <t>HALLAZGO ADMINISTRATIVO CON PRESUNTA INCIDENCIA DISCIPLINARIA, POR TERMINAR SIN JUSTIFICACIÓN EL CONTRATO DE PRESTACIÓN DE SERVICIOS PROFESIONALES 1414 DE 2015.</t>
  </si>
  <si>
    <t>PORCEDIMIENTO ACTUALIZADO</t>
  </si>
  <si>
    <t>PROCEDIMIENTO ACTUALIZADO</t>
  </si>
  <si>
    <t>SOCIALIZAR CON LOS PROFESIONALES DE LA SUBDIRECCIÒN CONTRACTUAL LA ACTUALIZACIÒN DEL PROCEDIMIENTO DE CELEBRACIÒN DE CONVENIOS DE ASOCIACIÒN CÓDIGO: 126PA04-PR18</t>
  </si>
  <si>
    <t>ERROR EN LA REVISIÒN DEL CLAUSULADO DE LA MINUTA DEL CONVENIO</t>
  </si>
  <si>
    <t>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t>
  </si>
  <si>
    <t>3.2.3</t>
  </si>
  <si>
    <t>CONTRATO ACTUALIZADO</t>
  </si>
  <si>
    <t>SE REALIZARÀ LA MODIFICACIÒN A LA MINUTA CORRESPONDIENTE AL CONTRATO DE ASOCIACIÒN DEL HALLAZGO.</t>
  </si>
  <si>
    <t>NO. DE CAPACITACIONES REALIZADAS/NO. DE CAPACITACIONES PROGRAMADAS AL EQUIPO DE LA SUBDIRECCIÓN CONTRACTUAL</t>
  </si>
  <si>
    <t>CAPACITACIONES SECOP II</t>
  </si>
  <si>
    <t>CAPACITACIÓN DE SECOP II AL EQUIPO DE LA SUBDIRECCIÓN CONTRACTUAL</t>
  </si>
  <si>
    <t>NO SE LLEVA A CABO UNA ADECUADA VERIFICACIÓN DE LOS REGISTROS QUE SE EFECTÚAN EN EL SECOP, NI DE LA DOCUMENTACIÓN QUE TIENE QUE SUBIRSE EN EL APLICATIVO, LO CUAL EVIDENCIA QUE NO SE HAN PERFECCIONADO CONTROLES PARA LOGRAR LA EFICIENCIA EN ESA ACTIVIDAD.</t>
  </si>
  <si>
    <t>HALLAZGO ADMINISTRATIVO CON PRESUNTA INCIDENCIA DISCIPLINARIA, POR NO PUBLICAR ADECUADAMENTE LOS DOCUMENTOS DEL PROCESO DE CONTRATACIÓN, EN EL SISTEMA ELECTRÓNICO PARA LA CONTRATACIÓN PÚBLICA – SECOP</t>
  </si>
  <si>
    <t>NO. DE CAPACITACIONES REALIZADAS A SUPERVISORES Y CONTRATISTAS DEL GRUPO /TOTAL DE CAPACITACIONES PROGRAMADAS DEL GRUPO RUIDO</t>
  </si>
  <si>
    <t>NÚMERO DE CAPACITACIONES REALIZADAS A SUPERVISORES Y CONTRATISTAS (SUPERVISIÓN Y PRESENTACIÓN DE CUENTAS) /TOTAL DE SUPERVISORES Y CONTRATISTAS DEL GRUPO RUIDO</t>
  </si>
  <si>
    <t xml:space="preserve">CAPACITACIÓN SOBRE EL MANUAL DE SUPERVISIÓN Y/O INTERVENTORÍA </t>
  </si>
  <si>
    <t>SE REALIZARON ALGUNAS ACTIVIDADES QUE SI BIEN ESTABAN DENTRO DEL MARCO OBLIGACIONAL, CORRESPONDIERON A GESTIONES DE OTROS GRUPOS Y NO AL DE RUIDO, LO CUAL RESULTABA CONTRARIO A LA RESPECTIVA META Y AL OBJETO PACTADO. (META “INTERVENIR 10 ÁREAS CRÍTICAS IDENTIFICADAS Y PRIORIZADAS EN LOS MAPAS DE RUIDO DE LA CIUDAD.”, DEL PROYECTO 574 “CONTROL DE DETERIORO AMBIENTAL EN LOS COMPONENTES AIRE Y PAISAJE”,).</t>
  </si>
  <si>
    <t>HALLAZGO ADMINISTRATIVO CON PRESUNTA INCIDENCIA DISCIPLINARIA, POR ASIGNAR ACTIVIDADES NO CIRCUNSCRITAS A LAS RESPECTIVAS METAS Y OBJETOS PACTADOS, EN CONTRATOS DE PRESTACIÓN DE SERVICIOS PROFESIONALES</t>
  </si>
  <si>
    <t>3.2.2</t>
  </si>
  <si>
    <t>ACTUALIZAR EL PROCEDIMIENTO "FORMULACIÓN Y/O AJUSTES DE POLÍTICAS Y/O INSTRUMENTOS DE PLANEACIÓN AMBIENTAL" CÓDIGO 26PM02-PR13, MEDIANTE LA INCLUSIÓN DE UN CONTROL PARA GARANTIZAR QUE SE VERIFIQUE LA PRESENCIA DE COMUNIDAD ÉTNICA.</t>
  </si>
  <si>
    <t>PLANEACIÓN INADECUADA EN EL PROCESO DE ESTRUCTURACIÓN DE LA ETAPA PRE-CONTRACTUAL DE LOS CONTRATOS DE CONSULTORÍA, EN LO REFERENTE A LA PRESENCIA DE COMUNIDADES INDÍGENAS ESTABLECIDAS EN TERRITORIOS SUSCEPTIBLES DE PMA</t>
  </si>
  <si>
    <t>HALLAZGO ADMINISTRATIVO CON PRESUNTA INCIDENCIA DISCIPLINARIA, POR INADECUADA PLANEACIÓN DEL CONTRATO DE CONSULTORÍA 1430 DE 2015 E INCONSISTENCIAS EN LA RESPECTIVA PÓLIZA DE RESPONSABILIDAD CIVIL EXTRACONTRACTUAL.</t>
  </si>
  <si>
    <t>DGC - SC</t>
  </si>
  <si>
    <t>PÓLIZAS ACTUALIZADAS / TOTAL DE PÓLIZAS PARA ACTUALIZACIÓN</t>
  </si>
  <si>
    <t>PÓLIZAS ACTUALIZADAS</t>
  </si>
  <si>
    <t>SOLICITAR A CADA UNO DE LOS SUPERVISORES REMITIR A LA SUBDIRECCIÒN CONTRACTUAL LAS PÒLIZAS ACTUALIZADAS CORRESPONDIENTES A RCE CON EL FIN DE VERIFICAR LA ACTUALIZACIÒN DE SU VALOR A LA VIGENCIA ACTUAL, PARA EL AMPARO CORRESPONDIENTE.</t>
  </si>
  <si>
    <t>INOBSERVANCIA DE LOS SUPERVISORES DE LA ACTUALIZACIÒN DE LOS VALORES DE LAS PÒLIZAS CORRESPONDIENTES A RCE</t>
  </si>
  <si>
    <t>CONSULTAS REALIZADAS</t>
  </si>
  <si>
    <t>CONSULTAR A LA SUPERINTENDENCIA FINANCIERA DE FRENTE A LA ESPECIFICIDAD Y DETERMINACIÒN DEL ASEGURADO, TOMADOR Y BENEFICIARIO EN LA CARATULA DE LA PÒLIZA DE RESPONSABILIDAD CIVIL EXTRACONTRACTUAL, PARA QUE DE ACUERDO A ÉSTE PRONUNCIAMIENTO SE TOMEN LAS MEDIDAS NECESARIAS.</t>
  </si>
  <si>
    <t>NÚMERO DE USUARIOS INCLUIDOS EN EL PROGRAMA DE CONTROL DE CADA CUENCA /  NÚMERO DE USUSARIOS PRIORIZADOS EN EL PMAE.</t>
  </si>
  <si>
    <t>PRIORIZACIÓN DE  USUARIOS PARA CONTROL POR INCUMPLIMIENTO EN EL PMAE</t>
  </si>
  <si>
    <t>PRIORIZAR LOS RESULTADOS DEL PROGRAMA DE MONITOREO DE AFLUENTES Y EFLUENTES DE LOS SECTORES PRODUCTIVOS, SEGÚN SU NIVEL DE INCUMPLIMIENTO A LA NORMA DE VERTIMIENTOS VIGENTE Y APLICABLE E INCLUIR LOS USUARIOS PRIORIZADOS EN LOS  PROGRAMAS DE CONTROL DE VERTIMIENTOS DE CADA CUENCA DE LA CIUDAD (TORCA, SALITRE, FUCHA Y TUNJUELO).</t>
  </si>
  <si>
    <t>LA SUBDIRECCIÓN DEL RECURSO HÍDRICO Y DEL SUELO QUE TIENE POR OBJETO ADELANTAR LOS PROCESOS TÉCNICO-JURÍDICOS NECESARIOS PARA EL CUMPLIMIENTO DE LAS REGULACIONES Y CONTROLES AMBIENTALES, NO HA ESTABLECIDO LOS MOTIVOS POR LOS CUALES LOS RESULTADOS DEL PROGRAMA DE MONITOREO A AFLUENTES Y EFLUENTES DEL D.C AÑOS 2013 -2016 NO HAN SERVIDO DE INSUMO PARA DEFINIR ACCIONES, MEDIDAS Y/O PROGRAMAS TENDIENTES A MEJORAR LA CALIDAD DEL RECURSO HÍDRICO DE LAS FUENTES.</t>
  </si>
  <si>
    <t>HALLAZGO ADMINISTRATIVO, POR FALTA DE FORTALECIMIENTO EN LAS MEDIDAS COMPLEMENTARIAS DEL MONITOREO A LA CALIDAD Y CANTIDAD DEL AGUA Y DE VERTIMIENTOS A FUENTES SUPERFICIALES.</t>
  </si>
  <si>
    <t>3.2.1.9</t>
  </si>
  <si>
    <t>2016-12-22</t>
  </si>
  <si>
    <t>FORMULAR LOS PLANES DE MANEJO AMBIENTAL PARA LOS HUMEDALES EL SALITE, EL TUNJO Y LA ISLA.</t>
  </si>
  <si>
    <t>LA FALTA DE LOS PMA PARA LAS ÁREAS MENCIONADAS, SE ORIGINA EN QUE LA SDA NO LOS HA PRIORIZADO PARA TALES EFECTOS. EL HECHO DE NO CONTAR CON LOS MISMOS, LIMITA LA IMPLEMENTACIÓN DE LAS MEDIDAS QUE SON NECESARIAS PARA SU CONSERVACIÓN Y RECUPERACIÓN Y DEJA EN RIESGO LA PROTECCIÓN Y MEJORAMIENTO DE ESTAS ÁREAS, LAS CUALES CONTIENEN ECOSISTEMAS VALIOSOS Y ACTIVOS NATURALES DE VALOR ÚNICO.</t>
  </si>
  <si>
    <t>HALLAZGO ADMINISTRATIVO POR NO CONTAR CON LOS PLANES DE MANEJO AMBIENTAL DE LOS HUMEDALES DE EL SALITRE, TUNJO Y LA ISLA</t>
  </si>
  <si>
    <t>3.2.1.8</t>
  </si>
  <si>
    <t>ACCIONES DE CONTROL A LOS USUARIOS IDENTIFICADOS COMO GENERADORES DE VERTIMIENTOS / TOTAL DE USUARIOS IDENTIFICADOS COMO GENERADORES DE VERTIMIENTOS OBJETO DE REGISTRO O PERMISO DE VERTIMIENTOS</t>
  </si>
  <si>
    <t>ACCIONES DE CONTROL A LOS USUARIOS IDENTIFICADOS COMO GENERADORES DE VERTIMIENTOS</t>
  </si>
  <si>
    <t>REALIZAR ACCIONES DE CONTROL Y SEGUIMIENTO SOBRE EL 40% DE LOS USUARIOS QUE FUERON IDENTIFICADOS COMO GENERADORES DE VERTIMIENTOS OBJETO DE REGISTRO O PERMISO DE VERTIMIENTOS. NOTA: ENTIÉNDASE IDENTIFICADOS COMO LA POBLACIÓN DE USUARIOS RELACIONADA</t>
  </si>
  <si>
    <t>INADECUADA GESTIÓN DE CONTROL Y SEGUIMIENTO A LOS USUARIOS, ESTABLECIMIENTOS E INDUSTRIAS QUE TIENEN EL DEBER DE REGISTRAR SUS VERTIMIENTOS Y EN ESPECIAL DE AQUELLAS QUE DEBEN CONTAR CON EL RESPECTIVO PERMISO. LO MENCIONADO TRAE REPERCUSIONES NEGATIVAS SOBRE EL RECURSO HÍDRICO DE LA CIUDAD CONSIDERANDO QUE SE VIERTEN A LA RED DE ALCANTARILLADO.</t>
  </si>
  <si>
    <t>HALLAZGO ADMINISTRATIVO CON PRESUNTA INCIDENCIA DISCIPLINARIA, POR DEFICIENCIA EN LAS ACTUACIONES FRENTE A USUARIOS SIN REGISTRO NI PERMISO DE VERTIMIENTOS ESTANDO OBLIGADOS A ELLO</t>
  </si>
  <si>
    <t>3.2.1.10</t>
  </si>
  <si>
    <t>ACTUALIZAR EL PROCEDIMIENTO SUSCRIPCIÓN Y LEGALIZACIÓN DE CONTRATOS  CÓDIGO: 126PA04-PR37 EN EL SENTIDO DE INCLUIR LINEAMIENTOS Y POLITICAS DE OPERACIÒN.</t>
  </si>
  <si>
    <t>FALTA DE CONTROLES EN EL PROCEDIMIENTO 126PA04-PR37 SUSCRIPCIÒN Y LEGALIZACIÒN DE CONTRATOS.</t>
  </si>
  <si>
    <t>HALLAZGO ADMINISTRATIVO, POR LA EJECUCIÓN DEL CONTRATO DE PRESTACIÓN DE SERVICIOS PROFESIONALES 1019 DE 2015 POR PARTE DEL CONTRATISTA CESIONARIO, SIN TENER APROBADA LA RESPECTIVA PÓLIZA DE CUMPLIMIENTO.</t>
  </si>
  <si>
    <t>3.2.1</t>
  </si>
  <si>
    <t>NO. DE SOCIALIZACIONES REALIZADAS - SUBDIRECCIÓN CONTRACTUAL /NO. DE SOCIALIZACIONES PROGRAMADAS - SUBDIRECCIÓN CONTRACTUAL</t>
  </si>
  <si>
    <t>PROCEDIMIENTO SOCIALIZADO</t>
  </si>
  <si>
    <t>SOCIALIZAR EL PROCEDIMIENTO  126 PA 04-PR 37 AL EQUIPO DE TRABAJO DE LA SUBDIRECCIÓN CONTRACTUAL</t>
  </si>
  <si>
    <t>COMO PUEDE APRECIARSE, LOS VALORES ASEGURADOS EN EL ANEXO MODIFICATORIO DE LA PÓLIZA, NO SE AJUSTARON A LOS PORCENTAJES PREVISTOS EN LA CLÁUSULA OCTAVA DEL CONTRATO, CUYO REFERENTE ERA LA SUMA TOTAL PACTADA INCLUIDA LA ADICIÓN.</t>
  </si>
  <si>
    <t>HALLAZGO ADMINISTRATIVO CON PRESUNTA INCIDENCIA DISCIPLINARIA, POR DEFICIENCIAS EN LA APROBACIÓN DEL ANEXO MODIFICATORIO DE LA GARANTÍA DEL CONTRATO 181 DE 2015</t>
  </si>
  <si>
    <t>RESOLUCIÓN DE HONORARIOS REVISADA Y AJUSTADA SEGÚN CONCLUSIONES DEL ACTA.</t>
  </si>
  <si>
    <t>LAS CIRCUNSTANCIAS ESTABLECIDAS SE GENERARON POR UNA GESTIÓN FISCAL ANTIECONÓMICA, INEFICAZ E INEFICIENTE, TENIENDO EN CUENTA QUE LA ENTIDAD NO CUMPLE ESTRICTAMENTE LO DISPUESTO PARA EFECTOS DE VERIFICAR LA IDONEIDAD Y EXPERIENCIA EN ESA TIPOLOGÍA CONTRACTUAL, EN ORDEN A DEFINIR ADECUADAMENTE LOS HONORARIOS QUE CORRESPONDE SEGÚN LA NATURALEZA DEL OBJETO DE QUE SE TRATE.</t>
  </si>
  <si>
    <t>HALLAZGO DE CARÁCTER ADMINISTRATIVO CON INCIDENCIA FISCAL POR VALOR DE $35.700.000, Y PRESUNTA INCIDENCIA DISCIPLINARIA, POR PACTAR HONORARIOS IMPROCEDENTES, FRENTE A LA EXPERIENCIA PROFESIONAL REQUERIDA EN CARRERAS DE INGENIERÍA.</t>
  </si>
  <si>
    <t>ALERTAS EMITIDAS/ CORRECTIVOS IMPLEMENTADOS</t>
  </si>
  <si>
    <t>CORRECTIVOS IMPLEMENTADOS</t>
  </si>
  <si>
    <t>A PARTIR DE LAS SEÑALES QUE REPORTE EL SEGUIMIENTO AL CUMPLIMIENTO DE METAS A TRAVÉS DE SEGPLAN, GENERAR LOS CORRECTIVOS QUE CORRESPONDAN PARA GARANTIZAR EL CUMPLIMIENTO DE LAS METAS RELACIONADAS CON MANEJO DE ESCOMBROS.</t>
  </si>
  <si>
    <t>LOS CONTRATOS 184-2013, 205-2013, 175-2014, 645-2013, 178-2014, 048-2014, NO LE APORTAN DIRECTAMENTE A LA META POR LA CUAL SALEN LOS RECURSOS PARA LA CONTRATACIÓN.</t>
  </si>
  <si>
    <t>HALLAZGO ADMINISTRATIVO CON PRESUNTA INCIDENCIA DISCIPLINARIA POR EL INCUMPLIMIENTO DE METAS ESTABLECIDAS EN EL PROYECTO DE INVERSIÓN 826 “CONTROL Y GESTIÓN AMBIENTAL A RESIDUOS PELIGROSOS ORGÁNICOS Y ESCOMBROS GENERADOS EN BOGOTÁ” LÍNEA DE ACCIÓN “CONTROL INTEGRAL A LA GENERACIÓN Y DISPOSICIÓN FINAL DE ESCOMBROS DE BOGOTÁ” VIGENCIAS 2013 A 30 DE JUNIO DE 2016</t>
  </si>
  <si>
    <t>3.2</t>
  </si>
  <si>
    <t>POR EJECUTAR 111 MILLONES DE PESOS PARA HACER SEGUIMIENTO AL 100% DE LAS PLANTAS DE TRATAMIENTO Y APROVECHAMIENTO INEXISTENTES.</t>
  </si>
  <si>
    <t>HALLAZGO ADMINISTRATIVO CON PRESUNTA INCIDENCIA DISCIPLINARIA POR RECURSOS EJECUTADOS EN CUANTÍA DE $111 MILLONES, EN LA META 6 DE LA LÍNEA DE ACCIÓN “CONTROL INTEGRAL A LA GENERACIÓN Y DISPOSICIÓN FINAL DE ESCOMBROS DE BOGOTÁ” REPORTADOS POR LA ENTIDAD EN SEGPLAN PARA LA VIGENCIA 2013</t>
  </si>
  <si>
    <t>3.16</t>
  </si>
  <si>
    <t>BASE DE DATOS CONSOLIDADA</t>
  </si>
  <si>
    <t>INTEGRACION DE BASE DE DATOS</t>
  </si>
  <si>
    <t>INTEGRAR LA INFORMACIÓN DE LAS BASES DE DATOS DE FUENTES FIJAS EN UNA BASE UNIFICADA PARA EL CONTROL Y SEGUIMIENTO POR PARTE DE LA SUBDIRECCIÓN Y LA TOMA DE DECISIONES.</t>
  </si>
  <si>
    <t>LO ANTERIOR SE DEBE A QUE LA ENTIDAD GENERA DIRECTRICES U OTRO TIPO DE COMUNICACIONES, EN EL MARCO DE LA GESTIÓN MISIONAL RELACIONADA CON LAS EMISIONES ATMOSFÉRICAS, SIN PREVER ESTRUCTURAS DE POSTERIOR VERIFICACIÓN.</t>
  </si>
  <si>
    <t>HALLAZGO DE CARÁCTER ADMINISTRATIVO, POR EL DEFICIENTE SEGUIMIENTO A LAS ACCIONES DE LA SDA PARA EL CONTROL A FUENTES FIJAS DE EMISIONES ATMOSFÉRICAS.</t>
  </si>
  <si>
    <t>3.1.8</t>
  </si>
  <si>
    <t>ACTUACIONES ADMINISTRATIVAS DE SEGUIMIENTO  REALIZADAS A  PERMISOS DE VERTIMIENTOS /TOTAL (50) DE USUARIOS QUE APLICAN PARA COBRO POR SEGUIMIENTO *100</t>
  </si>
  <si>
    <t>ACTUACIONES ADMINISTRATIVAS DE COBRO POR SEGUIMIENTO</t>
  </si>
  <si>
    <t>REALIZAR LAS ACTUACIONES ADMINISTRATIVAS RELACIONADAS CON EL COBRO POR EL SERVICIO DE SEGUIMIENTO AL PERMISO DE VERTIMIENTOS DE LAS EDS. LA LIQUIDACIÓN  DE EVALUACIÓN DEL TRÁMITE PERMISIVO NO PROCEDE POR PARTE DE LA SDA (LE CORRESPONDE AL USUARIO).</t>
  </si>
  <si>
    <t>LAS CIRCUNSTANCIAS DESCRITAS SE ORIGINAN POR LA FALTA DE GESTIÓN DE LA SDA, QUE NO OBSERVA LOS PROCEDIMIENTOS NI EL RESPECTIVO MARCO NORMATIVO, HABIDA CUENTA QUE UNA VEZ REALIZADOS JOS CONCEPTOS TÉCNICOS, NO SE LLEVAN A CABO LAS ACTUACIONES ADMINISTRATIVAS PARA SUS RESPECTIVOS COBROS, DENTRO DE UN INEFICAZ Y ANTIECONÓMICO DESEMPEÑO DE LA ENTIDAD EN ESE CONTEXTO LO QUE CONLLEVA A QUE LA ENTIDAD NO PERCIBA LOS RECURSOS QUE POR ESOS CONCEPTOS TIENEN QUE RECAUDARSE.</t>
  </si>
  <si>
    <t>HALLAZGO ADMINISTRATIVO CON PRESUNTA INCIDENCIA DISCIPLINARIA, POR NO EFECTUAR LA LIQUIDACIÓN Y COBRO DEL SERVICIO DE SEGUIMIENTO Y EVALUACIÓN, RESPECTO DE LOS CONCEPTOS TÉCNICOS QUE EN RELACIÓN CON LAS ESTACIONES DE SERVICIO SE HAN GENERADO.</t>
  </si>
  <si>
    <t>NO. DE PROCEDIMIENTOS ACTUALIZADOS</t>
  </si>
  <si>
    <t>ACTUALIZAR EL PROCEDIMIENTO "ACTUALIZACIÓN DE LAS ZONAS CRITICAS DE LAS MAPAS DE RUIDO DE BOGOTÁ " (126PM04-PR58)</t>
  </si>
  <si>
    <t>LA SDA NO EJECUTA LA OBLIGACIÓN DE PREVENCIÓN Y CORRECCIÓN DE LA CONTAMINACIÓN AUDITIVA, ASÍ COMO ESTABLECER LA RESPECTIVA RED DE MONITOREO, DE ACUERDO CON EL DECRETO DISTRITAL 109 DE 2009, MODIFICADO POR EL DECRETO DISTRITAL 175 DE 2009.</t>
  </si>
  <si>
    <t>HALLAZGO ADMINISTRATIVO CON PRESUNTA INCIDENCIA DISCIPLINARIA, POR LA FALTA DE GESTIÓN EN EL CONTROL DE LA CONTAMINACIÓN AUDITIVA DE LAS LOCALIDADES ALEDAÑAS AL AEROPUERTO EL DORADO</t>
  </si>
  <si>
    <t>NO. DE SEGUIMIENTOS REALIZADOS EN EL TRIMESTRE/ NO. TOTAL  DE SEGUIMIENTOS PROGRAMADOS EN EL TRIMESTRE</t>
  </si>
  <si>
    <t>SEGUIMIENTO TRIMESTRAL REMITIDAS AL ANLA</t>
  </si>
  <si>
    <t>REALIZAR SEGUIMIENTO DE RESPUESTAS TRIMESTRAL REMITIDAS AL ANLA</t>
  </si>
  <si>
    <t>DCA - SCAAV</t>
  </si>
  <si>
    <t>PROCESOS SANCIONATORIOS IMPULSADOS / PROCESOS IDENTIFICADOS POR IMPULSAR</t>
  </si>
  <si>
    <t>IMPULSO PROCESAL DE LOS PROCESOS SANCIONATORIOS IDENTIFICADOS</t>
  </si>
  <si>
    <t>VERIFICAR EL ESTADO ACTUAL DE LOS 99 PROCESOS SANCIONATORIOS IDENTIFICADOS  CON EL FIN DE REALIZAR EL IMPULSO PROCESAL NECESARIO PARA DAR TRÁMITE DE ACUERDO A LO SEÑALADO EN LA LEY 1333 DE 2009.</t>
  </si>
  <si>
    <t>LO EXPUESTO SE GENERÓ POR UNA INEFICAZ GESTIÓN DE LA ENTIDAD, FRENTE A LOS PROCESOS SANCIONATORIOS INICIADOS, ADEMÁS DE NO OBSERVAR LOS PRINCIPIOS QUE REGULAN LA FUNCIÓN ADMINISTRATIVA Y ESE ÁMBITO DE ACTUACIÓN, LO CUAL EVIDENCIA QUE EL SISTEMA DE CONTROL INTERNO DE LA ENTIDAD NO OPERA DE CONFORMIDAD CON EL MARCO NORMATIVO, PARA EVITAR QUE SE CONSOLIDEN PERMANENTEMENTE SITUACIONES DE INCUMPLIMIENTO COMO LAS REFERIDAS.</t>
  </si>
  <si>
    <t>HALLAZGO DE CARÁCTER ADMINISTRATIVO CON PRESUNTA INCIDENCIA DISCIPLINARIA, POR NO GESTIONAR NI IMPULSAR LOS PROCESOS SANCIONATORIOS AMBIENTALES INICIADOS EN LA SUBDIRECCIÓN DE CALIDAD DEL AIRE, AUDITIVA Y VISUAL.</t>
  </si>
  <si>
    <t>NO. DE INFORMES REMITIDOS A DCA PARA ADELANTAR PROCESOS DURANTE EL PERIODO</t>
  </si>
  <si>
    <t>INFORMES TÉCNICOS REMITIDOS</t>
  </si>
  <si>
    <t>REALIZAR INFORMES TÉCNICOS  PARA REMITIRLOS LOS QUE PRESENTEN INFRACCIONES  O  FACTORES DE DETERIORO A LA DCA PARA QUE SE ADELANTEN LOS PROCESOS PERTINENTES</t>
  </si>
  <si>
    <t>INSUFICIENTE APLICACIÓN DE MEDIDAS PREVENTIVAS Y SANCIONES FRENTE A INCUMPLIMIENTOS EN LA IMPLEMENTACIÓN DE LOS PMA Y/O FACTORES DE DETERIORO EN LOS PEDH</t>
  </si>
  <si>
    <t>HALLAZGO ADMINISTRATIVO CON PRESUNTA INCIDENCIA DISCIPLINARIA, POR LA FALTA DE MEDIDAS ADOPTADAS FRENTE A FACTORES DE DETERIORO DE LOS DIFERENTES PARQUES ECOLÓGICOS DE HUMEDAL DEL DISTRITO CAPITAL.</t>
  </si>
  <si>
    <t>3.1.6</t>
  </si>
  <si>
    <t>NO. DE SISTEMAS IMPLEMENTADOS</t>
  </si>
  <si>
    <t>SISTEMA DE GENERACIÓN IMPLEMENTADO</t>
  </si>
  <si>
    <t>IMPLEMENTAR UN SISTEMA DE GENERACIÓN DE DATOS DE VUELO, PARA CORRELACIONAR LOS INDICADORES ACÚSTICOS DE LAS ESTACIONES DE MONITOREO DE RUIDO.</t>
  </si>
  <si>
    <t>LAS 5 ESTACIONES Y LA RED DE MONITOREO ESTÁN EN FUNCIONAMIENTO Y ARROJAN RESULTADOS, ESTOS NO SE PUEDEN COMPARAR NI CORRELACIONAR, PORQUE NO SE CUENTA CON LA INFORMACIÓN QUE BRINDABA LA AERONÁUTICA CIVIL A TRAVÉS DEL RADAR. NO EXISTE UN SOPORTE TÉCNICO QUE DÉ CUENTA DE LOS BENEFICIOS EN LA UTILIZACIÓN DE LOS RESULTADOS QUE ESTÁN GENERANDO TANTO LAS 5 ESTACIONES DE MONITOREO DE PRESIÓN SONORA, COMO LA RED DE MONITOREO UBICADA EN EL AEROPUERTO INTERNACIONAL EL DORADO.</t>
  </si>
  <si>
    <t>HALLAZGO ADMINISTRATIVO, POR DEFICIENCIAS EN LA ADMINISTRACIÓN DE LOS DATOS GENERADOS POR LOS EQUIPOS DE LA RED DE MONITOREO DEL AEROPUERTO EL DORADO</t>
  </si>
  <si>
    <t>ACTUALIZAR EL PROCEDIMIENTO "OPERACIÓN DEL SISTEMA DE MONITOREO Y VIGILANCIA DE RUIDO DEL AEROPUERTO EL DORADO" (126PM04-PR13).</t>
  </si>
  <si>
    <t>SE IDENTIFICARON DOS INFORMES TÉCNICOS RELACIONADOS CON LA EVALUACIÓN DE LOS NIVELES DE RUIDO DE AERONAVES EN ZONAS ALEDAÑAS AL AEROPUERTO INTERNACIONAL EL DORADO, LOS CUALES CORRESPONDEN AL PRIMER Y SEGUNDO SEMESTRE DE 2015.</t>
  </si>
  <si>
    <t>HALLAZGO ADMINISTRATIVO CON PRESUNTA INCIDENCIA DISCIPLINARIA, POR INCUMPLIMIENTO DE ALGUNAS OBLIGACIONES DEL CONVENIO INTERADMINISTRATIVO 033 DE 2011.</t>
  </si>
  <si>
    <t>3.1.5</t>
  </si>
  <si>
    <t>SC - SER</t>
  </si>
  <si>
    <t>PLAN DE CONTINGENCIA ELABORADO</t>
  </si>
  <si>
    <t>PLANTEAR PLAN DE CONTINGENCIA DE ADMINISTRACIÓN DE LOS PEDH, A EFECTOS DE GARANTIZAR SU ADMINISTRACIÓN CONSTANTE.</t>
  </si>
  <si>
    <t>LOS PEDH PRESENTAN LAPSOS SIN ADMINISTRACIÓN, CONTRATOS  CON DURACIÓN PROMEDIO DE 8 MESES</t>
  </si>
  <si>
    <t>HALLAZGO ADMINISTRATIVO, POR NO CONTAR CON UNA PERMANENTE ADMINISTRACIÓN DE LOS PARQUES ECOLÓGICOS DISTRITALES DE HUMEDAL, PARA GARANTIZAR SU CONSERVACIÓN Y RECUPERACIÓN</t>
  </si>
  <si>
    <t>PROCEDIMIENTO APROBADO MEDIANTE RESOLUCIÓN.</t>
  </si>
  <si>
    <t>PROCEDIMIENTO INVENTARIO DE FUENTES FIJAS INDUSTRIALES</t>
  </si>
  <si>
    <t>ESTABLECER UN PROCEDIMIENTO PARA ACTUALIZACIÓN Y CONSOLIDACIÓN DEL INVENTARIO DE FUENTES FIJAS INDUSTRIALES.</t>
  </si>
  <si>
    <t>LO ANTERIOR SE DEBE A QUE LA SDA NO DIO CUMPLIMIENTO AL MARCO NORMATIVO DEFINIDO PARA EL CONTROL Y SEGUIMIENTO POR FUENTES FIJAS DE EMISIONES ATMOSFÉRICAS, ASÍ COMO IMPLEMENTAR ACCIONES DE MEJORA PARA EL EJERCICIO DE AUTORIDAD AMBIENTAL EN EL TEMA DE EMISIONES ATMOSFÉRICAS POR FUENTES FIJAS. LA DEFICIENCIA DE LA INFORMACIÓN CONSOLIDADA, ASÍ COMO LA CARENCIA DE HERRAMIENTAS DE ANÁLISIS DE LA MISMA, IMPIDE QUE SEA OPORTUNA, VERAZ Y CONFIABLE PARA LA TOMA DE  DECISIONES</t>
  </si>
  <si>
    <t>HALLAZGO DE CARÁCTER ADMINISTRATIVO CON PRESUNTA INCIDENCIA DISCIPLINARIA, POR NO CONTAR CON UN PROCEDIMIENTO PARA ACTUALIZACIÓN Y CONSOLIDACIÓN DEL INVENTARIO DE FUENTES FIJAS DE EMISIONES ATMOSFÉRICAS.</t>
  </si>
  <si>
    <t>SEGUIMIENTOS REALIZADOS / SEGUIMIENTOS PROGRAMADOS</t>
  </si>
  <si>
    <t>SEGUIMIENTO AL INDICADOR DE GESTIÓN QUE PERMITE EVALUAR EL PLAN DECENAL DE DESCONTAMINACIÓN DEL AIRE</t>
  </si>
  <si>
    <t>HACER SEGUIMIENTO SEMESTRAL AL INDICADOR QUE PERMITE EVALUAR EL AVANCE EN EL DESARROLLO DE LA FORMULACIÓN E IMPLEMENTACIÓN DE PROYECTOS DEL PLAN DE DESCONTAMINACIÓN DEL AIRE PARA BOGOTÁ Y EFECTUAR LOS CORRECTIVOS NECESARIOS.</t>
  </si>
  <si>
    <t>LOS HECHOS EXPUESTOS SE GENERAN POR CUANTO LA SDA NO ESTRUCTURA LAS HERRAMIENTAS ADECUADAS DE MEDICIÓN, COMO LO SON LOS INDICADORES, QUE PERMITAN EVALUAR LA GESTIÓN DE LAS ACCIONES REALIZADAS COMO AUTORIDAD AMBIENTAL, CON LA DEBIDA SUFICIENCIA Y CALIDAD PARA LA TOMA DE DECISIONES.</t>
  </si>
  <si>
    <t>HALLAZGO DE CARÁCTER ADMINISTRATIVO CON PRESUNTA INCIDENCIA DISCIPLINARIA, POR LA DEFICIENCIA DE INDICADORES PARA EL SEGUIMIENTO Y CONTROL A LA GESTIÓN MISIONAL DE LA SDA.</t>
  </si>
  <si>
    <t>3.1.4</t>
  </si>
  <si>
    <t>REQUERIMIENTOS CON SEGUIMIENTO / REQUERIMIENTOS REALIZADOS</t>
  </si>
  <si>
    <t>REQUERIMIENTOS INTERNOS Y EXTERNOS</t>
  </si>
  <si>
    <t>REALIZAR ALERTAS DE SEGUIMIENTO, A LAS DEPENDENCIAS RESPONSABLES  DE LAS ACCIONES DE CONTROL POR INCUMPLIMIENTOS EN LA IMPLEMENTACIÓN DE LOS PMAS</t>
  </si>
  <si>
    <t>BAJA EXIGENCIA AL CUMPLIMIENTO DE LA IMPLEMENTACIÓN DE LOS PMAS POR PARTE DE LOS ACTORES INTERNOS Y EXTERNOS INVOLUCRADOS</t>
  </si>
  <si>
    <t>HALLAZGO ADMINISTRATIVO CON PRESUNTA INCIDENCIA DISCIPLINARIA, POR LA FALTA DE SEGUIMIENTO Y EXIGENCIA DE AVANCES, FRENTE AL CUMPLIMIENTO DE ALGUNAS ESTRATEGIAS DE LOS PMAS, APROBADOS A LA FECHA.</t>
  </si>
  <si>
    <t>HERRAMIENTA EN FUNCIONAMIENTO</t>
  </si>
  <si>
    <t>IMPLEMENTACIÓN DE HERRAMIENTA</t>
  </si>
  <si>
    <t>IMPLEMENTAR UNA HERRAMIENTA QUE PERMITA REALIZAR SEGUIMIENTO AL CUMPLIMIENTO DE LAS ACCIONES ESTABLECIDAS EN LOS PMAS.</t>
  </si>
  <si>
    <t>FALTAN INDICADORES DE RESULTADO Y DE GRADO DE AVANCE AL CUMPLIMIENTO EN LA IMPLEMENTACIÓN DE LOS PMAS</t>
  </si>
  <si>
    <t>NO. DE REGISTROS DOCUMENTALES CON EVIDENCIAS, REGISTRADOS EN EL SERVIDOR DE LA ENTIDAD POR PARTE DEL GRUPO RUIDO/NO. TOTAL DE REGISTROS EN EL SERVIDOR</t>
  </si>
  <si>
    <t>REGISTROS DOCUMENTALES REPORTADOS  EN EL SERVIDOR DE LA ENTIDAD CON LAS EVIDENCIAS DE SOPORTE</t>
  </si>
  <si>
    <t>CONSOLIDAR LA EVIDENCIA DOCUMENTAL (REGISTROS) QUE DE CUENTA DE LOS EJERCICIOS DE PLANEACIÓN DE LAS ACTIVIDADES PROPUESTAS EN EL PLAN DE ACCIÓN ANUAL PARA EL CUMPLIMIENTO DE LA META PROPUESTA EN EL PROYECTO 979, EN EL SERVIDOR DE LA ENTIDAD</t>
  </si>
  <si>
    <t>INADECUADA PLANEACIÓN DE LAS ACTIVIDADES PROGRAMADAS PARA LA META 24 DEL PROYECTO 574; LA SDA REALIZA UN PLAN DE ACCIÓN ANUAL EN EL CUAL DISCRIMINA LAS ACTIVIDADES A REALIZAR POR META DE CADA VIGENCIA. CARECE ENTONCES DE EVIDENCIA DOCUMENTAL QUE DÉ CUENTA DE EJERCICIOS DE PLANEACIÓN Y PRIORIZACIÓN DE LOS TEMAS U ZONAS A INTERVENIR EN LA VIGENCIA, DE ACUERDO CON LAS ACTIVIDADES PROPUESTAS EN EL PLAN DE ACCIÓN ANUAL, AUN CUANDO SE POSEE INFORMACIÓN SOBRE PUNTOS CRÍTICOS, ÁREAS CRÍTICAS.</t>
  </si>
  <si>
    <t>HALLAZGO ADMINISTRATIVO, POR LA INADECUADA PLANEACIÓN DE LAS ACTIVIDADES PROGRAMADAS PARA LA META 24 DEL PROYECTO 574.</t>
  </si>
  <si>
    <t>NO. DE SOCIALIZACIONES REALIZADAS /NO. DE SOCIALIZACIONES PROGRAMADAS DEL GRUPO RUIDO</t>
  </si>
  <si>
    <t>SOCIALIZACIÓN DEL PROCEDIMIENTO 126PM04-PR14 “MONITOREO, SEGUIMIENTO Y CONTROL DE RUIDO EN EL DISTRITO CAPITAL”</t>
  </si>
  <si>
    <t>DEFICIENTE IMPLEMENTACIÓN DEL PROCEDIMIENTO 126PM04-PR14 - VERSIÓN 5.0. ; SE PRESENTA INCUMPLIMIENTO DEL PROCEDIMIENTO, ASÍ COMO LOS LITERALES LITERAL J Y K DEL ARTÍCULO 3 DE LA LEY 152 DE 1994, EN TANTO QUE EN MATERIA DEL SISTEMA DE CONTROL INTERNO NO SE OBSERVA LO ESTABLECIDO EN LOS LITERALES B, D, E, F Y H DEL ARTÍCULO 2º DE LA LEY 87 DE 1993 Y EL ARTÍCULO 3 DE LA LEY 1712 DE 2014 - ‘PRINCIPIO DE CALIDAD DE LA INFORMACIÓN’.</t>
  </si>
  <si>
    <t>HALLAZGO ADMINISTRATIVO POR LA DEFICIENTE IMPLEMENTACIÓN DEL PROCEDIMIENTO 126PM04-PR14 - VERSIÓN 5.0. “MONITOREO, SEGUIMIENTO Y CONTROL DE RUIDO EN EL DISTRITO CAPITAL”.</t>
  </si>
  <si>
    <t>3.1.3</t>
  </si>
  <si>
    <t>PMA ACTUALIZADOS / PMA PRIORIZADOS PARA ACTUALIZACIÓN</t>
  </si>
  <si>
    <t>PRIORIZACIÓN PMA PARA ACTUALIZACIÓN</t>
  </si>
  <si>
    <t>REVISAR LOS PMAS CON EL FIN DE PRIORIZAR LOS QUE REQUIERAN ACTUALIZACIÓN, DE CONFORMIDAD CON LO ESTIPULADO EN LA RESOLUCIÓN NO. 196 DE 2006 DEL MINISTERIO DE AMBIENTE Y DESARROLLO SOSTENIBLE.</t>
  </si>
  <si>
    <t>PROGRAMAS Y PROYECTOS DE LOS PMAS, ATENDIDOS PARCIALMENTE O SIN EJECUTAR</t>
  </si>
  <si>
    <t>HALLAZGO ADMINISTRATIVO, POR EL INADECUADO DESARROLLO DE ALGUNAS ACTIVIDADES CORRESPONDIENTES A LAS CINCO (5) ESTRATEGIAS PARA LA EJECUCIÓN DE LOS PMAS APROBADOS.</t>
  </si>
  <si>
    <t>PDDAB EVALUADO</t>
  </si>
  <si>
    <t>EVALUACIÓN DE PDDAB</t>
  </si>
  <si>
    <t>CUMPLIR CON EL SEGUIMIENTO DEL PDDAB EN LOS TÉRMINOS PREVISTOS EN EL DECRETO 98 DE 2011, EFECTUANDO REVISIÓN EN EL 2018, DEL AVANCE EN EL LOGRO DE LAS METAS ESTABLECIDAS.</t>
  </si>
  <si>
    <t>LAS CIRCUNSTANCIAS ESTABLECIDAS SE GENERARON POR UNA GESTIÓN INEFICIENTE, AL NO CUMPLIR ESTRICTAMENTE LA EVALUACIÓN QUE DEBÍA SURTIRSE RESPECTO DEL RESPECTIVO PLAN DECENAL. ELLO IMPIDIÓ CONTAR CON UN DIAGNÓSTICO OPORTUNO, FRENTE AL DESARROLLO Y PERTINENCIA DEL PLAN DECENAL DE DESCONTAMINACIÓN DEL AIRE PARA BOGOTÁ, QUE PERMITIERA ADOPTAR LAS MEDIDAS QUE FUERAN NECESARIAS PARA SU MATERIALIZACIÓN, DENTRO DE LOS TÉRMINOS CORRESPONDIENTES.</t>
  </si>
  <si>
    <t>HALLAZGO DE CARÁCTER ADMINISTRATIVO CON PRESUNTA INCIDENCIA DISCIPLINARIA, POR NO EVALUAR EL PLAN DECENAL DE DESCONTAMINACIÓN DEL AIRE PARA BOGOTÁ, DENTRO DE LOS TÉRMINOS PREVISTOS EN EL REGLAMENTO.</t>
  </si>
  <si>
    <t>2017-05-24</t>
  </si>
  <si>
    <t>01 - AUDITORIA DE REGULARIDAD</t>
  </si>
  <si>
    <t>2017-05-23</t>
  </si>
  <si>
    <t>AUTO QUE DECRETA PRUEBAS NOTIFICADO</t>
  </si>
  <si>
    <t>PRIORIZAR LAS ACCIONES DE CONTROL Y PROTECCIÓN AL CORREDOR ECOLÓGICO DE RONDA– CER DEL RÍO TUNJUELO EN EL ÁREA CORRESPONDIENTE AL PREDIO DENOMINADO LA TURQUESA LOCALIZADO EN LA AC 71 SUR NO. 3J-21, DÁNDOLE IMPULSO AL PROCESO SANCIONATORIO ACTUALMENTE EN CURSO CON EXPEDIENTE  NO. SDA-08-2013-1930.</t>
  </si>
  <si>
    <t>SE CONCLUYE QUE LA ENTIDAD A PESAR DE HABER REALIZADO ACCIONES COMO LA MEDIDA PREVENTIVA, PARA LO RELACIONADO CON LA DISPOSICIÓN DE ESCOMBROS Y REQUERIMIENTOS EN MATERIA DE VERTIMIENTOS, RESIDUOS PELIGROSOS Y ALMACENAMIENTO Y DISTRIBUCIÓN DE COMBUSTIBLES,  NO HA EJERCIDO DE MANERA OPORTUNA EL CONTROL Y VIGILANCIA DEL CUMPLIMIENTO DE LAS NORMAS DE PROTECCIÓN AMBIENTAL Y MANEJO DE LOS RECURSOS NATURALES INMERSOS EN ESTE CORREDOR ECOLÓGICO DE RONDA</t>
  </si>
  <si>
    <t>HALLAZGO ADMINISTRATIVO CON PRESUNTA INCIDENCIA DISCIPLINARIA POR NO EJERCER LA SDA ACCIONES OPORTUNAS DE CONTROL Y PROTECCIÓN EL CORREDOR ECOLÓGICO DE RONDA–CER DEL RÍO TUNJUELO EN EL ÁREA CORRESPONDIENTE AL PREDIO DENOMINADO LA TURQUESA LOCALIZADO EN LA AC 71 SUR NO. 3J-21</t>
  </si>
  <si>
    <t>3.1.2.2.1</t>
  </si>
  <si>
    <t>ACTUALIZAR EL PROCEDIMIENTO "FORMULACIÓN Y/O AJUSTES DE POLÍTICAS Y/O INSTRUMENTOS DE PLANEACIÓN AMBIENTAL" CÓDIGO 26PM02-PR13- MEDIANTE LA INCLUSIÓN DE UN CONTROL PARA GARANTIZAR LA APLICACIÓN DEL PROCESO DE CONSULTA PREVIA EN CASO DE QUE SE REQUIERA.</t>
  </si>
  <si>
    <t>SE REQUIERE UN PROCESO DE CONSULTA PREVIA CON LA COMUNIDAD INDÍGENA DEL PEDH LA ISLA, DESPUÉS DEL CUAL SE PODRÁ DISEÑAR, PARTICIPATIVAMENTE, EL PMA</t>
  </si>
  <si>
    <t>HALLAZGO ADMINISTRATIVO CON PRESUNTA INCIDENCIA DISCIPLINARIA, POR NO CONTAR CON LOS PMA DE LOS HUMEDALES EL TUNJO, SALITRE Y LA ISLA, Y POR NO CONSIDERAR EN SU INTERVENCIÓN EL PROTOCOLO DE RECUPERACIÓN Y REHABILITACIÓN ECOLÓGICA DE HUMEDALES.</t>
  </si>
  <si>
    <t>3.1.2</t>
  </si>
  <si>
    <t>PLANES DE MANEJO APROBADOS</t>
  </si>
  <si>
    <t>PLANES DE MANEJO APROBADOS.</t>
  </si>
  <si>
    <t>ENVIAR A LA DIRECCIÓN LEGAL AMBIENTAL DE LA SECRETARÍA DISTRITAL DE AMBIENTE LOS DOCUMENTOS TÉCNICOS RECIBIDOS PARA SU TRÁMITE DE APROBACIÓN, SEGÚN MARCO NORMATIVO VIGENTE.</t>
  </si>
  <si>
    <t>FALTAN LOS ACTOS ADMINISTRATIVOS (RESOLUCIÓN DE LA SDA PARA APROBAR LOS PMA DE PEDH EL TUNJO Y EL SALITRE)</t>
  </si>
  <si>
    <t>ACTIVIDADES EJECUTADAS DURANTE EL PERIODO / ACTIVIDADES PROGRAMADAS PARA EL PERIODO</t>
  </si>
  <si>
    <t>CUMPLIMIENTO DE LOS PROTOCOLOS DE INTERVENCION DE LOS 2 HUMEDALES</t>
  </si>
  <si>
    <t>CUMPLIR CON LA INTERVENCIÓN EN LOS HUMEDALES EL TUNJO Y SALITRE SEGÚN LO ESTABLECIDO EN EL PROTOCOLO DE RECUPERACAIÓN Y REHABILITACIÓN ECOLÓGICA DE HUMEDALES EN CENTROS URBANOS MIENTRAS SE FORMULAN O CULMINAN LOS PMA</t>
  </si>
  <si>
    <t>INCUMPLIMIENTO EN LOS PROTOCOLOS DE INTERVENCION DE LOS HUMEDALES EL TUNJO, SALITRE Y LA ISLA</t>
  </si>
  <si>
    <t>REPORTES EFECTUADOS EN EL POA/TOTAL DE REPORTES PROGRAMADOS EN EL POA</t>
  </si>
  <si>
    <t>REPORTES DEL PROYECTO EN EL POA</t>
  </si>
  <si>
    <t>REPORTAR EN EL POA AVANCES DEL PROYECTO DE INVERSIÓN 979 DE SCAAV DE ACUERDO CON LA HOJA DE VIDA DEL INDICADOR.</t>
  </si>
  <si>
    <t>NO CONTAR CON LA HOJA DE VIDA Y REPORTE DE MEDICIÓN DEL INDICADOR “% DE REDUCCIÓN EN LA  CONTAMINACIÓN SONORA EN ÁREAS ESTRATÉGICAS DEFINIDAS”, DE LA META 24 DEL PROYECTO DE INVERSIÓN 574. NO SE CUENTA CON LA HOJA DE VIDA Y REPORTE DE MEDICIÓN DEL INDICADOR “% DE REDUCCIÓN EN LA CONTAMINACIÓN SONORA EN ÁREAS ESTRATÉGICAS DEFINIDAS”, NO TIENE CONFIGURADO EL SOPORTE PARA LA VERIFICACIÓN DE LA INFORMACIÓN  REPORTADA POR LA ENTIDAD, PARA EL CUMPLIMIENTO DE LA META DE PLAN DE DESARROLLO.</t>
  </si>
  <si>
    <t>HALLAZGO ADMINISTRATIVO CON PRESUNTA INCIDENCIA DISCIPLINARIA, POR NO CONTAR CON LA HOJA DE VIDA Y REPORTE DE MEDICIÓN DEL INDICADOR “% DE REDUCCIÓN EN LA CONTAMINACIÓN SONORA EN ÁREAS ESTRATÉGICAS DEFINIDAS”, EN EL MARCO DE LA META 24 DEL PROYECTO DE INVERSIÓN 574</t>
  </si>
  <si>
    <t>ETAPAS 2 Y 3 DEL DECRETO 335 DE 2017 CUMPLIDAS.</t>
  </si>
  <si>
    <t>CUMPLIMIENTO DE LOS PLAZOS ESTABLECIDOS EN EL DECRETO 335 DE 2017 PARA LAS ETAPAS 2 Y 3</t>
  </si>
  <si>
    <t>IMPLEMENTAR LAS ETAPAS 2 Y 3 ESTABLECIDAS EN EL DECRETO 335 DE 2017, POR MEDIO DEL CUAL SE ADOPTA LA ESTRATEGIA PARA LA ACTUALIZACIÓN DEL PLAN DECENAL DE DESCONTAMINACIÓN, CON EL OBJETO DE LOGRAR AVANCES CONCRETOS EN CALIDAD DEL AIRE.</t>
  </si>
  <si>
    <t>LO EXPUESTO SE PRESENTÓ POR INEFICIENCIA EN LA GESTIÓN EJECUTADA, POR NO IDENTIFICAR CON OPORTUNIDAD LAS NECESIDADES REALES FRENTE A LAS METAS Y AL PLAN DECENAL DE DESCONTAMINACIÓN DEL AIRE. LO DESCRITO AFECTA FINALMENTE LA CALIDAD DEL AIRE QUE RESPIRAN LOS CIUDADANOS, CUYA CONTAMINACIÓN POR FUENTES FIJAS Y MÓVILES, CONSTITUYE UN RIESGO AMBIENTAL MUY DELICADO PARA LA SALUD DE LOS HABITANTES DEL DISTRITO CAPITAL.</t>
  </si>
  <si>
    <t>HALLAZGO DE CARÁCTER ADMINISTRATIVO CON PRESUNTA INCIDENCIA DISCIPLINARIA, POR LOS ESCASOS AVANCES Y RESULTADOS EN MEDIDAS DEL PLAN DECENAL DE DESCONTAMINACIÓN DEL AIRE PARA BOGOTÁ.</t>
  </si>
  <si>
    <t>PMA ARMONIZADOS /  TOTAL DE PMAS</t>
  </si>
  <si>
    <t>REVISIÓN ARMONIZACIÓN DE  PMAS FRENTE A PLAN DE ACCIÓN DE LA POLÍTICA DE HUMEDALES</t>
  </si>
  <si>
    <t>REVISAR LOS PLANES DE MANEJO AMBIENTAL - PMA DE LOS PARQUES ECOLÓGICOS DISTRITALES DE HUMEDAL - PEDH, CON EL FIN DE ARMONIZAR LAS ACCIONES DE LOS QUE ASÍ LO REQUIERAN, CON LAS CONTENIDAS EN EL PLAN DE ACCIÓN DE LA POLÍTICA PÚBLICA DISTRITAL DE HUMEDALES.</t>
  </si>
  <si>
    <t>FALTA ARMONIZACIÓN ENTRE PLAN DE ACCIÓN DE LA POLÍTICA PÚBLICA DE HUMEDALES Y PMAS POR PLAN DE ACCIÓN DE LA POLÍTICA ADOPTADO EN 2015 Y PMAS ADOPTADOS EN VIGENCIAS ANTERIORES</t>
  </si>
  <si>
    <t>HALLAZGO ADMINISTRATIVO, POR EL DESARROLLO INADECUADO DE ALGUNAS ACTIVIDADES PREVISTAS PARA EL CUMPLIMIENTO DE METAS,  EN EL MARCO DE LAS LÍNEAS PROGRAMÁTICAS DE LA POLÍTICA DE HUMEDALES DEL DISTRITO CAPITAL.</t>
  </si>
  <si>
    <t>3.1.1</t>
  </si>
  <si>
    <t>INFORMES REALIZADOS / INFORMES PROGRAMADOS</t>
  </si>
  <si>
    <t>INFORMES TRIMESTRALES</t>
  </si>
  <si>
    <t>REALIZAR UN REPORTE TRIMESTRAL DE LA CANTIDAD Y  TIPO DE EVENTOS PRESENTADOS ASOCIADOS A SUMINISTRO DE INFORMACIÓN ERRÓNEA Y ACTUAR SOBRE LAS CAUSAS IMPUTABLES A LA SDA Y QUE SEAN MÁS RECURRENTES  Y/O DE MAYOR INCIDENCIA.</t>
  </si>
  <si>
    <t>LAS CIRCUNSTANCIAS ESTABLECIDAS SE GENERAN POR CUANTO LA ENTIDAD NO ESTRUCTURA LAS ACTIVIDADES REQUERIDAS PARA EL DESARROLLO DE LAS METAS INSTITUCIONALES, DE MANERA ARTICULADA. EL HECHO DE QUE LA SDA NO CONSOLIDE MEDIDAS PARA MEJORAR LA EFICIENCIA DE LOS EQUIPOS DE LA RMCAB, Y NO LOGRE LA REDUCCIÓN DE LAS FALLAS QUE SE PUEDAN PRESENTAR, GENERA UN PORCENTAJE DE DATOS ‘NO VÁLIDOS’, LO CUAL DIFICULTA EL CONTROL DE LA CONTAMINACIÓN DEL AIRE EN LA CIUDAD</t>
  </si>
  <si>
    <t>HALLAZGO DE CARÁCTER ADMINISTRATIVO, POR EL PORCENTAJE DE DATOS QUE NO SON VÁLIDOS, EN EL MARCO DE OPERACIÓN DE LA RMCAB.</t>
  </si>
  <si>
    <t>NO. DE MAPAS DE RUIDO ACTUALIZADOS DE LAS LOCALIDADES URBANAS DEL DISTRITO/ TOTAL DE MAPAS A ACTUALIZAR DE LAS LOCALIDADES URBANAS DEL DISTRITO</t>
  </si>
  <si>
    <t>MAPAS DE RUIDO ACTUALIZADOS</t>
  </si>
  <si>
    <t>ACTUALIZAR LOS MAPAS DE RUIDO DE LAS LOCALIDADES URBANAS DEL DISTRITO CAPITAL EN CUMPLIMIENTO CON LOS PARÁMETROS ESTABLECIDOS EN LA RESOLUCIÓN 0627/2006 EMITIDA POR EL ENTONCES MINISTERIO DE AMBIENTE, VIVIENDA Y DESARROLLO TERRITORIAL.</t>
  </si>
  <si>
    <t>FALTA DE ACTUALIZACIÓN DE LOS MAPAS DE RUIDO Y DE LAS RESPECTIVAS ZONAS CRÍTICAS. EN RELACIÓN CON LOS MAPAS DE RUIDO Y LAS ZONAS CRÍTICAS, DE ACUERDO CON LOS REGISTROS Y LA INFORMACIÓN SUMINISTRADA POR LA SDA, SE TIENE QUE LA ÚLTIMA ACTUALIZACIÓN DE ESTOS INSTRUMENTOS FUE REALIZADA EN EL AÑO 2011; POR LO TANTO, SE ESTABLECE LA AUSENCIA DE GESTIÓN POR PARTE DE LA ENTIDAD PARA CUMPLIR LA PERIODICIDAD REQUERIDA EN MATERIA DE ESA ACTUALIZACIÓN, SEGÚN LA NORMATIVIDAD VIGENTE.</t>
  </si>
  <si>
    <t>HALLAZGO ADMINISTRATIVO CON PRESUNTA INCIDENCIA DISCIPLINARIA, POR LA FALTA DE ACTUALIZACIÓN DE LOS MAPAS DE RUIDO Y DE LAS RESPECTIVAS ZONAS CRÍTICAS.</t>
  </si>
  <si>
    <t>DCA - DPSIA</t>
  </si>
  <si>
    <t>APLICATIVO ACTUALIZADO</t>
  </si>
  <si>
    <t>ACTUALIZAR EL APLICATIVO SIA-PROCESOS Y DOCUMENTOS SISTEMA DE INFORMACIÓN AMBIENTAL, DE MODO QUE SEA OBLIGATORIO DIGITAR LA INFORMACIÓN ESPECÍFICA AL RECAUDO DEL TRÁMITE, A FIN DE IDENTIFICAR OPORTUNAMENTE EL ORIGEN DE LAS PARTIDAS QUE INGRESAN A LA ENTIDAD.</t>
  </si>
  <si>
    <t>A CIERRE DICIEMBRE 31 DE 2016, LA SECRETARÍA DISTRITAL DE AMBIENTE TIENE 3.824 PAGOS RECIBIDOS POR ANTICIPADO SIN IDENTIFICAR, POR VALOR DE $2.042,4 MILLONES, CONTRAVINIENDO LO SEÑALADO EN LA RESOLUCIÓN 119 DE 2006 "POR LA CUAL SE ADOPTA EL MODELO ESTÁNDAR DE PROCEDIMIENTOS PARA LA SOSTENIBILIDAD DEL SISTEMA DE CONTABILIDAD PÚBLICA.</t>
  </si>
  <si>
    <t>HALLAZGO ADMINISTRATIVO CON PRESUNTA INCIDENCIA DISCIPLINARIA: POR ENCONTRARSE REGISTRADOS 3.824 PAGOS, EN LA CUENTA DE OTROS PASIVOS INGRESOS RECIBIDOS POR ANTICIPADO POR TRÁMITES DE EVALUACIÓN Y SEGUIMIENTO, COMO VALORES SIN IDENTIFICAR</t>
  </si>
  <si>
    <t>2.3.1.2.3.1</t>
  </si>
  <si>
    <t>Estados Contables</t>
  </si>
  <si>
    <t>Control Financiero</t>
  </si>
  <si>
    <t>SF - AREAS MISIONALES</t>
  </si>
  <si>
    <t>RECAUDOS EN INGRESOS RECIBIDOS POR ANTICIPADO GESTIONADOS / RECAUDOS EN INGRESOS RECIBIDOS POR ANTICIPADO</t>
  </si>
  <si>
    <t>RECAUDOS EN INGRESOS RECIBIDOS POR ANTICIPADO GESTIONADOS</t>
  </si>
  <si>
    <t>ADELANTAR LAS GESTIONES ADMINISTRATIVAS NECESARIAS PARA IDENTIFICAR LOS RECAUDOS QUE SE ENCUENTRAN RECONOCIDOS EN INGRESOS RECIBIDOS POR ANTICIPADO.</t>
  </si>
  <si>
    <t>A CIERRE DICIEMBRE 31 DE 2016, LA SECRETARIA DISTRITAL DE AMBIENTE TIENE 3.824 PAGOS RECIBIDOS POR ANTICIPADO SIN IDENTIFICAR, POR VALOR DE $2.042,4 MILLONES, CONTRAVINIENDO LO SEÑALADO EN LA RESOLUCIÓN 119 DE 2006 "POR LA CUAL SE ADOPTA EL MODELO ESTÁNDAR DE PROCEDIMIENTOS PARA LA SOSTENIBILIDAD DEL SISTEMA DE CONTABILIDAD PÚBLICA.</t>
  </si>
  <si>
    <t>2018-03-31</t>
  </si>
  <si>
    <t>ELEMENTOS IDENTIFICADOS PARA BAJA POR PARTE DE LAS ÁREAS CON ACTA DE BAJA / ELEMENTOS IDENTIFICADOS PARA BAJA POR PARTE DE LAS ÁREAS</t>
  </si>
  <si>
    <t>ACTA DE BAJA DE ELEMENTOS</t>
  </si>
  <si>
    <t>REALIZAR LAS ACTAS DE BAJA DE  LOS ELEMENTOS CONTENIDOS EN LOS INFORMES TÉCNICOS DE EVALUACIÓN REALIZADOS POR LAS ÁREAS.</t>
  </si>
  <si>
    <t>ESTA SITUACIÓN MUESTRA UNA INDEBIDA GESTIÓN FRENTE AL MANEJO DEL ALMACÉN E INVENTARIO A CARGO DE LA SDA, POR FALTA DE OPORTUNAS DEPURACIONES QUE HAYAN PERMITIDO IDENTIFICAR ESTA SITUACIÓN EN FORMA OPORTUNA, A FIN DE EVITAR LA DISTORSIÓN EN LAS CIFRAS QUE SE REFLEJAN DENTRO DE LOS ESTADOS FINANCIEROS DE LA SDA.</t>
  </si>
  <si>
    <t>HALLAZGO ADMINISTRATIVO CON PRESUNTA INCIDENCIA DISCIPLINARIA, POR LA ADQUISICIÓN DE ELEMENTOS CLASIFICADOS COMO DE DIFÍCIL USO PARA LA ENTIDAD, LOS CUALES REPOSAN EN EL ALMACÉN, DESDE SU ADQUISICIÓN Y NO HAN SIDO UTILIZADOS A LA FECHA, POR UN VALOR TOTAL DE $998.404.718,42, COSTO DE ADQUISICIÓN DE LOS MISMOS. ELEMENTOS QUE FUERON ADQUIRIDOS DESDE EL AÑO 1995 Y QUE SE ENCUENTRAN HOY CONTABILIZADOS COMO PARTE DE LA CUENTA 16, EN EL BALANCE GENERAL EXAMINADO PARA LA VIGENCIA AUDITADA</t>
  </si>
  <si>
    <t>2.3.1.1.3.2</t>
  </si>
  <si>
    <t>ESTUDIOS PREVIOS DE LA LICITACIÓN PÚBLICA PARA LA OBRA  AJUSTADOS</t>
  </si>
  <si>
    <t>ESTUDIOS PREVIOS DE LA LICITACIÓN PÚBLICA PARA LA OBRA</t>
  </si>
  <si>
    <t>REALIZAR UN ESTUDIO PARA AJUSTAR LA EVALUACIÓN FINANCIERA Y ECONÓMICA PARA LA CASA ECOLÓGICA, CON EL FIN DE QUE SUSTENTE  LA LICITACIÓN CUANDO ÉSTA SE PRODUZCA.</t>
  </si>
  <si>
    <t>SE OBSERVA QUE LA ENTIDAD NO CUENTA CON EVALUACIÓN EX ANTE PARA EL PROYECTO DE INVERSIÓN 961, ESPECÍFICAMENTE PARA LA CONSTRUCCIÓN Y ADECUACIÓN DE LA CASA ECOLÓGICA DE LOS ANIMALES, LO ANTERIOR EN CONTRAVÍA A LO ESTABLECIDO EN EL NUMERAL 2.3.1. DEL MANUAL PARA LA ADMINISTRACIÓN, Y OPERACIÓN DEL BANCO DISTRITAL DE PROGRAMAS Y PROYECTOS</t>
  </si>
  <si>
    <t>HALLAZGO ADMINISTRATIVO POR NO CONTAR CON EVALUACIÓN FINANCIERA Y ECONÓMICA PARA LA CONSTRUCCIÓN DE LA CASA ECOLÓGICA DE LOS ANIMALES – CEA EN EL MARCO DEL PROYECTO 961 “GESTIÓN INTEGRAL A LA FAUNA DOMÉSTICA EN EL D.C”</t>
  </si>
  <si>
    <t>2.2.1.1.3.2</t>
  </si>
  <si>
    <t>PROCESO DE CONCURSO DE MÉRITOS REALIZADO</t>
  </si>
  <si>
    <t>REALIZAR Y EJECUTAR EL PROCESO DE CONCURSO DE MÉRITOS PARA OBTENER EL PERMISO DE INTERVENCIÓN ARQUEOLÓGICA POR PARTE DEL ICANH PARA INICIAR EL PROCESO DE CONTRATACIÓN DE OBRA.</t>
  </si>
  <si>
    <t>LA ENTIDAD NO HA TERMINADO CON LOS ESTUDIOS TÉCNICOS Y GESTIONES PARA DAR INICIO A LAS OBRAS DE LA CASA ECOLÓGICA DE LOS ANIMALES, EN CONTRAVÍA DEL PARÁGRAFO DEL ARTÍCULO PRIMERO DEL DECRETO 85 DE 2013, EL CUAL ESTABLECIÓ QUE “EN EL TÉRMINO DE DOCE (12) MESES, LA SECRETARÍA DISTRITAL DE AMBIENTE, DE MANERA COORDINADA CON LA DDDI DE LA SECRETARÍA GENERAL, DEBERÁ REALIZAR LOS ESTUDIOS TÉCNICOS Y LAS GESTIONES NECESARIAS PARA LA ADECUACIÓN DE SU ESTRUCTURA ORGANIZACIONAL</t>
  </si>
  <si>
    <t>HALLAZGO ADMINISTRATIVO CON PRESUNTA INCIDENCIA DISCIPLINARIA POR INCUMPLIMIENTO DEL DECRETO 85 DE 2013 “POR MEDIO DEL CUAL SE ORDENA ADECUAR EN EL DISTRITO CAPITAL EL CENTRO ECOLÓGICO DISTRITAL DE PROTECCIÓN Y BIENESTAR ANIMAL -CEA- “CASA ECOLÓGICA DE LOS ANIMALES</t>
  </si>
  <si>
    <t>2.2.1.1.3.1</t>
  </si>
  <si>
    <t>2015-12-29</t>
  </si>
  <si>
    <t>NO. DE POZOS PERFORADOS/2 POZOS PERFORADOS *100</t>
  </si>
  <si>
    <t>POZOS PERFORADOS/2 POZOS PERFORADOS *100</t>
  </si>
  <si>
    <t>PERFORAR DOS (2) POZOS DE INVESTIGACIÓN Y MONITOREO QUE PERMITAN VALIDAR EL MODELO GEOLÓGICO-GEOFÍSICO E HIDROGEOLÓGICO CONSEGUIDO, PLANEANDO UNO POR VIGENCIA FISCAL DESDE EL 2015 Y EL SEGUNDO PARA EL AÑO 2016. LO ANTERIOR DEIDO A LOS ALTOS COSTOS QUE REPRESENTA LA ACTIVIDAD. DADO QUE PARA EL AÑO FISCAL 2014 YA SE INICIÓ LA PREFORACIÓN DE 1 POZO, LOS SIGUIENTES SE PROGRAMAN DESDE EL AÑO 2015.</t>
  </si>
  <si>
    <t>DEBILIDADES DE CONTROL</t>
  </si>
  <si>
    <t>HALLAZGO ADMINISTRATIVO  POR LAS FALENCIAS DE INTEGRALIDAD Y DE APLICACIÓN DE LAS EXIGENCIAS TÉCNICAS EN LA CONSTRUCCIÓN DEL MODELO HIDROGEOLÓGICO CONCEPTUAL DE BOGOTÁ QUE PONEN EN DUDA SU UTILIDAD COMO HERRAMIENTA SOSTENIBLE DEL RECURSO HÍDRICO SUBTERRÁNEO EN BOGOTÁ.</t>
  </si>
  <si>
    <t>2.2.1</t>
  </si>
  <si>
    <t>05 - AUDITORIA ESPECIAL</t>
  </si>
  <si>
    <t>PROCEDIMIENTO MODIFICADO</t>
  </si>
  <si>
    <t>MODIFICAR EL PROCEDIMIENTO DE CELEBRACIÓN DE CONVENIOS O CONTRATOS INTERADMINISTRATIVOS: 126PA04PR08.</t>
  </si>
  <si>
    <t>LA SDA REPORTÓ EL DÍA 30 DE DICIEMBRE DE 2014 EN SIVICOF EL VALOR DE LA CONTRATACIÓN DE RECURSOS PÚBLICOS DEL CONVENIO DE COOPERACIÓN 1515 DE 2014 SUSCRITO CON ONU-HABITAT POR VALOR DE $306.684.251 Y NO POR $290.400.000 COMO LO REPORTA LA RESPECTIVA MINUTA.</t>
  </si>
  <si>
    <t>HALLAZGO ADMINISTRATIVO POR PUBLICACIÓN INCONSISTENTE DEL VALOR DEL CONVENIO 1515 DE 2014 EN SIVICOF</t>
  </si>
  <si>
    <t>2.1.3.9</t>
  </si>
  <si>
    <t>Se realizó la segunda capacitación el 05 octubre de 2017  en la cual se abordaron temas precontractuales y de supervisión.</t>
  </si>
  <si>
    <t>CAPACITACIÓN REALIZADA</t>
  </si>
  <si>
    <t>REALIZAR UNA CAPACITACIÓN SOBRE LA ETAPA PRECONTRACTUAL DIRIGIDA A SUPERVISORES Y ENLACES DE CADA UNA DE LAS ÁREAS.</t>
  </si>
  <si>
    <t>LAS SITUACIONES DESCRITAS ANTERIORMENTE DAN COMO RESULTADO LA PRESUNTA INOBSERVANCIA DE LA CONSTITUCIÓN, LA LEY Y NORMAS REGLAMENTARIAS; ADEMÁS DEL CUMPLIMIENTO DE LOS PROCESOS, PROCEDIMIENTOS, ACTIVIDADES Y CONTENIDOS EN LA LEY Y EL SISTEMA INTEGRADO DE GESTIÓN, A QUE ESTÁN OBLIGADOS SERVIDORES PÚBLICOS, CONTRATISTAS Y AUTORIDADES EN LA ADMINISTRACIÓN FISCALIZADA.</t>
  </si>
  <si>
    <t>HALLAZGO ADMINISTRATIVO CON PRESUNTA INCIDENCIA DISCIPLINARIA POR SUSCRIBIR EL CONVENIO DE COOPERACIÓN 1515 DE 2014 UTILIZANDO LAS MODALIDADES DE CONTRATACIÓN INCORRECTA. SE RETIRA LA OBSERVACIÓN FRENTE AL CONVENIO DE ASOCIACIÓN NO. 20161264</t>
  </si>
  <si>
    <t>2.1.3.5</t>
  </si>
  <si>
    <t xml:space="preserve">Mediante radicado No. 2018IE23886 se recibió seguimiento.  Revisada la resolución 170  del  24/01/18, se evidenció que incluye actualización del procedimiento 126PA04-PRPR37 Suscripción y legalización de contratos. En las obligaciones del Subdirector contractual, se contempla: "Informar a los diferentes servidores públicos y contratistas sobre la designación de supervisión e impartir instrucciones tendientes al cumplimiento de las funciones de supervisión, seguimiento y control que se ejerzan". </t>
  </si>
  <si>
    <t>FORMATO MODIFICADO</t>
  </si>
  <si>
    <t>MODIFICAR EL FORMATO: ACTA DE INICIO DEL CONTRATO O CONVENIO 126PA04-PR37-F-1 . INCLUIR:       - DESIGNACIÓN COMO SUPERVISOR. - OBLIGACIONES DE VIGILANCIA, SEGUIMIENTO, CONTROL  Y RESPONSABILIDAD DE LA EJECUCIÓN DEL CONTRATO, ENTRE OTRAS QUE PUEDAN SER CONSIDERADAS AL MOMENTO DE EFECTUAR EL AJUSTE.</t>
  </si>
  <si>
    <t>ESTE ENTE DE CONTROL EVIDENCIÓ QUE LA SUBDIRECCIÓN CONTRACTUAL EN LOS CONTRATOS MENCIONADOS NOTIFICÓ AL SUPERVISOR DE MANERA EXTEMPORÁNEA, ES DECIR, DESPUÉS DE LA SUSCRIPCIÓN DEL ACTA DE INICIO,</t>
  </si>
  <si>
    <t>HALLAZGO ADMINISTRATIVO POR LA NOTIFICACIÓN DE MANERA EXTEMPORÁNEA A LOS SUPERVISORES DE LOS CONTRATOS NOS SDA-426 DE 2016, SDA-916 DE 2016, SDA-2016-0530 Y 2016-0651</t>
  </si>
  <si>
    <t>2.1.3.24</t>
  </si>
  <si>
    <t>La DGC envió seguimiento mediante radicado 2018IE23886 . Se observó que mediante correo electrónico enviado el día 28/12/17, la Oficina de Comunicaciones, socializó la Cartilla denominada Manual de Supervisión e Interventoría.</t>
  </si>
  <si>
    <t>SESIONES DE CAPACITACIÓN REALIZADAS / SESIONES DE CAPACITACIÓN PROGRAMADAS</t>
  </si>
  <si>
    <t>SESIONES DE CAPACITACIÓN REALIZADAS</t>
  </si>
  <si>
    <t>REALIZAR TRES SESIONES DE CAPACITACIÓN, PARA FORTALECER LA GESTIÓN DE SUPERVISIÓN.</t>
  </si>
  <si>
    <t>EN EL EXPEDIENTE DEL PROYECTO Y EN EL SECOP NO SE EVIDENCIA MODIFICACIÓN DE LOS ESTUDIOS PREVIOS.</t>
  </si>
  <si>
    <t>HALLAZGO ADMINISTRATIVO CON PRESUNTA INCIDENCIA DISCIPLINARIA POR CELEBRAR EL CONTRATO 511 DE 2016 CON PERSONAS QUE NO CUMPLÍAN LOS REQUISITOS ESTABLECIDOS EN LOS ESTUDIOS PREVIOS PARA LA EJECUCIÓN DEL OBJETO</t>
  </si>
  <si>
    <t>2.1.3.11</t>
  </si>
  <si>
    <t>ALERTA DE  LAS OBLIGACIONES EN LOS CONCEPTOS TÉCNICOS DE AUTORIZACIÓN PARA LAS VIGENCIAS 2003-2014 / CONCEPTOS TÉCNICOS IDENTIFICADOS SIN LOS RESPECTIVOS PAGOS</t>
  </si>
  <si>
    <t>ALERTA DE VENCIMIENTO AJUSTADO</t>
  </si>
  <si>
    <t>LA SSFFS EMITIRÁ UNA COMUNICACIÓN OFICIAL INFORMÁNDOLE AL USUARIO DE LAS OBLIGACIONES ECONÓMICAS DE EVALUACIÓN, SEGUIMIENTO Y/O COMPENSACIÓN A QUE HAYA LUGAR QUE DEBE CUMPLIR.</t>
  </si>
  <si>
    <t>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t>
  </si>
  <si>
    <t>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t>
  </si>
  <si>
    <t>2.1.2.1</t>
  </si>
  <si>
    <t>Plan de mejoramiento</t>
  </si>
  <si>
    <t>REVISAR Y ACTUALIZAR EL PROCEDIMIENTO 126PM04-PR29 DE SEGUIMIENTO SILVICULTURAL INCLUYENDO EL FORMATO DE SEGUIMIENTO A ENTIDADES DISTRITALES EXCENTAS DEL COBRO DE EVALUACIÓN Y SEGUIMIENTO.</t>
  </si>
  <si>
    <t>REVISAR Y ACTUALIZAR  LOS LINEAMIENTOS DEL PROCEDIMIENTO 126PM04-PR30 DE EVALUACIÓN SILVICULTURAL, INCORPORANDO LOS ASPECTOS QUE PERMITAN ASEGURAR EL PAGO ANTICIPADO POR CONCEPTO DE SEGUIMIENTO Y COMPENSACIÓN, PREVIO A LAS CONSULTAS JURÍDICAS A LA DIRECCIÓN LEGAL AMBIENTAL A QUE HAYA LUGAR.</t>
  </si>
  <si>
    <t xml:space="preserve">PLAN DE MEJORAMIENTO CONSOLIDADO </t>
  </si>
  <si>
    <t>EVALUACIÓN DEL PLAN DE MEJORAMIENTO SUSCRITO ANTE LA CONTRALORIA DE BOGOTA</t>
  </si>
  <si>
    <t>Abierta</t>
  </si>
  <si>
    <t>Participación y educación Ambiental</t>
  </si>
  <si>
    <t>Porcentaje de avance físico de Ejecución de las Actividades</t>
  </si>
  <si>
    <t>FRANCISCO JOSE CRUZ PRADA</t>
  </si>
  <si>
    <t xml:space="preserve">Varias </t>
  </si>
  <si>
    <t>Cuenta de COD_FILA</t>
  </si>
  <si>
    <t>%</t>
  </si>
  <si>
    <t>3.1.1.1</t>
  </si>
  <si>
    <t>3.1.3.1</t>
  </si>
  <si>
    <t>3.1.3.2</t>
  </si>
  <si>
    <t>3.1.3.3</t>
  </si>
  <si>
    <t>3.1.3.4</t>
  </si>
  <si>
    <t>3.1.3.5</t>
  </si>
  <si>
    <t>3.1.4.1</t>
  </si>
  <si>
    <t>3.2.1.1</t>
  </si>
  <si>
    <t>3.2.1.2</t>
  </si>
  <si>
    <t>3.2.1.3</t>
  </si>
  <si>
    <t>3.2.1.4</t>
  </si>
  <si>
    <t>3.2.1.6</t>
  </si>
  <si>
    <t>3.3.1.1.1</t>
  </si>
  <si>
    <t>3.3.1.1.2</t>
  </si>
  <si>
    <t>2018 2018</t>
  </si>
  <si>
    <t>Se presentó error de digitación en la aprobación de pólizas
Falta de capacitación sobre requisitos de aprobación de garantías</t>
  </si>
  <si>
    <t>Realizar capacitación y evaluación a los abogados de la Subdirección Contractual sobre requisitos de aprobación de garantías</t>
  </si>
  <si>
    <t>Capacitación</t>
  </si>
  <si>
    <t>Capacitación realizada</t>
  </si>
  <si>
    <t>Revisión aleatoria trimestralmente los contratos con el fin de verificar las suficias de las garantías</t>
  </si>
  <si>
    <t>Verificación de expedientes</t>
  </si>
  <si>
    <t>Expedientes revisados</t>
  </si>
  <si>
    <t xml:space="preserve">El desconocimiento de  los lineamientos técnicos  establecidos en el contrato impidió él envió de la documentación de los vehículos que efectivamente prestan el servicio de transporte al expediente, ni los documentos que garantizan el cumplimiento de las condiciones técnicas de los mismos. 
</t>
  </si>
  <si>
    <t xml:space="preserve">Establecer y socializar un lineamiento en el procedimiento 126PA04-PR37 suscripción y legalización de contratos  versión 4 que establezca que una vez suscrito  y legalizado los contratos de funcionamiento, la Subdirección Contractual  </t>
  </si>
  <si>
    <t xml:space="preserve">Procedimiento ajustado
</t>
  </si>
  <si>
    <t xml:space="preserve">Procedimiento ajustado 
</t>
  </si>
  <si>
    <t>El procedimiento administración de transportes implementado Código: 126PA04-PR07 versión 8 no contempla un formato o una herramienta que haga  claridad en los soportes que evidencian la transparencia en la liquidación, para la realización de los pagos en ejecución del contrato de transporte.</t>
  </si>
  <si>
    <t>Crear un formato (plantilla en excel) en el procedimiento administración de transportes Código: 126PA04-PR07 versión 8 que evidencien la transparencia en la liquidación, para la realización de los pagos en ejecución de contratos de transporte</t>
  </si>
  <si>
    <t>Creación de formato</t>
  </si>
  <si>
    <t>Formato Nuevo</t>
  </si>
  <si>
    <t xml:space="preserve">Generar un lineamiento en el procedimiento administración de transportes Código: 126PA04-PR07 versión 8 que establezca la periodicidad de entrega de dicho formato. </t>
  </si>
  <si>
    <t>Procedimiento ajustado</t>
  </si>
  <si>
    <t xml:space="preserve">Procedimiento ajustado </t>
  </si>
  <si>
    <t>Realizar seguimiento que permita evidenciar la aplicación, funcionalidad y pertinencia del formato</t>
  </si>
  <si>
    <t>Reporte de seguimiento</t>
  </si>
  <si>
    <t xml:space="preserve">3.1.1.2 </t>
  </si>
  <si>
    <t>No existe priorización por parte de los procesos a la atención oportuna de las PQRSF que son registradas ante la Entidad, entrelazado al mal manejo de los aplicativos, desconocimiento de las  competencias y la no atención a los informes generados.</t>
  </si>
  <si>
    <t>Actualizar e implementar el procedimiento Servicio al ciudadano y correspondencia 126PA06-PR08 V6, para definir la presentación de un informe mensual por parte de las áreas responsables de la gestión realizada a las PQRSF</t>
  </si>
  <si>
    <t>Procedimiento actualizado e implementado</t>
  </si>
  <si>
    <t>Subsecretaria General y de Control Disciplinario -SGCD</t>
  </si>
  <si>
    <t xml:space="preserve">Programar y realizar capacitación a los servidores de la entidad de forma trimestral referente al cumplimiento de la normatividad vigente para PQRSF </t>
  </si>
  <si>
    <t>Capacitación  PQRSF</t>
  </si>
  <si>
    <t>No. De capacitaciones realizadas / No de capacitaciones programadas*100</t>
  </si>
  <si>
    <t>Remitir informe mensual en Comité Directivo, de acuerdo a lo reportado por el aplicativo y los informes de las áreas con respecto a la gestión de atención a PQRSF.</t>
  </si>
  <si>
    <t xml:space="preserve">Informe mensual PQRSF Comité Directivo </t>
  </si>
  <si>
    <t>El detalle de la composición de los gastos estaba en el estudio de mercado. No se exigieron soportes detallados (por subítems) en los informes mensuales, en razón a que ello no quedó establecido en los estudios previos.</t>
  </si>
  <si>
    <t>Detallar el presupuesto que lo compone (tipo de gasto, ítem y subítems (este último de ser necesario)) En los estudios previos de los sucesivos convenios que se suscriban desde la DGA</t>
  </si>
  <si>
    <t>Convenios  con estudios previos (EP) que detallan la composición del presupuesto.</t>
  </si>
  <si>
    <t>% = # Convenios con EP que detallan su presupuesto / # Convenios suscritos * 100</t>
  </si>
  <si>
    <t xml:space="preserve">Registrar en los estudios previos, la exigencia acerca de entregar con los informes financieros de ejecución, los soportes de cada gasto, hasta el nivel de detalle que se haya definido. </t>
  </si>
  <si>
    <t>Informes financieros de los Convenios con soportes de cada gasto.</t>
  </si>
  <si>
    <t>% = # Convenios que cuentan con los soportes de gastos en sus informes financieros / # Convenios suscritos * 100</t>
  </si>
  <si>
    <t>Porque para obtener el resultado final que es la implementación del Plan de Manejo de la Franja de Adecuación y la Reserva Forestal Protectora del Bosque Oriental, se requieren una serie de actividades preliminares que toman un tiempo determinado.</t>
  </si>
  <si>
    <t>Establecer un seguimiento trimestral para el avance de las metas, con el fin de generar acciones correctivas en caso de demoras</t>
  </si>
  <si>
    <t>No. de seguimientos</t>
  </si>
  <si>
    <t>No. de seguimientos realizados / # de seguimientos programados * 100</t>
  </si>
  <si>
    <t xml:space="preserve">Porque los lineamientos del instrumento están desarrollados para que todas las entidades participantes en el PACA de los diferentes sectores incluyan en sus PACA Institucionales las metas y/o acciones ambientales que consideren pertinente.
</t>
  </si>
  <si>
    <t>Revisar, ajustar y socializar los lineamientos y formatos del instrumento de Planeación Ambiental – PACA, en lo que respecta a metas y/o acciones ambientales a priorizar en el instrumento, así como la armonización del mismo.</t>
  </si>
  <si>
    <t>Lineamientos y formatos ajustados del instrumentos de Planeación Ambiental- PACA.</t>
  </si>
  <si>
    <t xml:space="preserve">Lineamientos y formatos ajustados del instrumentos de Planeación Ambiental- PACA.
</t>
  </si>
  <si>
    <t xml:space="preserve">Porque los lineamientos del instrumento están desarrollados para que todas las entidades participantes en el PACA de los diferentes sectores incluyan en sus PACA Institucionales las metas y/o acciones ambientales que consideren pertinente. </t>
  </si>
  <si>
    <t xml:space="preserve">Solicitar a la Contraloría de Bogotá el ajuste del formato CB-1111-4: INFORMACIÓN CONTRACTUAL DE PROYECTOS PACA” , específicamente en las columnas en las cuales se menciona proyecto y meta PACA, con el fin de guardar coherencia de la información reportada en el marco del instrumento PACA.                        </t>
  </si>
  <si>
    <t>Solicitudes a la Contraloría ajuste formato CB-1111-4</t>
  </si>
  <si>
    <t>No. de solicitudes a la Contraloría de Bogotá de ajuste al formato CB-1111-4: INFORMACIÓN CONTRACTUAL DE PROYECTOS PACA”</t>
  </si>
  <si>
    <t xml:space="preserve">4.4.1 </t>
  </si>
  <si>
    <t>Porque la evaluación de los criterios técnicos para la selección de áreas a intervenir se plantea bajo el concepto de un sistema interconectado que afecta la integralidad de la cuenca hidrográfica</t>
  </si>
  <si>
    <t>Fortalecer la matriz de priorización de áreas a intervenir para restauración ecológica contemplando la protección y conservación de los nacimientos de agua y afluentes del Río Bogotá.</t>
  </si>
  <si>
    <t xml:space="preserve">Porcentaje de hectáreas priorizadas bajo los criterios de la matriz de priorización de áreas </t>
  </si>
  <si>
    <t>(Número de hectáreas  priorizadas bajo los criterios de la matriz de priorización de áreas para la protección y conservación) /( Número total de hectáreas del plan de restauración anual) * 100%</t>
  </si>
  <si>
    <t xml:space="preserve">3.2.1.5 </t>
  </si>
  <si>
    <t>No tener relacionados explícitamente los  Objetivos de Desarrollo Sostenible - ODS en los proyectos de inversión de la SDA dado que no se contó con las directrices o metodología a nivel distritales para establecer dicha relación.</t>
  </si>
  <si>
    <t>Identificar y relacionar los  Objetivos de Desarrollo Sostenible - ODS aplicables en los proyectos de inversión la SDA, conforme a la directrices o metodología de planeación Distrital.</t>
  </si>
  <si>
    <t>Porcentaje de avance en la identificación, relacionamiento e incorporación de los ODS</t>
  </si>
  <si>
    <t>No de actividades ejecutadas para la identificación, relacionamiento e incorporación de los ODS aplicables /No de actividades programadas de relacionamiento e incorporación de los ODS *100</t>
  </si>
  <si>
    <t>Incluir en el procedimiento 126PG01-PR02 "Formulación, Inscripción, Registro y Actualización de los Proyectos de Inversión de la SDA" para la formulación de proyectos de inversión un lineamiento de operación relacionado con la incorporación de los ODS en los proyectos de inversión de la SDA.</t>
  </si>
  <si>
    <t>Lineamiento de operación de  incorporación de ODS en la formulación de proyectos de inversión</t>
  </si>
  <si>
    <t>Lineamiento de operación adoptado sobre incorporación de ODS en la formulación de proyectos de inversión en la SDA</t>
  </si>
  <si>
    <t xml:space="preserve">Deficiencias en la elaboración de estudios previos
- Error en el estudio de mercado.
- Falta de personal para la revisión en el componente Económico
- Lineamientos sin precisión en el procedimiento Estructuración de estudios previos modalidad contratación directa ya que no establece la responsabilidad de verificación de los componentes del proceso contractual. </t>
  </si>
  <si>
    <t>Incluir un lineamiento en el procedimiento Estructuración de estudios previos modalidad contratación directa Código: 126PA04-PR33 versión 7, que la persona responsable que verifique el aspecto financiero también realice la verificación tributaria</t>
  </si>
  <si>
    <t>Procedimiento</t>
  </si>
  <si>
    <t xml:space="preserve">Lineamientos sin precisión en el procedimiento Estructuración de estudios previos modalidad contratación directa ya que no establece la responsabilidad de verificación de los componentes del proceso contractual. </t>
  </si>
  <si>
    <t xml:space="preserve">Socializar a los servidores de la SDA del procedimiento 126PA04-PR33 Estructuración de estudios previos modalidad contratación directa una vez este actualizado el mismo realizará </t>
  </si>
  <si>
    <t>Socialización</t>
  </si>
  <si>
    <t>Socialización realizada</t>
  </si>
  <si>
    <t>Inexistencia de un protocolo a seguir en los procesos derivados de incautaciones.</t>
  </si>
  <si>
    <t>Crear un protocolo que se incluya en el procedimiento sancionatorio del SIG, que permita dar celeridad a aquellos procesos que  contengan un componente de incautación.</t>
  </si>
  <si>
    <t>Protocolo creado</t>
  </si>
  <si>
    <t>Protocolo incluido en el SIG</t>
  </si>
  <si>
    <t>Falta de impulso de procesos sancionatorios derivados de la incautación.</t>
  </si>
  <si>
    <t>Impulsar los 26 procesos sancionatorios identificados en el hallazgo.</t>
  </si>
  <si>
    <t xml:space="preserve">Impulso de procesos sancionatorios </t>
  </si>
  <si>
    <t>Procesos sancionatorios impulsados / 26 procesos sancionatorios a impulsar</t>
  </si>
  <si>
    <t>Falta de seguimiento a los procesos derivados de incautación</t>
  </si>
  <si>
    <t>Reportar por parte de la SSFFS a la DCA de manera semestralizada el estado de los procesos técnicos y sancionatorios derivados de incautación.</t>
  </si>
  <si>
    <t>Reporte semestralizado procesos técnicos y sancionatorios derivados de incautación.</t>
  </si>
  <si>
    <t>Reporte semestralizado  / 2 Reportes semestralizado del estado de los procesos técnicos y sancionatorios derivados de incautación.</t>
  </si>
  <si>
    <t>Falta de socialización de la importancia los procesos derivados de incautación</t>
  </si>
  <si>
    <t>Realizar una capacitación semestral por parte de la SSFFS, dirigida a sensibilizar a los involucrados con el proceso derivado de incautación,  sobre la importancia de estos  procesos.</t>
  </si>
  <si>
    <t>Capacitación sobre procesos derivados de incautación</t>
  </si>
  <si>
    <t>Capacitación realizada sobre procesos derivados de incautación</t>
  </si>
  <si>
    <t xml:space="preserve">Inexistencia de un procedimiento interno que establezca las etapas y el plazo para la revisión y aprobación de los PLAU´s. </t>
  </si>
  <si>
    <t xml:space="preserve">Crear y socializar un procedimiento interno en el cual se fijen las etapas y los plazos para la revisión y aprobación de los PLAUS. </t>
  </si>
  <si>
    <t>Procedimiento creado</t>
  </si>
  <si>
    <t>Procedimiento incluido en el SIG</t>
  </si>
  <si>
    <t>Falta de actualización del procedimiento</t>
  </si>
  <si>
    <t xml:space="preserve">Actualizar, implementar y socializar el procedimiento interno de notificaciones. </t>
  </si>
  <si>
    <t>Actualización de procedimiento</t>
  </si>
  <si>
    <t>Procedimiento incluido en el SIG/Procedimiento formulado</t>
  </si>
  <si>
    <t>Falta de saneamiento contable de 208 Resoluciones</t>
  </si>
  <si>
    <t>Realizar el saneamiento contable del 100% de las 208 resoluciones identificadas en el hallazgo.</t>
  </si>
  <si>
    <t>Saneamiento contable</t>
  </si>
  <si>
    <t>208 resoluciones saneadas contablemente/208 resoluciones sin saneamiento contable</t>
  </si>
  <si>
    <t>Falta de seguimiento a las comunicaciones dirigidas a la Subdirección Financiera</t>
  </si>
  <si>
    <t>Reportar por parte de la SSFFS trimestralmente los avances en el saneamiento contable a la SF con copia a la DCA.</t>
  </si>
  <si>
    <t>Reporte trimestral de la SSFFS a SF y DCA</t>
  </si>
  <si>
    <t>Reporte trimestral realizado / 3 reportes a realizar sobre el estado de los procesos técnicos y sancionatorios derivados de incautación.</t>
  </si>
  <si>
    <t>Procedimiento incluido en el SIG/</t>
  </si>
  <si>
    <t>Falta de seguimiento a las devoluciones de la oficina de ejecuciones fiscales</t>
  </si>
  <si>
    <t>Realizar el saneamiento contable del 100% de las 40 resoluciones identificadas en el hallazgo.</t>
  </si>
  <si>
    <t>40 resoluciones saneadas contablemente/40 resoluciones sin saneamiento contable identificadas en el hallazgo</t>
  </si>
  <si>
    <t>Falta de saneamiento contable de 40 Resoluciones</t>
  </si>
  <si>
    <t>Reportar por parte de la SSFFS  trimestralmente los avances en el saneamiento contable a la SF con copia a la DCA.</t>
  </si>
  <si>
    <t>Reporte trimestral realizado / 3 reportes a realizar sobre el saneamiento contable a la SF</t>
  </si>
  <si>
    <t>Débil articulación interna entre gerentes de proyectos, supervisores y los responsables de los procesos de apoyo en la Secretaria Distrital de Ambiente.</t>
  </si>
  <si>
    <t>Realizar autoevaluación con una periodicidad mensual, por parte del gerente de proyecto, supervisores, enlaces de planeación y contratación de las dependencias, la cual incluye un cruce del avance de las metas, seguimiento a productos, contratación y la gestión de  reservas y pasivos; así como la inclusión de acciones de mejora a las que diera lugar, teniendo en cuenta los informes de verificación que emite la entidad.</t>
  </si>
  <si>
    <t>Autoevaluaciones de avance y seguimiento</t>
  </si>
  <si>
    <t>Número de autoevaluaciones realizadas  / 11 autoevaluaciones programadas</t>
  </si>
  <si>
    <t>Realizar reuniones mensuales de coordinación y toma de decisiones por parte de los integrantes del comité directivo, sobre avance en metas de proyectos de inversión, gestión contractual, seguimiento de  reservas y pasivos, y revisar la resolución que reglamenta a los gerentes de proyectos.</t>
  </si>
  <si>
    <t>Reunioines de coordinación para el cumplimiento de metas y ejecución presupuestal</t>
  </si>
  <si>
    <t>Número de reuniones de coordinación realizadas  /  11 reuniones de coordinación programadas</t>
  </si>
  <si>
    <t>Verificar, de manera trimestral, el cumplimiento de metas y ejecución presupuestal del plan de acción de los proyectos de inversión con la herramienta SIPSE, conciliando con los reportes de seguimiento del PAA realizado por la Dirección de Gestión Corporativa, e incluir dichos resultados en los informes de alertas y recomendaciones.</t>
  </si>
  <si>
    <t>Reportes Integrados de alertas y recomendaciones, emitidos sobre  proyectos</t>
  </si>
  <si>
    <t xml:space="preserve">Reportes emitidos </t>
  </si>
  <si>
    <t>Verificar, de manera trimestral,  la ejecución presupuestal con el seguimiento al cumplimiento del Plan Anual de Adquisiciones conciliado con los procesos contractuales registrados en la herramienta SIPSE, y remitir los resultados a la Subdirección de Proyectos y Cooperación Internacional.</t>
  </si>
  <si>
    <t>Reportes de seguimiento Plan Anual de Adquisiciones</t>
  </si>
  <si>
    <t>Verificar, de manera mensual, la gestión de pasivos y reservas, mediante informes detallados con la situación actual, las observaciones y recomendaciones emitidas por la Subdirección Financiera y Dirección de Gestión Corporativa.</t>
  </si>
  <si>
    <t>Informes de seguimiento  pasivos y reservas</t>
  </si>
  <si>
    <t xml:space="preserve">Mecanismos diferentes de recolección y reporte de información, debido a la naturaleza de cada unos de los instrumentos de reporte (SIVICOF cuentas financieras, matriz de contratación, plan de acción, Plan Anual de Adquisiciones) que se encuentran desactualizados. </t>
  </si>
  <si>
    <t>Mantener actualizado y con información verídica el aplicativo SIPSE en lo relacionado con todos los componentes, por parte de los gerentes de proyectos, velando por la integridad, oportunidad y calidad de la información que reportan en el mismo.</t>
  </si>
  <si>
    <t>Seguimiento a la actualización información SIPSE reportados por las gerencias de proyectos</t>
  </si>
  <si>
    <t>porcentaje de cumplimiento en la actualización de información en el SIPSE reportados por las gerencias de proyectos de la SDA</t>
  </si>
  <si>
    <t>Promover el uso y apropiación del aplicativo SIPSE para los gerentes de proyectos, enlaces SIPSE, gestores de proyectos, y usuarios SIPSE, con la finalidad que la información gestionada a través de la herramienta llegue a la estación denominada "ejecución contrato", para su autoevaluación y monitoreo, por parte de la DPSIA, mediante capacitación y lineamientos institucionales que se impartan.</t>
  </si>
  <si>
    <t xml:space="preserve">Uso y apropiación del aplicativo SIPSE </t>
  </si>
  <si>
    <t>Actividades de uso y apropiación del aplicativo SIPSE ejecutadas.</t>
  </si>
  <si>
    <t>Desarrollar un instructivo de uso del aplicativo SIPSE y adoptarlo en el Sistema Integrado de Gestión de la entidad, articulando su uso y obligatoriedad en los lineamientos de operación en los procedimientos relacionados con contratación, por parte de la DPSIA y la SC.</t>
  </si>
  <si>
    <t>Instructivo de uso del aplicativo SIPSE</t>
  </si>
  <si>
    <t>Documento instructivo sobre el uso del aplicativo SIPSE elaborado y aprobado en el Sistema Integrado de Gestión de la entidad</t>
  </si>
  <si>
    <t>Realizar una prueba piloto para verificar la efectividad de las acciones implementadas para garantizar la confiabilidad de la información, luego de que se entreguen los datos de cierre de la vigencia 2018.</t>
  </si>
  <si>
    <t xml:space="preserve">Evaluación </t>
  </si>
  <si>
    <t>Evaluación piloto realizada/1</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</si>
  <si>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</si>
  <si>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</si>
  <si>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</si>
  <si>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</si>
  <si>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</si>
  <si>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</si>
  <si>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</si>
  <si>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</si>
  <si>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</si>
  <si>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</si>
  <si>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</si>
  <si>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</si>
  <si>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</si>
  <si>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</si>
  <si>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</si>
  <si>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</si>
  <si>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</si>
  <si>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</si>
  <si>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</si>
  <si>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</si>
  <si>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</si>
  <si>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</si>
  <si>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</si>
  <si>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</si>
  <si>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</si>
  <si>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</si>
  <si>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</si>
  <si>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</si>
  <si>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</si>
  <si>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</si>
  <si>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</si>
  <si>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</si>
  <si>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</si>
  <si>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</si>
  <si>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</si>
  <si>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</si>
  <si>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</si>
  <si>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</si>
  <si>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</si>
  <si>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</si>
  <si>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</si>
  <si>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</si>
  <si>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</si>
  <si>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</si>
  <si>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</si>
  <si>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</si>
  <si>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Sin información</t>
  </si>
  <si>
    <t>SER -Subdirección de Ecosistemas y Ruralidad</t>
  </si>
  <si>
    <t>DGC - Dirección de Gestión Corporativa</t>
  </si>
  <si>
    <t>SC -Subdirección Contractual</t>
  </si>
  <si>
    <t xml:space="preserve">DPSIA -Dirección de Planeación y Sistemas de Información Ambiental </t>
  </si>
  <si>
    <t>SPCI -Subdirección de Proyectos y Cooperación Internacional</t>
  </si>
  <si>
    <t>SSFFS -Subdirección de Silvicultura Fauna y Flora Silvestre</t>
  </si>
  <si>
    <t>SF -Subdirección Financiera</t>
  </si>
  <si>
    <t>SPPA -Subdirección de Políticas y Planes Ambientales</t>
  </si>
  <si>
    <t>DCA-SSFFS</t>
  </si>
  <si>
    <t>OCI -Oficina de Control Interno</t>
  </si>
  <si>
    <t>DGA -Dirección de Gestión Ambiental</t>
  </si>
  <si>
    <t>SCAAV -Subdirección de Calidad del Aire, Auditiva y Visual</t>
  </si>
  <si>
    <t>SCASP -Subdirección de Control Ambiental al Sector Público</t>
  </si>
  <si>
    <t>SRHS -Subdirección del Recurso Hirdríco y del Suelo</t>
  </si>
  <si>
    <t>Gestión contractual</t>
  </si>
  <si>
    <t>Control de Gestión</t>
  </si>
  <si>
    <t>Hallazgo administrativo por la omisión en la exigencia y verificación de las garantías de conformidad con lo dispuesto en los contratos 20161327 y 20161307</t>
  </si>
  <si>
    <t>Hallazgo administrativo por inconsistencias presentadas en el estudio de mercado realizado por la Entidad, en el contrato de arrendamiento No. 20170380</t>
  </si>
  <si>
    <t>Hallazgo administrativo por inconsistencias en la información suministrada y reportada por la Secretaria Distrital de Ambiente</t>
  </si>
  <si>
    <t>Hallazgo administrativo con presunta incidencia disciplinaria, por no atender dentro de los plazos legales varios derechos de petición, radicados en la vigencia 2017</t>
  </si>
  <si>
    <t>Hallazgo administrativo con presunta incidencia disciplinaria y fiscal por valor de $49.686.960,60, por la cancelación de gastos administrativos en el Convenio de Asociación No. 20161268.</t>
  </si>
  <si>
    <t>Hallazgo administrativo porque en el expediente del contrato SDA-LP-20161274 no se encuentra la relación de los vehículos que efectivamente prestan el servicio de transporte, ni los documentos que garantizan el cumplimiento de las condiciones técnicas de los mismos</t>
  </si>
  <si>
    <t>Hallazgo administrativo porque dentro del expediente SDA-LP-20161274, no hay claridad en los soportes que evidencian la transparencia en la liquidación, para la realización de los pagos en ejecución del contrato de transporte SDA-LP-20161274</t>
  </si>
  <si>
    <t>Hallazgo administrativo con presunta incidencia disciplinaria por constituir al cierre de la vigencia 2017, reservas presupuestales que alcanzan el 71,99% del presupuesto de inversión de la vigencia 2017</t>
  </si>
  <si>
    <t>Gestión Presupuestal</t>
  </si>
  <si>
    <t>Hallazgo administrativo con presunta incidencia disciplinaria, por el bajo porcentaje de ejecución en magnitud de metas de Proyectos de Inversión del Plan de Desarrollo “Bogotá Mejor para Todos” 2016 - 2020</t>
  </si>
  <si>
    <t>Planes programas y proyectos. Gestión Ambiental</t>
  </si>
  <si>
    <t>Hallazgo administrativo por falencias en la implementación de las acciones del Plan de Manejo de la Franja de Adecuación y la Reserva Forestal Protectora de los Cerros Orientales a cargo de la SDA</t>
  </si>
  <si>
    <t>Hallazgo Administrativo por la poca efectividad en el desarrollo de los procesos derivados de la incautación de madera.</t>
  </si>
  <si>
    <t>Hallazgo administrativo con presunta incidencia disciplinaria por no realizar la identificación de las metas de los proyectos de inversión en el PACA institucional</t>
  </si>
  <si>
    <t>Hallazgo administrativo por no tener establecido el estado de incorporación de los ODS en los proyectos de inversión de la SDA</t>
  </si>
  <si>
    <t>Hallazgo administrativo por la no oportuna revisión y aprobación de los Planes Locales de Arborización Urbana -PLAU´s.</t>
  </si>
  <si>
    <t>Hallazgo administrativo, por la no remisión de la Dirección de Control Ambiental y sus Subdirecciones, a la Subdirección Financiera, de 208 resoluciones por valor de $50.505.769, de conceptos de evaluación, multas, seguimiento de talas de árboles y multas ambientales de las vigencias anteriores al 2015</t>
  </si>
  <si>
    <t>Hallazgo Administrativo por la no remisión de 40 resoluciones devueltas por la Oficina de Ejecuciones Fiscales de la Secretaría de Hacienda, vigencias 1998 a diciembre de 2015, por un total de $163.886.318,25, por presentar inconsistencias en el cobro coactivo</t>
  </si>
  <si>
    <t xml:space="preserve">Cumplimiento Acciones populares </t>
  </si>
  <si>
    <t>Hallazgo administrativo con presunta incidencia disciplinaria por realizar los contratos Nos. 20171331; 20171221; 20171380 y el Convenio 1328 de 2017, que no corresponden al cumplimiento estricto de las órdenes impartidas en la Sentencia del 28 de marzo de 2014 del Consejo de Estado (Expediente No. AP-2001-90479-01).</t>
  </si>
  <si>
    <t>Otros Resultados</t>
  </si>
  <si>
    <t>AC</t>
  </si>
  <si>
    <t>I</t>
  </si>
  <si>
    <t>Evaluación, Control y Seguimiento</t>
  </si>
  <si>
    <t>Gestión de los Rescuros Físicos</t>
  </si>
  <si>
    <t>Planeación Anmbiental</t>
  </si>
  <si>
    <t>Direccionamiento Estratégico</t>
  </si>
  <si>
    <t>Gestión Ambiental y Rural</t>
  </si>
  <si>
    <t>Control y Mejora</t>
  </si>
  <si>
    <t>Convenciones estado accion</t>
  </si>
  <si>
    <t>En Ejecución</t>
  </si>
  <si>
    <t>En revisión por la OCI</t>
  </si>
  <si>
    <t>mediante rad 2018IE244875 de 19-10-2018 la SGCD solicita el PM y su seguimiento</t>
  </si>
  <si>
    <t>2017 2017</t>
  </si>
  <si>
    <t>3.3.1.6.1</t>
  </si>
  <si>
    <t>Falta de saneamiento contable de 526 actos administrativos emitidos hasta la vigencia 205.</t>
  </si>
  <si>
    <t>Realizar el saneamiento contable del 100% de los 526 actos administrativos emitidos hasta la vigencia 2015.</t>
  </si>
  <si>
    <t>526 resoluciones saneadas contablemente/526 resoluciones sin saneamiento contable</t>
  </si>
  <si>
    <t>Falta de seguimiento a las resoluciones que contienen exigencia de pago.</t>
  </si>
  <si>
    <t>Incorporar en las Resoluciones de autorización de tratamiento silvicultural el plazo de la obligación de pago por compensación, constituyéndose así un título ejecutivo.</t>
  </si>
  <si>
    <t>Resolución que se constituya como título ejecutivo</t>
  </si>
  <si>
    <t xml:space="preserve">No. de Resoluciones que se constituya como título ejecutivo realizadas  (desde octubre de 2018) /  Resoluciones que se constituya como título ejecutivo  a proyectar </t>
  </si>
  <si>
    <t xml:space="preserve"> </t>
  </si>
  <si>
    <t>Cant</t>
  </si>
  <si>
    <t>(Varios elementos)</t>
  </si>
  <si>
    <t>FILA_119</t>
  </si>
  <si>
    <t>FILA_118</t>
  </si>
  <si>
    <t>FILA_117</t>
  </si>
  <si>
    <t>FILA_116</t>
  </si>
  <si>
    <t>(36) ANÁLISIS SEGUIMIENTO ENTIDAD</t>
  </si>
  <si>
    <t>2010 2010</t>
  </si>
  <si>
    <t>2016 2016</t>
  </si>
  <si>
    <t xml:space="preserve">Desactualización de las herramientas de optimización de respuesta  a PQR correspondientes a  Entes de Control, teniendo en cuenta que a pesar de la  existencia del procedimiento No. 126PA06-PR21 Procedimiento Peticiones Quejas, Reclamos, Sugerencias y Felicitaciones, este no cuenta con  lineamientos o políticas de operación que reflejen el proceso interno que debe realizar la entidad cuando ingresan requerimientos de entes de control. </t>
  </si>
  <si>
    <t>Actualizar procedimiento 126PA06-PR21 Procedimiento Peticiones Quejas, Reclamos, Sugerencias y Felicitaciones incluyendo la metodología para la atención de Entes de Control</t>
  </si>
  <si>
    <t>Actualización Procedimiento 126PA06-PR21 , incluyendo metodología para atención Entes de Control</t>
  </si>
  <si>
    <t>Procedimiento 126PA06-PR21 Procedimiento Peticiones Quejas, Reclamos, Sugerencias y Felicitaciones actualizado.</t>
  </si>
  <si>
    <t>Ausencia de controles efectivos que aseguren el cumplimiento de las normas archivísticas en los expedientes misionales de la SDA</t>
  </si>
  <si>
    <t>Formular y ejecutar un plan de trabajo detallado que permita realizar el saneamiento archivístico de los 9837 expedientes permisivos y sancionatorios aperturados entre las vigencias 2015 a 2019.</t>
  </si>
  <si>
    <t>Expedientes saneados archivísticamente</t>
  </si>
  <si>
    <t>No. de expedientes saneados archivísticamente / 9837 expedientes</t>
  </si>
  <si>
    <t>Realizar un control periódico de calidad, de tipo documental de los expedientes permisivos y sancionatorios aperturados a partir de la vigencia de 2019.</t>
  </si>
  <si>
    <t>Expedientes con cumplimiento en normas archivísticas</t>
  </si>
  <si>
    <t>No. De expedientes verificados que cumplen normas archivísticas  / No. expedientes mensuales aperturados</t>
  </si>
  <si>
    <t>Inexistencia de diagnostico en los 108 expedientes relacionados con la actividad minera, en razón a la incertidumbre del marco normativo.</t>
  </si>
  <si>
    <t>Diagnosticar el estado de 108 expedientes relacionados con la actividad minera y de los 88 expedientes sancionatorios que se derivan de los primeros.</t>
  </si>
  <si>
    <t>Diagnostico de expedientes</t>
  </si>
  <si>
    <t>No. De expedientes diagnosticados / 108 expedientes</t>
  </si>
  <si>
    <t>Formular y ejecutar un plan de trabajo donde se establezcan las actividades a realizar frente a los 108 expedientes de actividad minera y las actividades de impulso relacionadas con los 88 tramites sancionatorios ambientales que se surten en la SDA.</t>
  </si>
  <si>
    <t>Formulación y ejecución del plan de trabajo</t>
  </si>
  <si>
    <t>No. De actividades del plan de trabajo ejecutadas  / No. De actividades propuestas en el plan de trabajo</t>
  </si>
  <si>
    <t>Los procedimientos permisivos y sancionatorios del proceso de Evaluación Control y seguimiento no cuenta con un lineamiento, punto de control o actividades que establezca verificar antes de iniciar el trámite que sea jurisdicción de la SDA y en caso de no serlo remitir inmediatamente a la entidad competente</t>
  </si>
  <si>
    <t>Incluir en los procedimientos internos, relacionados con los trámites permisivos y sancionatorio, un lineamiento como punto de control que permita verificar la competencia de la SDA y la actuación en caso de no tenerla.</t>
  </si>
  <si>
    <t>Lineamientos incorporados al procedimiento</t>
  </si>
  <si>
    <t>No. de procedimientos ajustados con lineamientos / No. de procedimientos del proceso de ECyS relacionados con los trámites permisivos y sancionatorios</t>
  </si>
  <si>
    <t>3.2.2.1</t>
  </si>
  <si>
    <t>Los informes se generan con una fecha, pero hasta que los mismos adquieren firmeza y se pueden publicar pasan días en su perfeccionamiento... Demoras de los supervisores en entregar la documentación, se soluciona con la implementación de SECOP II. Por el alto volumen de trabajo que debe soportar la DGC se hace materialmente imposible contar con una persona exclusiva para revisar y realizar control de calidad.</t>
  </si>
  <si>
    <t xml:space="preserve">Continuar con la implementaciòn del SECOP II y las capacitaciones personalizadas. </t>
  </si>
  <si>
    <t>Revisión de Contratos</t>
  </si>
  <si>
    <t>No. de contratos revisados / No. de contratos  que quedaron en firme en la vigencia 2016  - 2018</t>
  </si>
  <si>
    <t xml:space="preserve">Generar reportes definitivos para ser publicados en SECOP II y definir un plan de choque, para lo cual se tendrán: 3 meses para levantamiento de información; 3 meses para el diagnostico y 6 meses de implementaciòn; por lo que se contratará una persona soporte para publicar los IAAP una vez aprobado el pago. </t>
  </si>
  <si>
    <t>Cumplimiento de publicaciones</t>
  </si>
  <si>
    <t>No. de publicaciones ejecutadas / No. de publicaciones a realizar</t>
  </si>
  <si>
    <t>FILA_120</t>
  </si>
  <si>
    <t>FILA_121</t>
  </si>
  <si>
    <t>FILA_122</t>
  </si>
  <si>
    <t>FILA_123</t>
  </si>
  <si>
    <t>FILA_124</t>
  </si>
  <si>
    <t>FILA_125</t>
  </si>
  <si>
    <t>FILA_126</t>
  </si>
  <si>
    <t>FILA_127</t>
  </si>
  <si>
    <t>Acciones a 31-dic-2018 por proceso</t>
  </si>
  <si>
    <t>DCA - Dirección de Control Ambiental</t>
  </si>
  <si>
    <t>SGCD -Subsecretaria General y de Control Disciplinario</t>
  </si>
  <si>
    <t>SGCD -Subsecretaria General y de Control Disciplinario, apoya la SC-DGC</t>
  </si>
  <si>
    <t>DPSIA -Todas las dependencias</t>
  </si>
  <si>
    <t>Francisco Romero</t>
  </si>
  <si>
    <t>Miguel Pardo</t>
  </si>
  <si>
    <t>Sonia Tamayo</t>
  </si>
  <si>
    <t>Sara Moyano</t>
  </si>
  <si>
    <t>Auditor OCI</t>
  </si>
  <si>
    <t>PLANES DE MANEJO FORMULADOS</t>
  </si>
  <si>
    <t>Mediante correo electrónico institucional de fecha 15/01/19, la DGC reportó que con el radicado 201909354 del 14/01/19, resolución No. 134,  se efectuó baja de 153 elementos por valor de $700.320.828,20, incluidos los elementos observados por la Contraloría; información corroborada en el aplicativo Forest.</t>
  </si>
  <si>
    <t>La DGC mediante correo electronico de fecha 15/01/19 informó que el día 19/6/18, con el radicado No. 2018EE141074, efectuó consulta a la Superintendencia Financiera de Colombia sobre los requisitos del seguro de responsabilidad civil extracontractual, documento que fue verificado en el aplicativo Forest.</t>
  </si>
  <si>
    <t>Mediante correo electrónico institucional de fecha 13/12/18, la Subdirección Financiera reportó depuración de la cuenta Ingresos recibidos por anticipado por valor de $1.935.837.134,37, es decir el 95% del hallazgo, quedando por identificar el 5% que corresponde a $106.618.310,89 y que estan representados en 112 consignaciones.</t>
  </si>
  <si>
    <t xml:space="preserve">La DGC reportó mediante correo electronico que solicitó a la SGCD la modificación del procedimiento 126PA04-PR37 V 4,0 Suscripción y legalización de contratos mediante el radicado 2018IE269138, el cual se encuentra en tramite.  </t>
  </si>
  <si>
    <t>La DGC mediante correo electronico de fecha 15/01/19 informó que el día 15/6/18, con el radicado No. 2018IE138436 soliticó a las dependencias la actualización de las pólizas de responsabilidad civil extracontractual, documento que se encontró en el aplicativo Forest. Así mismo, se verificó que la poliza del convenio 1525/16 con Conservation Int Foundatio fue actualizada</t>
  </si>
  <si>
    <t>La DGC mediante correo electronico de fecha 15/01/19 informó que el día 5/03/18 se suscribió el modificatorio 2 y prórroga 2 del convenio 1525 de 2016, con la CAR y Conservation International Foundation, documento que fue verificado.</t>
  </si>
  <si>
    <t>La DGC mediante correo electronico de fecha 15/01/19 informó que el día 10/04/18 socializó a todos los servidores, mediante correo electronico, presentación de la modificación de tres procedimientos del proceso Gestión recursos físicos, incluido el 126PA04-PR18 V 6.0 Celebración convenios de asociación, el cual fue actualizado el 24/01/18.</t>
  </si>
  <si>
    <t>La DGC reportó que para este hallazgo solicito modificacion del procedimiento 126PA04-PR37 Suscripción y legalización de contratos, solicitud que se encuentra en tramite y donde se incluyeron lineamientos cuando se presenta terminación anticipada de contratos. Se encuentra pendiente la modificación del Manua de supervición e inverventoria.</t>
  </si>
  <si>
    <t>2019-01-21, se encuentra en revisión el procedimiento código 126PM02PR13 versión 5 "Formulación, ajustes y/o Actualizaciones de los Planes de Manejo Ambiental de las Áreas Protegidas del Distrital Capital”, pendiente revisión final y cargue en el sistema ISOlucion.</t>
  </si>
  <si>
    <t xml:space="preserve">Se observa que mediante forest 2018IE290790 y 2018IE296275 la SPPA remitió procedimiento “Formulación, ajustes y/o actualizaciones de planes de manejo ambiental de las áreas protegidas del Distrito Capital- 126PM02-PR13”. versión 6. </t>
  </si>
  <si>
    <t>Se  cuenta con una matriz en Excel semaforizada, PMA con el Plan de Acción de la Política de Humedales del Distrito, el Plan de Intervención para las vigencias 2018 y 2019. Cada matriz contiene por PEDH una hoja con cada una de las 5 estrategias de la Política de Humedales del Distrito, que contienen a su vez las acciones a desarrollar, los responsables y la prioridad para ejecución.  
Esta información se encuentra disponible para su consulta en el Drive del usuario institucional humedales@ambientebogota.gov.co.</t>
  </si>
  <si>
    <t xml:space="preserve">Se evidencia Memorando 2018IE145913  enviado por la SER  con recomendaciones a tener en cuenta en las Especificaciones Técnicas para la contratación de la Actualización Participativa de los Planes de Manejo Ambiental de los PEDH El Burro, Tibanica y Córdoba. </t>
  </si>
  <si>
    <t>Total</t>
  </si>
  <si>
    <t>(Todas)</t>
  </si>
  <si>
    <t>x</t>
  </si>
  <si>
    <t>SEGUIMIENTO OCI</t>
  </si>
  <si>
    <t>Acciones parcialmente cumplidas vigencia 2018</t>
  </si>
  <si>
    <t>Acciones para primer seguimiento 2019 corte 31-marzo-2019</t>
  </si>
  <si>
    <t>Acciones incumplidas auditoria regularidad PAD 2018 vigencia 2017</t>
  </si>
  <si>
    <t>Acciones a revisar corte 31-12-2018 a reportar SIVICOF</t>
  </si>
  <si>
    <t>Cronograma ejecución acción vigencia 2019</t>
  </si>
  <si>
    <t>Hallazgo administrativo, por debilidades en los sistemas de información, procesos de radicación y control de la correspondencia.</t>
  </si>
  <si>
    <t>Hallazgo administrativo con presunta incidencia disciplinaria, por el incumplimiento a los principios del proceso de gestión documental, relacionados con eficiencia, economia y agrupación.</t>
  </si>
  <si>
    <t>Hallazgo administrativo con presunta incidencia disciplinaria, por ineficiencia en la gestión administrativa en relación con la exigencia del Instrumento de manejo y control ambiental y falta de gestión e impulso en los procesos sancionatorios ambientales, relacionados con predios con afectación minera.</t>
  </si>
  <si>
    <t>Hallazgo administrativo con posible incidencia disciplinaria, por la no remisión por parte de la Secretaría Oistrital de Ambiente -SOA- del expediente 06-2002-510 a la Corporación Autónoma Regional de Cundinamarca CAR.</t>
  </si>
  <si>
    <t>Hallazgo administrativo con presunta incidencia disciplinaria, por no publicar y publicación extemporánea en las diferentes plataformas del sistema de información nacional y distrital como lo son,' SECOP, PAA y SIOEAP en los contratos de prestación de servicios</t>
  </si>
  <si>
    <t>Hallazgo Administrativo por el no registro de 1.863 actos administrativos en la Cuenta de Deudores por valor de $13.481.000.086, los cuales se encuentran registrados en las Cuentas de Orden</t>
  </si>
  <si>
    <t>Avance</t>
  </si>
  <si>
    <t>Continua incumplida, se implemento control, pero la información no varia dado que son las pqr no fueron respondidas en 2018</t>
  </si>
  <si>
    <t>ok, Se avanzó en el cargue en Isolución, pendiente aprobación de la SGCD</t>
  </si>
  <si>
    <t>ok, se mantiene grado de cumplimiento, dado que las pqr son de la vigencia 2018</t>
  </si>
  <si>
    <t>Continua incumplida: no fue posible cumplir dado que los equipos sólo llegaron en la segundo semestre de 2019.</t>
  </si>
  <si>
    <t>Continua incumplida, se avanzó en la realización de reuniones.</t>
  </si>
  <si>
    <t>Acciones incumplidas</t>
  </si>
  <si>
    <t>Se solicita via correo electronico al enlace información de avance</t>
  </si>
  <si>
    <t>Los responsables del proceso se encuentran revisando el procedimiento 126PA04-PR33 versión 7.</t>
  </si>
  <si>
    <t>LA SPPA revisó, ajustó el formato PACA /177 SEGUIMIENTO PACA PRESUPUESTO DE INVERSION, en lo que respecta a las metas ambientales a priorizar en el instrumento, por otro lado mediante correo electrónico del 24-01-2019 socializó los lineamientos y ajustes en el formato.</t>
  </si>
  <si>
    <t>La SPPA mediante forest 2019EE18130 del 24-01-2019 solicitó a la Contraloría de Bogotá el ajuste del formato CB-1111-4: INFORMACIÓN CONTRACTUAL DE PROYECTOS PACA” , específicamente en las columnas en las cuales se menciona proyecto y meta PACA</t>
  </si>
  <si>
    <t>La SPCI elaboro acta del 21 de diciembre de 2018 donde se evidencia que el procedimiento 126PG01-PR02 "Formulación, Inscripción, Registro y Actualización de los Proyectos de Inversión de la SDA" para la formulación de proyectos de inversión contiene lineamiento de operación relacionado con la incorporación de los ODS en los proyectos de inversión de la SDA.</t>
  </si>
  <si>
    <t>La SPCI realizó reporte con corte a 31-12-2018 de alertas y recomendaciones, emitidos sobre  proyectos, información presentada en comité directivo del 29-01-2019</t>
  </si>
  <si>
    <t>El grupo de servicio al ciudadano durante el mes de diciembre de 2018 actualizó los instrumentos del procedimiento 126PA06-PR21</t>
  </si>
  <si>
    <t>Se cuenta con dos memorandos de octubre y diciembre 2018IE229757 y 2018IE289663 donde se remiten todos los documentos soporte del Convenio 1535 de 2016.</t>
  </si>
  <si>
    <t xml:space="preserve">Se evidencia la existencia de una matriz control donde se lleva el seguimiento de todos los requerimientos  de la Subdirección de ecosistemas y Ruralidad atendió los derechos de petición en los términos legalmente previstos; así mismo, en los casos requeridos, se le informó al peticionario ampliación del plazo de respuesta para atención a los derechos de petición. </t>
  </si>
  <si>
    <t>La DGA  realizó reunión el 16-01-2019 para revisar el primer seguimiento trimestral a los avances en la implementación del Plan de Manejo de la Franja de Adecuación y la Reserva Forestal Protectora Bosque Oriental.</t>
  </si>
  <si>
    <t>La SER, para la vigencia 2018 programó 121,87 ha nuevas para recuperar, rehabilitar o restaurar en cerros orientales, ríos y quebradas, humedales, bosques, páramos o zonas de alto riesgo no mitigables que aportan a la conectividad ecológica de la región y se consiguieron 36,84 ha.</t>
  </si>
  <si>
    <t>Soportes: "Informe Técnico Etapas II y III  V9 Octubre" y "Informe Técnico Etapas II y III v6.0Actualización PDDAB" donde se describen las actividades realizadas sobre la actualización del Plan Decenal de Descontaminación del Aire para Bogotá dando alcance a las etapas II y III del Decreto Distrital No. 335 de 2017 junto con el plan de trabajo contenido en el documento "Anexo 1. Cronograma de actividades a la actualización del PDDAB".</t>
  </si>
  <si>
    <t>Se cuenta con correo del 28 de Septiembre de 2018 con el que se envió el POA del Proyecto 979, el cual corresponde a un indicador que se mide anualmente, pero se realiza un reporte mes a mes, en el que se da el avance de las actividades realizadas en las 4 zonas críticas. En el aplicativo ISOLUCION el estado del indicador 652 "Reducción de niveles de ruido en las zonas críticas, dado en decibeles" se encuentra en la ficha técnica que la fecha de reporte del indicador es anual con corte al 31 de Diciembre de 2018.</t>
  </si>
  <si>
    <t>Informe técnico 0634 de 2017 de acuerdo con lo contemplado en el Decreto Distrital 335 de 2017 que contiene la actualización del PDDAB. Se cuenta con el INFORME DE AVANCE DE METAS CON CORTE A DIC 31/2018 de acuerdo al decreto 098/2011 en el cual se establece la evaluación bianual al Plan Decenal y actualmente  se realiza la actualización de los inventarios de emisiones, los cuales permiten conocer de manera oportuna el diagnóstico de las fuentes de emisión y para la vigencia 2019 se tiene establecida la revisión del plan.</t>
  </si>
  <si>
    <t>Se cuenta con las actas de capacitación del 23 de marzo, 25 de Abril y 30 de Octubre de 2018 y las evidencias de la evaluación realizada a los profesionales que asistieron.</t>
  </si>
  <si>
    <t>Con el informe de gestión 2017 y 2018, así como el seguimiento a los indicadores del proyecto de Plan Decenal de Descontaminación se cumplió la acción.</t>
  </si>
  <si>
    <t>En la ruta \\192.168.175.124\scaav\3. Grupo Ruido\SDA 2018\8. INFORMES DE GESTION se evidencia el  cargue actualizado de las actividades de las metas del grupo ruido, con su correspondiente avance y evidencias del POAI.</t>
  </si>
  <si>
    <t xml:space="preserve">Plataforma web Sistema de Información Integrada de Fuentes Fijas con la que se actualiza el inventario de fuentes fijas la cual se integró al Centro de Información y Modelamiento Ambiental de Bogotá -CIMAB de la entidad en la ruta http://emisiones.dyndns.org/emisiones/#!/.  En el manual de uso se indica el procedimiento de cargue de información, registro y otras actividades que hagan parte  de la actualización del inventario de fuentes fijas de emisiones. </t>
  </si>
  <si>
    <t>Se cuenta con base de datos que registra las actuaciones procesales de los 99 expedientes objeto de impulso.</t>
  </si>
  <si>
    <t>Según base de datos aportada con radicado 2018IE260270 de las 291 solicitudes de permisos de vertimientos se han resuelto de fondo 253 quedando pendiente 38 de ellas.</t>
  </si>
  <si>
    <t>Se han remitido al ANLA 2 comunicados específicos que consolidan varias solicitudes según radicados 2018EE77055 de abril de 2018 y  2018EE266923 de noviembre de 2018, solicitando copia de las respuestas que han efectuado a los traslados  que la SDA ha realizado por competencias según radicado 2018ER285814 del 4/12/18 .</t>
  </si>
  <si>
    <t>Se comprobó la existencia de una base de datos integrada de fuentes fijas de emisiones que se gestiona y actualiza a través del  SIIFF el cual permite el registro, actualización y gestión de la información del inventario de fuentes fijas industriales de emisiones la cual se actualiza permanentemente a través de visitas de campo.</t>
  </si>
  <si>
    <t>Al 14 de febrero de 2019, el procedimiento  cuenta con una versión en borrador con los ajustes relacionados con objetivo, alcance, insumos, productos, normatividad, definiciones, responsabilidades, lineamientos y políticas, anexos   y  el paso a paso, quedando pendiente el diagrama de flujo y el posterior envió a SGCD  para revisión y aprobación por parte del equipo SIG de la DCA y posterior cargue en el aplicativo Isolucion por parte de la SSFFS.</t>
  </si>
  <si>
    <t>Con radicado 2018IE260270 se aportaron los estudios y documentos derivados de la perforación de los dos pozos con lo cual se estructuró el MODELO HIDROGEOLÓGICO CONCEPTUAL DEL ACUÍFERO SUBSUPERFICIAL O SOMERO EN EL PERÍMETRO URBANO DEL DISTRITO CAPITAL" que cuenta con los siguientes documentos: Informe final perforación pozo profundo - contrato 641 – 2014, Informe final contrato 642 – 2014, Quinto informe del convenio de asociación No. SDA-CV 20161264 y INFORME FINAL: Actualización del modelo hidrogeológico conceptual".</t>
  </si>
  <si>
    <t>Mediante radicado 2018IE260901 se informó sobre visitas técnicas, auto de formulación de cargos, medidas preventivas, operativos de control y vigilancia; y apoyo administrativo para el control  y protección el corredor ecológico de ronda–CER del río Tunjuelo, los cuales cuentan con los respectivos soportes.</t>
  </si>
  <si>
    <t>Al corte se ha logrado la depuración de la cuenta ingresos recibidos por anticipado del  95% aproximadamente lo cual corresponde a un valor de $1.935.837.134,95 que componen 3624 recibos de caja (Esto incluye la depuración recomendada por el CTSC y aprobada mediante la resolución 3493 del 6/11/18) y de lo que se encuentra pendiente, el 99% es de DCA. ($106 millones aprox). Los procedimientos de evaluación ambiental fueron ajustado en el sistema forest en la ventanilla virtual de la SDA. Ver memorando 2018IE150577.</t>
  </si>
  <si>
    <t>Se informó que "Teniendo en cuenta el cumplimiento reportado para la vigencia 2017 y de acuerdo con la columna especifica de “RETRASOS” no se registraron señales de retraso trimestrales del SEGPLAN, por ende, no se requirió realizar acciones correctivas puesto que el cumplimiento de las metas se ejecutó conforme a la magnitud establecida para la vigencia 2017" y se actualizó procedimiento 126PA04-PR33 “Estructuración de estudios previos modalidad contratación directa” para verificar en ficha EBI y Plan Anual de Adquisiciones que la necesidad a contratar apunte a la meta del proyecto.</t>
  </si>
  <si>
    <t>Se constata que los productos del Contrato No. 1430 de 2015, fueron recibidos a satisfacción por parte de la supervisión contractual, lo cual implica haber recibido la formulación de los PMA para los PEDH El Tunjo y El Salitre, estando pendiente su adopción. En lo que tiene que ver con el PEDH La Isla, se evidencia que actualmente persiste el tramite de Consulta Previa ante las instancias pertinentes.</t>
  </si>
  <si>
    <t>Según radicado  2018IE260880 se elaboraron y socializaron los lineamientos técnicos, jurídicos, de Planeación y financieros a implementar en la Subdirección en reunión del 5 de abril 2017, definiendo la directriz para que los contratistas reporten, a través de los informes mensuales de actividades y autorización de pago, el cumplimiento de todas las obligaciones y las metas proyecto de inversión, con los respectivos soportes y se actualizó el documento Manual de Interventoría y Supervisión.</t>
  </si>
  <si>
    <t>La SCAAV cuenta con seguimiento y soportes según radicado 2018IE17123. En el marco del contrato de Consultoría No. 20161244 con la empresa consultora K2 Ingeniería, el día 14 de diciembre del año 2017, la empresa realizó la socialización de los resultados obtenidos en la elaboración de 560  Mapas Estratégicos de Ruido de la ciudad tal y como se evidencia en el Acta socialización MER. Los mapas se entregaron  a la Entidad lo cual se soporta en el acta de recibo a satisfacción de los mapas y en el último pago.</t>
  </si>
  <si>
    <t xml:space="preserve">Se cuenta con el informe de Porcentaje de datos válidos  producto de la operación de la RMCAB  desde enero a  Septiembre de 2018. El porcentaje de datos validos de la RMCAB  promedio fue de 88.29 %, valor superior al porcentaje mínimo recomendado (75%) por el Manual de Operación de Sistemas de Vigilancia de la Calidad del Aire del Ministerio de Ambiente, Vivienda y Desarrollo Territorial. Igualmente, como puede apreciarse en el informe del IV trimestre que recopila los datos de todo el año, el promedio de datos válidos es del 89% para todo el año. </t>
  </si>
  <si>
    <t>Se cuenta en el acta de capacitación a los profesionales del grupo ruido del 23/01/2018, donde constan los temas de IAAP y planeación y con los soportes de los procesos IAAP del área técnica de ruido, proceso en los que cada contratista anexa en archivo zip los soportes para la ejecución de cada una de las actividades. (Anexo 3. Relación de procesos cargados en forest para el IAAP).</t>
  </si>
  <si>
    <t>Se cuenta con informe de la atención oportuna de las PQR's con los soportes de seguimiento evidenciando que la SCAAV realizó seguimiento durante 2018 al 100% de las acciones, efectuando seguimiento diaria y semanalmente a los que se les cargó procesos de PQR'S. Se verificaron los soportes correspondientes encontrando que el área ha mejorado en relación con la gestión, trámite y respuesta a los derechos de petición.</t>
  </si>
  <si>
    <t>Se suscribió el contrato SDA LP 20171381 cuyo objeto es ADQUIRIR UN SISTEMA PARA EL MONITOREO DE NIVELES DE PRESIÓN SONORA URBANA Y DE SEGUIMIENTO A LAS TRAYECTORIAS DE VUELO, COMO PARTE DE LA RED DE RUIDO DE BOGOTÁ, pero debió suspenderse por 90 días, debido a que la ANLA no ha expedido la resolución de exclusión de IVA de los equipos que componen la Red de Ruido Urbana (RRU) del Distrito</t>
  </si>
  <si>
    <t>Se cuenta con un borrador  del protocolo de fauna y flora asociado al procedimiento sancionatorio</t>
  </si>
  <si>
    <t>Los 26 casos se encuentran en proyección del acto administrativo correspondiente.</t>
  </si>
  <si>
    <t>El primer reporte se debe realizar en el mes de abril de 2019, por lo que la actuación se encuentra en términos.</t>
  </si>
  <si>
    <t>La primera capacitación se debe ejecutar en el mes de Abril de 2019, por lo que la actuación se encuentra en términos.</t>
  </si>
  <si>
    <t>En ISOLUCION se encuentra el procedimiento Notificaciones Actos Administrativos 126PM04-PR49  actualizado en versión 11 con cambios relacionados con el nombre del procedimiento a Notificación Actos Administrativos, objetivo, alcance, insumos, productos y/o información secundaria, definiciones, responsabilidad y autoridad, lineamientos o políticas de operación, anexos y  suscripción del paso a paso según radicado No. 2018IE299359 del 17 de diciembre de 2018 . Adicionalmente, el procedimiento de notificaciones fue socializado según  acta del 18 de Diciembre de 2018.</t>
  </si>
  <si>
    <t>Según la base de datos de la SSFFS, de los 526 casos se han saneado 293 actos administrativos quedando pendientes 233.</t>
  </si>
  <si>
    <t>Mediante los memorandos 2018IE268539, 2018IE260307 Y 2018IE312721, se envió a la Subdirección Financiera el avance de los Planes de mejoramiento de la SSFFS y mediante radicado 2019IE1540 se informó a la DCA sobre los avances logrados.</t>
  </si>
  <si>
    <t>La Subdirección de Silvicultura, Flora y Fauna Silvestre emitió 55 resoluciones de autorización Silvicultural, donde se autoriza al tercero la ejecución del tratamiento en mención y a su vez se le incorporó el plazo de diez (10) siguientes a la ejecutoria de la Resolución, la obligación de pago por compensación, constituyéndose así un título ejecutivo.</t>
  </si>
  <si>
    <t>Según base de datos de la SSFFS, de los 208 casos pendientes se subsanaron 82, quedando pendientes 126.</t>
  </si>
  <si>
    <t>De las 40 resoluciones sin saneamiento contable identificadas en el hallazgo se han saneado 32 quedando pendientes 8.</t>
  </si>
  <si>
    <t>Se cuenta con una matriz de control donde se lleva registro de las recomendaciones sobre los estudios previos de los procesos de selección, verificando el seguimiento por parte de los abogados para su buen termino. Se revisaron cinco (5) procesos de selección (adaptación, avalúos, diplomado, retamos espinoso y señalética).   Los soportes de los estudios previos ya aprobados se encuentran en SIPSE y en SECOP</t>
  </si>
  <si>
    <t>Se evidenció que se depuró el 100% de los recibos de consignación, recibidos por anticipado. La ultima resolución de depuración extraordinaria fue la No. 283/19; en el Balance del mes de enero será registrada.</t>
  </si>
  <si>
    <t xml:space="preserve">La DGC envió seguimiento mediante radicado No. 2018IE23886. Se evidenció que mediante resolución No. 3217 del 15/11/17 fue actualizado el procedimiento 126PA04-PR33, dicha resolución fue socializada mediante correo del 23/11/17. </t>
  </si>
  <si>
    <t>Se celebró el contrato 27171382 por valor de $25,067,727,810 entre la SDA y el Consorcio Eco-Casa con el objeto de construir un centro de protección y bienestar animal "Casa Ecológica de los animales" CEA en un plazo de dieciséis meses contados a partir de la fecha de suscripción del acta de inicio.</t>
  </si>
  <si>
    <t xml:space="preserve">Mediante resolución 3625 expedida el 15/12/17 con radicado 2017EE254996 y proceso 3936013, se adopto la ultima escala de honorarios para los contratos de prestación de servicios y de apoyo a la gestión </t>
  </si>
  <si>
    <t>Mediante resolución 170 del 24/01/18 se aprobó ultima actualización al procedimiento 126PA04-PR37 suscripción y legalización de contratos, el cual fue socializado por el correo institucional</t>
  </si>
  <si>
    <t>Se evidenció listado de asistencia a capacitación sobre Manual de contratación y IAAP y dos presentación del día 9/04/18, para el grupo de ruido</t>
  </si>
  <si>
    <t>Se evidenció relación de asistencia capacitación sobre Secop II, de fecha junio 1/18, liderada por la Subdirectora Contractual. Así mismo, se evidencio que quince (15) contratistas de la Subdirección Financiera cuentan con certificado de asistencia al programa de acompañamiento para el uso del SECOP II del 25/4/17 al 21/7/17.</t>
  </si>
  <si>
    <t xml:space="preserve">Se evidenció que mediante resolución 3625 expedida el 15/12/17 con radicado 2017EE254996 y proceso 3936013, se adopto la ultima escala de honorarios para los contratos de prestación de servicios y de apoyo a la gestión </t>
  </si>
  <si>
    <t>Se evidenció que mediante correo electrónico del día 9/4/18 se socializó a la Subdirectora Contractual algunos procedimientos entre los cuales se encontraba el procedimiento 126PG01-PR05, así mismo se observó el listado de asistencia a la socialización de dicho procedimiento al personal de la Subdirección Contractual.</t>
  </si>
  <si>
    <t>Para dar cumplimiento a este hallazgo se preparó la cartilla manual de supervisión e interventoría, la cual fue socializada por correo electrónico el 29/12/17, a los servidores de la SDA, tratando el tema de los riesgos en la contratación. (respuesta de la DGC mediante el radicado No. 2018IE151621)</t>
  </si>
  <si>
    <t>Se evidenció que el procedimiento fue actualizado mediante resolución 3217 del 15/11/17.
En este procedimiento se estableció en un lineamiento lo siguiente: " • La elaboración de los contratos se realizará con base en los modelos, formatos y minutas que figuran en el aplicativo del Sistema Integrado de Gestión (SIG) y en los aplicativos que la SDA haya dispuesto para tal fin. Los cuales deben ser suscritos inicialmente por el futuro contratista y luego por la Administración".
Se aclara que el procedimiento se actualizó de nuevo mediante el radicado 2018IE139366 el 15/06/18 (continua el lineamiento).</t>
  </si>
  <si>
    <t>La SC se encuentra ejecutando la acción</t>
  </si>
  <si>
    <t>La DGC se encuentra ejecutando la acción</t>
  </si>
  <si>
    <t>La SF se encuentra ejecutando la acción</t>
  </si>
  <si>
    <t>Se revisaron en las dependencias DPSIA, DGA las actividades de autoevaluación con una periodicidad mensual de los meses de noviembre y diciembre de 2018, enero y febrero de 2019 avance de  metas, seguimiento a contratación y la gestión de  reservas y pasivos (evidencias DPSIA ha realizado autoevaluaciones, a corte 31-12-2018 31-01-201. Ver forest 2019IE32063 y 2018IE233204.  DGA Acta autoevaluación DGA 01-10-2018, 26-11-2018, 03-12-2018 y correos internos DGA del 22-11-2018, 11-01-2019, 24-01-2019)</t>
  </si>
  <si>
    <t>La DPSIA y la SPCI ha liderado 4 reuniones mensuales (noviembre y diciembre de 2018, enero y febrero de 2019 ) de coordinación donde ha asistido los gerentes de proyecto de inversión y supervisores de metas de plan de desarrollo, donde se ha presentado el semáforo de cumplimiento de metas de Plan de Desarrollo Distrital, ejecución presupuestal,  seguimiento de  reservas y pasivos, y revisar la resolución que reglamenta a los gerentes de proyectos.</t>
  </si>
  <si>
    <t>Se revisaron en las dependencias DPSIA, DGA, las actividades de autoevaluación con una periodicidad mensual de los meses de noviembre y diciembre de 2018, enero y febrero de 2019 para el avance de  metas, seguimiento a contratación y la gestión de  reservas y pasivos (Evidencias  DGA del 01-10-2018, 26-11-2018, 03-12-2018 Correos internos de fechas 22-11-2018, 11-01-2019, 24-01-2019), DPSIA dos registros 31-12-2018 y 31-01-2019. Ver forest 2019IE32063 y 2018IE233204.</t>
  </si>
  <si>
    <t>La DPSIA ha liderado 4 reuniones mensuales (noviembre y diciembre de 2018, enero y febrero de 2019 ) de coordinación donde ha asistido los gerentes de proyecto de inversión y supervisores de metas de plan de desarrollo, donde se ha presentado el semáforo de cumplimiento de metas de Plan de Desarrollo Distrital, ejecución presupuestal,  seguimiento de  reservas y pasivos, y revisar la resolución que reglamenta a los gerentes de proyectos.</t>
  </si>
  <si>
    <t>Se revisaron en las dependencias DPSIA, DGA, información del aplicativo SIPSE en lo relacionado con todos los componentes, por parte de los gerentes de proyectos. Se evidencian memorandos (2018IE235544, 2018IE246782, 2018IE260183, 2018IE265480, 2018IE265887, 2018IE292262, 2018IE300257) Proyectos: 7517, 1150 y 1132 
proyectos 980, 1029 y 1030 realizó validación de la información reporta a SIPSE ver forest 2018IE243321.finalmente, se avanzó reporte de SIPSE con radicado 2018IE292262 DGA, 2018IE265480 PI 1132, 2018IE265887 PI 1150.</t>
  </si>
  <si>
    <t>La DPSIA elaboró documento borrador de instructivo de uso del aplicativo SIPSE, el cual tiene la explicaciones funcionales y de operación de la herramienta, la gestión y roles de usuarios, y la explicación de la ruta de trabajo con las estaciones.</t>
  </si>
  <si>
    <t>A la fecha de reporte no se registran avances sobre la acción</t>
  </si>
  <si>
    <t>La DCA se encuentra ejecutando la acción</t>
  </si>
  <si>
    <t>Se evidenció lo siguiente:  Se efectuó la baja de 103 elementos mediante las resoluciones Nos. 2500/18 y 134/19; 8 equipos para calibrar; 16 equipos para ser utilizados en el convenio  AD SDA-CD-20181468 con la CAR; 2 con CT de 2019 para dar de baja; 7 elementos buenos en servicio; 2 elementos pendiente de revisión (uno con CT de 2018); 6 elementos buenos en Bodega y 6 Elementos pendientes de C.T.</t>
  </si>
  <si>
    <t>La SSFFS emitió 1.077 comunicaciones oficiales externas (ER), donde se alertó a los usuarios sobre las obligaciones económicas de evaluación, seguimiento y/o compensación, contraídas en los conceptos técnicos de autorización silvicultural para las vigencias 2003-2014., cuya suma de recaudo esperado asciende a $3.027.215.442,23. por lo tanto la acción,  se cumple alcanzando la meta programada de 0.5.</t>
  </si>
  <si>
    <t>Se programaron actividades  a realizar en  (15) Parques Ecológicos Distritales de Humedal”, las cuales se han ejecutado por medio de 3 contratos que tienen como objeto trabajar en la adecuación de franja terrestre de los humedales: Contratos 1172 de 2016 cuyo objeto fue:  “Contratar la prestación de servicios de mantenimiento, para realizar actividades de conservación, mejoramiento y mantenimiento integral en las zonas de manejo y preservación ambiental (ZMPA) en los quince (15) parques ecológicos distritales de humedal”. Contrato 1204 de 2017  cuyo objeto:  “Contratar la prestación de servicios para brindar el mantenimiento integral en parques ecológicos distritales y otras áreas de interés ambiental” y el  Contrato 20181083 cuyo objeto es: “Contratar el mantenimiento integral en parques ecológicos distritales y otras áreas de interés ambiental”. En cumplimiento de su objeto contractual se cuenta con informes sobre las diferentes intervenciones realizadas. Las intervenciones se han realizado en los 15 PEDH, incluyendo Salitre, El Tunjo y La Isla, aunque todavía no cuenten con Planes de Manejo aprobados.
Esta información se encuentra disponible para su consulta en el Drive del usuario institucional humedales@ambientebogota.gov.co</t>
  </si>
  <si>
    <t>Se observo que la SPPA mediante forest 2018IE290790 adjunta los soportes gestiones realizadas y los planes de manejo para los humedales Salitre y Tunjo. Con respecto al PMA de la Isla se observo gestiones como mesas de trabajo con la comunidad indígena de la etapa de concertación.</t>
  </si>
  <si>
    <t>LA SPPA elaboró acta 21 de diciembre de 2018 donde se evidencia que el Procedimiento código 126PM02PR13 versión 6 "Formulación, ajustes y/o Actualizaciones de los Planes de Manejo Ambiental de las Áreas Protegidas del Distrital Capital” fue actualizado donde se incluye control para la aplicación del proceso de consulta previa en caso que se requiera.</t>
  </si>
  <si>
    <t>Se cuenta como herramienta de seguimiento al cumplimiento de los PMA, la matriz de armonización en Excel donde se realiza la armonización de los diferentes planes, involucrando las estrategias de la política pública, con el fin de que los Planes de manejo Ambientales cumplan todos los requisitos exigidos por la política. Se evidencia el seguimiento a cada una de las cinco estrategias de la política.  La matriz se encuentra en el DRIVE de la SER.</t>
  </si>
  <si>
    <t>Se observa que se cuenta con una Matriz de Seguimiento de Tensionantes de los 15 PEDH, donde se registran los requerimientos internos y externos que se emiten de los seguimientos realizados al cumplimiento de la acciones. 
Se adjunta Matriz de Tensionantes y soportes de gestión de los mismos del PEDH Córdoba como ejemplo, donde se puede evidenciar la acción realizada y el anexo que es la evidencia del seguimiento realizado a lo encontrado.  Las alertas generadas pueden ser revisadas en el DRIVE, como soporte están los radicados 2018, respuestas seguimientos 2018, cartas de seguimiento 2018 y se cuenta con matriz en Excel con los registros de radicación de seguimiento a humedales puntualmente.
 Esta información se encuentra disponible para su consulta en el Drive del usuario institucional humedales@ambientebogota.gov.co</t>
  </si>
  <si>
    <r>
      <t xml:space="preserve">El Plan de Contingencia es el Plan Espejo mediante el cual se asumen las actividades del humedal por parte del grupo de Humedales que se encuentre adscrito a la entidad. Si por algún motivo tanto el administrador como el espejo no pueden desarrollar las acciones de administración del Humedal, el Subdirector de Ecosistemas y Ruralidad en el desarrollo de sus funciones adelantara la gestión propia de la administración (comunicaciones, recorridos de verificación etc.) y apara las acciones de educación se solicitara apoyo del equipo de educación de la OPEL. </t>
    </r>
    <r>
      <rPr>
        <strike/>
        <sz val="11"/>
        <rFont val="Calibri"/>
        <family val="2"/>
        <scheme val="minor"/>
      </rPr>
      <t>Se encuentra pendiente su normalización.</t>
    </r>
  </si>
  <si>
    <t>La SER realiza seguimiento a los factores Tensionantes que afectan a los humedales en la matriz que tiene diseñada para tal fin. De las alertas que se deben generar se envía memorandos a las dependencias responsables. Para ello se cuenta con una matriz en Excel con hojas de cada uno de los meses del año donde se registran el No. de proceso de Forest, la prioridad de la acción, el asunto, la fecha de inicio, el grado de cumplimiento, el responsable a quien se asigna la acción a desarrollar y el nombre de quien proyecta el oficio o memorando.
 Esta información se encuentra disponible para su consulta en el Drive del usuario institucional humedales@ambientebogota.gov.co</t>
  </si>
  <si>
    <t>Se evidenció en el aplicativo Isolucion que el procedimiento 126PA04-PR37 Suscripción y legalización de contratos fue actualizado según acta de reunión del 21/12/18.  Se encontró, en las responsabilidades del Subdirector contractual, la siguiente: Aprobar las garantías que como obligación contractual constituyan los contratistas a favor de la Secretaría así como vigilar conjuntamente con quien ejerza la supervisión, seguimiento o control sus vigencias y demás aspectos relativos a su cumplimiento; Y en el Supervisor: Requerir al contratista la modificación de las garantías cuando a ello haya lugar. En lineamiento de operación: Los Supervisores deberán vigilar y garantizar que el contrato o convenio se encuentre amparado conforme a la suficiencia de las garantías exigidas por la entidad; La modificación de la garantía incluido el amparo de responsabilidad civil extracontractual en cuanto a prórroga o adición o para la novedad que lo requiera, deberá ser aprobada y comunicada por la Subdirección Contractual, únicamente cuando cumpla con la totalidad de los requerimientos establecidos en el contrato. 
En el formato se encontró la siguiente información relacionada:  - Aprobación de la Garantía  - Afiliación a la ARL  - No. de CDP y RP.  Teniendo en cuenta que no se puede expedir la referida acta, sin el cumplimiento de estos requisitos, por cuanto estos tres son los que la Ley 1150 de 2007 pide para dar inicio al contrato.</t>
  </si>
  <si>
    <t>La DGC mediante correo electrónico de fecha 15/01/19 informó que el día 15/6/18, con el radicado No. 2018IE138436 solicitó a las dependencias la actualización de las pólizas de responsabilidad civil extracontractual, documento que se encontró en el aplicativo Forest. Así mismo, se verificó que la póliza del convenio 1525/16 con Conservación Int Foundatio fue actualizada</t>
  </si>
  <si>
    <t>LA SPPA elaboró acta 21 de diciembre de 2018 donde se evidencia que el Procedimiento código 126PM02PR13 versión 6 "Formulación, ajustes y/o Actualizaciones de los Planes de Manejo Ambiental de las Áreas Protegidas del Distrital Capital” fue actualizado donde se incluyó control de verificación de la presencia de comunidad étnica.</t>
  </si>
  <si>
    <t>Se anexan Veintisiete (27) actas de las reunioneses interinstitucionales desarrolladas en los PEDH del Distrito, de las Comisiones Ambientales Locales en las cuales se coordinan acciones de gestión interinstitucional para los PEDH.
Se evidencian Actas de reuniones interinstitucionales del PEDH Jaboque, El Tunjo y Actas de reuniones Comisiones Ambientales Locales con las Localidades de Fontibón y Engativá.
Esta información se encuentra disponible para su consulta en el Drive del usuario institucional humedales@ambientebogota.gov.co</t>
  </si>
  <si>
    <t>Se  cuenta con Actas de capacitación (Octubre 1 y diciembre 27 de 2018) y se anexan también las presentaciones realizadas con los temas de las capacitaciones.</t>
  </si>
  <si>
    <t>El grupo de trabajo de servicio al ciudadano, ha venido trabajando en la actualización de procedimientos Servicio al ciudadano y correspondencia 126PA06-PR08 el cual fue separado en los siguientes: 1. Canales de atención 126PA06-PR19,  2. Correspondencia  126PA06-PR20 y 
3. PQRSF 126PA06-PR21</t>
  </si>
  <si>
    <t>El grupo de trabajo de servicio al ciudadano, ha realizado durante los acampamientos mensuales a las dependencias socialización y capacitación a los servidores referente al cumplimiento de la normatividad vigente para PQRSF</t>
  </si>
  <si>
    <t>El grupo de trabajo de servicio al ciudadano ha programado presentar el informe de pqrsf al comité  desde el mes de febrero de 2019</t>
  </si>
  <si>
    <t>La DGA y sus dependencias se encuentran trabajando en reformulación de la acción de mejora</t>
  </si>
  <si>
    <t xml:space="preserve">La DPSIA elaboró plan de acción para la identificación, relacionamiento e incorporación de los ODS aplicables a los proyectos de inversión la SDA con un total de 6 actividades, a 31 de diciembre de 2018 se han llevado 3 actividades: 1. solicitud a SDP de metodologías y cronogramas de avance para la relación de ODS con los proyectos de inversión mediante comunicaciones 2018EE236389 y 2018ER252316; 2. Solicitud a las dependencias a cargo de los proyectos de inversión de delegados para trabajo de ODS mediante comunicación 2018IE301003 y 3. Mesas de trabajo con las dependencias para  adelantar el proceso de relación de proyectos de inversión con ODS las cuales se realizaron conforme a la programado. </t>
  </si>
  <si>
    <t>Los responsables del proceso una vez cuenten con el procedimiento actualizado, realizará la socialización.</t>
  </si>
  <si>
    <t>La DPSIA ha realizado actividades de promoción del uso y apropiación del aplicativo SIPSE para el uso y apropiación de la herramienta, se requirió incluir un lineamiento de operación de obligatoriedad del uso y apropiación para la Programación, Seguimiento y Evaluación de la Gestión Institución. Se tiene programado iniciar nuevas capacitaciones en el 2019.</t>
  </si>
  <si>
    <t>Continua incumplida, dado que aun no se cuenta con la totalidad de los PMA</t>
  </si>
  <si>
    <t>Continua incumplida, dado que de las 291 solicitudes de permisos de vertimientos se han resuelto de fondo 253 quedando pendiente 38 de ellas</t>
  </si>
  <si>
    <t>Continua incumplida, toda vez que hace falta la depuración (segun reporte) de 50 procesos identificados (su estado es: establecimientos duplicados 5, matrícula cancelada 8, seguimiento a cobrar en revisión con expedientes 5, establecimientos con resolución de cobro 23, establecimiento que no pertenece al seguimiento 1 y establecimientos que realizaron pago y allegaron soporte 8.)</t>
  </si>
  <si>
    <t>No. HALLAZGO</t>
  </si>
  <si>
    <t>CÓD ACCIÓN</t>
  </si>
  <si>
    <t>EFICACIA</t>
  </si>
  <si>
    <t>DESCRIPCIÓN ACCION</t>
  </si>
  <si>
    <t>COD AUD</t>
  </si>
  <si>
    <t>COD AUDITORIA</t>
  </si>
  <si>
    <t xml:space="preserve">DPSIA </t>
  </si>
  <si>
    <t xml:space="preserve">OCI </t>
  </si>
  <si>
    <t xml:space="preserve">SPPA </t>
  </si>
  <si>
    <t xml:space="preserve">No. </t>
  </si>
  <si>
    <t>DESCRIPCION DEL HALLAZGO</t>
  </si>
  <si>
    <t>FECHA DE TERMINACIÓN</t>
  </si>
  <si>
    <t>Las OCI, realizó reivisión de la información registrada en el SIPSE vigencia 2018, encontrando diferencias con respecto a la infomación reportada en los demas sistemas de información. Se requiere realizar la revisión de la información del primer trimestre de 2019, para complementar la prueba piloto.</t>
  </si>
  <si>
    <t>Estado acciones a 31-mar-2019</t>
  </si>
  <si>
    <t>En revisión OCI</t>
  </si>
  <si>
    <t>CODIGO AUDITORIA</t>
  </si>
  <si>
    <t xml:space="preserve"> CODIGO AUDITORIA</t>
  </si>
  <si>
    <t>ESTADO</t>
  </si>
  <si>
    <t xml:space="preserve">No. HALLAZGO </t>
  </si>
  <si>
    <t>EFICACIA ENTIDAD</t>
  </si>
  <si>
    <t xml:space="preserve">Se cuenta con un borrador de Procedimiento de Actualización y gestión de información del inventario de fuentes fijas industriales Octubre de 2018 – Vr.1 pero no se ha logrado adoptar la actualización en tanto  el contrato SDA LP 20171381 tuvo que ser suspendido por 90 días, debido a que la ANLA no ha expedido la resolución de exclusión de IVA de los equipos que componen la Red de Ruido Urbana (RRU) del Distrito. 2019-04-15, aun no se cuenta con procedimiento publicado.
 </t>
  </si>
  <si>
    <t xml:space="preserve">Mediante radicado 2019IE79773 DGA -SRHS del 9-04-2019, reporta el 90% de avance.
Mediante radicado 2018IE260270 se allegó el documento soporte "Hallazgo 3.1.8  Cobro por Seguimiento 07 de Noviembre de 2018" según el cual de los 50 procesos identificados se encuentra lo siguiente: establecimientos duplicados 5, matrícula cancelada 8, seguimiento a cobrar en revisión con expedientes 5, establecimientos con resolución de cobro 23, establecimiento que no pertenece al seguimiento 1 y establecimientos que realizaron pago y allegaron soporte 8. </t>
  </si>
  <si>
    <t>Mediante radicado 2019IE79773 del 9-04-2019 anexa base de datos con 206 registros otorgados vs 3038 registros
Mediante radicado 2018IE260270 se informó existe un total 206 permisos de vertimientos otorgados y 3.038 registros de vertimientos lo cual fue verificado en los soportes "base de datos permisos de vertimientos octubre 2018" y "Base registro de vertimientos consolidada 092018".</t>
  </si>
  <si>
    <t>Mediante radicado 2019IE79773 del 9-04-2019 
Mediante radicado 2018IE260270 se informó que se emitieron 206 conceptos técnicos que corresponden a las siguientes cuencas: Salitre 66, Tunjuelo 52, Fucha 68 e Hidrocarburos 20 según se registra en la  Relación de la base de datos de cada grupo.</t>
  </si>
  <si>
    <t>Incumplida* 2017</t>
  </si>
  <si>
    <t xml:space="preserve">Estado acción </t>
  </si>
  <si>
    <t>Incumplida * 2018</t>
  </si>
  <si>
    <t>Subtotal</t>
  </si>
  <si>
    <t>Mediante forest 2019IE73825 se informa que: El procedimiento  126PM04-PR58 Actualización de las zonas criticas de las mapas de ruido de Bogotá se encuentra en proceso de cargue en el aplicativo ISOLUCION.</t>
  </si>
  <si>
    <t xml:space="preserve"> Mediante memorando 2019IE73825 se informa la publicación del procedimiento 126PM04-PR30 “Permiso o autorización para aprovechamiento forestal de árboles”, con sus respectivos anexos, para revisión y aprobación por parte del equipo SIG de la DCA y posterior cargue en el aplicativo Isolucion por parte de la SSFFS.</t>
  </si>
  <si>
    <t xml:space="preserve">HALLAZGO </t>
  </si>
  <si>
    <t>...por no contar con los PMA de los humedales el tunjo, salitre y la isla, y por no considerar en su intervención el protocolo de recuperación y rehabilitación ecológica de humedales.</t>
  </si>
  <si>
    <t>...por incumplimiento de algunas obligaciones del convenio interadministrativo 033 de 2011.</t>
  </si>
  <si>
    <t>...por deficiencias en la administración de los datos generados por los equipos de la red de monitoreo del aeropuerto el dorado</t>
  </si>
  <si>
    <t>...por no atender dentro de los plazos legales, los derechos de petición relacionados con la gestión en los parques ecológicos distritales de humedal, en las vigencias 2015 y 2016.</t>
  </si>
  <si>
    <t>Enviar a la DLA los documentos técnicos recibidos para su trámite de aprobación, según marco normativo vigente.</t>
  </si>
  <si>
    <t>Actualizar el procedimiento "operación del sistema de monitoreo y vigilancia de ruido del aeropuerto el dorado" (126pm04-pr13).</t>
  </si>
  <si>
    <t>Implementar un sistema de generación de datos de vuelo, para correlacionar los indicadores acústicos de las estaciones de monitoreo de ruido.</t>
  </si>
  <si>
    <t>Informar al peticionario ampliación del plazo de respuesta para atención a los derechos de petición que así lo requieran; lo anterior de conformidad con lo estipulado en el parágrafo del artículo 14 del decreto 1437 de 2011, regulado por la ley 1755 de 2015.</t>
  </si>
  <si>
    <t>CÓDIGO ACCIÓN</t>
  </si>
  <si>
    <t>SPPA</t>
  </si>
  <si>
    <t>DPSIA</t>
  </si>
  <si>
    <t>Servicio al Ciudadano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</si>
</sst>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yy;@"/>
    <numFmt numFmtId="165" formatCode="0.0%"/>
    <numFmt numFmtId="166" formatCode="0.0"/>
    <numFmt numFmtId="167" formatCode="yyyy\-mm\-dd;@"/>
  </numFmts>
  <fonts count="56">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Calibri"/>
      <family val="2"/>
    </font>
    <font>
      <sz val="10"/>
      <name val="Arial"/>
      <family val="2"/>
    </font>
    <font>
      <b/>
      <sz val="11"/>
      <name val="Arial"/>
      <family val="2"/>
    </font>
    <font>
      <sz val="11"/>
      <name val="Arial"/>
      <family val="2"/>
    </font>
    <font>
      <b/>
      <sz val="12"/>
      <name val="Arial"/>
      <family val="2"/>
    </font>
    <font>
      <sz val="8"/>
      <color indexed="81"/>
      <name val="Tahoma"/>
      <family val="2"/>
    </font>
    <font>
      <sz val="14"/>
      <color indexed="8"/>
      <name val="Calibri"/>
      <family val="2"/>
      <scheme val="minor"/>
    </font>
    <font>
      <sz val="12"/>
      <name val="Arial"/>
      <family val="2"/>
    </font>
    <font>
      <b/>
      <sz val="16"/>
      <name val="Arial"/>
      <family val="2"/>
    </font>
    <font>
      <sz val="9"/>
      <name val="Arial"/>
      <family val="2"/>
    </font>
    <font>
      <b/>
      <sz val="13"/>
      <name val="Arial"/>
      <family val="2"/>
    </font>
    <font>
      <sz val="8"/>
      <name val="Arial"/>
      <family val="2"/>
    </font>
    <font>
      <b/>
      <sz val="8"/>
      <name val="Verdana"/>
      <family val="2"/>
    </font>
    <font>
      <sz val="8"/>
      <name val="Verdana"/>
      <family val="2"/>
    </font>
    <font>
      <b/>
      <sz val="8"/>
      <color indexed="81"/>
      <name val="Tahoma"/>
      <family val="2"/>
    </font>
    <font>
      <sz val="12"/>
      <color indexed="8"/>
      <name val="Calibri"/>
      <family val="2"/>
      <scheme val="minor"/>
    </font>
    <font>
      <b/>
      <sz val="12"/>
      <color theme="1"/>
      <name val="Arial"/>
      <family val="2"/>
    </font>
    <font>
      <b/>
      <sz val="11"/>
      <color theme="1"/>
      <name val="Calibri"/>
      <family val="2"/>
      <scheme val="minor"/>
    </font>
    <font>
      <b/>
      <sz val="11"/>
      <color indexed="8"/>
      <name val="Calibri"/>
      <family val="2"/>
      <scheme val="minor"/>
    </font>
    <font>
      <b/>
      <sz val="11"/>
      <color theme="1"/>
      <name val="Calibri"/>
      <family val="2"/>
    </font>
    <font>
      <sz val="11"/>
      <color indexed="8"/>
      <name val="Calibri"/>
      <family val="2"/>
      <scheme val="minor"/>
    </font>
    <font>
      <sz val="11"/>
      <name val="Calibri"/>
      <family val="2"/>
      <scheme val="minor"/>
    </font>
    <font>
      <u/>
      <sz val="11"/>
      <color theme="10"/>
      <name val="Calibri"/>
      <family val="2"/>
      <scheme val="minor"/>
    </font>
    <font>
      <sz val="11"/>
      <color theme="0"/>
      <name val="Calibri"/>
      <family val="2"/>
      <scheme val="minor"/>
    </font>
    <font>
      <b/>
      <sz val="20"/>
      <name val="Arial"/>
      <family val="2"/>
    </font>
    <font>
      <sz val="12"/>
      <color theme="0"/>
      <name val="Calibri"/>
      <family val="2"/>
      <scheme val="minor"/>
    </font>
    <font>
      <b/>
      <sz val="9"/>
      <color indexed="81"/>
      <name val="Tahoma"/>
      <family val="2"/>
    </font>
    <font>
      <sz val="9"/>
      <color indexed="81"/>
      <name val="Tahoma"/>
      <family val="2"/>
    </font>
    <font>
      <b/>
      <sz val="10"/>
      <color theme="1"/>
      <name val="Arial"/>
      <family val="2"/>
    </font>
    <font>
      <b/>
      <i/>
      <sz val="9"/>
      <color indexed="8"/>
      <name val="Arial"/>
      <family val="2"/>
    </font>
    <font>
      <sz val="11"/>
      <color indexed="8"/>
      <name val="Calibri"/>
      <family val="2"/>
    </font>
    <font>
      <b/>
      <sz val="26"/>
      <name val="Arial"/>
      <family val="2"/>
    </font>
    <font>
      <sz val="11"/>
      <color rgb="FFFF0000"/>
      <name val="Calibri"/>
      <family val="2"/>
      <scheme val="minor"/>
    </font>
    <font>
      <sz val="14"/>
      <name val="Century Gothic"/>
      <family val="2"/>
    </font>
    <font>
      <sz val="11"/>
      <color indexed="9"/>
      <name val="Calibri"/>
      <family val="2"/>
    </font>
    <font>
      <sz val="11"/>
      <color theme="0" tint="-0.14999847407452621"/>
      <name val="Calibri"/>
      <family val="2"/>
      <scheme val="minor"/>
    </font>
    <font>
      <sz val="11"/>
      <color indexed="81"/>
      <name val="Tahoma"/>
      <family val="2"/>
    </font>
    <font>
      <sz val="12"/>
      <color indexed="81"/>
      <name val="Tahoma"/>
      <family val="2"/>
    </font>
    <font>
      <b/>
      <sz val="11"/>
      <color indexed="81"/>
      <name val="Tahoma"/>
      <family val="2"/>
    </font>
    <font>
      <b/>
      <sz val="16"/>
      <color indexed="8"/>
      <name val="Calibri"/>
      <family val="2"/>
      <scheme val="minor"/>
    </font>
    <font>
      <b/>
      <sz val="18"/>
      <color indexed="8"/>
      <name val="Calibri"/>
      <family val="2"/>
      <scheme val="minor"/>
    </font>
    <font>
      <strike/>
      <sz val="11"/>
      <name val="Calibri"/>
      <family val="2"/>
      <scheme val="minor"/>
    </font>
    <font>
      <sz val="9"/>
      <color indexed="81"/>
      <name val="Tahoma"/>
      <charset val="1"/>
    </font>
    <font>
      <b/>
      <sz val="9"/>
      <color indexed="81"/>
      <name val="Tahoma"/>
      <charset val="1"/>
    </font>
    <font>
      <sz val="11"/>
      <color rgb="FF000000"/>
      <name val="Calibri"/>
      <family val="2"/>
    </font>
    <font>
      <sz val="10"/>
      <name val="Arial  "/>
    </font>
    <font>
      <u/>
      <sz val="11"/>
      <name val="Calibri"/>
      <family val="2"/>
      <scheme val="minor"/>
    </font>
    <font>
      <sz val="10"/>
      <name val="Calibri"/>
      <family val="2"/>
      <scheme val="minor"/>
    </font>
    <font>
      <sz val="11"/>
      <name val="Calibri"/>
      <family val="2"/>
    </font>
    <font>
      <sz val="10"/>
      <name val="Calibri"/>
      <family val="2"/>
    </font>
  </fonts>
  <fills count="21">
    <fill>
      <patternFill patternType="none"/>
    </fill>
    <fill>
      <patternFill patternType="gray125"/>
    </fill>
    <fill>
      <patternFill patternType="solid">
        <fgColor indexed="54"/>
      </patternFill>
    </fill>
    <fill>
      <patternFill patternType="none">
        <fgColor indexed="11"/>
      </patternFill>
    </fill>
    <fill>
      <patternFill patternType="solid">
        <fgColor theme="0"/>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theme="4" tint="0.79998168889431442"/>
        <bgColor theme="4" tint="0.79998168889431442"/>
      </patternFill>
    </fill>
    <fill>
      <patternFill patternType="solid">
        <fgColor theme="0"/>
        <bgColor indexed="11"/>
      </patternFill>
    </fill>
    <fill>
      <patternFill patternType="solid">
        <fgColor theme="4" tint="-0.249977111117893"/>
        <bgColor indexed="64"/>
      </patternFill>
    </fill>
    <fill>
      <patternFill patternType="solid">
        <fgColor theme="4"/>
        <bgColor indexed="64"/>
      </patternFill>
    </fill>
    <fill>
      <patternFill patternType="solid">
        <fgColor rgb="FFF1F1B4"/>
        <bgColor indexed="64"/>
      </patternFill>
    </fill>
    <fill>
      <patternFill patternType="solid">
        <fgColor theme="8"/>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7" tint="0.79998168889431442"/>
        <bgColor indexed="11"/>
      </patternFill>
    </fill>
    <fill>
      <patternFill patternType="solid">
        <fgColor theme="5" tint="0.79998168889431442"/>
        <bgColor indexed="64"/>
      </patternFill>
    </fill>
    <fill>
      <patternFill patternType="solid">
        <fgColor rgb="FFFFB3D2"/>
        <bgColor indexed="64"/>
      </patternFill>
    </fill>
    <fill>
      <patternFill patternType="solid">
        <fgColor theme="0"/>
      </patternFill>
    </fill>
    <fill>
      <patternFill patternType="solid">
        <fgColor theme="0"/>
        <bgColor theme="4" tint="0.79998168889431442"/>
      </patternFill>
    </fill>
  </fills>
  <borders count="28">
    <border>
      <left/>
      <right/>
      <top/>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auto="1"/>
      </left>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top style="thin">
        <color theme="4" tint="0.39994506668294322"/>
      </top>
      <bottom style="thin">
        <color theme="4" tint="0.39994506668294322"/>
      </bottom>
      <diagonal/>
    </border>
    <border>
      <left/>
      <right/>
      <top/>
      <bottom style="thin">
        <color theme="4" tint="0.39994506668294322"/>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thin">
        <color rgb="FF000000"/>
      </left>
      <right style="thin">
        <color rgb="FF000000"/>
      </right>
      <top style="thin">
        <color rgb="FF000000"/>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s>
  <cellStyleXfs count="17">
    <xf numFmtId="0" fontId="0" fillId="0" borderId="0"/>
    <xf numFmtId="0" fontId="5" fillId="3" borderId="0"/>
    <xf numFmtId="0" fontId="7" fillId="3" borderId="0"/>
    <xf numFmtId="0" fontId="7" fillId="3" borderId="0"/>
    <xf numFmtId="0" fontId="26" fillId="3" borderId="0"/>
    <xf numFmtId="0" fontId="4" fillId="3" borderId="0"/>
    <xf numFmtId="0" fontId="26" fillId="3" borderId="0"/>
    <xf numFmtId="0" fontId="26" fillId="3" borderId="0"/>
    <xf numFmtId="0" fontId="3" fillId="3" borderId="0"/>
    <xf numFmtId="0" fontId="3" fillId="3" borderId="0"/>
    <xf numFmtId="0" fontId="28" fillId="3" borderId="0" applyNumberFormat="0" applyFill="0" applyBorder="0" applyAlignment="0" applyProtection="0"/>
    <xf numFmtId="0" fontId="36" fillId="3" borderId="0"/>
    <xf numFmtId="0" fontId="26" fillId="3" borderId="0"/>
    <xf numFmtId="9" fontId="26" fillId="0" borderId="0" applyFont="0" applyFill="0" applyBorder="0" applyAlignment="0" applyProtection="0"/>
    <xf numFmtId="0" fontId="2" fillId="3" borderId="0"/>
    <xf numFmtId="0" fontId="1" fillId="3" borderId="0"/>
    <xf numFmtId="0" fontId="7" fillId="3" borderId="0"/>
  </cellStyleXfs>
  <cellXfs count="256">
    <xf numFmtId="0" fontId="0" fillId="0" borderId="0" xfId="0"/>
    <xf numFmtId="0" fontId="0" fillId="0" borderId="0" xfId="0"/>
    <xf numFmtId="0" fontId="0" fillId="0" borderId="0" xfId="0"/>
    <xf numFmtId="0" fontId="0" fillId="0" borderId="0" xfId="0"/>
    <xf numFmtId="0" fontId="0" fillId="0" borderId="0" xfId="0"/>
    <xf numFmtId="0" fontId="0" fillId="0" borderId="0" xfId="0" applyNumberFormat="1"/>
    <xf numFmtId="0" fontId="5" fillId="3" borderId="0" xfId="1"/>
    <xf numFmtId="0" fontId="8" fillId="3" borderId="0" xfId="1" applyFont="1" applyBorder="1" applyAlignment="1">
      <alignment horizontal="center" wrapText="1"/>
    </xf>
    <xf numFmtId="15" fontId="8" fillId="3" borderId="0" xfId="1" applyNumberFormat="1" applyFont="1" applyBorder="1" applyAlignment="1">
      <alignment horizontal="center" wrapText="1"/>
    </xf>
    <xf numFmtId="0" fontId="10" fillId="3" borderId="0" xfId="1" applyFont="1" applyBorder="1" applyAlignment="1"/>
    <xf numFmtId="0" fontId="13" fillId="3" borderId="0" xfId="1" applyFont="1" applyBorder="1" applyAlignment="1"/>
    <xf numFmtId="15" fontId="10" fillId="3" borderId="0" xfId="1" applyNumberFormat="1" applyFont="1" applyBorder="1" applyAlignment="1">
      <alignment horizontal="left" vertical="center" wrapText="1"/>
    </xf>
    <xf numFmtId="15" fontId="8" fillId="3" borderId="0" xfId="1" applyNumberFormat="1" applyFont="1" applyBorder="1" applyAlignment="1">
      <alignment horizontal="left" wrapText="1"/>
    </xf>
    <xf numFmtId="0" fontId="5" fillId="3" borderId="0" xfId="1" applyBorder="1" applyAlignment="1">
      <alignment horizontal="left" vertical="center" wrapText="1"/>
    </xf>
    <xf numFmtId="0" fontId="9" fillId="3" borderId="0" xfId="1" applyFont="1" applyBorder="1" applyAlignment="1"/>
    <xf numFmtId="0" fontId="13" fillId="3" borderId="0" xfId="1" applyFont="1" applyFill="1" applyBorder="1" applyAlignment="1">
      <alignment horizontal="left" vertical="center" wrapText="1" indent="1"/>
    </xf>
    <xf numFmtId="1" fontId="10" fillId="3" borderId="0" xfId="1" applyNumberFormat="1" applyFont="1" applyBorder="1" applyAlignment="1">
      <alignment horizontal="left" vertical="center" wrapText="1"/>
    </xf>
    <xf numFmtId="0" fontId="13" fillId="3" borderId="0" xfId="1" applyFont="1" applyBorder="1" applyAlignment="1">
      <alignment horizontal="left" vertical="center" wrapText="1"/>
    </xf>
    <xf numFmtId="0" fontId="9" fillId="3" borderId="0" xfId="1" applyFont="1" applyBorder="1" applyAlignment="1">
      <alignment horizontal="left" vertical="center" wrapText="1"/>
    </xf>
    <xf numFmtId="15" fontId="9" fillId="3" borderId="0" xfId="1" applyNumberFormat="1" applyFont="1" applyBorder="1" applyAlignment="1">
      <alignment horizontal="left" vertical="center" wrapText="1"/>
    </xf>
    <xf numFmtId="0" fontId="13" fillId="3" borderId="0" xfId="1" applyFont="1" applyFill="1" applyBorder="1" applyAlignment="1">
      <alignment horizontal="left" vertical="center" wrapText="1" indent="15"/>
    </xf>
    <xf numFmtId="15" fontId="10" fillId="3" borderId="0" xfId="1" applyNumberFormat="1" applyFont="1" applyBorder="1" applyAlignment="1">
      <alignment horizontal="left" vertical="center" wrapText="1" indent="15"/>
    </xf>
    <xf numFmtId="0" fontId="5" fillId="3" borderId="0" xfId="1" applyAlignment="1"/>
    <xf numFmtId="0" fontId="10" fillId="3" borderId="0" xfId="1" applyFont="1" applyBorder="1" applyAlignment="1">
      <alignment horizontal="left" wrapText="1"/>
    </xf>
    <xf numFmtId="0" fontId="8" fillId="3" borderId="0" xfId="1" applyFont="1" applyBorder="1" applyAlignment="1">
      <alignment horizontal="left" vertical="center" wrapText="1"/>
    </xf>
    <xf numFmtId="15" fontId="8" fillId="3" borderId="0" xfId="1" applyNumberFormat="1" applyFont="1" applyBorder="1" applyAlignment="1">
      <alignment horizontal="left" vertical="center" wrapText="1"/>
    </xf>
    <xf numFmtId="0" fontId="5" fillId="3" borderId="0" xfId="1" applyFill="1" applyBorder="1" applyAlignment="1">
      <alignment horizontal="left" vertical="center" wrapText="1"/>
    </xf>
    <xf numFmtId="0" fontId="5" fillId="3" borderId="0" xfId="1" applyBorder="1"/>
    <xf numFmtId="15" fontId="15" fillId="3" borderId="0" xfId="1" applyNumberFormat="1" applyFont="1" applyBorder="1" applyAlignment="1">
      <alignment horizontal="center" vertical="center" wrapText="1"/>
    </xf>
    <xf numFmtId="1" fontId="7" fillId="3" borderId="0" xfId="1" applyNumberFormat="1" applyFont="1" applyFill="1" applyBorder="1" applyAlignment="1">
      <alignment horizontal="center" vertical="center"/>
    </xf>
    <xf numFmtId="10" fontId="5" fillId="3" borderId="0" xfId="1" applyNumberFormat="1"/>
    <xf numFmtId="0" fontId="9" fillId="3" borderId="14" xfId="1" applyFont="1" applyBorder="1"/>
    <xf numFmtId="0" fontId="13" fillId="3" borderId="0" xfId="1" applyFont="1" applyBorder="1"/>
    <xf numFmtId="15" fontId="13" fillId="3" borderId="9" xfId="1" applyNumberFormat="1" applyFont="1" applyBorder="1" applyAlignment="1">
      <alignment horizontal="center" vertical="center" wrapText="1"/>
    </xf>
    <xf numFmtId="10" fontId="7" fillId="3" borderId="0" xfId="1" applyNumberFormat="1" applyFont="1" applyFill="1" applyBorder="1" applyAlignment="1">
      <alignment horizontal="center" vertical="center"/>
    </xf>
    <xf numFmtId="0" fontId="10" fillId="3" borderId="1" xfId="1" applyFont="1" applyBorder="1"/>
    <xf numFmtId="0" fontId="13" fillId="3" borderId="3" xfId="1" applyFont="1" applyBorder="1"/>
    <xf numFmtId="15" fontId="13" fillId="3" borderId="9" xfId="1" applyNumberFormat="1" applyFont="1" applyFill="1" applyBorder="1" applyAlignment="1">
      <alignment horizontal="left" vertical="center" wrapText="1"/>
    </xf>
    <xf numFmtId="15" fontId="15" fillId="3" borderId="0" xfId="1" applyNumberFormat="1" applyFont="1" applyBorder="1" applyAlignment="1">
      <alignment horizontal="left" vertical="center" wrapText="1"/>
    </xf>
    <xf numFmtId="15" fontId="13" fillId="3" borderId="9" xfId="1" applyNumberFormat="1" applyFont="1" applyFill="1" applyBorder="1" applyAlignment="1">
      <alignment horizontal="center" vertical="center" wrapText="1"/>
    </xf>
    <xf numFmtId="1" fontId="17" fillId="3" borderId="0" xfId="1" applyNumberFormat="1" applyFont="1" applyBorder="1" applyAlignment="1">
      <alignment horizontal="center" vertical="center"/>
    </xf>
    <xf numFmtId="165" fontId="5" fillId="3" borderId="0" xfId="1" applyNumberFormat="1"/>
    <xf numFmtId="0" fontId="18" fillId="3" borderId="10" xfId="1" applyFont="1" applyBorder="1" applyAlignment="1">
      <alignment horizontal="justify" vertical="center" wrapText="1"/>
    </xf>
    <xf numFmtId="0" fontId="19" fillId="3" borderId="6" xfId="1" applyFont="1" applyBorder="1" applyAlignment="1">
      <alignment horizontal="justify" vertical="center" wrapText="1"/>
    </xf>
    <xf numFmtId="0" fontId="19" fillId="3" borderId="6" xfId="1" applyFont="1" applyBorder="1" applyAlignment="1">
      <alignment vertical="center" wrapText="1"/>
    </xf>
    <xf numFmtId="0" fontId="19" fillId="3" borderId="6" xfId="1" applyFont="1" applyBorder="1" applyAlignment="1">
      <alignment horizontal="center" vertical="center" wrapText="1"/>
    </xf>
    <xf numFmtId="0" fontId="15" fillId="3" borderId="6" xfId="1" applyFont="1" applyBorder="1" applyAlignment="1">
      <alignment horizontal="center" vertical="center" wrapText="1"/>
    </xf>
    <xf numFmtId="15" fontId="15" fillId="3" borderId="15" xfId="1" applyNumberFormat="1" applyFont="1" applyBorder="1" applyAlignment="1">
      <alignment horizontal="center" vertical="center" wrapText="1"/>
    </xf>
    <xf numFmtId="164" fontId="12" fillId="0" borderId="5" xfId="0" applyNumberFormat="1" applyFont="1" applyBorder="1" applyAlignment="1" applyProtection="1">
      <protection locked="0"/>
    </xf>
    <xf numFmtId="0" fontId="0" fillId="0" borderId="0" xfId="0" applyAlignment="1">
      <alignment horizontal="left"/>
    </xf>
    <xf numFmtId="0" fontId="0" fillId="0" borderId="0" xfId="0" applyAlignment="1">
      <alignment horizontal="left" indent="1"/>
    </xf>
    <xf numFmtId="9" fontId="13" fillId="3" borderId="4" xfId="1" applyNumberFormat="1" applyFont="1" applyBorder="1" applyAlignment="1">
      <alignment horizontal="center"/>
    </xf>
    <xf numFmtId="1" fontId="0" fillId="0" borderId="0" xfId="0" applyNumberFormat="1"/>
    <xf numFmtId="10" fontId="24" fillId="0" borderId="0" xfId="0" applyNumberFormat="1" applyFont="1"/>
    <xf numFmtId="10" fontId="0" fillId="0" borderId="0" xfId="0" applyNumberFormat="1"/>
    <xf numFmtId="0" fontId="0" fillId="0" borderId="0" xfId="0"/>
    <xf numFmtId="0" fontId="0" fillId="0" borderId="0" xfId="0"/>
    <xf numFmtId="0" fontId="6" fillId="2" borderId="16" xfId="0" applyFont="1" applyFill="1" applyBorder="1" applyAlignment="1">
      <alignment horizontal="center" vertical="center"/>
    </xf>
    <xf numFmtId="0" fontId="0" fillId="0" borderId="16" xfId="0" applyBorder="1" applyAlignment="1">
      <alignment horizontal="center" vertical="center"/>
    </xf>
    <xf numFmtId="0" fontId="7" fillId="0" borderId="16" xfId="0" applyFont="1" applyBorder="1" applyAlignment="1" applyProtection="1">
      <alignment horizontal="justify" vertical="center" wrapText="1"/>
      <protection locked="0"/>
    </xf>
    <xf numFmtId="0" fontId="0" fillId="0" borderId="0" xfId="0"/>
    <xf numFmtId="0" fontId="0" fillId="0" borderId="0" xfId="0"/>
    <xf numFmtId="0" fontId="0" fillId="0" borderId="0" xfId="0"/>
    <xf numFmtId="0" fontId="5" fillId="9" borderId="0" xfId="1" applyFill="1"/>
    <xf numFmtId="0" fontId="21" fillId="7" borderId="17" xfId="0" applyFont="1" applyFill="1" applyBorder="1" applyAlignment="1">
      <alignment vertical="center"/>
    </xf>
    <xf numFmtId="0" fontId="21" fillId="7" borderId="18" xfId="0" applyFont="1" applyFill="1" applyBorder="1" applyAlignment="1">
      <alignment vertical="center"/>
    </xf>
    <xf numFmtId="0" fontId="0" fillId="0" borderId="0" xfId="0"/>
    <xf numFmtId="0" fontId="0" fillId="0" borderId="0" xfId="0"/>
    <xf numFmtId="0" fontId="0" fillId="0" borderId="0" xfId="0"/>
    <xf numFmtId="0" fontId="0" fillId="0" borderId="0" xfId="0"/>
    <xf numFmtId="0" fontId="0" fillId="0" borderId="0" xfId="0" pivotButton="1"/>
    <xf numFmtId="0" fontId="23" fillId="8" borderId="0" xfId="0" applyFont="1" applyFill="1" applyBorder="1"/>
    <xf numFmtId="10" fontId="24" fillId="0" borderId="21" xfId="0" applyNumberFormat="1" applyFont="1" applyBorder="1"/>
    <xf numFmtId="10" fontId="24" fillId="0" borderId="22" xfId="0" applyNumberFormat="1" applyFont="1" applyBorder="1"/>
    <xf numFmtId="10" fontId="24" fillId="6" borderId="21" xfId="0" applyNumberFormat="1" applyFont="1" applyFill="1" applyBorder="1"/>
    <xf numFmtId="0" fontId="7" fillId="4" borderId="16" xfId="0" applyFont="1" applyFill="1" applyBorder="1" applyAlignment="1" applyProtection="1">
      <alignment horizontal="center" vertical="center" wrapText="1"/>
      <protection locked="0"/>
    </xf>
    <xf numFmtId="0" fontId="6" fillId="2" borderId="23" xfId="0" applyFont="1" applyFill="1" applyBorder="1" applyAlignment="1">
      <alignment horizontal="center" vertical="center"/>
    </xf>
    <xf numFmtId="0" fontId="30" fillId="0" borderId="0" xfId="0" applyFont="1" applyBorder="1" applyAlignment="1" applyProtection="1">
      <alignment horizontal="center" vertical="center"/>
      <protection locked="0"/>
    </xf>
    <xf numFmtId="0" fontId="31" fillId="0" borderId="0" xfId="0" applyFont="1" applyProtection="1">
      <protection hidden="1"/>
    </xf>
    <xf numFmtId="0" fontId="29" fillId="0" borderId="0" xfId="0" applyFont="1" applyProtection="1">
      <protection hidden="1"/>
    </xf>
    <xf numFmtId="0" fontId="29" fillId="0" borderId="0" xfId="0" applyFont="1"/>
    <xf numFmtId="0" fontId="29" fillId="10" borderId="0" xfId="0" applyFont="1" applyFill="1" applyAlignment="1">
      <alignment horizontal="center"/>
    </xf>
    <xf numFmtId="0" fontId="6" fillId="10" borderId="16" xfId="0" applyFont="1" applyFill="1" applyBorder="1" applyAlignment="1">
      <alignment horizontal="center" vertical="center"/>
    </xf>
    <xf numFmtId="15" fontId="10" fillId="0" borderId="0" xfId="0" applyNumberFormat="1" applyFont="1" applyBorder="1" applyAlignment="1" applyProtection="1">
      <alignment horizontal="center" vertical="center"/>
      <protection locked="0"/>
    </xf>
    <xf numFmtId="0" fontId="0" fillId="3" borderId="0" xfId="0" applyFill="1"/>
    <xf numFmtId="0" fontId="31" fillId="3" borderId="0" xfId="0" applyFont="1" applyFill="1" applyProtection="1">
      <protection hidden="1"/>
    </xf>
    <xf numFmtId="0" fontId="29" fillId="3" borderId="0" xfId="0" applyFont="1" applyFill="1" applyProtection="1">
      <protection hidden="1"/>
    </xf>
    <xf numFmtId="0" fontId="29" fillId="3" borderId="0" xfId="0" applyFont="1" applyFill="1"/>
    <xf numFmtId="0" fontId="29" fillId="11" borderId="0" xfId="0" applyFont="1" applyFill="1" applyAlignment="1">
      <alignment horizontal="center"/>
    </xf>
    <xf numFmtId="0" fontId="6" fillId="11" borderId="16" xfId="0" applyFont="1" applyFill="1" applyBorder="1" applyAlignment="1">
      <alignment horizontal="center" vertical="center"/>
    </xf>
    <xf numFmtId="1" fontId="24" fillId="6" borderId="2" xfId="0" applyNumberFormat="1" applyFont="1" applyFill="1" applyBorder="1" applyAlignment="1">
      <alignment horizontal="center"/>
    </xf>
    <xf numFmtId="0" fontId="34" fillId="0" borderId="5" xfId="0" applyFont="1" applyBorder="1" applyAlignment="1">
      <alignment horizontal="justify" vertical="top" wrapText="1"/>
    </xf>
    <xf numFmtId="0" fontId="7" fillId="9" borderId="16" xfId="0" applyFont="1" applyFill="1" applyBorder="1" applyAlignment="1">
      <alignment horizontal="center" vertical="center" wrapText="1"/>
    </xf>
    <xf numFmtId="0" fontId="27" fillId="4" borderId="16" xfId="0" applyFont="1" applyFill="1" applyBorder="1" applyAlignment="1">
      <alignment horizontal="center" vertical="center" wrapText="1"/>
    </xf>
    <xf numFmtId="15" fontId="7" fillId="4" borderId="16" xfId="0" applyNumberFormat="1" applyFont="1" applyFill="1" applyBorder="1" applyAlignment="1" applyProtection="1">
      <alignment horizontal="center" vertical="center" wrapText="1"/>
    </xf>
    <xf numFmtId="0" fontId="27" fillId="0" borderId="16" xfId="0" applyFont="1" applyBorder="1" applyAlignment="1">
      <alignment horizontal="center" vertical="center"/>
    </xf>
    <xf numFmtId="0" fontId="9" fillId="3" borderId="0" xfId="0" applyFont="1" applyFill="1" applyBorder="1" applyAlignment="1" applyProtection="1">
      <alignment horizontal="left" vertical="center" wrapText="1"/>
      <protection locked="0"/>
    </xf>
    <xf numFmtId="0" fontId="40" fillId="2" borderId="16" xfId="0" applyFont="1" applyFill="1" applyBorder="1" applyAlignment="1">
      <alignment horizontal="center" vertical="center"/>
    </xf>
    <xf numFmtId="0" fontId="0" fillId="4" borderId="16" xfId="0" applyFill="1" applyBorder="1" applyAlignment="1">
      <alignment horizontal="center" vertical="center" wrapText="1"/>
    </xf>
    <xf numFmtId="0" fontId="41" fillId="0" borderId="0" xfId="0" applyFont="1"/>
    <xf numFmtId="0" fontId="41" fillId="3" borderId="0" xfId="0" applyFont="1" applyFill="1"/>
    <xf numFmtId="167" fontId="7" fillId="4" borderId="16" xfId="0" applyNumberFormat="1" applyFont="1" applyFill="1" applyBorder="1" applyAlignment="1" applyProtection="1">
      <alignment horizontal="center" vertical="center" wrapText="1"/>
    </xf>
    <xf numFmtId="0" fontId="0" fillId="14" borderId="16" xfId="0" applyFill="1" applyBorder="1" applyAlignment="1">
      <alignment vertical="top" wrapText="1"/>
    </xf>
    <xf numFmtId="0" fontId="0" fillId="15" borderId="16" xfId="0" applyFill="1" applyBorder="1" applyAlignment="1">
      <alignment vertical="top" wrapText="1"/>
    </xf>
    <xf numFmtId="0" fontId="0" fillId="0" borderId="16" xfId="0" applyBorder="1"/>
    <xf numFmtId="0" fontId="6" fillId="2" borderId="24" xfId="0" applyFont="1" applyFill="1" applyBorder="1" applyAlignment="1">
      <alignment horizontal="justify" vertical="center" wrapText="1"/>
    </xf>
    <xf numFmtId="0" fontId="35" fillId="12" borderId="25" xfId="0" applyNumberFormat="1" applyFont="1" applyFill="1" applyBorder="1" applyAlignment="1" applyProtection="1">
      <alignment horizontal="center" vertical="center" wrapText="1"/>
    </xf>
    <xf numFmtId="0" fontId="25" fillId="5" borderId="26" xfId="0" applyFont="1" applyFill="1" applyBorder="1" applyAlignment="1">
      <alignment vertical="center" wrapText="1"/>
    </xf>
    <xf numFmtId="0" fontId="25" fillId="5" borderId="24" xfId="0" applyFont="1" applyFill="1" applyBorder="1" applyAlignment="1">
      <alignment vertical="center" wrapText="1"/>
    </xf>
    <xf numFmtId="0" fontId="6" fillId="2" borderId="24" xfId="0" applyFont="1" applyFill="1" applyBorder="1" applyAlignment="1">
      <alignment horizontal="center" vertical="center" wrapText="1"/>
    </xf>
    <xf numFmtId="165" fontId="0" fillId="0" borderId="0" xfId="13" applyNumberFormat="1" applyFont="1"/>
    <xf numFmtId="0" fontId="10" fillId="15" borderId="1" xfId="1" applyFont="1" applyFill="1" applyBorder="1"/>
    <xf numFmtId="0" fontId="13" fillId="15" borderId="3" xfId="1" applyFont="1" applyFill="1" applyBorder="1"/>
    <xf numFmtId="1" fontId="13" fillId="15" borderId="4" xfId="1" applyNumberFormat="1" applyFont="1" applyFill="1" applyBorder="1" applyAlignment="1">
      <alignment horizontal="center"/>
    </xf>
    <xf numFmtId="0" fontId="10" fillId="16" borderId="10" xfId="1" applyFont="1" applyFill="1" applyBorder="1"/>
    <xf numFmtId="0" fontId="13" fillId="16" borderId="6" xfId="1" applyFont="1" applyFill="1" applyBorder="1"/>
    <xf numFmtId="1" fontId="13" fillId="16" borderId="15" xfId="1" applyNumberFormat="1" applyFont="1" applyFill="1" applyBorder="1" applyAlignment="1">
      <alignment horizontal="center"/>
    </xf>
    <xf numFmtId="0" fontId="0" fillId="15" borderId="0" xfId="0" applyFill="1"/>
    <xf numFmtId="0" fontId="24" fillId="0" borderId="0" xfId="0" applyFont="1" applyAlignment="1">
      <alignment horizontal="left"/>
    </xf>
    <xf numFmtId="0" fontId="25" fillId="5" borderId="24" xfId="0" applyFont="1" applyFill="1" applyBorder="1" applyAlignment="1">
      <alignment horizontal="center" vertical="center" wrapText="1"/>
    </xf>
    <xf numFmtId="9" fontId="0" fillId="0" borderId="0" xfId="13" applyFont="1"/>
    <xf numFmtId="165" fontId="0" fillId="0" borderId="0" xfId="0" applyNumberFormat="1"/>
    <xf numFmtId="0" fontId="24" fillId="15" borderId="16" xfId="0" applyFont="1" applyFill="1" applyBorder="1" applyAlignment="1">
      <alignment horizontal="center"/>
    </xf>
    <xf numFmtId="0" fontId="24" fillId="15" borderId="16" xfId="0" applyFont="1" applyFill="1" applyBorder="1"/>
    <xf numFmtId="0" fontId="0" fillId="0" borderId="0" xfId="0" applyAlignment="1">
      <alignment horizontal="center"/>
    </xf>
    <xf numFmtId="14" fontId="0" fillId="0" borderId="0" xfId="0" applyNumberFormat="1"/>
    <xf numFmtId="0" fontId="45" fillId="0" borderId="0" xfId="0" applyFont="1" applyAlignment="1">
      <alignment horizontal="left"/>
    </xf>
    <xf numFmtId="9" fontId="0" fillId="0" borderId="0" xfId="13" pivotButton="1" applyFont="1"/>
    <xf numFmtId="0" fontId="46" fillId="0" borderId="0" xfId="0" applyFont="1" applyAlignment="1">
      <alignment horizontal="left"/>
    </xf>
    <xf numFmtId="0" fontId="0" fillId="0" borderId="0" xfId="0" pivotButton="1" applyAlignment="1">
      <alignment horizontal="center"/>
    </xf>
    <xf numFmtId="0" fontId="0" fillId="0" borderId="0" xfId="0" applyAlignment="1">
      <alignment vertical="top" wrapText="1"/>
    </xf>
    <xf numFmtId="0" fontId="0" fillId="0" borderId="0" xfId="0" applyAlignment="1">
      <alignment horizontal="center" vertical="center"/>
    </xf>
    <xf numFmtId="0" fontId="0" fillId="15" borderId="0" xfId="0" applyFill="1" applyAlignment="1">
      <alignment horizontal="center" vertical="center"/>
    </xf>
    <xf numFmtId="0" fontId="0" fillId="15" borderId="0" xfId="0" applyFill="1" applyAlignment="1">
      <alignment vertical="top" wrapText="1"/>
    </xf>
    <xf numFmtId="0" fontId="0" fillId="14" borderId="0" xfId="0" applyFill="1"/>
    <xf numFmtId="0" fontId="0" fillId="14" borderId="0" xfId="0" applyFill="1" applyAlignment="1">
      <alignment horizontal="center" vertical="center"/>
    </xf>
    <xf numFmtId="0" fontId="0" fillId="18" borderId="0" xfId="0" applyFill="1"/>
    <xf numFmtId="0" fontId="0" fillId="18" borderId="0" xfId="0" applyFill="1" applyAlignment="1">
      <alignment horizontal="center" vertical="center"/>
    </xf>
    <xf numFmtId="0" fontId="0" fillId="0" borderId="16" xfId="0" pivotButton="1" applyBorder="1"/>
    <xf numFmtId="0" fontId="24" fillId="0" borderId="16" xfId="0" applyFont="1" applyBorder="1" applyAlignment="1">
      <alignment horizontal="center"/>
    </xf>
    <xf numFmtId="0" fontId="0" fillId="0" borderId="16" xfId="0" applyNumberFormat="1" applyBorder="1" applyAlignment="1">
      <alignment vertical="top" wrapText="1"/>
    </xf>
    <xf numFmtId="0" fontId="0" fillId="0" borderId="16" xfId="0" applyBorder="1" applyAlignment="1">
      <alignment horizontal="left" vertical="top" wrapText="1"/>
    </xf>
    <xf numFmtId="0" fontId="0" fillId="17" borderId="16" xfId="0" applyFill="1" applyBorder="1" applyAlignment="1">
      <alignment vertical="top" wrapText="1"/>
    </xf>
    <xf numFmtId="0" fontId="0" fillId="17" borderId="16" xfId="0" applyFill="1" applyBorder="1" applyAlignment="1">
      <alignment horizontal="center" vertical="top" wrapText="1"/>
    </xf>
    <xf numFmtId="0" fontId="0" fillId="0" borderId="16" xfId="0" applyBorder="1" applyAlignment="1">
      <alignment horizontal="left" vertical="top" wrapText="1"/>
    </xf>
    <xf numFmtId="0" fontId="27" fillId="4" borderId="16" xfId="0" applyFont="1" applyFill="1" applyBorder="1" applyAlignment="1">
      <alignment horizontal="center" vertical="center"/>
    </xf>
    <xf numFmtId="0" fontId="27" fillId="9" borderId="16" xfId="0" applyFont="1" applyFill="1" applyBorder="1" applyAlignment="1">
      <alignment horizontal="center" vertical="center" wrapText="1"/>
    </xf>
    <xf numFmtId="0" fontId="0" fillId="0" borderId="16" xfId="0" applyBorder="1" applyAlignment="1">
      <alignment horizontal="center" vertical="center" wrapText="1"/>
    </xf>
    <xf numFmtId="0" fontId="0" fillId="15" borderId="16" xfId="0" applyFill="1" applyBorder="1" applyAlignment="1">
      <alignment horizontal="center" vertical="center" wrapText="1"/>
    </xf>
    <xf numFmtId="0" fontId="27" fillId="9" borderId="16" xfId="0" applyFont="1" applyFill="1" applyBorder="1" applyAlignment="1" applyProtection="1">
      <alignment horizontal="center" vertical="center" wrapText="1"/>
      <protection locked="0"/>
    </xf>
    <xf numFmtId="0" fontId="0" fillId="0" borderId="16" xfId="0" applyBorder="1" applyAlignment="1">
      <alignment horizontal="center"/>
    </xf>
    <xf numFmtId="165" fontId="0" fillId="0" borderId="16" xfId="13" applyNumberFormat="1" applyFont="1" applyBorder="1" applyAlignment="1">
      <alignment horizontal="center"/>
    </xf>
    <xf numFmtId="165" fontId="24" fillId="15" borderId="16" xfId="13" applyNumberFormat="1" applyFont="1" applyFill="1" applyBorder="1" applyAlignment="1">
      <alignment horizontal="center"/>
    </xf>
    <xf numFmtId="0" fontId="0" fillId="0" borderId="16" xfId="0" applyBorder="1" applyAlignment="1">
      <alignment vertical="top" wrapText="1"/>
    </xf>
    <xf numFmtId="0" fontId="0" fillId="14" borderId="16" xfId="0" applyFill="1" applyBorder="1" applyAlignment="1">
      <alignment horizontal="center" vertical="center" wrapText="1"/>
    </xf>
    <xf numFmtId="0" fontId="0" fillId="17" borderId="16" xfId="0" applyFill="1" applyBorder="1" applyAlignment="1">
      <alignment horizontal="center" vertical="center" wrapText="1"/>
    </xf>
    <xf numFmtId="0" fontId="0" fillId="0" borderId="27" xfId="0" applyBorder="1" applyAlignment="1">
      <alignment horizontal="left" vertical="top" wrapText="1"/>
    </xf>
    <xf numFmtId="0" fontId="24" fillId="0" borderId="16" xfId="0" pivotButton="1" applyFont="1" applyBorder="1" applyAlignment="1">
      <alignment horizontal="center"/>
    </xf>
    <xf numFmtId="0" fontId="0" fillId="0" borderId="6" xfId="0" applyBorder="1" applyAlignment="1">
      <alignment horizontal="center" vertical="center" wrapText="1"/>
    </xf>
    <xf numFmtId="0" fontId="0" fillId="0" borderId="6" xfId="0" applyBorder="1" applyAlignment="1">
      <alignment vertical="top" wrapText="1"/>
    </xf>
    <xf numFmtId="0" fontId="0" fillId="0" borderId="14" xfId="0" applyBorder="1" applyAlignment="1">
      <alignment wrapText="1"/>
    </xf>
    <xf numFmtId="0" fontId="0" fillId="0" borderId="27" xfId="0" applyBorder="1" applyAlignment="1">
      <alignment vertical="top" wrapText="1"/>
    </xf>
    <xf numFmtId="0" fontId="24" fillId="0" borderId="16" xfId="0" applyFont="1" applyBorder="1" applyAlignment="1">
      <alignment horizontal="center" vertical="center" wrapText="1"/>
    </xf>
    <xf numFmtId="0" fontId="0" fillId="0" borderId="16" xfId="0" applyFill="1" applyBorder="1" applyAlignment="1">
      <alignment vertical="top" wrapText="1"/>
    </xf>
    <xf numFmtId="0" fontId="23" fillId="0" borderId="16" xfId="0" applyFont="1" applyBorder="1" applyAlignment="1">
      <alignment horizontal="center" vertical="center"/>
    </xf>
    <xf numFmtId="0" fontId="0" fillId="0" borderId="0" xfId="0" applyAlignment="1">
      <alignment horizontal="center" vertical="top" wrapText="1"/>
    </xf>
    <xf numFmtId="0" fontId="23" fillId="8" borderId="16" xfId="0" applyFont="1" applyFill="1" applyBorder="1" applyAlignment="1">
      <alignment horizontal="center" vertical="top" wrapText="1"/>
    </xf>
    <xf numFmtId="0" fontId="23" fillId="0" borderId="16" xfId="0" applyFont="1" applyBorder="1" applyAlignment="1">
      <alignment vertical="top" wrapText="1"/>
    </xf>
    <xf numFmtId="0" fontId="23" fillId="0" borderId="16" xfId="0" applyFont="1" applyBorder="1"/>
    <xf numFmtId="14" fontId="0" fillId="0" borderId="16" xfId="0" applyNumberFormat="1" applyBorder="1" applyAlignment="1">
      <alignment horizontal="center" vertical="center"/>
    </xf>
    <xf numFmtId="0" fontId="23" fillId="0" borderId="16" xfId="0" applyFont="1" applyBorder="1" applyAlignment="1">
      <alignment horizontal="justify" vertical="top" wrapText="1"/>
    </xf>
    <xf numFmtId="0" fontId="24" fillId="0" borderId="0" xfId="0" applyFont="1"/>
    <xf numFmtId="0" fontId="0" fillId="0" borderId="16" xfId="0" applyBorder="1" applyAlignment="1">
      <alignment horizontal="center" vertical="top" wrapText="1"/>
    </xf>
    <xf numFmtId="0" fontId="7" fillId="4" borderId="16" xfId="0" applyFont="1" applyFill="1" applyBorder="1" applyAlignment="1" applyProtection="1">
      <alignment horizontal="center" vertical="top" wrapText="1"/>
      <protection locked="0"/>
    </xf>
    <xf numFmtId="167" fontId="7" fillId="4" borderId="16" xfId="0" applyNumberFormat="1" applyFont="1" applyFill="1" applyBorder="1" applyAlignment="1" applyProtection="1">
      <alignment horizontal="center" vertical="top" wrapText="1"/>
    </xf>
    <xf numFmtId="0" fontId="38" fillId="5" borderId="16" xfId="0" applyFont="1" applyFill="1" applyBorder="1" applyAlignment="1">
      <alignment horizontal="center" vertical="center"/>
    </xf>
    <xf numFmtId="0" fontId="24" fillId="15" borderId="16" xfId="0" pivotButton="1" applyFont="1" applyFill="1" applyBorder="1" applyAlignment="1">
      <alignment horizontal="center"/>
    </xf>
    <xf numFmtId="0" fontId="0" fillId="0" borderId="11" xfId="0" applyNumberFormat="1" applyBorder="1"/>
    <xf numFmtId="0" fontId="0" fillId="0" borderId="14" xfId="0" applyNumberFormat="1" applyBorder="1"/>
    <xf numFmtId="0" fontId="0" fillId="0" borderId="10" xfId="0" applyNumberFormat="1" applyBorder="1"/>
    <xf numFmtId="0" fontId="0" fillId="0" borderId="1" xfId="0"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1" xfId="0" applyBorder="1" applyAlignment="1">
      <alignment vertical="top" wrapText="1"/>
    </xf>
    <xf numFmtId="0" fontId="0" fillId="0" borderId="10" xfId="0" applyBorder="1" applyAlignment="1">
      <alignment wrapText="1"/>
    </xf>
    <xf numFmtId="0" fontId="7" fillId="9" borderId="16" xfId="0" applyFont="1" applyFill="1" applyBorder="1" applyAlignment="1">
      <alignment horizontal="left" vertical="center" wrapText="1"/>
    </xf>
    <xf numFmtId="0" fontId="0" fillId="0" borderId="16" xfId="0" applyBorder="1" applyAlignment="1">
      <alignment horizontal="left" vertical="center" wrapText="1"/>
    </xf>
    <xf numFmtId="0" fontId="7" fillId="4" borderId="16" xfId="0" applyFont="1" applyFill="1" applyBorder="1" applyAlignment="1" applyProtection="1">
      <alignment horizontal="left" vertical="center" wrapText="1"/>
      <protection locked="0"/>
    </xf>
    <xf numFmtId="0" fontId="24" fillId="0" borderId="16" xfId="0" applyFont="1" applyBorder="1" applyAlignment="1">
      <alignment vertical="top" wrapText="1"/>
    </xf>
    <xf numFmtId="0" fontId="50" fillId="0" borderId="16" xfId="0" applyFont="1" applyBorder="1" applyAlignment="1">
      <alignment vertical="top" wrapText="1"/>
    </xf>
    <xf numFmtId="0" fontId="7" fillId="4" borderId="16" xfId="0" applyFont="1" applyFill="1" applyBorder="1" applyAlignment="1" applyProtection="1">
      <alignment horizontal="justify" vertical="top" wrapText="1"/>
      <protection locked="0"/>
    </xf>
    <xf numFmtId="0" fontId="7" fillId="4" borderId="16" xfId="0" applyFont="1" applyFill="1" applyBorder="1" applyAlignment="1" applyProtection="1">
      <alignment horizontal="justify" vertical="center" wrapText="1"/>
      <protection locked="0"/>
    </xf>
    <xf numFmtId="166" fontId="7" fillId="4" borderId="16" xfId="0" applyNumberFormat="1" applyFont="1" applyFill="1" applyBorder="1" applyAlignment="1">
      <alignment horizontal="center" vertical="center" wrapText="1"/>
    </xf>
    <xf numFmtId="0" fontId="7" fillId="4" borderId="16" xfId="0" applyFont="1" applyFill="1" applyBorder="1" applyAlignment="1">
      <alignment horizontal="center" vertical="center" wrapText="1"/>
    </xf>
    <xf numFmtId="2" fontId="7" fillId="4" borderId="16" xfId="0" applyNumberFormat="1" applyFont="1" applyFill="1" applyBorder="1" applyAlignment="1">
      <alignment horizontal="center" vertical="center" wrapText="1"/>
    </xf>
    <xf numFmtId="2" fontId="27" fillId="4" borderId="16" xfId="0" applyNumberFormat="1" applyFont="1" applyFill="1" applyBorder="1" applyAlignment="1">
      <alignment horizontal="center" vertical="center" wrapText="1"/>
    </xf>
    <xf numFmtId="0" fontId="27" fillId="4" borderId="16" xfId="0" applyFont="1" applyFill="1" applyBorder="1" applyAlignment="1">
      <alignment horizontal="justify" vertical="top" wrapText="1"/>
    </xf>
    <xf numFmtId="0" fontId="27" fillId="4" borderId="16" xfId="0" applyFont="1" applyFill="1" applyBorder="1" applyAlignment="1">
      <alignment vertical="top" wrapText="1"/>
    </xf>
    <xf numFmtId="0" fontId="27" fillId="4" borderId="16" xfId="0" applyFont="1" applyFill="1" applyBorder="1" applyAlignment="1">
      <alignment horizontal="left" vertical="center"/>
    </xf>
    <xf numFmtId="166" fontId="39" fillId="20" borderId="19" xfId="3" applyNumberFormat="1" applyFont="1" applyFill="1" applyBorder="1" applyAlignment="1">
      <alignment horizontal="center" vertical="center"/>
    </xf>
    <xf numFmtId="0" fontId="27" fillId="4" borderId="16" xfId="0" applyFont="1" applyFill="1" applyBorder="1" applyAlignment="1">
      <alignment horizontal="justify" vertical="center" wrapText="1"/>
    </xf>
    <xf numFmtId="0" fontId="27" fillId="4" borderId="16" xfId="0" applyFont="1" applyFill="1" applyBorder="1" applyAlignment="1">
      <alignment vertical="center" wrapText="1"/>
    </xf>
    <xf numFmtId="0" fontId="27" fillId="4" borderId="16" xfId="0" applyFont="1" applyFill="1" applyBorder="1" applyAlignment="1" applyProtection="1">
      <alignment vertical="center" wrapText="1"/>
      <protection locked="0"/>
    </xf>
    <xf numFmtId="0" fontId="9" fillId="4" borderId="16" xfId="0" applyFont="1" applyFill="1" applyBorder="1" applyAlignment="1" applyProtection="1">
      <alignment horizontal="center" vertical="center" wrapText="1"/>
      <protection locked="0"/>
    </xf>
    <xf numFmtId="0" fontId="27" fillId="4" borderId="0" xfId="0" applyFont="1" applyFill="1"/>
    <xf numFmtId="0" fontId="27" fillId="4" borderId="16" xfId="0" applyFont="1" applyFill="1" applyBorder="1"/>
    <xf numFmtId="0" fontId="27" fillId="4" borderId="16" xfId="0" applyFont="1" applyFill="1" applyBorder="1" applyAlignment="1">
      <alignment wrapText="1"/>
    </xf>
    <xf numFmtId="0" fontId="27" fillId="4" borderId="16" xfId="0" applyFont="1" applyFill="1" applyBorder="1" applyAlignment="1">
      <alignment horizontal="center" vertical="top" wrapText="1"/>
    </xf>
    <xf numFmtId="14" fontId="27" fillId="4" borderId="16" xfId="0" applyNumberFormat="1" applyFont="1" applyFill="1" applyBorder="1" applyAlignment="1">
      <alignment horizontal="center" vertical="center" wrapText="1"/>
    </xf>
    <xf numFmtId="0" fontId="27" fillId="4" borderId="16" xfId="0" applyFont="1" applyFill="1" applyBorder="1" applyAlignment="1" applyProtection="1">
      <alignment horizontal="center" vertical="center" wrapText="1"/>
      <protection locked="0"/>
    </xf>
    <xf numFmtId="9" fontId="27" fillId="4" borderId="0" xfId="13" applyFont="1" applyFill="1"/>
    <xf numFmtId="0" fontId="51" fillId="9" borderId="16" xfId="0" applyFont="1" applyFill="1" applyBorder="1" applyAlignment="1" applyProtection="1">
      <alignment horizontal="center" vertical="center" wrapText="1"/>
      <protection locked="0"/>
    </xf>
    <xf numFmtId="0" fontId="27" fillId="4" borderId="16" xfId="0" applyFont="1" applyFill="1" applyBorder="1" applyAlignment="1">
      <alignment horizontal="left" vertical="center" wrapText="1"/>
    </xf>
    <xf numFmtId="0" fontId="51" fillId="4" borderId="16" xfId="0" applyFont="1" applyFill="1" applyBorder="1" applyAlignment="1" applyProtection="1">
      <alignment horizontal="center" vertical="center" wrapText="1"/>
      <protection locked="0"/>
    </xf>
    <xf numFmtId="0" fontId="13" fillId="9" borderId="16" xfId="0" applyFont="1" applyFill="1" applyBorder="1" applyAlignment="1" applyProtection="1">
      <alignment horizontal="center" vertical="center" wrapText="1"/>
      <protection locked="0"/>
    </xf>
    <xf numFmtId="14" fontId="27" fillId="9" borderId="16" xfId="0" applyNumberFormat="1" applyFont="1" applyFill="1" applyBorder="1" applyAlignment="1" applyProtection="1">
      <alignment horizontal="center" vertical="center" wrapText="1"/>
      <protection locked="0"/>
    </xf>
    <xf numFmtId="0" fontId="52" fillId="9" borderId="16" xfId="10" applyFont="1" applyFill="1" applyBorder="1" applyAlignment="1" applyProtection="1">
      <alignment horizontal="center" vertical="center" wrapText="1"/>
      <protection locked="0"/>
    </xf>
    <xf numFmtId="167" fontId="27" fillId="4" borderId="16" xfId="0" applyNumberFormat="1" applyFont="1" applyFill="1" applyBorder="1" applyAlignment="1">
      <alignment horizontal="center" vertical="center"/>
    </xf>
    <xf numFmtId="0" fontId="53" fillId="9" borderId="16" xfId="7" applyFont="1" applyFill="1" applyBorder="1" applyAlignment="1" applyProtection="1">
      <alignment horizontal="center" vertical="center" wrapText="1"/>
      <protection locked="0"/>
    </xf>
    <xf numFmtId="0" fontId="27" fillId="9" borderId="16" xfId="7" applyFont="1" applyFill="1" applyBorder="1" applyAlignment="1" applyProtection="1">
      <alignment horizontal="center" vertical="center" wrapText="1"/>
      <protection locked="0"/>
    </xf>
    <xf numFmtId="0" fontId="54" fillId="19" borderId="16" xfId="0" applyFont="1" applyFill="1" applyBorder="1" applyAlignment="1">
      <alignment horizontal="center" vertical="center"/>
    </xf>
    <xf numFmtId="0" fontId="55" fillId="19" borderId="24" xfId="0" applyFont="1" applyFill="1" applyBorder="1" applyAlignment="1">
      <alignment horizontal="center" vertical="center" wrapText="1"/>
    </xf>
    <xf numFmtId="0" fontId="8" fillId="13" borderId="7" xfId="0" applyFont="1" applyFill="1" applyBorder="1" applyAlignment="1" applyProtection="1">
      <alignment horizontal="center"/>
      <protection locked="0"/>
    </xf>
    <xf numFmtId="0" fontId="8" fillId="13" borderId="20" xfId="0" applyFont="1" applyFill="1" applyBorder="1" applyAlignment="1" applyProtection="1">
      <alignment horizontal="center"/>
      <protection locked="0"/>
    </xf>
    <xf numFmtId="0" fontId="8" fillId="13" borderId="8" xfId="0" applyFont="1" applyFill="1" applyBorder="1" applyAlignment="1" applyProtection="1">
      <alignment horizontal="center"/>
      <protection locked="0"/>
    </xf>
    <xf numFmtId="0" fontId="6" fillId="5" borderId="16" xfId="0" applyFont="1" applyFill="1" applyBorder="1" applyAlignment="1">
      <alignment horizontal="center" vertical="center"/>
    </xf>
    <xf numFmtId="0" fontId="6" fillId="5" borderId="16" xfId="0" applyFont="1" applyFill="1" applyBorder="1" applyAlignment="1">
      <alignment horizontal="center" vertical="center" wrapText="1"/>
    </xf>
    <xf numFmtId="0" fontId="37" fillId="0" borderId="0" xfId="0" applyFont="1" applyBorder="1" applyAlignment="1" applyProtection="1">
      <alignment horizontal="center" vertical="center"/>
      <protection locked="0"/>
    </xf>
    <xf numFmtId="0" fontId="30" fillId="0" borderId="0" xfId="0" applyFont="1" applyBorder="1" applyAlignment="1" applyProtection="1">
      <alignment horizontal="center" vertical="center"/>
      <protection locked="0"/>
    </xf>
    <xf numFmtId="0" fontId="0" fillId="0" borderId="24" xfId="0" applyBorder="1" applyAlignment="1">
      <alignment horizontal="center" vertical="top" wrapText="1"/>
    </xf>
    <xf numFmtId="0" fontId="0" fillId="0" borderId="27" xfId="0" applyBorder="1" applyAlignment="1">
      <alignment horizontal="center" vertical="top" wrapText="1"/>
    </xf>
    <xf numFmtId="0" fontId="0" fillId="0" borderId="16" xfId="0" applyBorder="1" applyAlignment="1">
      <alignment horizontal="left" vertical="top" wrapText="1"/>
    </xf>
    <xf numFmtId="0" fontId="0" fillId="0" borderId="24" xfId="0" applyBorder="1" applyAlignment="1">
      <alignment horizontal="center" vertical="center" wrapText="1"/>
    </xf>
    <xf numFmtId="0" fontId="0" fillId="0" borderId="27" xfId="0" applyBorder="1" applyAlignment="1">
      <alignment horizontal="center" vertical="center" wrapText="1"/>
    </xf>
    <xf numFmtId="0" fontId="23" fillId="0" borderId="24" xfId="0" applyFont="1" applyBorder="1" applyAlignment="1">
      <alignment horizontal="justify" vertical="top" wrapText="1"/>
    </xf>
    <xf numFmtId="0" fontId="23" fillId="0" borderId="27" xfId="0" applyFont="1" applyBorder="1" applyAlignment="1">
      <alignment horizontal="justify" vertical="top" wrapText="1"/>
    </xf>
    <xf numFmtId="0" fontId="23" fillId="0" borderId="24" xfId="0" applyFont="1" applyBorder="1" applyAlignment="1">
      <alignment horizontal="center" vertical="center"/>
    </xf>
    <xf numFmtId="0" fontId="23" fillId="0" borderId="27" xfId="0" applyFont="1" applyBorder="1" applyAlignment="1">
      <alignment horizontal="center" vertical="center"/>
    </xf>
    <xf numFmtId="0" fontId="0" fillId="0" borderId="24" xfId="0" applyBorder="1" applyAlignment="1">
      <alignment horizontal="center" vertical="center"/>
    </xf>
    <xf numFmtId="0" fontId="0" fillId="0" borderId="27" xfId="0" applyBorder="1" applyAlignment="1">
      <alignment horizontal="center" vertical="center"/>
    </xf>
    <xf numFmtId="0" fontId="14" fillId="3" borderId="0" xfId="1" applyFont="1" applyBorder="1" applyAlignment="1">
      <alignment horizontal="center"/>
    </xf>
    <xf numFmtId="0" fontId="16" fillId="15" borderId="11" xfId="1" applyFont="1" applyFill="1" applyBorder="1" applyAlignment="1">
      <alignment horizontal="center" vertical="center" wrapText="1"/>
    </xf>
    <xf numFmtId="0" fontId="16" fillId="15" borderId="12" xfId="1" applyFont="1" applyFill="1" applyBorder="1" applyAlignment="1">
      <alignment horizontal="center" vertical="center" wrapText="1"/>
    </xf>
    <xf numFmtId="0" fontId="16" fillId="15" borderId="13" xfId="1" applyFont="1" applyFill="1" applyBorder="1" applyAlignment="1">
      <alignment horizontal="center" vertical="center" wrapText="1"/>
    </xf>
    <xf numFmtId="0" fontId="16" fillId="15" borderId="14" xfId="1" applyFont="1" applyFill="1" applyBorder="1" applyAlignment="1">
      <alignment horizontal="center" vertical="center" wrapText="1"/>
    </xf>
    <xf numFmtId="0" fontId="16" fillId="15" borderId="0" xfId="1" applyFont="1" applyFill="1" applyBorder="1" applyAlignment="1">
      <alignment horizontal="center" vertical="center" wrapText="1"/>
    </xf>
    <xf numFmtId="0" fontId="16" fillId="15" borderId="9" xfId="1" applyFont="1" applyFill="1" applyBorder="1" applyAlignment="1">
      <alignment horizontal="center" vertical="center" wrapText="1"/>
    </xf>
    <xf numFmtId="0" fontId="10" fillId="3" borderId="0" xfId="1" applyFont="1" applyBorder="1" applyAlignment="1">
      <alignment horizontal="left" wrapText="1"/>
    </xf>
    <xf numFmtId="15" fontId="10" fillId="3" borderId="0" xfId="1" applyNumberFormat="1" applyFont="1" applyBorder="1" applyAlignment="1">
      <alignment horizontal="left" vertical="center" wrapText="1"/>
    </xf>
    <xf numFmtId="0" fontId="5" fillId="3" borderId="0" xfId="1" applyBorder="1" applyAlignment="1">
      <alignment horizontal="left" vertical="center" wrapText="1"/>
    </xf>
    <xf numFmtId="0" fontId="13" fillId="3" borderId="0" xfId="1" applyFont="1" applyFill="1" applyBorder="1" applyAlignment="1">
      <alignment horizontal="left" vertical="center" wrapText="1"/>
    </xf>
    <xf numFmtId="164" fontId="10" fillId="3" borderId="0" xfId="1" applyNumberFormat="1" applyFont="1" applyFill="1" applyBorder="1" applyAlignment="1">
      <alignment horizontal="left" vertical="center" wrapText="1"/>
    </xf>
    <xf numFmtId="164" fontId="5" fillId="3" borderId="0" xfId="1" applyNumberFormat="1" applyFill="1" applyBorder="1" applyAlignment="1">
      <alignment horizontal="left" vertical="center" wrapText="1"/>
    </xf>
    <xf numFmtId="1" fontId="10" fillId="3" borderId="0" xfId="1" applyNumberFormat="1" applyFont="1" applyBorder="1" applyAlignment="1">
      <alignment horizontal="left" vertical="center" wrapText="1"/>
    </xf>
    <xf numFmtId="0" fontId="10" fillId="3" borderId="0" xfId="1" applyFont="1" applyBorder="1" applyAlignment="1">
      <alignment horizontal="center" wrapText="1"/>
    </xf>
    <xf numFmtId="0" fontId="22" fillId="3" borderId="0" xfId="1" applyFont="1" applyBorder="1" applyAlignment="1">
      <alignment horizontal="center" wrapText="1"/>
    </xf>
  </cellXfs>
  <cellStyles count="17">
    <cellStyle name="Hipervínculo" xfId="10" builtinId="8"/>
    <cellStyle name="Normal" xfId="0" builtinId="0"/>
    <cellStyle name="Normal 10" xfId="15" xr:uid="{1D8DB7D7-AE1D-47B6-9192-9998DBBFF076}"/>
    <cellStyle name="Normal 2" xfId="1" xr:uid="{00000000-0005-0000-0000-000002000000}"/>
    <cellStyle name="Normal 2 2" xfId="5" xr:uid="{00000000-0005-0000-0000-000003000000}"/>
    <cellStyle name="Normal 2 2 2" xfId="9" xr:uid="{00000000-0005-0000-0000-000004000000}"/>
    <cellStyle name="Normal 2 3" xfId="8" xr:uid="{00000000-0005-0000-0000-000005000000}"/>
    <cellStyle name="Normal 3" xfId="2" xr:uid="{00000000-0005-0000-0000-000006000000}"/>
    <cellStyle name="Normal 3 2" xfId="12" xr:uid="{075763A2-E6ED-45AD-9429-3B7BA651AFE3}"/>
    <cellStyle name="Normal 4" xfId="3" xr:uid="{00000000-0005-0000-0000-000007000000}"/>
    <cellStyle name="Normal 5" xfId="4" xr:uid="{00000000-0005-0000-0000-000008000000}"/>
    <cellStyle name="Normal 6" xfId="6" xr:uid="{00000000-0005-0000-0000-000009000000}"/>
    <cellStyle name="Normal 7" xfId="7" xr:uid="{00000000-0005-0000-0000-00000A000000}"/>
    <cellStyle name="Normal 7 2" xfId="16" xr:uid="{6E68B85E-C3D3-4C17-9960-79C34F58BDB0}"/>
    <cellStyle name="Normal 8" xfId="11" xr:uid="{05D76A81-6D52-4FE2-B8D1-E782F6D439C0}"/>
    <cellStyle name="Normal 9" xfId="14" xr:uid="{63A8822C-EB04-465A-A5F2-63C923A67C11}"/>
    <cellStyle name="Porcentaje" xfId="13" builtinId="5"/>
  </cellStyles>
  <dxfs count="591">
    <dxf>
      <numFmt numFmtId="1" formatCode="0"/>
    </dxf>
    <dxf>
      <font>
        <b/>
      </font>
    </dxf>
    <dxf>
      <font>
        <b/>
      </font>
    </dxf>
    <dxf>
      <font>
        <b/>
      </font>
    </dxf>
    <dxf>
      <font>
        <b/>
      </font>
    </dxf>
    <dxf>
      <font>
        <b/>
      </font>
    </dxf>
    <dxf>
      <font>
        <b/>
      </font>
    </dxf>
    <dxf>
      <font>
        <b/>
      </font>
    </dxf>
    <dxf>
      <font>
        <b/>
      </font>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rgb="FFFFB3D2"/>
        </patternFill>
      </fill>
    </dxf>
    <dxf>
      <fill>
        <patternFill patternType="solid">
          <bgColor rgb="FFFFB3D2"/>
        </patternFill>
      </fill>
    </dxf>
    <dxf>
      <fill>
        <patternFill patternType="solid">
          <bgColor rgb="FFFFB3D2"/>
        </patternFill>
      </fill>
    </dxf>
    <dxf>
      <fill>
        <patternFill patternType="solid">
          <bgColor rgb="FFFFB3D2"/>
        </patternFill>
      </fill>
    </dxf>
    <dxf>
      <fill>
        <patternFill patternType="solid">
          <bgColor rgb="FFFFB3D2"/>
        </patternFill>
      </fill>
    </dxf>
    <dxf>
      <fill>
        <patternFill patternType="solid">
          <bgColor rgb="FFFFB3D2"/>
        </patternFill>
      </fill>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wrapText="1"/>
    </dxf>
    <dxf>
      <alignment wrapText="1"/>
    </dxf>
    <dxf>
      <alignment wrapText="1"/>
    </dxf>
    <dxf>
      <alignment vertical="top"/>
    </dxf>
    <dxf>
      <alignment vertical="top"/>
    </dxf>
    <dxf>
      <alignment vertical="top"/>
    </dxf>
    <dxf>
      <alignment vertical="top"/>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border>
        <bottom style="thin">
          <color indexed="64"/>
        </bottom>
        <vertical style="thin">
          <color indexed="64"/>
        </vertical>
      </border>
    </dxf>
    <dxf>
      <border>
        <bottom style="thin">
          <color indexed="64"/>
        </bottom>
        <vertical style="thin">
          <color indexed="64"/>
        </vertical>
      </border>
    </dxf>
    <dxf>
      <border>
        <bottom style="thin">
          <color indexed="64"/>
        </bottom>
        <vertical style="thin">
          <color indexed="64"/>
        </vertical>
      </border>
    </dxf>
    <dxf>
      <border>
        <bottom style="thin">
          <color indexed="64"/>
        </bottom>
        <vertical style="thin">
          <color indexed="64"/>
        </vertical>
      </border>
    </dxf>
    <dxf>
      <border>
        <bottom style="thin">
          <color indexed="64"/>
        </bottom>
        <vertical style="thin">
          <color indexed="64"/>
        </vertical>
      </border>
    </dxf>
    <dxf>
      <border>
        <bottom style="thin">
          <color indexed="64"/>
        </bottom>
        <vertical style="thin">
          <color indexed="64"/>
        </vertical>
      </border>
    </dxf>
    <dxf>
      <border>
        <bottom style="thin">
          <color indexed="64"/>
        </bottom>
        <vertical style="thin">
          <color indexed="64"/>
        </vertical>
      </border>
    </dxf>
    <dxf>
      <border>
        <bottom style="thin">
          <color indexed="64"/>
        </bottom>
        <vertical style="thin">
          <color indexed="64"/>
        </vertical>
      </border>
    </dxf>
    <dxf>
      <border>
        <bottom style="thin">
          <color indexed="64"/>
        </bottom>
        <vertical style="thin">
          <color indexed="64"/>
        </vertical>
      </border>
    </dxf>
    <dxf>
      <border>
        <bottom style="thin">
          <color indexed="64"/>
        </bottom>
        <vertical style="thin">
          <color indexed="64"/>
        </vertical>
      </border>
    </dxf>
    <dxf>
      <border>
        <bottom style="thin">
          <color indexed="64"/>
        </bottom>
        <vertical style="thin">
          <color indexed="64"/>
        </vertical>
      </border>
    </dxf>
    <dxf>
      <border>
        <bottom style="thin">
          <color indexed="64"/>
        </bottom>
        <vertical style="thin">
          <color indexed="64"/>
        </vertical>
      </border>
    </dxf>
    <dxf>
      <alignment wrapText="1"/>
    </dxf>
    <dxf>
      <alignment wrapText="1"/>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alignment vertical="top" wrapText="1"/>
    </dxf>
    <dxf>
      <alignment vertical="top" wrapText="1"/>
    </dxf>
    <dxf>
      <alignment vertical="top" wrapText="1"/>
    </dxf>
    <dxf>
      <alignment vertical="top"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wrapText="1"/>
    </dxf>
    <dxf>
      <alignment wrapText="1"/>
    </dxf>
    <dxf>
      <alignment wrapText="1"/>
    </dxf>
    <dxf>
      <alignment wrapText="1"/>
    </dxf>
    <dxf>
      <alignment vertical="top"/>
    </dxf>
    <dxf>
      <alignment vertical="top"/>
    </dxf>
    <dxf>
      <alignment vertical="top"/>
    </dxf>
    <dxf>
      <alignment vertical="top"/>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alignment horizontal="center" vertical="center"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fill>
        <patternFill patternType="solid">
          <bgColor theme="7" tint="0.79998168889431442"/>
        </patternFill>
      </fill>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vertical="top" wrapText="1"/>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ont>
        <b/>
        <i val="0"/>
      </font>
      <fill>
        <patternFill>
          <bgColor rgb="FFFF0000"/>
        </patternFill>
      </fill>
    </dxf>
    <dxf>
      <font>
        <b/>
        <i val="0"/>
      </font>
      <fill>
        <patternFill>
          <bgColor theme="7"/>
        </patternFill>
      </fill>
    </dxf>
    <dxf>
      <fill>
        <patternFill>
          <bgColor theme="4"/>
        </patternFill>
      </fill>
    </dxf>
    <dxf>
      <font>
        <b/>
        <i val="0"/>
      </font>
      <fill>
        <patternFill>
          <bgColor theme="9"/>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val="0"/>
        <i val="0"/>
        <color theme="0"/>
      </font>
      <fill>
        <patternFill>
          <bgColor rgb="FFFF0000"/>
        </patternFill>
      </fill>
    </dxf>
    <dxf>
      <font>
        <color theme="0"/>
      </font>
      <fill>
        <patternFill>
          <bgColor rgb="FFFFCC00"/>
        </patternFill>
      </fill>
    </dxf>
    <dxf>
      <font>
        <color theme="0"/>
      </font>
      <fill>
        <patternFill>
          <bgColor rgb="FF008000"/>
        </patternFill>
      </fill>
    </dxf>
  </dxfs>
  <tableStyles count="0" defaultTableStyle="TableStyleMedium2" defaultPivotStyle="PivotStyleLight16"/>
  <colors>
    <mruColors>
      <color rgb="FFFFB3D2"/>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CO"/>
              <a:t>Estado acciones plan de mejoramiento suscrito</a:t>
            </a:r>
            <a:r>
              <a:rPr lang="es-CO" baseline="0"/>
              <a:t> ante la contraloria </a:t>
            </a:r>
            <a:endParaRPr lang="es-CO"/>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6522-430F-AAC3-384DCE11AE78}"/>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4-6522-430F-AAC3-384DCE11AE78}"/>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6522-430F-AAC3-384DCE11AE78}"/>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522-430F-AAC3-384DCE11AE78}"/>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0-E76A-48C4-83F0-681D6139A7EA}"/>
              </c:ext>
            </c:extLst>
          </c:dPt>
          <c:dPt>
            <c:idx val="5"/>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1-E76A-48C4-83F0-681D6139A7EA}"/>
              </c:ext>
            </c:extLst>
          </c:dPt>
          <c:dPt>
            <c:idx val="6"/>
            <c:bubble3D val="0"/>
            <c:spPr>
              <a:solidFill>
                <a:schemeClr val="accent1">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2-E76A-48C4-83F0-681D6139A7EA}"/>
              </c:ext>
            </c:extLst>
          </c:dPt>
          <c:dPt>
            <c:idx val="7"/>
            <c:bubble3D val="0"/>
            <c:spPr>
              <a:solidFill>
                <a:schemeClr val="accent2">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3-E76A-48C4-83F0-681D6139A7EA}"/>
              </c:ext>
            </c:extLst>
          </c:dPt>
          <c:dPt>
            <c:idx val="8"/>
            <c:bubble3D val="0"/>
            <c:spPr>
              <a:solidFill>
                <a:schemeClr val="accent3">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4-E76A-48C4-83F0-681D6139A7EA}"/>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0"/>
              <c:showBubbleSize val="0"/>
              <c:extLst>
                <c:ext xmlns:c16="http://schemas.microsoft.com/office/drawing/2014/chart" uri="{C3380CC4-5D6E-409C-BE32-E72D297353CC}">
                  <c16:uniqueId val="{00000003-6522-430F-AAC3-384DCE11AE78}"/>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outEnd"/>
              <c:showLegendKey val="0"/>
              <c:showVal val="0"/>
              <c:showCatName val="1"/>
              <c:showSerName val="0"/>
              <c:showPercent val="0"/>
              <c:showBubbleSize val="0"/>
              <c:extLst>
                <c:ext xmlns:c16="http://schemas.microsoft.com/office/drawing/2014/chart" uri="{C3380CC4-5D6E-409C-BE32-E72D297353CC}">
                  <c16:uniqueId val="{00000004-6522-430F-AAC3-384DCE11AE78}"/>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CO"/>
                </a:p>
              </c:txPr>
              <c:dLblPos val="outEnd"/>
              <c:showLegendKey val="0"/>
              <c:showVal val="0"/>
              <c:showCatName val="1"/>
              <c:showSerName val="0"/>
              <c:showPercent val="0"/>
              <c:showBubbleSize val="0"/>
              <c:extLst>
                <c:ext xmlns:c16="http://schemas.microsoft.com/office/drawing/2014/chart" uri="{C3380CC4-5D6E-409C-BE32-E72D297353CC}">
                  <c16:uniqueId val="{00000005-6522-430F-AAC3-384DCE11AE78}"/>
                </c:ext>
              </c:extLst>
            </c:dLbl>
            <c:dLbl>
              <c:idx val="3"/>
              <c:layout>
                <c:manualLayout>
                  <c:x val="0.10941704035874446"/>
                  <c:y val="-9.2592592592593021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CO"/>
                </a:p>
              </c:txPr>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522-430F-AAC3-384DCE11AE78}"/>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CO"/>
                </a:p>
              </c:txPr>
              <c:dLblPos val="outEnd"/>
              <c:showLegendKey val="0"/>
              <c:showVal val="0"/>
              <c:showCatName val="1"/>
              <c:showSerName val="0"/>
              <c:showPercent val="0"/>
              <c:showBubbleSize val="0"/>
              <c:extLst>
                <c:ext xmlns:c16="http://schemas.microsoft.com/office/drawing/2014/chart" uri="{C3380CC4-5D6E-409C-BE32-E72D297353CC}">
                  <c16:uniqueId val="{00000010-E76A-48C4-83F0-681D6139A7EA}"/>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CO"/>
                </a:p>
              </c:txPr>
              <c:dLblPos val="outEnd"/>
              <c:showLegendKey val="0"/>
              <c:showVal val="0"/>
              <c:showCatName val="1"/>
              <c:showSerName val="0"/>
              <c:showPercent val="0"/>
              <c:showBubbleSize val="0"/>
              <c:extLst>
                <c:ext xmlns:c16="http://schemas.microsoft.com/office/drawing/2014/chart" uri="{C3380CC4-5D6E-409C-BE32-E72D297353CC}">
                  <c16:uniqueId val="{00000011-E76A-48C4-83F0-681D6139A7EA}"/>
                </c:ext>
              </c:extLst>
            </c:dLbl>
            <c:dLbl>
              <c:idx val="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s-CO"/>
                </a:p>
              </c:txPr>
              <c:dLblPos val="outEnd"/>
              <c:showLegendKey val="0"/>
              <c:showVal val="0"/>
              <c:showCatName val="1"/>
              <c:showSerName val="0"/>
              <c:showPercent val="0"/>
              <c:showBubbleSize val="0"/>
              <c:extLst>
                <c:ext xmlns:c16="http://schemas.microsoft.com/office/drawing/2014/chart" uri="{C3380CC4-5D6E-409C-BE32-E72D297353CC}">
                  <c16:uniqueId val="{00000012-E76A-48C4-83F0-681D6139A7EA}"/>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s-CO"/>
                </a:p>
              </c:txPr>
              <c:dLblPos val="outEnd"/>
              <c:showLegendKey val="0"/>
              <c:showVal val="0"/>
              <c:showCatName val="1"/>
              <c:showSerName val="0"/>
              <c:showPercent val="0"/>
              <c:showBubbleSize val="0"/>
              <c:extLst>
                <c:ext xmlns:c16="http://schemas.microsoft.com/office/drawing/2014/chart" uri="{C3380CC4-5D6E-409C-BE32-E72D297353CC}">
                  <c16:uniqueId val="{00000013-E76A-48C4-83F0-681D6139A7EA}"/>
                </c:ext>
              </c:extLst>
            </c:dLbl>
            <c:dLbl>
              <c:idx val="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s-CO"/>
                </a:p>
              </c:txPr>
              <c:dLblPos val="outEnd"/>
              <c:showLegendKey val="0"/>
              <c:showVal val="0"/>
              <c:showCatName val="1"/>
              <c:showSerName val="0"/>
              <c:showPercent val="0"/>
              <c:showBubbleSize val="0"/>
              <c:extLst>
                <c:ext xmlns:c16="http://schemas.microsoft.com/office/drawing/2014/chart" uri="{C3380CC4-5D6E-409C-BE32-E72D297353CC}">
                  <c16:uniqueId val="{00000014-E76A-48C4-83F0-681D6139A7EA}"/>
                </c:ext>
              </c:extLst>
            </c:dLbl>
            <c:spPr>
              <a:noFill/>
              <a:ln>
                <a:noFill/>
              </a:ln>
              <a:effectLst/>
            </c:sp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resumen!$D$5:$D$13</c:f>
              <c:strCache>
                <c:ptCount val="7"/>
                <c:pt idx="0">
                  <c:v>Cumplida</c:v>
                </c:pt>
                <c:pt idx="1">
                  <c:v>En ejecución</c:v>
                </c:pt>
                <c:pt idx="2">
                  <c:v>Incumplida * 2018</c:v>
                </c:pt>
                <c:pt idx="3">
                  <c:v>En revisión OCI</c:v>
                </c:pt>
                <c:pt idx="4">
                  <c:v>Subtotal</c:v>
                </c:pt>
                <c:pt idx="5">
                  <c:v>Incumplida* 2017</c:v>
                </c:pt>
                <c:pt idx="6">
                  <c:v>Total</c:v>
                </c:pt>
              </c:strCache>
            </c:strRef>
          </c:cat>
          <c:val>
            <c:numRef>
              <c:f>resumen!$E$5:$E$13</c:f>
              <c:numCache>
                <c:formatCode>General</c:formatCode>
                <c:ptCount val="9"/>
                <c:pt idx="0">
                  <c:v>62</c:v>
                </c:pt>
                <c:pt idx="1">
                  <c:v>46</c:v>
                </c:pt>
                <c:pt idx="2">
                  <c:v>4</c:v>
                </c:pt>
                <c:pt idx="3">
                  <c:v>1</c:v>
                </c:pt>
                <c:pt idx="4">
                  <c:v>113</c:v>
                </c:pt>
                <c:pt idx="5">
                  <c:v>14</c:v>
                </c:pt>
                <c:pt idx="6">
                  <c:v>127</c:v>
                </c:pt>
              </c:numCache>
            </c:numRef>
          </c:val>
          <c:extLst>
            <c:ext xmlns:c16="http://schemas.microsoft.com/office/drawing/2014/chart" uri="{C3380CC4-5D6E-409C-BE32-E72D297353CC}">
              <c16:uniqueId val="{00000000-6522-430F-AAC3-384DCE11AE78}"/>
            </c:ext>
          </c:extLst>
        </c:ser>
        <c:ser>
          <c:idx val="1"/>
          <c:order val="1"/>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6-6522-430F-AAC3-384DCE11AE78}"/>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6522-430F-AAC3-384DCE11AE78}"/>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8-6522-430F-AAC3-384DCE11AE78}"/>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6522-430F-AAC3-384DCE11AE78}"/>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5-E76A-48C4-83F0-681D6139A7EA}"/>
              </c:ext>
            </c:extLst>
          </c:dPt>
          <c:dPt>
            <c:idx val="5"/>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6-E76A-48C4-83F0-681D6139A7EA}"/>
              </c:ext>
            </c:extLst>
          </c:dPt>
          <c:dPt>
            <c:idx val="6"/>
            <c:bubble3D val="0"/>
            <c:spPr>
              <a:solidFill>
                <a:schemeClr val="accent1">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7-E76A-48C4-83F0-681D6139A7EA}"/>
              </c:ext>
            </c:extLst>
          </c:dPt>
          <c:dPt>
            <c:idx val="7"/>
            <c:bubble3D val="0"/>
            <c:spPr>
              <a:solidFill>
                <a:schemeClr val="accent2">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8-E76A-48C4-83F0-681D6139A7EA}"/>
              </c:ext>
            </c:extLst>
          </c:dPt>
          <c:dPt>
            <c:idx val="8"/>
            <c:bubble3D val="0"/>
            <c:spPr>
              <a:solidFill>
                <a:schemeClr val="accent3">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9-E76A-48C4-83F0-681D6139A7EA}"/>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0"/>
              <c:showBubbleSize val="0"/>
              <c:extLst>
                <c:ext xmlns:c16="http://schemas.microsoft.com/office/drawing/2014/chart" uri="{C3380CC4-5D6E-409C-BE32-E72D297353CC}">
                  <c16:uniqueId val="{00000006-6522-430F-AAC3-384DCE11AE78}"/>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outEnd"/>
              <c:showLegendKey val="0"/>
              <c:showVal val="0"/>
              <c:showCatName val="1"/>
              <c:showSerName val="0"/>
              <c:showPercent val="0"/>
              <c:showBubbleSize val="0"/>
              <c:extLst>
                <c:ext xmlns:c16="http://schemas.microsoft.com/office/drawing/2014/chart" uri="{C3380CC4-5D6E-409C-BE32-E72D297353CC}">
                  <c16:uniqueId val="{00000007-6522-430F-AAC3-384DCE11AE78}"/>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CO"/>
                </a:p>
              </c:txPr>
              <c:dLblPos val="outEnd"/>
              <c:showLegendKey val="0"/>
              <c:showVal val="0"/>
              <c:showCatName val="1"/>
              <c:showSerName val="0"/>
              <c:showPercent val="0"/>
              <c:showBubbleSize val="0"/>
              <c:extLst>
                <c:ext xmlns:c16="http://schemas.microsoft.com/office/drawing/2014/chart" uri="{C3380CC4-5D6E-409C-BE32-E72D297353CC}">
                  <c16:uniqueId val="{00000008-6522-430F-AAC3-384DCE11AE78}"/>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CO"/>
                </a:p>
              </c:txPr>
              <c:dLblPos val="outEnd"/>
              <c:showLegendKey val="0"/>
              <c:showVal val="0"/>
              <c:showCatName val="1"/>
              <c:showSerName val="0"/>
              <c:showPercent val="0"/>
              <c:showBubbleSize val="0"/>
              <c:extLst>
                <c:ext xmlns:c16="http://schemas.microsoft.com/office/drawing/2014/chart" uri="{C3380CC4-5D6E-409C-BE32-E72D297353CC}">
                  <c16:uniqueId val="{00000009-6522-430F-AAC3-384DCE11AE78}"/>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CO"/>
                </a:p>
              </c:txPr>
              <c:dLblPos val="outEnd"/>
              <c:showLegendKey val="0"/>
              <c:showVal val="0"/>
              <c:showCatName val="1"/>
              <c:showSerName val="0"/>
              <c:showPercent val="0"/>
              <c:showBubbleSize val="0"/>
              <c:extLst>
                <c:ext xmlns:c16="http://schemas.microsoft.com/office/drawing/2014/chart" uri="{C3380CC4-5D6E-409C-BE32-E72D297353CC}">
                  <c16:uniqueId val="{00000015-E76A-48C4-83F0-681D6139A7EA}"/>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CO"/>
                </a:p>
              </c:txPr>
              <c:dLblPos val="outEnd"/>
              <c:showLegendKey val="0"/>
              <c:showVal val="0"/>
              <c:showCatName val="1"/>
              <c:showSerName val="0"/>
              <c:showPercent val="0"/>
              <c:showBubbleSize val="0"/>
              <c:extLst>
                <c:ext xmlns:c16="http://schemas.microsoft.com/office/drawing/2014/chart" uri="{C3380CC4-5D6E-409C-BE32-E72D297353CC}">
                  <c16:uniqueId val="{00000016-E76A-48C4-83F0-681D6139A7EA}"/>
                </c:ext>
              </c:extLst>
            </c:dLbl>
            <c:dLbl>
              <c:idx val="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s-CO"/>
                </a:p>
              </c:txPr>
              <c:dLblPos val="outEnd"/>
              <c:showLegendKey val="0"/>
              <c:showVal val="0"/>
              <c:showCatName val="1"/>
              <c:showSerName val="0"/>
              <c:showPercent val="0"/>
              <c:showBubbleSize val="0"/>
              <c:extLst>
                <c:ext xmlns:c16="http://schemas.microsoft.com/office/drawing/2014/chart" uri="{C3380CC4-5D6E-409C-BE32-E72D297353CC}">
                  <c16:uniqueId val="{00000017-E76A-48C4-83F0-681D6139A7EA}"/>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s-CO"/>
                </a:p>
              </c:txPr>
              <c:dLblPos val="outEnd"/>
              <c:showLegendKey val="0"/>
              <c:showVal val="0"/>
              <c:showCatName val="1"/>
              <c:showSerName val="0"/>
              <c:showPercent val="0"/>
              <c:showBubbleSize val="0"/>
              <c:extLst>
                <c:ext xmlns:c16="http://schemas.microsoft.com/office/drawing/2014/chart" uri="{C3380CC4-5D6E-409C-BE32-E72D297353CC}">
                  <c16:uniqueId val="{00000018-E76A-48C4-83F0-681D6139A7EA}"/>
                </c:ext>
              </c:extLst>
            </c:dLbl>
            <c:dLbl>
              <c:idx val="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s-CO"/>
                </a:p>
              </c:txPr>
              <c:dLblPos val="outEnd"/>
              <c:showLegendKey val="0"/>
              <c:showVal val="0"/>
              <c:showCatName val="1"/>
              <c:showSerName val="0"/>
              <c:showPercent val="0"/>
              <c:showBubbleSize val="0"/>
              <c:extLst>
                <c:ext xmlns:c16="http://schemas.microsoft.com/office/drawing/2014/chart" uri="{C3380CC4-5D6E-409C-BE32-E72D297353CC}">
                  <c16:uniqueId val="{00000019-E76A-48C4-83F0-681D6139A7EA}"/>
                </c:ext>
              </c:extLst>
            </c:dLbl>
            <c:spPr>
              <a:noFill/>
              <a:ln>
                <a:noFill/>
              </a:ln>
              <a:effectLst/>
            </c:sp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resumen!$D$5:$D$13</c:f>
              <c:strCache>
                <c:ptCount val="7"/>
                <c:pt idx="0">
                  <c:v>Cumplida</c:v>
                </c:pt>
                <c:pt idx="1">
                  <c:v>En ejecución</c:v>
                </c:pt>
                <c:pt idx="2">
                  <c:v>Incumplida * 2018</c:v>
                </c:pt>
                <c:pt idx="3">
                  <c:v>En revisión OCI</c:v>
                </c:pt>
                <c:pt idx="4">
                  <c:v>Subtotal</c:v>
                </c:pt>
                <c:pt idx="5">
                  <c:v>Incumplida* 2017</c:v>
                </c:pt>
                <c:pt idx="6">
                  <c:v>Total</c:v>
                </c:pt>
              </c:strCache>
            </c:strRef>
          </c:cat>
          <c:val>
            <c:numRef>
              <c:f>resumen!$F$5:$F$13</c:f>
              <c:numCache>
                <c:formatCode>0.0%</c:formatCode>
                <c:ptCount val="9"/>
                <c:pt idx="0">
                  <c:v>0.54867256637168138</c:v>
                </c:pt>
                <c:pt idx="1">
                  <c:v>0.40707964601769914</c:v>
                </c:pt>
                <c:pt idx="2">
                  <c:v>3.5398230088495575E-2</c:v>
                </c:pt>
                <c:pt idx="3">
                  <c:v>8.8495575221238937E-3</c:v>
                </c:pt>
                <c:pt idx="4">
                  <c:v>1</c:v>
                </c:pt>
              </c:numCache>
            </c:numRef>
          </c:val>
          <c:extLst>
            <c:ext xmlns:c16="http://schemas.microsoft.com/office/drawing/2014/chart" uri="{C3380CC4-5D6E-409C-BE32-E72D297353CC}">
              <c16:uniqueId val="{00000001-6522-430F-AAC3-384DCE11AE78}"/>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14</xdr:col>
      <xdr:colOff>381000</xdr:colOff>
      <xdr:row>144</xdr:row>
      <xdr:rowOff>114300</xdr:rowOff>
    </xdr:from>
    <xdr:to>
      <xdr:col>30</xdr:col>
      <xdr:colOff>719932</xdr:colOff>
      <xdr:row>159</xdr:row>
      <xdr:rowOff>488950</xdr:rowOff>
    </xdr:to>
    <xdr:pic>
      <xdr:nvPicPr>
        <xdr:cNvPr id="11" name="Imagen 10">
          <a:extLst>
            <a:ext uri="{FF2B5EF4-FFF2-40B4-BE49-F238E27FC236}">
              <a16:creationId xmlns:a16="http://schemas.microsoft.com/office/drawing/2014/main" id="{F2C7DD6A-EECC-4A3C-8AED-D81E73F41C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0" y="23469600"/>
          <a:ext cx="12530932" cy="8778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306916</xdr:colOff>
      <xdr:row>135</xdr:row>
      <xdr:rowOff>127000</xdr:rowOff>
    </xdr:from>
    <xdr:to>
      <xdr:col>13</xdr:col>
      <xdr:colOff>1025788</xdr:colOff>
      <xdr:row>155</xdr:row>
      <xdr:rowOff>3439</xdr:rowOff>
    </xdr:to>
    <xdr:pic>
      <xdr:nvPicPr>
        <xdr:cNvPr id="10" name="Imagen 9">
          <a:extLst>
            <a:ext uri="{FF2B5EF4-FFF2-40B4-BE49-F238E27FC236}">
              <a16:creationId xmlns:a16="http://schemas.microsoft.com/office/drawing/2014/main" id="{E636C16F-AF6D-47D3-8945-7BC547C29D9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48333" y="19462750"/>
          <a:ext cx="9646708" cy="27283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31750</xdr:colOff>
      <xdr:row>0</xdr:row>
      <xdr:rowOff>0</xdr:rowOff>
    </xdr:from>
    <xdr:to>
      <xdr:col>12</xdr:col>
      <xdr:colOff>1349375</xdr:colOff>
      <xdr:row>13</xdr:row>
      <xdr:rowOff>187325</xdr:rowOff>
    </xdr:to>
    <xdr:graphicFrame macro="">
      <xdr:nvGraphicFramePr>
        <xdr:cNvPr id="3" name="Gráfico 2">
          <a:extLst>
            <a:ext uri="{FF2B5EF4-FFF2-40B4-BE49-F238E27FC236}">
              <a16:creationId xmlns:a16="http://schemas.microsoft.com/office/drawing/2014/main" id="{752D9D64-7AC8-40B6-8E6D-F79946D2478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311727</xdr:colOff>
      <xdr:row>0</xdr:row>
      <xdr:rowOff>0</xdr:rowOff>
    </xdr:from>
    <xdr:to>
      <xdr:col>2</xdr:col>
      <xdr:colOff>606135</xdr:colOff>
      <xdr:row>0</xdr:row>
      <xdr:rowOff>165389</xdr:rowOff>
    </xdr:to>
    <xdr:pic>
      <xdr:nvPicPr>
        <xdr:cNvPr id="2" name="4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311727" y="0"/>
          <a:ext cx="1818408" cy="165389"/>
        </a:xfrm>
        <a:prstGeom prst="rect">
          <a:avLst/>
        </a:prstGeom>
      </xdr:spPr>
    </xdr:pic>
    <xdr:clientData/>
  </xdr:twoCellAnchor>
  <xdr:twoCellAnchor editAs="oneCell">
    <xdr:from>
      <xdr:col>0</xdr:col>
      <xdr:colOff>311727</xdr:colOff>
      <xdr:row>0</xdr:row>
      <xdr:rowOff>0</xdr:rowOff>
    </xdr:from>
    <xdr:to>
      <xdr:col>2</xdr:col>
      <xdr:colOff>606135</xdr:colOff>
      <xdr:row>0</xdr:row>
      <xdr:rowOff>165389</xdr:rowOff>
    </xdr:to>
    <xdr:pic>
      <xdr:nvPicPr>
        <xdr:cNvPr id="3" name="5 Imagen">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311727" y="0"/>
          <a:ext cx="1818408" cy="165389"/>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FRANCISCO.ROMERO" refreshedDate="43385.746411921296" createdVersion="5" refreshedVersion="6" minRefreshableVersion="3" recordCount="69" xr:uid="{00000000-000A-0000-FFFF-FFFF00000000}">
  <cacheSource type="worksheet">
    <worksheetSource ref="I8:AD77" sheet="126PE01-PR08-F2"/>
  </cacheSource>
  <cacheFields count="22">
    <cacheField name="(23) FACTOR" numFmtId="0">
      <sharedItems/>
    </cacheField>
    <cacheField name="(24) No. HALLAZGO o Numeral del Informe de la Auditoría o Visita" numFmtId="0">
      <sharedItems/>
    </cacheField>
    <cacheField name="(28) DESCRIPCION DEL HALLAZGO" numFmtId="0">
      <sharedItems longText="1"/>
    </cacheField>
    <cacheField name="(28) CAUSA DEL HALLAZGO" numFmtId="0">
      <sharedItems longText="1"/>
    </cacheField>
    <cacheField name="(32) CÓDIGO ACCIÓN" numFmtId="0">
      <sharedItems containsSemiMixedTypes="0" containsString="0" containsNumber="1" containsInteger="1" minValue="1" maxValue="3"/>
    </cacheField>
    <cacheField name="(36) DESCRIPCIÓN ACCION" numFmtId="0">
      <sharedItems longText="1"/>
    </cacheField>
    <cacheField name="PROPÓSITO DE LA ACCIÓN" numFmtId="0">
      <sharedItems containsNonDate="0" containsString="0" containsBlank="1"/>
    </cacheField>
    <cacheField name="(44) NOMBRE DEL INDICADOR" numFmtId="0">
      <sharedItems/>
    </cacheField>
    <cacheField name="(48) FORMULA DEL INDICADOR" numFmtId="0">
      <sharedItems/>
    </cacheField>
    <cacheField name="(60) META" numFmtId="0">
      <sharedItems containsSemiMixedTypes="0" containsString="0" containsNumber="1" minValue="0.01" maxValue="100"/>
    </cacheField>
    <cacheField name="(68) FECHA DE INICIO" numFmtId="167">
      <sharedItems containsSemiMixedTypes="0" containsNonDate="0" containsDate="1" containsString="0" minDate="2015-01-01T00:00:00" maxDate="2018-10-02T00:00:00"/>
    </cacheField>
    <cacheField name="(72) FECHA DE TERMINACIÓN" numFmtId="167">
      <sharedItems containsSemiMixedTypes="0" containsNonDate="0" containsDate="1" containsString="0" minDate="2015-12-29T00:00:00" maxDate="2019-09-18T00:00:00"/>
    </cacheField>
    <cacheField name="ACTIVIDADES / PLAZO EN SEMANAS" numFmtId="166">
      <sharedItems containsSemiMixedTypes="0" containsString="0" containsNumber="1" minValue="18.428571428571427" maxValue="52"/>
    </cacheField>
    <cacheField name="ACTIVIDADES / AVANCE FÍSICO DE EJECUCIÓN" numFmtId="0">
      <sharedItems containsSemiMixedTypes="0" containsString="0" containsNumber="1" minValue="0" maxValue="100"/>
    </cacheField>
    <cacheField name="Porcentaje de avance físico de Ejecución de las Actividades" numFmtId="0">
      <sharedItems containsSemiMixedTypes="0" containsString="0" containsNumber="1" minValue="0" maxValue="1"/>
    </cacheField>
    <cacheField name="Puntaje Logrado por las Actividades  (PLA)" numFmtId="2">
      <sharedItems containsSemiMixedTypes="0" containsString="0" containsNumber="1" minValue="0" maxValue="52"/>
    </cacheField>
    <cacheField name="Puntaje Logrado por las Actividades Vencidas (PLAV)  " numFmtId="0">
      <sharedItems containsSemiMixedTypes="0" containsString="0" containsNumber="1" minValue="0" maxValue="51.142857142857146"/>
    </cacheField>
    <cacheField name="Puntaje Atribuido a las Actividades Vencidas (PAAVI)" numFmtId="0">
      <sharedItems containsSemiMixedTypes="0" containsString="0" containsNumber="1" minValue="0" maxValue="51.714285714285715"/>
    </cacheField>
    <cacheField name="TIPO DE ACCIÓN _x000a_C, AC, AP, AM" numFmtId="0">
      <sharedItems/>
    </cacheField>
    <cacheField name="PROCESO " numFmtId="0">
      <sharedItems containsBlank="1" count="18">
        <s v="Evaluación, Control y Seguimiento"/>
        <s v="Gestión de los Rescuros Físicos"/>
        <s v="Planeación Anmbiental"/>
        <s v="Gestión Ambiental y Rural"/>
        <s v="Direccionamiento Estratégico"/>
        <s v="GJU" u="1"/>
        <m u="1"/>
        <s v="GAL" u="1"/>
        <s v="GAM" u="1"/>
        <s v="GAP" u="1"/>
        <s v="GCO" u="1"/>
        <s v="GES" u="1"/>
        <s v="OAM" u="1"/>
        <s v="AAM" u="1"/>
        <s v="GFI" u="1"/>
        <s v="GDO" u="1"/>
        <s v="GTH" u="1"/>
        <s v="GTI" u="1"/>
      </sharedItems>
    </cacheField>
    <cacheField name="DEPENDENCIA RESPONSABLE" numFmtId="0">
      <sharedItems containsBlank="1" count="166">
        <s v="SCAAV -Subdirección de Calidad del Aire, Auditiva y Visual"/>
        <s v="DCA - SCAAV"/>
        <s v="SSFFS -Subdirección de Silvicultura Fauna y Flora Silvestre"/>
        <s v="SC -Subdirección Contractual"/>
        <s v="SRHS -Subdirección del Recurso Hirdríco y del Suelo"/>
        <s v="DGC - Dirección de Gestión Corporativa"/>
        <s v="DCA - DPSIA"/>
        <s v="SCASP -Subdirección de Control Ambiental al Sector Público"/>
        <s v="SPPA -Subdirección de Políticas y Planes Ambientales"/>
        <s v="SF - AREAS MISIONALES"/>
        <s v="SER -Subdirección de Ecosistemas y Ruralidad"/>
        <s v="SC - SER"/>
        <s v="DGC - SC  - SER"/>
        <s v="DGC - SC"/>
        <s v="DGA -Dirección de Gestión Ambiental"/>
        <s v="Subsecretaria General y de Control Disciplinario -SGCD"/>
        <m u="1"/>
        <s v="DJUR/ Grupo Sancionatorio" u="1"/>
        <s v="DIRECCIONES REGIONALES" u="1"/>
        <s v="Dirección Regional Sabana Centro Jefe de Oficina y Equipo de trabajo técnico y  Dirección de Evaluación, Seguimiento y Control Ambiental - Edith Sofia Castro " u="1"/>
        <s v="DAF, CON EL APOYO DE OTICS Y SGEN" u="1"/>
        <s v="DRBC CON EL APOYO DE DJUR" u="1"/>
        <s v="DMMLA/CIA/DESCA/DGOAT" u="1"/>
        <s v="DESCA y Direcciones Regionales" u="1"/>
        <s v="Dirección de Evaluación, Seguimiento y Control Ambiental - Ing.Mabel Rubio" u="1"/>
        <s v="DESCA - DJUR Y DIRECCIONES REGIONALES" u="1"/>
        <s v="DJUR CON APOYO DE DESCA" u="1"/>
        <s v="Dirección de Evaluación, Seguimiento y Control Ambiental - Ing. Claudia Neisa" u="1"/>
        <s v="DRCH" u="1"/>
        <s v="Direcciones Regionales - DESCA - Dirección Jurídica" u="1"/>
        <s v="DCASC" u="1"/>
        <s v="DJUR" u="1"/>
        <s v="DRCH, DRSO, DRAM Y DRAG" u="1"/>
        <s v="SGEN Y DCASC" u="1"/>
        <s v="DMMLA  - LAB" u="1"/>
        <s v="SGEN - DGOAT" u="1"/>
        <s v="SGEN-PREDIOS" u="1"/>
        <s v="SGEN CON APOYO DE DOI" u="1"/>
        <s v="DRUB" u="1"/>
        <s v="OTIC" u="1"/>
        <s v="DESCA" u="1"/>
        <s v="DESCA_x000a_" u="1"/>
        <s v="SGEN CON APOYO DE DAF" u="1"/>
        <s v="SRHS" u="1"/>
        <s v="DRSO CON EL APOYO DE DJUR" u="1"/>
        <s v="DMMLA_x000a_DO Laboratorio Ambiental" u="1"/>
        <s v="DESCA DRSC_x000a_DRUB" u="1"/>
        <s v="Dirección de Evaluación, Seguimiento y Control Ambiental - Ruby Téllez" u="1"/>
        <s v="TIC`S" u="1"/>
        <s v="DESCA - FLORA -Duvan Santos" u="1"/>
        <s v="DOI" u="1"/>
        <s v="DCASC_x000a_SGEN" u="1"/>
        <s v="DESCA - DAF" u="1"/>
        <s v="SGEN CON EL APOYO DE DMMLA Y DAF" u="1"/>
        <s v="DMMLA - Dirección Operativa Laboratorio Ambiental" u="1"/>
        <s v="DJUR, COLABORACION DESCA Y DMMLA" u="1"/>
        <s v="DRUB  " u="1"/>
        <s v="DRSOA" u="1"/>
        <s v="DOI - DAF -  SGEN -   DMMLA" u="1"/>
        <s v="DMMLA - LAB" u="1"/>
        <s v="DAF" u="1"/>
        <s v="DRSC CON APOYO DE JURIDICA" u="1"/>
        <s v="SGEN y DOI" u="1"/>
        <s v="DRSC" u="1"/>
        <s v="DESCA _x000a_DJUR" u="1"/>
        <s v="DRGU" u="1"/>
        <s v="DAF - OTIC" u="1"/>
        <s v="SGEN-DAF" u="1"/>
        <s v="SGEN_x000a_DOI" u="1"/>
        <s v="DGA" u="1"/>
        <s v="DRSO" u="1"/>
        <s v="DGC" u="1"/>
        <s v="Grupo de Mejoramiento de SGEN  con apoyo de DOI " u="1"/>
        <s v="DAF CON EL APOYO DE DOI" u="1"/>
        <s v="Direcciones Regionales - DJUR" u="1"/>
        <s v="DRSU" u="1"/>
        <s v="DESCA - DJUR" u="1"/>
        <s v="Direcciones Regionales con el apoyo de la Dirección Jurídica " u="1"/>
        <s v="SGEN_x000a_DMMLA - LAB" u="1"/>
        <s v="DMMLA - Harold Velasquez" u="1"/>
        <s v="SPPA" u="1"/>
        <s v="DCASC_x000a__x000a_Proyecto 11" u="1"/>
        <s v="SECGEN - DOI " u="1"/>
        <s v="DMMLA" u="1"/>
        <s v="OAC" u="1"/>
        <s v="SGEN DMMLA DO Laboratorio Ambiental" u="1"/>
        <s v="DJUR - PROCESOS" u="1"/>
        <s v="Dirección de Evaluación, Seguimiento y Control Ambiental - Sandra Nieto y Diego Salazar" u="1"/>
        <s v="SCAAV" u="1"/>
        <s v="DGOAT - SGEN" u="1"/>
        <s v="SSFFS" u="1"/>
        <s v="SGEN - DOI" u="1"/>
        <s v="SGEN CON EL APOYO DE DOI" u="1"/>
        <s v="DESCA._x000a_Equipo Vertimientos - Carlos Arturo Álvarez." u="1"/>
        <s v="Dirección de Monitoreo Modelamiento y Laboratorio Ambiental" u="1"/>
        <s v="DESCA. CON APOYO Direcciones Regionales_x000a_Equipo Vertimientos - Carlos Arturo Álvarez." u="1"/>
        <s v="DRSOA / DJUR" u="1"/>
        <s v="DGOAT - DMMLA" u="1"/>
        <s v="OAP" u="1"/>
        <s v="DESCA " u="1"/>
        <s v="DAF - DJUR" u="1"/>
        <s v="DESCA - Equipo recurso hídrico - Orlando Ávila" u="1"/>
        <s v="DRSO - DJUR" u="1"/>
        <s v="DAF CON EL APOYO DE OTH" u="1"/>
        <s v="OCIN" u="1"/>
        <s v="DMMLA - LAB en coordinación con la OTH" u="1"/>
        <s v="DGOAT en coordinación con OTH" u="1"/>
        <s v="Secretaria General_x000a_Dirección de Monitoreo, Modelamiento y Laboratorio Ambiental" u="1"/>
        <s v="Secretaria General -_x000a_Dirección de Monitoreo, Modelamiento y Laboratorio Ambiental" u="1"/>
        <s v="Secretaria General - _x000a_Dirección de Monitoreo Modelamiento y Laboratorio Ambiental" u="1"/>
        <s v="DOI / DMMLA" u="1"/>
        <s v="DRBM " u="1"/>
        <s v="SCASP" u="1"/>
        <s v="SGEN en coordinación con DAF" u="1"/>
        <s v="SGEN en coordinación con DAF y OTH" u="1"/>
        <s v="SGEN CON EL APOYO DE DAF" u="1"/>
        <s v="OTH" u="1"/>
        <s v="DOI - DMMLA" u="1"/>
        <s v="SGEN " u="1"/>
        <s v="DRSOA " u="1"/>
        <s v="DRTE" u="1"/>
        <s v="Dirección de Evaluación, Seguimiento y Control Ambiental - Ing. Harold Gomez" u="1"/>
        <s v="Oficina de Tecnologías de la Información y las Comunicaciones - Dirección Jurídica / Mauricio Guijo y José Agustín Arevalo." u="1"/>
        <s v="DESCA, HUMBERTO POVEDA CONDE /  CON APOYO DE DJUR Y OTIC" u="1"/>
        <s v="Dirección Regional Alto Magdalena" u="1"/>
        <s v="Direcciones Regionales con el apoyo de la DESCA" u="1"/>
        <s v="LAB AMBIENTAL" u="1"/>
        <s v="Direccion Jurídica" u="1"/>
        <s v="Dirección Jurídica" u="1"/>
        <s v="Dirección Regional Tequendama" u="1"/>
        <s v="DESCA Y DRSC_x000a_DRUB" u="1"/>
        <s v="Dirección de Evaluación, Seguimiento y Control Ambiental - Ing. José Evert Prieto." u="1"/>
        <s v="DAF - DOI" u="1"/>
        <s v="Dirección Técnica y Operativa de Monitoreo, Modelamiento y Laboratorio Ambiental" u="1"/>
        <s v="DESCA. _x000a_Equipo Vertimientos - Carlos Arturo Álvarez." u="1"/>
        <s v="Dirección de Evaluación, Seguimiento y Control Ambiental - Ing. Humberto Poveda" u="1"/>
        <s v="Direcciones Regionales." u="1"/>
        <s v="Dirección regional Almidas y Guatavita" u="1"/>
        <s v="SC" u="1"/>
        <s v="DJUR " u="1"/>
        <s v="DAF-FIAB" u="1"/>
        <s v="DGOAT" u="1"/>
        <s v="Dirección de Evaluación, Seguimiento y Control Ambiental - Ing.Edith Sofía Castro" u="1"/>
        <s v="Direcciones Regionales - Jefes de Oficina y sus equipos de trabajo y Dirección de Evaluación, Seguimiento y Control Ambiental - Edith Sofia Castro " u="1"/>
        <s v="DJUR/ Grupo Sancionatorio " u="1"/>
        <s v="Dirección Regional Sabana Centro Jefe de Oficina y Equipo de trabajo jurídico, Dirección Jurídica y  Dirección de Evaluación, Seguimiento y Control Ambiental - Edith Sofia Castro " u="1"/>
        <s v="Direcciones Regionales apoya Dirección Juridica." u="1"/>
        <s v="SGEN -DAF" u="1"/>
        <s v="FIAB" u="1"/>
        <s v="DOI y SGEN" u="1"/>
        <s v="DJUR - DESCA" u="1"/>
        <s v="DRAG" u="1"/>
        <s v="DESCA / HUMBERTO POVEDA CONDE /" u="1"/>
        <s v="Secretaria General" u="1"/>
        <s v="DRAM" u="1"/>
        <s v="Dirección de Evaluación, Seguimiento y Control Ambiental - Ing. Orlando Ávila y contratistas DESCA" u="1"/>
        <s v="Dirección de Evaluación, Seguimiento y Control Ambiental - Ing. Humberto Poveda y contratistas." u="1"/>
        <s v="SER" u="1"/>
        <s v="Dirección de Evaluación, Seguimiento y Control Ambiental - Edith Sofia Castro PSMV" u="1"/>
        <s v="DGOAT_x000a_SGEN" u="1"/>
        <s v="SGEN" u="1"/>
        <s v="DESCA - Dirección Jurídica" u="1"/>
        <s v="SGEN, OAP y DOI" u="1"/>
        <s v="DRBM CON EL APOYO DE JURIDICA" u="1"/>
        <s v="SGEN, OAO y DOI" u="1"/>
        <s v="DMMLA, GRUPO ERA" u="1"/>
      </sharedItems>
    </cacheField>
    <cacheField name="REPORTE PROCESO O DEPENDENCIA RESPONSABLE _x000a_(primer trimestre)"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FRANCISCO.ROMERO" refreshedDate="43570.502729398147" createdVersion="6" refreshedVersion="6" minRefreshableVersion="3" recordCount="127" xr:uid="{6B6C7031-79EC-4253-87FF-ABF3FAA08791}">
  <cacheSource type="worksheet">
    <worksheetSource ref="A8:AQ135" sheet="126PE01-PR08-F2"/>
  </cacheSource>
  <cacheFields count="43">
    <cacheField name="I" numFmtId="0">
      <sharedItems containsSemiMixedTypes="0" containsString="0" containsNumber="1" containsInteger="1" minValue="1" maxValue="127"/>
    </cacheField>
    <cacheField name="COD_FILA" numFmtId="0">
      <sharedItems/>
    </cacheField>
    <cacheField name="FECHA REPORTE DE LA INFORMACIÓN" numFmtId="0">
      <sharedItems containsDate="1" containsMixedTypes="1" minDate="2018-09-18T00:00:00" maxDate="2018-12-20T00:00:00"/>
    </cacheField>
    <cacheField name="(4) CÓDIGO DE LA ENTIDAD" numFmtId="0">
      <sharedItems containsMixedTypes="1" containsNumber="1" containsInteger="1" minValue="126" maxValue="126"/>
    </cacheField>
    <cacheField name="(8) VIGENCIA PAD AUDITORIA o VISITA" numFmtId="0">
      <sharedItems/>
    </cacheField>
    <cacheField name="(20) CODIGO AUDITORIA SEGÚN PAD DE LA VIGENCIA" numFmtId="0">
      <sharedItems containsSemiMixedTypes="0" containsString="0" containsNumber="1" containsInteger="1" minValue="48" maxValue="802" count="10">
        <n v="53"/>
        <n v="48"/>
        <n v="802"/>
        <n v="72"/>
        <n v="79"/>
        <n v="293"/>
        <n v="57"/>
        <n v="62"/>
        <n v="54"/>
        <n v="59"/>
      </sharedItems>
    </cacheField>
    <cacheField name="MODALIDAD" numFmtId="0">
      <sharedItems/>
    </cacheField>
    <cacheField name="(22) COMPONENTE" numFmtId="0">
      <sharedItems containsBlank="1"/>
    </cacheField>
    <cacheField name="(23) FACTOR" numFmtId="0">
      <sharedItems containsBlank="1"/>
    </cacheField>
    <cacheField name="(24) No. HALLAZGO o Numeral del Informe de la Auditoría o Visita" numFmtId="0">
      <sharedItems count="53">
        <s v="3.1.2"/>
        <s v="3.1.3"/>
        <s v="3.1.4"/>
        <s v="3.1.5"/>
        <s v="3.1.7"/>
        <s v="3.1.8"/>
        <s v="2.1.2.1"/>
        <s v="2.1.3.11"/>
        <s v="2.1.3.24"/>
        <s v="2.1.3.5"/>
        <s v="2.2.1"/>
        <s v="2.3.1.1.3.2"/>
        <s v="2.3.1.2.3.1"/>
        <s v="3.1.2.2.1"/>
        <s v="3.16"/>
        <s v="3.2"/>
        <s v="3.2.1.10"/>
        <s v="3.2.1.8"/>
        <s v="3.2.1.9"/>
        <s v="3.5"/>
        <s v="3.1.1"/>
        <s v="3.2.4"/>
        <s v="4.1.1"/>
        <s v="3.1.6"/>
        <s v="3.2.1"/>
        <s v="3.2.2"/>
        <s v="3.2.3"/>
        <s v="3.2.5"/>
        <s v="3.2.6"/>
        <s v="3.2.7"/>
        <s v="3.1.3.2"/>
        <s v="3.1.3.4"/>
        <s v="3.1.3.5"/>
        <s v="3.1.1.2 "/>
        <s v="3.1.3.1"/>
        <s v="3.2.1.2"/>
        <s v="3.2.1.4"/>
        <s v="4.4.1 "/>
        <s v="3.2.1.5 "/>
        <s v="3.1.3.3"/>
        <s v="3.2.1.3"/>
        <s v="3.2.1.6"/>
        <s v="2.1.3.9"/>
        <s v="2.2.1.1.3.1"/>
        <s v="2.2.1.1.3.2"/>
        <s v="3.2.9"/>
        <s v="3.3.1.6.1"/>
        <s v="3.3.1.1.1"/>
        <s v="3.3.1.1.2"/>
        <s v="3.2.1.1"/>
        <s v="3.1.4.1"/>
        <s v="3.1.1.1"/>
        <s v="3.2.2.1"/>
      </sharedItems>
    </cacheField>
    <cacheField name="(28) DESCRIPCION DEL HALLAZGO" numFmtId="0">
      <sharedItems containsBlank="1" count="85" longText="1">
        <s v="HALLAZGO DE CARÁCTER ADMINISTRATIVO CON PRESUNTA INCIDENCIA DISCIPLINARIA, POR LOS ESCASOS AVANCES Y RESULTADOS EN MEDIDAS DEL PLAN DECENAL DE DESCONTAMINACIÓN DEL AIRE PARA BOGOTÁ."/>
        <s v="HALLAZGO DE CARÁCTER ADMINISTRATIVO CON PRESUNTA INCIDENCIA DISCIPLINARIA, POR NO EVALUAR EL PLAN DECENAL DE DESCONTAMINACIÓN DEL AIRE PARA BOGOTÁ, DENTRO DE LOS TÉRMINOS PREVISTOS EN EL REGLAMENTO."/>
        <s v="HALLAZGO DE CARÁCTER ADMINISTRATIVO CON PRESUNTA INCIDENCIA DISCIPLINARIA, POR LA DEFICIENCIA DE INDICADORES PARA EL SEGUIMIENTO Y CONTROL A LA GESTIÓN MISIONAL DE LA SDA."/>
        <s v="HALLAZGO DE CARÁCTER ADMINISTRATIVO CON PRESUNTA INCIDENCIA DISCIPLINARIA, POR NO CONTAR CON UN PROCEDIMIENTO PARA ACTUALIZACIÓN Y CONSOLIDACIÓN DEL INVENTARIO DE FUENTES FIJAS DE EMISIONES ATMOSFÉRICAS."/>
        <s v="HALLAZGO DE CARÁCTER ADMINISTRATIVO CON PRESUNTA INCIDENCIA DISCIPLINARIA, POR NO GESTIONAR NI IMPULSAR LOS PROCESOS SANCIONATORIOS AMBIENTALES INICIADOS EN LA SUBDIRECCIÓN DE CALIDAD DEL AIRE, AUDITIVA Y VISUAL."/>
        <s v="HALLAZGO DE CARÁCTER ADMINISTRATIVO, POR EL DEFICIENTE SEGUIMIENTO A LAS ACCIONES DE LA SDA PARA EL CONTROL A FUENTES FIJAS DE EMISIONES ATMOSFÉRICAS."/>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HALLAZGO ADMINISTRATIVO CON PRESUNTA INCIDENCIA DISCIPLINARIA POR CELEBRAR EL CONTRATO 511 DE 2016 CON PERSONAS QUE NO CUMPLÍAN LOS REQUISITOS ESTABLECIDOS EN LOS ESTUDIOS PREVIOS PARA LA EJECUCIÓN DEL OBJETO"/>
        <s v="HALLAZGO ADMINISTRATIVO POR LA NOTIFICACIÓN DE MANERA EXTEMPORÁNEA A LOS SUPERVISORES DE LOS CONTRATOS NOS SDA-426 DE 2016, SDA-916 DE 2016, SDA-2016-0530 Y 2016-0651"/>
        <s v="HALLAZGO ADMINISTRATIVO CON PRESUNTA INCIDENCIA DISCIPLINARIA POR SUSCRIBIR EL CONVENIO DE COOPERACIÓN 1515 DE 2014 UTILIZANDO LAS MODALIDADES DE CONTRATACIÓN INCORRECTA. SE RETIRA LA OBSERVACIÓN FRENTE AL CONVENIO DE ASOCIACIÓN NO. 20161264"/>
        <s v="HALLAZGO ADMINISTRATIVO  POR LAS FALENCIAS DE INTEGRALIDAD Y DE APLICACIÓN DE LAS EXIGENCIAS TÉCNICAS EN LA CONSTRUCCIÓN DEL MODELO HIDROGEOLÓGICO CONCEPTUAL DE BOGOTÁ QUE PONEN EN DUDA SU UTILIDAD COMO HERRAMIENTA SOSTENIBLE DEL RECURSO HÍDRICO SUBTERRÁNEO EN BOGOTÁ."/>
        <s v="HALLAZGO ADMINISTRATIVO CON PRESUNTA INCIDENCIA DISCIPLINARIA, POR LA ADQUISICIÓN DE ELEMENTOS CLASIFICADOS COMO DE DIFÍCIL USO PARA LA ENTIDAD, LOS CUALES REPOSAN EN EL ALMACÉN, DESDE SU ADQUISICIÓN Y NO HAN SIDO UTILIZADOS A LA FECHA, POR UN VALOR TOTAL DE $998.404.718,42, COSTO DE ADQUISICIÓN DE LOS MISMOS. ELEMENTOS QUE FUERON ADQUIRIDOS DESDE EL AÑO 1995 Y QUE SE ENCUENTRAN HOY CONTABILIZADOS COMO PARTE DE LA CUENTA 16, EN EL BALANCE GENERAL EXAMINADO PARA LA VIGENCIA AUDITADA"/>
        <s v="HALLAZGO ADMINISTRATIVO CON PRESUNTA INCIDENCIA DISCIPLINARIA: POR ENCONTRARSE REGISTRADOS 3.824 PAGOS, EN LA CUENTA DE OTROS PASIVOS INGRESOS RECIBIDOS POR ANTICIPADO POR TRÁMITES DE EVALUACIÓN Y SEGUIMIENTO, COMO VALORES SIN IDENTIFICAR"/>
        <s v="HALLAZGO ADMINISTRATIVO CON PRESUNTA INCIDENCIA DISCIPLINARIA POR NO EJERCER LA SDA ACCIONES OPORTUNAS DE CONTROL Y PROTECCIÓN EL CORREDOR ECOLÓGICO DE RONDA–CER DEL RÍO TUNJUELO EN EL ÁREA CORRESPONDIENTE AL PREDIO DENOMINADO LA TURQUESA LOCALIZADO EN LA AC 71 SUR NO. 3J-21"/>
        <s v="HALLAZGO ADMINISTRATIVO CON PRESUNTA INCIDENCIA DISCIPLINARIA, POR NO EFECTUAR LA LIQUIDACIÓN Y COBRO DEL SERVICIO DE SEGUIMIENTO Y EVALUACIÓN, RESPECTO DE LOS CONCEPTOS TÉCNICOS QUE EN RELACIÓN CON LAS ESTACIONES DE SERVICIO SE HAN GENERADO."/>
        <s v="HALLAZGO ADMINISTRATIVO CON PRESUNTA INCIDENCIA DISCIPLINARIA POR RECURSOS EJECUTADOS EN CUANTÍA DE $111 MILLONES, EN LA META 6 DE LA LÍNEA DE ACCIÓN “CONTROL INTEGRAL A LA GENERACIÓN Y DISPOSICIÓN FINAL DE ESCOMBROS DE BOGOTÁ” REPORTADOS POR LA ENTIDAD EN SEGPLAN PARA LA VIGENCIA 2013"/>
        <s v="HALLAZGO ADMINISTRATIVO CON PRESUNTA INCIDENCIA DISCIPLINARIA POR EL INCUMPLIMIENTO DE METAS ESTABLECIDAS EN EL PROYECTO DE INVERSIÓN 826 “CONTROL Y GESTIÓN AMBIENTAL A RESIDUOS PELIGROSOS ORGÁNICOS Y ESCOMBROS GENERADOS EN BOGOTÁ” LÍNEA DE ACCIÓN “CONTROL INTEGRAL A LA GENERACIÓN Y DISPOSICIÓN FINAL DE ESCOMBROS DE BOGOTÁ” VIGENCIAS 2013 A 30 DE JUNIO DE 2016"/>
        <s v="HALLAZGO ADMINISTRATIVO CON PRESUNTA INCIDENCIA DISCIPLINARIA, POR DEFICIENCIA EN LAS ACTUACIONES FRENTE A USUARIOS SIN REGISTRO NI PERMISO DE VERTIMIENTOS ESTANDO OBLIGADOS A ELLO"/>
        <s v="HALLAZGO ADMINISTRATIVO POR NO CONTAR CON LOS PLANES DE MANEJO AMBIENTAL DE LOS HUMEDALES DE EL SALITRE, TUNJO Y LA ISLA"/>
        <s v="HALLAZGO ADMINISTRATIVO, POR FALTA DE FORTALECIMIENTO EN LAS MEDIDAS COMPLEMENTARIAS DEL MONITOREO A LA CALIDAD Y CANTIDAD DEL AGUA Y DE VERTIMIENTOS A FUENTES SUPERFICIALES."/>
        <s v="HALLAZGO ADMINISTRATIVO POR FALTA DE CONTROL Y SEGUIMIENTO DE LA SUPERVISIÓN DE LOS CONTRATOS SDA-294-2014, SDA-310-2014 Y SDA-338-2015, EN CUMPLIMIENTO DE LAS ACTIVIDADES RELACIONADAS CON LAS OBLIGACIONES ESPECÍFICAS DEL CONTRATISTA"/>
        <s v="HALLAZGO ADMINISTRATIVO CON PRESUNTA INCIDENCIA DISCIPLINARIA, POR NO ADELANTAR CON CELERIDAD Y EFICACIA LA GESTIÓN PARA DECIDIR LAS SOLICITUDES DE PERMISO DE VERTIMIENTOS PRESENTADAS POR LAS ESTACIONES DE SERVICIO."/>
        <s v="HALLAZGO ADMINISTRATIVO CON PRESUNTA INCIDENCIA DISCIPLINARIA, POR LA FALTA DE ACTUALIZACIÓN DE LOS MAPAS DE RUIDO Y DE LAS RESPECTIVAS ZONAS CRÍTICAS."/>
        <s v="HALLAZGO DE CARÁCTER ADMINISTRATIVO, POR EL PORCENTAJE DE DATOS QUE NO SON VÁLIDOS, EN EL MARCO DE OPERACIÓN DE LA RMCAB."/>
        <s v="HALLAZGO ADMINISTRATIVO POR LA DEFICIENTE IMPLEMENTACIÓN DEL PROCEDIMIENTO 126PM04-PR14 - VERSIÓN 5.0. “MONITOREO, SEGUIMIENTO Y CONTROL DE RUIDO EN EL DISTRITO CAPITAL”."/>
        <s v="HALLAZGO ADMINISTRATIVO, POR LA INADECUADA PLANEACIÓN DE LAS ACTIVIDADES PROGRAMADAS PARA LA META 24 DEL PROYECTO 574."/>
        <s v="HALLAZGO ADMINISTRATIVO CON PRESUNTA INCIDENCIA DISCIPLINARIA, POR LA INADECUADA ESTRUCTURACIÓN DE LOS SOPORTES QUE ACREDITAN LA EJECUCIÓN DE LOS CONTRATOS DE PRESTACIÓN DE SERVICIOS PROFESIONALES"/>
        <s v="HALLAZGO DE CARÁCTER ADMINISTRATIVO CON PRESUNTA INCIDENCIA DISCIPLINARIA, POR NO ATENDER LOS DERECHOS DE PETICIÓN RELACIONADOS CON LA DESCONTAMINACIÓN DEL AIRE DE LA CIUDAD, DENTRO DE LOS PLAZOS PREVISTOS EN EL RESPECTIVO MARCO NORMATIVO."/>
        <s v="HALLAZGO ADMINISTRATIVO, POR EL DESARROLLO INADECUADO DE ALGUNAS ACTIVIDADES PREVISTAS PARA EL CUMPLIMIENTO DE METAS,  EN EL MARCO DE LAS LÍNEAS PROGRAMÁTICAS DE LA POLÍTICA DE HUMEDALES DEL DISTRITO CAPITAL."/>
        <s v="HALLAZGO ADMINISTRATIVO CON PRESUNTA INCIDENCIA DISCIPLINARIA, POR NO CONTAR CON LA HOJA DE VIDA Y REPORTE DE MEDICIÓN DEL INDICADOR “% DE REDUCCIÓN EN LA CONTAMINACIÓN SONORA EN ÁREAS ESTRATÉGICAS DEFINIDAS”, EN EL MARCO DE LA META 24 DEL PROYECTO DE INVERSIÓN 574"/>
        <s v="HALLAZGO ADMINISTRATIVO CON PRESUNTA INCIDENCIA DISCIPLINARIA, POR NO CONTAR CON LOS PMA DE LOS HUMEDALES EL TUNJO, SALITRE Y LA ISLA, Y POR NO CONSIDERAR EN SU INTERVENCIÓN EL PROTOCOLO DE RECUPERACIÓN Y REHABILITACIÓN ECOLÓGICA DE HUMEDALES."/>
        <s v="HALLAZGO ADMINISTRATIVO, POR EL INADECUADO DESARROLLO DE ALGUNAS ACTIVIDADES CORRESPONDIENTES A LAS CINCO (5) ESTRATEGIAS PARA LA EJECUCIÓN DE LOS PMAS APROBADOS."/>
        <s v="HALLAZGO ADMINISTRATIVO CON PRESUNTA INCIDENCIA DISCIPLINARIA, POR LA FALTA DE SEGUIMIENTO Y EXIGENCIA DE AVANCES, FRENTE AL CUMPLIMIENTO DE ALGUNAS ESTRATEGIAS DE LOS PMAS, APROBADOS A LA FECHA."/>
        <s v="HALLAZGO ADMINISTRATIVO, POR NO CONTAR CON UNA PERMANENTE ADMINISTRACIÓN DE LOS PARQUES ECOLÓGICOS DISTRITALES DE HUMEDAL, PARA GARANTIZAR SU CONSERVACIÓN Y RECUPERACIÓN"/>
        <s v="HALLAZGO ADMINISTRATIVO CON PRESUNTA INCIDENCIA DISCIPLINARIA, POR INCUMPLIMIENTO DE ALGUNAS OBLIGACIONES DEL CONVENIO INTERADMINISTRATIVO 033 DE 2011."/>
        <s v="HALLAZGO ADMINISTRATIVO, POR DEFICIENCIAS EN LA ADMINISTRACIÓN DE LOS DATOS GENERADOS POR LOS EQUIPOS DE LA RED DE MONITOREO DEL AEROPUERTO EL DORADO"/>
        <s v="HALLAZGO ADMINISTRATIVO CON PRESUNTA INCIDENCIA DISCIPLINARIA, POR LA FALTA DE MEDIDAS ADOPTADAS FRENTE A FACTORES DE DETERIORO DE LOS DIFERENTES PARQUES ECOLÓGICOS DE HUMEDAL DEL DISTRITO CAPITAL."/>
        <s v="HALLAZGO ADMINISTRATIVO CON PRESUNTA INCIDENCIA DISCIPLINARIA, POR LA FALTA DE GESTIÓN EN EL CONTROL DE LA CONTAMINACIÓN AUDITIVA DE LAS LOCALIDADES ALEDAÑAS AL AEROPUERTO EL DORADO"/>
        <s v="HALLAZGO ADMINISTRATIVO, POR LA EJECUCIÓN DEL CONTRATO DE PRESTACIÓN DE SERVICIOS PROFESIONALES 1019 DE 2015 POR PARTE DEL CONTRATISTA CESIONARIO, SIN TENER APROBADA LA RESPECTIVA PÓLIZA DE CUMPLIMIENTO."/>
        <s v="HALLAZGO ADMINISTRATIVO CON PRESUNTA INCIDENCIA DISCIPLINARIA, POR INADECUADA PLANEACIÓN DEL CONTRATO DE CONSULTORÍA 1430 DE 2015 E INCONSISTENCIAS EN LA RESPECTIVA PÓLIZA DE RESPONSABILIDAD CIVIL EXTRACONTRACTUAL."/>
        <s v="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
        <s v="HALLAZGO ADMINISTRATIVO CON PRESUNTA INCIDENCIA DISCIPLINARIA, POR TERMINAR SIN JUSTIFICACIÓN EL CONTRATO DE PRESTACIÓN DE SERVICIOS PROFESIONALES 1414 DE 2015."/>
        <s v="HALLAZGO ADMINISTRATIVO CON PRESUNTA INCIDENCIA DISCIPLINARIA, POR INCONSISTENCIAS EN LA PLANEACIÓN Y EJECUCIÓN DEL CONTRATO DE PRESTACIÓN DE SERVICIOS 1431 DE 2015."/>
        <s v="HALLAZGO ADMINISTRATIVO CON PRESUNTA INCIDENCIA DISCIPLINARIA, POR NO CUMPLIR INTEGRALMENTE EL ORDINAL 4 DEL NUMERAL 2.2. DE LA CLÁUSULA SEGUNDA DEL CONTRATO DE CONSULTORÍA 1411 DE 2015."/>
        <s v="HALLAZGO ADMINISTRATIVO CON PRESUNTA INCIDENCIA DISCIPLINARIA, POR INCONSISTENCIAS EN LA SUPERVISIÓN DEL CONVENIO INTERADMINISTRATIVO 1535 DE 2016."/>
        <s v="HALLAZGO ADMINISTRATIVO CON PRESUNTA INCIDENCIA DISCIPLINARIA, POR NO ATENDER DENTRO DE LOS PLAZOS LEGALES, LOS DERECHOS DE PETICIÓN RELACIONADOS CON LA GESTIÓN EN LOS PARQUES ECOLÓGICOS DISTRITALES DE HUMEDAL, EN LAS VIGENCIAS 2015 Y 2016."/>
        <s v="HALLAZGO ADMINISTRATIVO CON PRESUNTA INCIDENCIA DISCIPLINARIA, POR NO ATENDER DE FONDO LAS PETICIONES, QUEJAS Y RECLAMOS RELACIONADOS CON LA CONTAMINACIÓN AUDITIVA DE LA CIUDAD"/>
        <s v="Hallazgo administrativo por la omisión en la exigencia y verificación de las garantías de conformidad con lo dispuesto en los contratos 20161327 y 20161307"/>
        <s v="Hallazgo administrativo porque en el expediente del contrato SDA-LP-20161274 no se encuentra la relación de los vehículos que efectivamente prestan el servicio de transporte, ni los documentos que garantizan el cumplimiento de las condiciones técnicas de los mismos"/>
        <s v="Hallazgo administrativo porque dentro del expediente SDA-LP-20161274, no hay claridad en los soportes que evidencian la transparencia en la liquidación, para la realización de los pagos en ejecución del contrato de transporte SDA-LP-20161274"/>
        <s v="Hallazgo administrativo con presunta incidencia disciplinaria, por no atender dentro de los plazos legales varios derechos de petición, radicados en la vigencia 2017"/>
        <s v="Hallazgo administrativo con presunta incidencia disciplinaria y fiscal por valor de $49.686.960,60, por la cancelación de gastos administrativos en el Convenio de Asociación No. 20161268."/>
        <s v="Hallazgo administrativo por falencias en la implementación de las acciones del Plan de Manejo de la Franja de Adecuación y la Reserva Forestal Protectora de los Cerros Orientales a cargo de la SDA"/>
        <s v="Hallazgo administrativo con presunta incidencia disciplinaria por no realizar la identificación de las metas de los proyectos de inversión en el PACA institucional"/>
        <s v="Hallazgo administrativo con presunta incidencia disciplinaria por realizar los contratos Nos. 20171331; 20171221; 20171380 y el Convenio 1328 de 2017, que no corresponden al cumplimiento estricto de las órdenes impartidas en la Sentencia del 28 de marzo de 2014 del Consejo de Estado (Expediente No. AP-2001-90479-01)."/>
        <s v="Hallazgo administrativo por no tener establecido el estado de incorporación de los ODS en los proyectos de inversión de la SDA"/>
        <s v="Hallazgo administrativo por inconsistencias presentadas en el estudio de mercado realizado por la Entidad, en el contrato de arrendamiento No. 20170380"/>
        <s v="Hallazgo Administrativo por la poca efectividad en el desarrollo de los procesos derivados de la incautación de madera."/>
        <s v="Hallazgo administrativo por la no oportuna revisión y aprobación de los Planes Locales de Arborización Urbana -PLAU´s."/>
        <s v="HALLAZGO ADMINISTRATIVO POR PUBLICACIÓN INCONSISTENTE DEL VALOR DEL CONVENIO 1515 DE 2014 EN SIVICOF"/>
        <s v="HALLAZGO ADMINISTRATIVO CON PRESUNTA INCIDENCIA DISCIPLINARIA POR INCUMPLIMIENTO DEL DECRETO 85 DE 2013 “POR MEDIO DEL CUAL SE ORDENA ADECUAR EN EL DISTRITO CAPITAL EL CENTRO ECOLÓGICO DISTRITAL DE PROTECCIÓN Y BIENESTAR ANIMAL -CEA- “CASA ECOLÓGICA DE LOS ANIMALES"/>
        <s v="HALLAZGO ADMINISTRATIVO POR NO CONTAR CON EVALUACIÓN FINANCIERA Y ECONÓMICA PARA LA CONSTRUCCIÓN DE LA CASA ECOLÓGICA DE LOS ANIMALES – CEA EN EL MARCO DEL PROYECTO 961 “GESTIÓN INTEGRAL A LA FAUNA DOMÉSTICA EN EL D.C”"/>
        <s v="HALLAZGO DE CARÁCTER ADMINISTRATIVO CON INCIDENCIA FISCAL POR VALOR DE $35.700.000, Y PRESUNTA INCIDENCIA DISCIPLINARIA, POR PACTAR HONORARIOS IMPROCEDENTES, FRENTE A LA EXPERIENCIA PROFESIONAL REQUERIDA EN CARRERAS DE INGENIERÍA."/>
        <s v="HALLAZGO ADMINISTRATIVO CON PRESUNTA INCIDENCIA DISCIPLINARIA, POR DEFICIENCIAS EN LA APROBACIÓN DEL ANEXO MODIFICATORIO DE LA GARANTÍA DEL CONTRATO 181 DE 2015"/>
        <s v="HALLAZGO ADMINISTRATIVO CON PRESUNTA INCIDENCIA DISCIPLINARIA, POR ASIGNAR ACTIVIDADES NO CIRCUNSCRITAS A LAS RESPECTIVAS METAS Y OBJETOS PACTADOS, EN CONTRATOS DE PRESTACIÓN DE SERVICIOS PROFESIONALES"/>
        <s v="HALLAZGO ADMINISTRATIVO CON PRESUNTA INCIDENCIA DISCIPLINARIA, POR NO PUBLICAR ADECUADAMENTE LOS DOCUMENTOS DEL PROCESO DE CONTRATACIÓN, EN EL SISTEMA ELECTRÓNICO PARA LA CONTRATACIÓN PÚBLICA – SECOP"/>
        <s v="HALLAZGO DE CARÁCTER ADMINISTRATIVO CON PRESUNTA INCIDENCIA DISCIPLINARIA, POR VALIDAR EXPERIENCIA INSUFICIENTEMENTE ACREDITADA, EN CONTRATOS DE PRESTACIÓN DE SERVICIOS PROFESIONALES Y DE APOYO A LA GESTIÓN."/>
        <s v="HALLAZGO ADMINISTRATIVO CON PRESUNTA INCIDENCIA DISCIPLINARIA, POR NO REPORTAR EN EL SIVICOF LA MODIFICACIÓN 1 AL CONTRATO 1257 DE 2015 Y POR REPORTE EXTEMPORÁNEO DEL CONTRATO 595 DE 2015"/>
        <s v="HALLAZGO DE CARÁCTER ADMINISTRATIVO, CON PRESUNTA INCIDENCIA DISCIPLINARIA, POR INCONSISTENCIAS PRESENTADAS EN LA SUPERVISIÓN DE LOS CONTRATOS 1003 DE 2013, 1237 DE 2016 Y 1023 DE 2013."/>
        <s v="HALLAZGO DE CARÁCTER ADMINISTRATIVO, POR NO REPORTAR EN EL SIVICOF EL ACTA DE LIQUIDACIÓN DEL CONTRATO 1388 DE 2014, Y POR CUANTO LA MISMA TIENE FECHA DISTINTA A LA DE SU SUSCRIPCIÓN."/>
        <s v="Hallazgo Administrativo por el no registro de 1.863 actos administrativos en la Cuenta de Deudores por valor de $13.481.000.086, los cuales se encuentran registrados en las Cuentas de Orden"/>
        <s v="Hallazgo administrativo, por la no remisión de la Dirección de Control Ambiental y sus Subdirecciones, a la Subdirección Financiera, de 208 resoluciones por valor de $50.505.769, de conceptos de evaluación, multas, seguimiento de talas de árboles y multas ambientales de las vigencias anteriores al 2015"/>
        <s v="Hallazgo Administrativo por la no remisión de 40 resoluciones devueltas por la Oficina de Ejecuciones Fiscales de la Secretaría de Hacienda, vigencias 1998 a diciembre de 2015, por un total de $163.886.318,25, por presentar inconsistencias en el cobro coactivo"/>
        <s v="Hallazgo administrativo con presunta incidencia disciplinaria, por el bajo porcentaje de ejecución en magnitud de metas de Proyectos de Inversión del Plan de Desarrollo “Bogotá Mejor para Todos” 2016 - 2020"/>
        <s v="Hallazgo administrativo con presunta incidencia disciplinaria por constituir al cierre de la vigencia 2017, reservas presupuestales que alcanzan el 71,99% del presupuesto de inversión de la vigencia 2017"/>
        <s v="Hallazgo administrativo por inconsistencias en la información suministrada y reportada por la Secretaria Distrital de Ambiente"/>
        <s v="Hallazgo administrativo, por debilidades en los sistemas de información, procesos de radicación y control de la correspondencia."/>
        <s v="Hallazgo administrativo con presunta incidencia disciplinaria, por el incumplimiento a los principios del proceso de gestión documental, relacionados con eficiencia, economia y agrupación."/>
        <s v="Hallazgo administrativo con presunta incidencia disciplinaria, por ineficiencia en la gestión administrativa en relación con la exigencia del Instrumento de manejo y control ambiental y falta de gestión e impulso en los procesos sancionatorios ambientales, relacionados con predios con afectación minera."/>
        <s v="Hallazgo administrativo con posible incidencia disciplinaria, por la no remisión por parte de la Secretaría Oistrital de Ambiente -SOA- del expediente 06-2002-510 a la Corporación Autónoma Regional de Cundinamarca CAR."/>
        <s v="Hallazgo administrativo con presunta incidencia disciplinaria, por no publicar y publicación extemporánea en las diferentes plataformas del sistema de información nacional y distrital como lo son,' SECOP, PAA y SIOEAP en los contratos de prestación de servicios"/>
        <m u="1"/>
        <s v="Falta de seguimiento a las resoluciones que contienen exigencia de pago." u="1"/>
        <s v="Falta de saneamiento contable de 526 actos administrativos emitidos hasta la vigencia 205." u="1"/>
        <s v="Falta de actualización del procedimiento" u="1"/>
      </sharedItems>
    </cacheField>
    <cacheField name="(28) CAUSA DEL HALLAZGO" numFmtId="0">
      <sharedItems count="95" longText="1">
        <s v="LO EXPUESTO SE PRESENTÓ POR INEFICIENCIA EN LA GESTIÓN EJECUTADA, POR NO IDENTIFICAR CON OPORTUNIDAD LAS NECESIDADES REALES FRENTE A LAS METAS Y AL PLAN DECENAL DE DESCONTAMINACIÓN DEL AIRE. LO DESCRITO AFECTA FINALMENTE LA CALIDAD DEL AIRE QUE RESPIRAN LOS CIUDADANOS, CUYA CONTAMINACIÓN POR FUENTES FIJAS Y MÓVILES, CONSTITUYE UN RIESGO AMBIENTAL MUY DELICADO PARA LA SALUD DE LOS HABITANTES DEL DISTRITO CAPITAL."/>
        <s v="LAS CIRCUNSTANCIAS ESTABLECIDAS SE GENERARON POR UNA GESTIÓN INEFICIENTE, AL NO CUMPLIR ESTRICTAMENTE LA EVALUACIÓN QUE DEBÍA SURTIRSE RESPECTO DEL RESPECTIVO PLAN DECENAL. ELLO IMPIDIÓ CONTAR CON UN DIAGNÓSTICO OPORTUNO, FRENTE AL DESARROLLO Y PERTINENCIA DEL PLAN DECENAL DE DESCONTAMINACIÓN DEL AIRE PARA BOGOTÁ, QUE PERMITIERA ADOPTAR LAS MEDIDAS QUE FUERAN NECESARIAS PARA SU MATERIALIZACIÓN, DENTRO DE LOS TÉRMINOS CORRESPONDIENTES."/>
        <s v="LOS HECHOS EXPUESTOS SE GENERAN POR CUANTO LA SDA NO ESTRUCTURA LAS HERRAMIENTAS ADECUADAS DE MEDICIÓN, COMO LO SON LOS INDICADORES, QUE PERMITAN EVALUAR LA GESTIÓN DE LAS ACCIONES REALIZADAS COMO AUTORIDAD AMBIENTAL, CON LA DEBIDA SUFICIENCIA Y CALIDAD PARA LA TOMA DE DECISIONES."/>
        <s v="LO ANTERIOR SE DEBE A QUE LA SDA NO DIO CUMPLIMIENTO AL MARCO NORMATIVO DEFINIDO PARA EL CONTROL Y SEGUIMIENTO POR FUENTES FIJAS DE EMISIONES ATMOSFÉRICAS, ASÍ COMO IMPLEMENTAR ACCIONES DE MEJORA PARA EL EJERCICIO DE AUTORIDAD AMBIENTAL EN EL TEMA DE EMISIONES ATMOSFÉRICAS POR FUENTES FIJAS. LA DEFICIENCIA DE LA INFORMACIÓN CONSOLIDADA, ASÍ COMO LA CARENCIA DE HERRAMIENTAS DE ANÁLISIS DE LA MISMA, IMPIDE QUE SEA OPORTUNA, VERAZ Y CONFIABLE PARA LA TOMA DE  DECISIONES"/>
        <s v="LO EXPUESTO SE GENERÓ POR UNA INEFICAZ GESTIÓN DE LA ENTIDAD, FRENTE A LOS PROCESOS SANCIONATORIOS INICIADOS, ADEMÁS DE NO OBSERVAR LOS PRINCIPIOS QUE REGULAN LA FUNCIÓN ADMINISTRATIVA Y ESE ÁMBITO DE ACTUACIÓN, LO CUAL EVIDENCIA QUE EL SISTEMA DE CONTROL INTERNO DE LA ENTIDAD NO OPERA DE CONFORMIDAD CON EL MARCO NORMATIVO, PARA EVITAR QUE SE CONSOLIDEN PERMANENTEMENTE SITUACIONES DE INCUMPLIMIENTO COMO LAS REFERIDAS."/>
        <s v="LO ANTERIOR SE DEBE A QUE LA ENTIDAD GENERA DIRECTRICES U OTRO TIPO DE COMUNICACIONES, EN EL MARCO DE LA GESTIÓN MISIONAL RELACIONADA CON LAS EMISIONES ATMOSFÉRICAS, SIN PREVER ESTRUCTURAS DE POSTERIOR VERIFICACIÓN."/>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s v="EN EL EXPEDIENTE DEL PROYECTO Y EN EL SECOP NO SE EVIDENCIA MODIFICACIÓN DE LOS ESTUDIOS PREVIOS."/>
        <s v="ESTE ENTE DE CONTROL EVIDENCIÓ QUE LA SUBDIRECCIÓN CONTRACTUAL EN LOS CONTRATOS MENCIONADOS NOTIFICÓ AL SUPERVISOR DE MANERA EXTEMPORÁNEA, ES DECIR, DESPUÉS DE LA SUSCRIPCIÓN DEL ACTA DE INICIO,"/>
        <s v="LAS SITUACIONES DESCRITAS ANTERIORMENTE DAN COMO RESULTADO LA PRESUNTA INOBSERVANCIA DE LA CONSTITUCIÓN, LA LEY Y NORMAS REGLAMENTARIAS; ADEMÁS DEL CUMPLIMIENTO DE LOS PROCESOS, PROCEDIMIENTOS, ACTIVIDADES Y CONTENIDOS EN LA LEY Y EL SISTEMA INTEGRADO DE GESTIÓN, A QUE ESTÁN OBLIGADOS SERVIDORES PÚBLICOS, CONTRATISTAS Y AUTORIDADES EN LA ADMINISTRACIÓN FISCALIZADA."/>
        <s v="DEBILIDADES DE CONTROL"/>
        <s v="ESTA SITUACIÓN MUESTRA UNA INDEBIDA GESTIÓN FRENTE AL MANEJO DEL ALMACÉN E INVENTARIO A CARGO DE LA SDA, POR FALTA DE OPORTUNAS DEPURACIONES QUE HAYAN PERMITIDO IDENTIFICAR ESTA SITUACIÓN EN FORMA OPORTUNA, A FIN DE EVITAR LA DISTORSIÓN EN LAS CIFRAS QUE SE REFLEJAN DENTRO DE LOS ESTADOS FINANCIEROS DE LA SDA."/>
        <s v="A CIERRE DICIEMBRE 31 DE 2016, LA SECRETARÍA DISTRITAL DE AMBIENTE TIENE 3.824 PAGOS RECIBIDOS POR ANTICIPADO SIN IDENTIFICAR, POR VALOR DE $2.042,4 MILLONES, CONTRAVINIENDO LO SEÑALADO EN LA RESOLUCIÓN 119 DE 2006 &quot;POR LA CUAL SE ADOPTA EL MODELO ESTÁNDAR DE PROCEDIMIENTOS PARA LA SOSTENIBILIDAD DEL SISTEMA DE CONTABILIDAD PÚBLICA."/>
        <s v="SE CONCLUYE QUE LA ENTIDAD A PESAR DE HABER REALIZADO ACCIONES COMO LA MEDIDA PREVENTIVA, PARA LO RELACIONADO CON LA DISPOSICIÓN DE ESCOMBROS Y REQUERIMIENTOS EN MATERIA DE VERTIMIENTOS, RESIDUOS PELIGROSOS Y ALMACENAMIENTO Y DISTRIBUCIÓN DE COMBUSTIBLES,  NO HA EJERCIDO DE MANERA OPORTUNA EL CONTROL Y VIGILANCIA DEL CUMPLIMIENTO DE LAS NORMAS DE PROTECCIÓN AMBIENTAL Y MANEJO DE LOS RECURSOS NATURALES INMERSOS EN ESTE CORREDOR ECOLÓGICO DE RONDA"/>
        <s v="LAS CIRCUNSTANCIAS DESCRITAS SE ORIGINAN POR LA FALTA DE GESTIÓN DE LA SDA, QUE NO OBSERVA LOS PROCEDIMIENTOS NI EL RESPECTIVO MARCO NORMATIVO, HABIDA CUENTA QUE UNA VEZ REALIZADOS JOS CONCEPTOS TÉCNICOS, NO SE LLEVAN A CABO LAS ACTUACIONES ADMINISTRATIVAS PARA SUS RESPECTIVOS COBROS, DENTRO DE UN INEFICAZ Y ANTIECONÓMICO DESEMPEÑO DE LA ENTIDAD EN ESE CONTEXTO LO QUE CONLLEVA A QUE LA ENTIDAD NO PERCIBA LOS RECURSOS QUE POR ESOS CONCEPTOS TIENEN QUE RECAUDARSE."/>
        <s v="POR EJECUTAR 111 MILLONES DE PESOS PARA HACER SEGUIMIENTO AL 100% DE LAS PLANTAS DE TRATAMIENTO Y APROVECHAMIENTO INEXISTENTES."/>
        <s v="LOS CONTRATOS 184-2013, 205-2013, 175-2014, 645-2013, 178-2014, 048-2014, NO LE APORTAN DIRECTAMENTE A LA META POR LA CUAL SALEN LOS RECURSOS PARA LA CONTRATACIÓN."/>
        <s v="INADECUADA GESTIÓN DE CONTROL Y SEGUIMIENTO A LOS USUARIOS, ESTABLECIMIENTOS E INDUSTRIAS QUE TIENEN EL DEBER DE REGISTRAR SUS VERTIMIENTOS Y EN ESPECIAL DE AQUELLAS QUE DEBEN CONTAR CON EL RESPECTIVO PERMISO. LO MENCIONADO TRAE REPERCUSIONES NEGATIVAS SOBRE EL RECURSO HÍDRICO DE LA CIUDAD CONSIDERANDO QUE SE VIERTEN A LA RED DE ALCANTARILLADO."/>
        <s v="LA FALTA DE LOS PMA PARA LAS ÁREAS MENCIONADAS, SE ORIGINA EN QUE LA SDA NO LOS HA PRIORIZADO PARA TALES EFECTOS. EL HECHO DE NO CONTAR CON LOS MISMOS, LIMITA LA IMPLEMENTACIÓN DE LAS MEDIDAS QUE SON NECESARIAS PARA SU CONSERVACIÓN Y RECUPERACIÓN Y DEJA EN RIESGO LA PROTECCIÓN Y MEJORAMIENTO DE ESTAS ÁREAS, LAS CUALES CONTIENEN ECOSISTEMAS VALIOSOS Y ACTIVOS NATURALES DE VALOR ÚNICO."/>
        <s v="LA SUBDIRECCIÓN DEL RECURSO HÍDRICO Y DEL SUELO QUE TIENE POR OBJETO ADELANTAR LOS PROCESOS TÉCNICO-JURÍDICOS NECESARIOS PARA EL CUMPLIMIENTO DE LAS REGULACIONES Y CONTROLES AMBIENTALES, NO HA ESTABLECIDO LOS MOTIVOS POR LOS CUALES LOS RESULTADOS DEL PROGRAMA DE MONITOREO A AFLUENTES Y EFLUENTES DEL D.C AÑOS 2013 -2016 NO HAN SERVIDO DE INSUMO PARA DEFINIR ACCIONES, MEDIDAS Y/O PROGRAMAS TENDIENTES A MEJORAR LA CALIDAD DEL RECURSO HÍDRICO DE LAS FUENTES."/>
        <s v="DEFICIENCIAS EN EL EJERCICIO DE LA SUPERVISIÓN PARA REALIZAR UN ADECUADO CONTROL PARA QUE SE REALICEN TODAS LAS OBLIGACIONES Y ACTIVIDADES PACTADAS CON EL CONTRATISTA Y CON EL RIGOR DEBIDO EN EL CUMPLIMIENTO DE LAS OBLIGACIONES ESPECÍFICAS DEL CONTRATO."/>
        <s v="LA SITUACIÓN DESCRITA TIENE COMO CAUSA LA INAPLICACIÓN DE LOS PROCEDIMIENTOS ESTABLECIDOS, ASÍ COMO, LA INEFICIENCIA ESPECIALMENTE CONFIGURADA DURANTE LOS AÑOS 2011 A 2014, EN RELACIÓN CON IAS FUNCIONES DE CONTROL Y SEGUIMIENTO."/>
        <s v="A CIERRE DICIEMBRE 31 DE 2016, LA SECRETARIA DISTRITAL DE AMBIENTE TIENE 3.824 PAGOS RECIBIDOS POR ANTICIPADO SIN IDENTIFICAR, POR VALOR DE $2.042,4 MILLONES, CONTRAVINIENDO LO SEÑALADO EN LA RESOLUCIÓN 119 DE 2006 &quot;POR LA CUAL SE ADOPTA EL MODELO ESTÁNDAR DE PROCEDIMIENTOS PARA LA SOSTENIBILIDAD DEL SISTEMA DE CONTABILIDAD PÚBLICA."/>
        <s v="FALTA DE ACTUALIZACIÓN DE LOS MAPAS DE RUIDO Y DE LAS RESPECTIVAS ZONAS CRÍTICAS. EN RELACIÓN CON LOS MAPAS DE RUIDO Y LAS ZONAS CRÍTICAS, DE ACUERDO CON LOS REGISTROS Y LA INFORMACIÓN SUMINISTRADA POR LA SDA, SE TIENE QUE LA ÚLTIMA ACTUALIZACIÓN DE ESTOS INSTRUMENTOS FUE REALIZADA EN EL AÑO 2011; POR LO TANTO, SE ESTABLECE LA AUSENCIA DE GESTIÓN POR PARTE DE LA ENTIDAD PARA CUMPLIR LA PERIODICIDAD REQUERIDA EN MATERIA DE ESA ACTUALIZACIÓN, SEGÚN LA NORMATIVIDAD VIGENTE."/>
        <s v="LAS CIRCUNSTANCIAS ESTABLECIDAS SE GENERAN POR CUANTO LA ENTIDAD NO ESTRUCTURA LAS ACTIVIDADES REQUERIDAS PARA EL DESARROLLO DE LAS METAS INSTITUCIONALES, DE MANERA ARTICULADA. EL HECHO DE QUE LA SDA NO CONSOLIDE MEDIDAS PARA MEJORAR LA EFICIENCIA DE LOS EQUIPOS DE LA RMCAB, Y NO LOGRE LA REDUCCIÓN DE LAS FALLAS QUE SE PUEDAN PRESENTAR, GENERA UN PORCENTAJE DE DATOS ‘NO VÁLIDOS’, LO CUAL DIFICULTA EL CONTROL DE LA CONTAMINACIÓN DEL AIRE EN LA CIUDAD"/>
        <s v="DEFICIENTE IMPLEMENTACIÓN DEL PROCEDIMIENTO 126PM04-PR14 - VERSIÓN 5.0. ; SE PRESENTA INCUMPLIMIENTO DEL PROCEDIMIENTO, ASÍ COMO LOS LITERALES LITERAL J Y K DEL ARTÍCULO 3 DE LA LEY 152 DE 1994, EN TANTO QUE EN MATERIA DEL SISTEMA DE CONTROL INTERNO NO SE OBSERVA LO ESTABLECIDO EN LOS LITERALES B, D, E, F Y H DEL ARTÍCULO 2º DE LA LEY 87 DE 1993 Y EL ARTÍCULO 3 DE LA LEY 1712 DE 2014 - ‘PRINCIPIO DE CALIDAD DE LA INFORMACIÓN’."/>
        <s v="INADECUADA PLANEACIÓN DE LAS ACTIVIDADES PROGRAMADAS PARA LA META 24 DEL PROYECTO 574; LA SDA REALIZA UN PLAN DE ACCIÓN ANUAL EN EL CUAL DISCRIMINA LAS ACTIVIDADES A REALIZAR POR META DE CADA VIGENCIA. CARECE ENTONCES DE EVIDENCIA DOCUMENTAL QUE DÉ CUENTA DE EJERCICIOS DE PLANEACIÓN Y PRIORIZACIÓN DE LOS TEMAS U ZONAS A INTERVENIR EN LA VIGENCIA, DE ACUERDO CON LAS ACTIVIDADES PROPUESTAS EN EL PLAN DE ACCIÓN ANUAL, AUN CUANDO SE POSEE INFORMACIÓN SOBRE PUNTOS CRÍTICOS, ÁREAS CRÍTICAS."/>
        <s v="NO HAY UNA ADECUADA PLANEACIÓN Y ADEMÁS EN VARIOS CASOS NO SE ESTRUCTURAN LAS OBLIGACIONES EN FORMA CLARA, COHERENTE Y VERIFICABLE, COMO TAMPOCO SE EXIGEN SOPORTES IDÓNEOS PARA ACREDITAR LA EJECUCIÓN."/>
        <s v="ESTA SITUACIÓN SE DEBE A LA FALTA DE GESTIÓN DE LA SDA PARA ATENDER CON LA OPORTUNIDAD DEBIDA LAS PETICIONES QUE RECIBE, EN CONTRAVÍA DE LOS PRINCIPIOS DE EFICIENCIA, EFICACIA, TRANSPARENCIA, ECONOMÍA Y CELERIDAD. LAS CIRCUNSTANCIAS DESCRITAS AFECTAN A LOS RESPECTIVOS PETICIONARIOS QUE NO CUENTAN CON UNA OPORTUNA RESPUESTA, ADEMÁS DEL IMPACTO NEGATIVO QUE SE GENERA EN LA ACTIVIDAD INSTITUCIONAL POR CUENTA DE ESA INADECUADA GESTIÓN."/>
        <s v="FALTA ARMONIZACIÓN ENTRE PLAN DE ACCIÓN DE LA POLÍTICA PÚBLICA DE HUMEDALES Y PMAS POR PLAN DE ACCIÓN DE LA POLÍTICA ADOPTADO EN 2015 Y PMAS ADOPTADOS EN VIGENCIAS ANTERIORES"/>
        <s v="NO CONTAR CON LA HOJA DE VIDA Y REPORTE DE MEDICIÓN DEL INDICADOR “% DE REDUCCIÓN EN LA  CONTAMINACIÓN SONORA EN ÁREAS ESTRATÉGICAS DEFINIDAS”, DE LA META 24 DEL PROYECTO DE INVERSIÓN 574. NO SE CUENTA CON LA HOJA DE VIDA Y REPORTE DE MEDICIÓN DEL INDICADOR “% DE REDUCCIÓN EN LA CONTAMINACIÓN SONORA EN ÁREAS ESTRATÉGICAS DEFINIDAS”, NO TIENE CONFIGURADO EL SOPORTE PARA LA VERIFICACIÓN DE LA INFORMACIÓN  REPORTADA POR LA ENTIDAD, PARA EL CUMPLIMIENTO DE LA META DE PLAN DE DESARROLLO."/>
        <s v="INCUMPLIMIENTO EN LOS PROTOCOLOS DE INTERVENCION DE LOS HUMEDALES EL TUNJO, SALITRE Y LA ISLA"/>
        <s v="FALTAN LOS ACTOS ADMINISTRATIVOS (RESOLUCIÓN DE LA SDA PARA APROBAR LOS PMA DE PEDH EL TUNJO Y EL SALITRE)"/>
        <s v="SE REQUIERE UN PROCESO DE CONSULTA PREVIA CON LA COMUNIDAD INDÍGENA DEL PEDH LA ISLA, DESPUÉS DEL CUAL SE PODRÁ DISEÑAR, PARTICIPATIVAMENTE, EL PMA"/>
        <s v="PROGRAMAS Y PROYECTOS DE LOS PMAS, ATENDIDOS PARCIALMENTE O SIN EJECUTAR"/>
        <s v="FALTAN INDICADORES DE RESULTADO Y DE GRADO DE AVANCE AL CUMPLIMIENTO EN LA IMPLEMENTACIÓN DE LOS PMAS"/>
        <s v="BAJA EXIGENCIA AL CUMPLIMIENTO DE LA IMPLEMENTACIÓN DE LOS PMAS POR PARTE DE LOS ACTORES INTERNOS Y EXTERNOS INVOLUCRADOS"/>
        <s v="LOS PEDH PRESENTAN LAPSOS SIN ADMINISTRACIÓN, CONTRATOS  CON DURACIÓN PROMEDIO DE 8 MESES"/>
        <s v="SE IDENTIFICARON DOS INFORMES TÉCNICOS RELACIONADOS CON LA EVALUACIÓN DE LOS NIVELES DE RUIDO DE AERONAVES EN ZONAS ALEDAÑAS AL AEROPUERTO INTERNACIONAL EL DORADO, LOS CUALES CORRESPONDEN AL PRIMER Y SEGUNDO SEMESTRE DE 2015."/>
        <s v="LAS 5 ESTACIONES Y LA RED DE MONITOREO ESTÁN EN FUNCIONAMIENTO Y ARROJAN RESULTADOS, ESTOS NO SE PUEDEN COMPARAR NI CORRELACIONAR, PORQUE NO SE CUENTA CON LA INFORMACIÓN QUE BRINDABA LA AERONÁUTICA CIVIL A TRAVÉS DEL RADAR. NO EXISTE UN SOPORTE TÉCNICO QUE DÉ CUENTA DE LOS BENEFICIOS EN LA UTILIZACIÓN DE LOS RESULTADOS QUE ESTÁN GENERANDO TANTO LAS 5 ESTACIONES DE MONITOREO DE PRESIÓN SONORA, COMO LA RED DE MONITOREO UBICADA EN EL AEROPUERTO INTERNACIONAL EL DORADO."/>
        <s v="INSUFICIENTE APLICACIÓN DE MEDIDAS PREVENTIVAS Y SANCIONES FRENTE A INCUMPLIMIENTOS EN LA IMPLEMENTACIÓN DE LOS PMA Y/O FACTORES DE DETERIORO EN LOS PEDH"/>
        <s v="REALIZAR SEGUIMIENTO DE RESPUESTAS TRIMESTRAL REMITIDAS AL ANLA"/>
        <s v="LA SDA NO EJECUTA LA OBLIGACIÓN DE PREVENCIÓN Y CORRECCIÓN DE LA CONTAMINACIÓN AUDITIVA, ASÍ COMO ESTABLECER LA RESPECTIVA RED DE MONITOREO, DE ACUERDO CON EL DECRETO DISTRITAL 109 DE 2009, MODIFICADO POR EL DECRETO DISTRITAL 175 DE 2009."/>
        <s v="FALTA DE CONTROLES EN EL PROCEDIMIENTO 126PA04-PR37 SUSCRIPCIÒN Y LEGALIZACIÒN DE CONTRATOS."/>
        <s v="INOBSERVANCIA DE LOS SUPERVISORES DE LA ACTUALIZACIÒN DE LOS VALORES DE LAS PÒLIZAS CORRESPONDIENTES A RCE"/>
        <s v="PLANEACIÓN INADECUADA EN EL PROCESO DE ESTRUCTURACIÓN DE LA ETAPA PRE-CONTRACTUAL DE LOS CONTRATOS DE CONSULTORÍA, EN LO REFERENTE A LA PRESENCIA DE COMUNIDADES INDÍGENAS ESTABLECIDAS EN TERRITORIOS SUSCEPTIBLES DE PMA"/>
        <s v="ERROR EN LA REVISIÒN DEL CLAUSULADO DE LA MINUTA DEL CONVENIO"/>
        <s v="POR DESCONOCIMIENTO DE LOS CAUSALES PARA TERMINACIÒN ANTICIPADA DE UN CONTRATO"/>
        <s v="FALTA DE COORDINACIÓN CON   OTRAS ENTIDADES DE LA ADMINISTRACIÓN DISTRITAL PARA LA EJECUCIÓN DE ACTIVIDADES DE CONTRATACIÓN PARA HUMEDALES"/>
        <s v="DEFICIENCIAS EN LA FORMULACIÓN DEL PRODUCTO 4 RELACIONADO CON EL ARTÍCULO CIENTIFICO, YA QUE EN EL ESTUDIO PREVIO NO SE DELIMITÓ EL ALCANCE Y CONTENIDO DEL MISMO."/>
        <s v="FALTA JUSTIFICACIÓN PÓRROGA, DEBILIDADES EN LA SUPERVISIÓN, SOPORTES INCOMPLETOS EN LOS CONTRATOS"/>
        <s v="SE EVIDENCIARON RESPUESTAS REMITIDAS EN FORMA EXTEMPORÁNEA"/>
        <s v="NO ATENDER DE FONDO LAS PETICIONES, QUEJAS Y RECLAMOS RELACIONADOS CON LA CONTAMINACIÓN AUDITIVA DE LA CIUDAD. EN UN PRIMER ESCENARIO LA ATENCIÓN A LAS PETICIONES NO FUE DE FONDO, LA OTRA SITUACIÓN CORRESPONDE A SOLICITUDES RESPECTO DE LAS CUALES NO SE ATENDIÓ EL RESPECTIVO REQUERIMIENTO.  SE DEBE A LA FALTA DE GESTIÓN DE LA SDA PARA ATENDER CON LA OPORTUNIDAD DEBIDA LAS PETICIONES QUE RECIBE, EN CONTRAVÍA DE LOS PRINCIPIOS DE EFICIENCIA, EFICACIA, TRANSPARENCIA, ECONOMÍA Y CELERIDAD."/>
        <s v="Se presentó error de digitación en la aprobación de pólizas_x000a_Falta de capacitación sobre requisitos de aprobación de garantías"/>
        <s v="El desconocimiento de  los lineamientos técnicos  establecidos en el contrato impidió él envió de la documentación de los vehículos que efectivamente prestan el servicio de transporte al expediente, ni los documentos que garantizan el cumplimiento de las condiciones técnicas de los mismos. _x000a_"/>
        <s v="El procedimiento administración de transportes implementado Código: 126PA04-PR07 versión 8 no contempla un formato o una herramienta que haga  claridad en los soportes que evidencian la transparencia en la liquidación, para la realización de los pagos en ejecución del contrato de transporte."/>
        <s v="No existe priorización por parte de los procesos a la atención oportuna de las PQRSF que son registradas ante la Entidad, entrelazado al mal manejo de los aplicativos, desconocimiento de las  competencias y la no atención a los informes generados."/>
        <s v="El detalle de la composición de los gastos estaba en el estudio de mercado. No se exigieron soportes detallados (por subítems) en los informes mensuales, en razón a que ello no quedó establecido en los estudios previos."/>
        <s v="Porque para obtener el resultado final que es la implementación del Plan de Manejo de la Franja de Adecuación y la Reserva Forestal Protectora del Bosque Oriental, se requieren una serie de actividades preliminares que toman un tiempo determinado."/>
        <s v="Porque los lineamientos del instrumento están desarrollados para que todas las entidades participantes en el PACA de los diferentes sectores incluyan en sus PACA Institucionales las metas y/o acciones ambientales que consideren pertinente._x000a_"/>
        <s v="Porque los lineamientos del instrumento están desarrollados para que todas las entidades participantes en el PACA de los diferentes sectores incluyan en sus PACA Institucionales las metas y/o acciones ambientales que consideren pertinente. "/>
        <s v="Porque la evaluación de los criterios técnicos para la selección de áreas a intervenir se plantea bajo el concepto de un sistema interconectado que afecta la integralidad de la cuenca hidrográfica"/>
        <s v="No tener relacionados explícitamente los  Objetivos de Desarrollo Sostenible - ODS en los proyectos de inversión de la SDA dado que no se contó con las directrices o metodología a nivel distritales para establecer dicha relación."/>
        <s v="Deficiencias en la elaboración de estudios previos_x000a_- Error en el estudio de mercado._x000a_- Falta de personal para la revisión en el componente Económico_x000a_- Lineamientos sin precisión en el procedimiento Estructuración de estudios previos modalidad contratación directa ya que no establece la responsabilidad de verificación de los componentes del proceso contractual. "/>
        <s v="Lineamientos sin precisión en el procedimiento Estructuración de estudios previos modalidad contratación directa ya que no establece la responsabilidad de verificación de los componentes del proceso contractual. "/>
        <s v="Inexistencia de un protocolo a seguir en los procesos derivados de incautaciones."/>
        <s v="Falta de impulso de procesos sancionatorios derivados de la incautación."/>
        <s v="Falta de seguimiento a los procesos derivados de incautación"/>
        <s v="Falta de socialización de la importancia los procesos derivados de incautación"/>
        <s v="Inexistencia de un procedimiento interno que establezca las etapas y el plazo para la revisión y aprobación de los PLAU´s. "/>
        <s v="LA SDA REPORTÓ EL DÍA 30 DE DICIEMBRE DE 2014 EN SIVICOF EL VALOR DE LA CONTRATACIÓN DE RECURSOS PÚBLICOS DEL CONVENIO DE COOPERACIÓN 1515 DE 2014 SUSCRITO CON ONU-HABITAT POR VALOR DE $306.684.251 Y NO POR $290.400.000 COMO LO REPORTA LA RESPECTIVA MINUTA."/>
        <s v="LA ENTIDAD NO HA TERMINADO CON LOS ESTUDIOS TÉCNICOS Y GESTIONES PARA DAR INICIO A LAS OBRAS DE LA CASA ECOLÓGICA DE LOS ANIMALES, EN CONTRAVÍA DEL PARÁGRAFO DEL ARTÍCULO PRIMERO DEL DECRETO 85 DE 2013, EL CUAL ESTABLECIÓ QUE “EN EL TÉRMINO DE DOCE (12) MESES, LA SECRETARÍA DISTRITAL DE AMBIENTE, DE MANERA COORDINADA CON LA DDDI DE LA SECRETARÍA GENERAL, DEBERÁ REALIZAR LOS ESTUDIOS TÉCNICOS Y LAS GESTIONES NECESARIAS PARA LA ADECUACIÓN DE SU ESTRUCTURA ORGANIZACIONAL"/>
        <s v="SE OBSERVA QUE LA ENTIDAD NO CUENTA CON EVALUACIÓN EX ANTE PARA EL PROYECTO DE INVERSIÓN 961, ESPECÍFICAMENTE PARA LA CONSTRUCCIÓN Y ADECUACIÓN DE LA CASA ECOLÓGICA DE LOS ANIMALES, LO ANTERIOR EN CONTRAVÍA A LO ESTABLECIDO EN EL NUMERAL 2.3.1. DEL MANUAL PARA LA ADMINISTRACIÓN, Y OPERACIÓN DEL BANCO DISTRITAL DE PROGRAMAS Y PROYECTOS"/>
        <s v="LAS CIRCUNSTANCIAS ESTABLECIDAS SE GENERARON POR UNA GESTIÓN FISCAL ANTIECONÓMICA, INEFICAZ E INEFICIENTE, TENIENDO EN CUENTA QUE LA ENTIDAD NO CUMPLE ESTRICTAMENTE LO DISPUESTO PARA EFECTOS DE VERIFICAR LA IDONEIDAD Y EXPERIENCIA EN ESA TIPOLOGÍA CONTRACTUAL, EN ORDEN A DEFINIR ADECUADAMENTE LOS HONORARIOS QUE CORRESPONDE SEGÚN LA NATURALEZA DEL OBJETO DE QUE SE TRATE."/>
        <s v="COMO PUEDE APRECIARSE, LOS VALORES ASEGURADOS EN EL ANEXO MODIFICATORIO DE LA PÓLIZA, NO SE AJUSTARON A LOS PORCENTAJES PREVISTOS EN LA CLÁUSULA OCTAVA DEL CONTRATO, CUYO REFERENTE ERA LA SUMA TOTAL PACTADA INCLUIDA LA ADICIÓN."/>
        <s v="SE REALIZARON ALGUNAS ACTIVIDADES QUE SI BIEN ESTABAN DENTRO DEL MARCO OBLIGACIONAL, CORRESPONDIERON A GESTIONES DE OTROS GRUPOS Y NO AL DE RUIDO, LO CUAL RESULTABA CONTRARIO A LA RESPECTIVA META Y AL OBJETO PACTADO. (META “INTERVENIR 10 ÁREAS CRÍTICAS IDENTIFICADAS Y PRIORIZADAS EN LOS MAPAS DE RUIDO DE LA CIUDAD.”, DEL PROYECTO 574 “CONTROL DE DETERIORO AMBIENTAL EN LOS COMPONENTES AIRE Y PAISAJE”,)."/>
        <s v="NO SE LLEVA A CABO UNA ADECUADA VERIFICACIÓN DE LOS REGISTROS QUE SE EFECTÚAN EN EL SECOP, NI DE LA DOCUMENTACIÓN QUE TIENE QUE SUBIRSE EN EL APLICATIVO, LO CUAL EVIDENCIA QUE NO SE HAN PERFECCIONADO CONTROLES PARA LOGRAR LA EFICIENCIA EN ESA ACTIVIDAD."/>
        <s v="LAS CIRCUNSTANCIAS ANALIZADAS TIENEN ORIGEN EN LA FALTA DE CUMPLIMIENTO DEL RESPECTIVO MARCO NORMATIVO, DE MODO QUE LA ENTIDAD NO VERIFICA ADECUADAMENTE LA EXPERIENCIA REQUERIDA PARA LOS CONTRATOS DE PRESTACIÓN DE SERVICIOS PROFESIONALES Y DE APOYO A LA GESTIÓN, LO CUAL REALIZA DE MANERA INEFICAZ, AL NO VELAR POR LA MATERIALIZACIÓN DE ESA VERIFICACIÓN EN LAS CONDICIONES QUE LA REGLAMENTACIÓN Y EL EJERCICIO DE LA FUNCIÓN ADMINISTRATIVA IMPONEN."/>
        <s v="RESPECTO DEL CONTRATO DE PRESTACIÓN DE SERVICIOS PROFESIONALES 595 SUSCRITO EL 04-02-2015, SE EVIDENCIA EL REGISTRO DE DICHA ACTUACIÓN EN LA RENDICIÓN DE LA CUENTA MENSUAL CON FECHA DE RECEPCIÓN EN SIVICOF DEL 12 DE MARZO DE 2015, TRANSCURRIDOS NUEVE (9) DÍAS HÁBILES."/>
        <s v="LAS CIRCUNSTANCIAS EXPUESTAS SE DEBEN AL INCUMPLIMIENTO DEL MARCO NORMATIVO, QUE INCLUYE EL PROPIO EXPEDIDO POR LA SDA, COMO LOS MANUALES DE CONTRATACIÓN, FRENTE AL NECESARIO SEGUIMIENTO Y CONTROL A LOS CONTRATOS ASIGNADOS. AL NO EJERCER SEGUIMIENTO Y CONTROL AL CONTRATO DE MANERA EFICIENTE Y OPORTUNA, NO SE ASEGURA EL CUMPLIMIENTO DE LAS OBLIGACIONES CONTRACTUALES, LO QUE GENERA RIESGO EN RELACIÓN CON LOS RECURSOS PÚBLICOS Y LA MATERIALIZACIÓN DE LAS METAS INSTITUCIONALES."/>
        <s v="ELLO OBEDECE AL INEFICIENTE MANEJO DE LA SDA FRENTE A LOS REPORTES QUE PERMANENTEMENTE DEBEN EFECTUARSE EN EL SIVICOF, ASÍ COMO A LA FALTA DE CUIDADO EN LA LIQUIDACIÓN DE LOS CONTRATOS Y LA FECHA QUE SE ASIGNA A LA MISMA, QUE NO PUEDE SER OTRA QUE LA DE SU SUSCRIPCIÓN EN TIEMPO REAL. LA SITUACIÓN DESCRITA IMPIDE TENER LA INFORMACIÓN COMPLETA EN EL SIVICOF, EN TANTO QUE GENERA INCERTIDUMBRE FRENTE AL ASPECTO TEMPORAL DEL PERFECCIONAMIENTO DE LA LIQUIDACIÓN DE UN CONTRATO"/>
        <s v="Falta de actualización del procedimiento"/>
        <s v="Falta de saneamiento contable de 526 actos administrativos emitidos hasta la vigencia 205."/>
        <s v="Falta de seguimiento a las resoluciones que contienen exigencia de pago."/>
        <s v="Falta de saneamiento contable de 208 Resoluciones"/>
        <s v="Falta de seguimiento a las comunicaciones dirigidas a la Subdirección Financiera"/>
        <s v="Falta de seguimiento a las devoluciones de la oficina de ejecuciones fiscales"/>
        <s v="Falta de saneamiento contable de 40 Resoluciones"/>
        <s v="Débil articulación interna entre gerentes de proyectos, supervisores y los responsables de los procesos de apoyo en la Secretaria Distrital de Ambiente."/>
        <s v="Mecanismos diferentes de recolección y reporte de información, debido a la naturaleza de cada unos de los instrumentos de reporte (SIVICOF cuentas financieras, matriz de contratación, plan de acción, Plan Anual de Adquisiciones) que se encuentran desactualizados. "/>
        <s v="Desactualización de las herramientas de optimización de respuesta  a PQR correspondientes a  Entes de Control, teniendo en cuenta que a pesar de la  existencia del procedimiento No. 126PA06-PR21 Procedimiento Peticiones Quejas, Reclamos, Sugerencias y Felicitaciones, este no cuenta con  lineamientos o políticas de operación que reflejen el proceso interno que debe realizar la entidad cuando ingresan requerimientos de entes de control. "/>
        <s v="Ausencia de controles efectivos que aseguren el cumplimiento de las normas archivísticas en los expedientes misionales de la SDA"/>
        <s v="Inexistencia de diagnostico en los 108 expedientes relacionados con la actividad minera, en razón a la incertidumbre del marco normativo."/>
        <s v="Los procedimientos permisivos y sancionatorios del proceso de Evaluación Control y seguimiento no cuenta con un lineamiento, punto de control o actividades que establezca verificar antes de iniciar el trámite que sea jurisdicción de la SDA y en caso de no serlo remitir inmediatamente a la entidad competente"/>
        <s v="Los informes se generan con una fecha, pero hasta que los mismos adquieren firmeza y se pueden publicar pasan días en su perfeccionamiento... Demoras de los supervisores en entregar la documentación, se soluciona con la implementación de SECOP II. Por el alto volumen de trabajo que debe soportar la DGC se hace materialmente imposible contar con una persona exclusiva para revisar y realizar control de calidad."/>
      </sharedItems>
    </cacheField>
    <cacheField name="(32) CÓDIGO ACCIÓN" numFmtId="0">
      <sharedItems containsSemiMixedTypes="0" containsString="0" containsNumber="1" containsInteger="1" minValue="1" maxValue="6" count="6">
        <n v="1"/>
        <n v="2"/>
        <n v="3"/>
        <n v="4"/>
        <n v="5"/>
        <n v="6"/>
      </sharedItems>
    </cacheField>
    <cacheField name="(36) DESCRIPCIÓN ACCION" numFmtId="0">
      <sharedItems count="115" longText="1">
        <s v="IMPLEMENTAR LAS ETAPAS 2 Y 3 ESTABLECIDAS EN EL DECRETO 335 DE 2017, POR MEDIO DEL CUAL SE ADOPTA LA ESTRATEGIA PARA LA ACTUALIZACIÓN DEL PLAN DECENAL DE DESCONTAMINACIÓN, CON EL OBJETO DE LOGRAR AVANCES CONCRETOS EN CALIDAD DEL AIRE."/>
        <s v="CUMPLIR CON EL SEGUIMIENTO DEL PDDAB EN LOS TÉRMINOS PREVISTOS EN EL DECRETO 98 DE 2011, EFECTUANDO REVISIÓN EN EL 2018, DEL AVANCE EN EL LOGRO DE LAS METAS ESTABLECIDAS."/>
        <s v="HACER SEGUIMIENTO SEMESTRAL AL INDICADOR QUE PERMITE EVALUAR EL AVANCE EN EL DESARROLLO DE LA FORMULACIÓN E IMPLEMENTACIÓN DE PROYECTOS DEL PLAN DE DESCONTAMINACIÓN DEL AIRE PARA BOGOTÁ Y EFECTUAR LOS CORRECTIVOS NECESARIOS."/>
        <s v="ESTABLECER UN PROCEDIMIENTO PARA ACTUALIZACIÓN Y CONSOLIDACIÓN DEL INVENTARIO DE FUENTES FIJAS INDUSTRIALES."/>
        <s v="VERIFICAR EL ESTADO ACTUAL DE LOS 99 PROCESOS SANCIONATORIOS IDENTIFICADOS  CON EL FIN DE REALIZAR EL IMPULSO PROCESAL NECESARIO PARA DAR TRÁMITE DE ACUERDO A LO SEÑALADO EN LA LEY 1333 DE 2009."/>
        <s v="INTEGRAR LA INFORMACIÓN DE LAS BASES DE DATOS DE FUENTES FIJAS EN UNA BASE UNIFICADA PARA EL CONTROL Y SEGUIMIENTO POR PARTE DE LA SUBDIRECCIÓN Y LA TOMA DE DECISIONES."/>
        <s v="REVISAR Y ACTUALIZAR  LOS LINEAMIENTOS DEL PROCEDIMIENTO 126PM04-PR30 DE EVALUACIÓN SILVICULTURAL, INCORPORANDO LOS ASPECTOS QUE PERMITAN ASEGURAR EL PAGO ANTICIPADO POR CONCEPTO DE SEGUIMIENTO Y COMPENSACIÓN, PREVIO A LAS CONSULTAS JURÍDICAS A LA DIRECCIÓN LEGAL AMBIENTAL A QUE HAYA LUGAR."/>
        <s v="REVISAR Y ACTUALIZAR EL PROCEDIMIENTO 126PM04-PR29 DE SEGUIMIENTO SILVICULTURAL INCLUYENDO EL FORMATO DE SEGUIMIENTO A ENTIDADES DISTRITALES EXCENTAS DEL COBRO DE EVALUACIÓN Y SEGUIMIENTO."/>
        <s v="REALIZAR TRES SESIONES DE CAPACITACIÓN, PARA FORTALECER LA GESTIÓN DE SUPERVISIÓN."/>
        <s v="MODIFICAR EL FORMATO: ACTA DE INICIO DEL CONTRATO O CONVENIO 126PA04-PR37-F-1 . INCLUIR:       - DESIGNACIÓN COMO SUPERVISOR. - OBLIGACIONES DE VIGILANCIA, SEGUIMIENTO, CONTROL  Y RESPONSABILIDAD DE LA EJECUCIÓN DEL CONTRATO, ENTRE OTRAS QUE PUEDAN SER CONSIDERADAS AL MOMENTO DE EFECTUAR EL AJUSTE."/>
        <s v="REALIZAR UNA CAPACITACIÓN SOBRE LA ETAPA PRECONTRACTUAL DIRIGIDA A SUPERVISORES Y ENLACES DE CADA UNA DE LAS ÁREAS."/>
        <s v="PERFORAR DOS (2) POZOS DE INVESTIGACIÓN Y MONITOREO QUE PERMITAN VALIDAR EL MODELO GEOLÓGICO-GEOFÍSICO E HIDROGEOLÓGICO CONSEGUIDO, PLANEANDO UNO POR VIGENCIA FISCAL DESDE EL 2015 Y EL SEGUNDO PARA EL AÑO 2016. LO ANTERIOR DEIDO A LOS ALTOS COSTOS QUE REPRESENTA LA ACTIVIDAD. DADO QUE PARA EL AÑO FISCAL 2014 YA SE INICIÓ LA PREFORACIÓN DE 1 POZO, LOS SIGUIENTES SE PROGRAMAN DESDE EL AÑO 2015."/>
        <s v="REALIZAR LAS ACTAS DE BAJA DE  LOS ELEMENTOS CONTENIDOS EN LOS INFORMES TÉCNICOS DE EVALUACIÓN REALIZADOS POR LAS ÁREAS."/>
        <s v="ACTUALIZAR EL APLICATIVO SIA-PROCESOS Y DOCUMENTOS SISTEMA DE INFORMACIÓN AMBIENTAL, DE MODO QUE SEA OBLIGATORIO DIGITAR LA INFORMACIÓN ESPECÍFICA AL RECAUDO DEL TRÁMITE, A FIN DE IDENTIFICAR OPORTUNAMENTE EL ORIGEN DE LAS PARTIDAS QUE INGRESAN A LA ENTIDAD."/>
        <s v="PRIORIZAR LAS ACCIONES DE CONTROL Y PROTECCIÓN AL CORREDOR ECOLÓGICO DE RONDA– CER DEL RÍO TUNJUELO EN EL ÁREA CORRESPONDIENTE AL PREDIO DENOMINADO LA TURQUESA LOCALIZADO EN LA AC 71 SUR NO. 3J-21, DÁNDOLE IMPULSO AL PROCESO SANCIONATORIO ACTUALMENTE EN CURSO CON EXPEDIENTE  NO. SDA-08-2013-1930."/>
        <s v="REALIZAR LAS ACTUACIONES ADMINISTRATIVAS RELACIONADAS CON EL COBRO POR EL SERVICIO DE SEGUIMIENTO AL PERMISO DE VERTIMIENTOS DE LAS EDS. LA LIQUIDACIÓN  DE EVALUACIÓN DEL TRÁMITE PERMISIVO NO PROCEDE POR PARTE DE LA SDA (LE CORRESPONDE AL USUARIO)."/>
        <s v="A PARTIR DE LAS SEÑALES QUE REPORTE EL SEGUIMIENTO AL CUMPLIMIENTO DE METAS A TRAVÉS DE SEGPLAN, GENERAR LOS CORRECTIVOS QUE CORRESPONDAN PARA GARANTIZAR EL CUMPLIMIENTO DE LAS METAS RELACIONADAS CON MANEJO DE ESCOMBROS."/>
        <s v="REALIZAR ACCIONES DE CONTROL Y SEGUIMIENTO SOBRE EL 40% DE LOS USUARIOS QUE FUERON IDENTIFICADOS COMO GENERADORES DE VERTIMIENTOS OBJETO DE REGISTRO O PERMISO DE VERTIMIENTOS. NOTA: ENTIÉNDASE IDENTIFICADOS COMO LA POBLACIÓN DE USUARIOS RELACIONADA"/>
        <s v="FORMULAR LOS PLANES DE MANEJO AMBIENTAL PARA LOS HUMEDALES EL SALITE, EL TUNJO Y LA ISLA."/>
        <s v="PRIORIZAR LOS RESULTADOS DEL PROGRAMA DE MONITOREO DE AFLUENTES Y EFLUENTES DE LOS SECTORES PRODUCTIVOS, SEGÚN SU NIVEL DE INCUMPLIMIENTO A LA NORMA DE VERTIMIENTOS VIGENTE Y APLICABLE E INCLUIR LOS USUARIOS PRIORIZADOS EN LOS  PROGRAMAS DE CONTROL DE VERTIMIENTOS DE CADA CUENCA DE LA CIUDAD (TORCA, SALITRE, FUCHA Y TUNJUELO)."/>
        <s v="IMPARTIR UNA DIRECTRIZ A TRAVÉS DE LA CUAL, LA SUBDIRECCIÓN DE CONTROL AMBIENTAL AL SECTOR PÚBLICO, DETERMINE QUE LOS CONTRATISTAS REPORTEN Y  SOPORTEN EN LOS INFORMES MENSUALES DE ACTIVIDADES Y AUTORIZACIÓN DE PAGO (IAAP), EL CUMPLIMIENTO DE SUS OBLIGACIONES CONFORME A LO PACTADO CONTRACTUALMENTE."/>
        <s v="ATENDER Y DECIDIR DE FONDO LAS SOLICITUDES DE PERMISO DE VERTIMIENTOS RADICADAS POR LAS ESTACIONES DE SERVICIO."/>
        <s v="LA SSFFS EMITIRÁ UNA COMUNICACIÓN OFICIAL INFORMÁNDOLE AL USUARIO DE LAS OBLIGACIONES ECONÓMICAS DE EVALUACIÓN, SEGUIMIENTO Y/O COMPENSACIÓN A QUE HAYA LUGAR QUE DEBE CUMPLIR."/>
        <s v="ADELANTAR LAS GESTIONES ADMINISTRATIVAS NECESARIAS PARA IDENTIFICAR LOS RECAUDOS QUE SE ENCUENTRAN RECONOCIDOS EN INGRESOS RECIBIDOS POR ANTICIPADO."/>
        <s v="ACTUALIZAR LOS MAPAS DE RUIDO DE LAS LOCALIDADES URBANAS DEL DISTRITO CAPITAL EN CUMPLIMIENTO CON LOS PARÁMETROS ESTABLECIDOS EN LA RESOLUCIÓN 0627/2006 EMITIDA POR EL ENTONCES MINISTERIO DE AMBIENTE, VIVIENDA Y DESARROLLO TERRITORIAL."/>
        <s v="REALIZAR UN REPORTE TRIMESTRAL DE LA CANTIDAD Y  TIPO DE EVENTOS PRESENTADOS ASOCIADOS A SUMINISTRO DE INFORMACIÓN ERRÓNEA Y ACTUAR SOBRE LAS CAUSAS IMPUTABLES A LA SDA Y QUE SEAN MÁS RECURRENTES  Y/O DE MAYOR INCIDENCIA."/>
        <s v="SOCIALIZACIÓN DEL PROCEDIMIENTO 126PM04-PR14 “MONITOREO, SEGUIMIENTO Y CONTROL DE RUIDO EN EL DISTRITO CAPITAL”"/>
        <s v="CONSOLIDAR LA EVIDENCIA DOCUMENTAL (REGISTROS) QUE DE CUENTA DE LOS EJERCICIOS DE PLANEACIÓN DE LAS ACTIVIDADES PROPUESTAS EN EL PLAN DE ACCIÓN ANUAL PARA EL CUMPLIMIENTO DE LA META PROPUESTA EN EL PROYECTO 979, EN EL SERVIDOR DE LA ENTIDAD"/>
        <s v="EFECTUAR CAPACITACIÓN  SOBRE LAS DIRECTRICES  A SEGUIR  PARA EVIDENCIAR LA EJECUCIÓN CONTRACTUAL SEGÚN LOS SOPORTES ADJUNTADOS POR LOS CONTRATISTAS DEL GRUPO RUIDO"/>
        <s v="ATENDER OPORTUNAMENTE LOS DERECHOS DE PETICIÓN RELACIONADOS CON LA CONTAMINACIÓN DEL AIRE DE LA CIUDAD (FUENTES FIJAS, FUENTES MÓVILES)."/>
        <s v="REVISAR LOS PLANES DE MANEJO AMBIENTAL - PMA DE LOS PARQUES ECOLÓGICOS DISTRITALES DE HUMEDAL - PEDH, CON EL FIN DE ARMONIZAR LAS ACCIONES DE LOS QUE ASÍ LO REQUIERAN, CON LAS CONTENIDAS EN EL PLAN DE ACCIÓN DE LA POLÍTICA PÚBLICA DISTRITAL DE HUMEDALES."/>
        <s v="REPORTAR EN EL POA AVANCES DEL PROYECTO DE INVERSIÓN 979 DE SCAAV DE ACUERDO CON LA HOJA DE VIDA DEL INDICADOR."/>
        <s v="CUMPLIR CON LA INTERVENCIÓN EN LOS HUMEDALES EL TUNJO Y SALITRE SEGÚN LO ESTABLECIDO EN EL PROTOCOLO DE RECUPERACAIÓN Y REHABILITACIÓN ECOLÓGICA DE HUMEDALES EN CENTROS URBANOS MIENTRAS SE FORMULAN O CULMINAN LOS PMA"/>
        <s v="ENVIAR A LA DIRECCIÓN LEGAL AMBIENTAL DE LA SECRETARÍA DISTRITAL DE AMBIENTE LOS DOCUMENTOS TÉCNICOS RECIBIDOS PARA SU TRÁMITE DE APROBACIÓN, SEGÚN MARCO NORMATIVO VIGENTE."/>
        <s v="ACTUALIZAR EL PROCEDIMIENTO &quot;FORMULACIÓN Y/O AJUSTES DE POLÍTICAS Y/O INSTRUMENTOS DE PLANEACIÓN AMBIENTAL&quot; CÓDIGO 26PM02-PR13- MEDIANTE LA INCLUSIÓN DE UN CONTROL PARA GARANTIZAR LA APLICACIÓN DEL PROCESO DE CONSULTA PREVIA EN CASO DE QUE SE REQUIERA."/>
        <s v="REVISAR LOS PMAS CON EL FIN DE PRIORIZAR LOS QUE REQUIERAN ACTUALIZACIÓN, DE CONFORMIDAD CON LO ESTIPULADO EN LA RESOLUCIÓN NO. 196 DE 2006 DEL MINISTERIO DE AMBIENTE Y DESARROLLO SOSTENIBLE."/>
        <s v="IMPLEMENTAR UNA HERRAMIENTA QUE PERMITA REALIZAR SEGUIMIENTO AL CUMPLIMIENTO DE LAS ACCIONES ESTABLECIDAS EN LOS PMAS."/>
        <s v="REALIZAR ALERTAS DE SEGUIMIENTO, A LAS DEPENDENCIAS RESPONSABLES  DE LAS ACCIONES DE CONTROL POR INCUMPLIMIENTOS EN LA IMPLEMENTACIÓN DE LOS PMAS"/>
        <s v="PLANTEAR PLAN DE CONTINGENCIA DE ADMINISTRACIÓN DE LOS PEDH, A EFECTOS DE GARANTIZAR SU ADMINISTRACIÓN CONSTANTE."/>
        <s v="ACTUALIZAR EL PROCEDIMIENTO &quot;OPERACIÓN DEL SISTEMA DE MONITOREO Y VIGILANCIA DE RUIDO DEL AEROPUERTO EL DORADO&quot; (126PM04-PR13)."/>
        <s v="IMPLEMENTAR UN SISTEMA DE GENERACIÓN DE DATOS DE VUELO, PARA CORRELACIONAR LOS INDICADORES ACÚSTICOS DE LAS ESTACIONES DE MONITOREO DE RUIDO."/>
        <s v="REALIZAR INFORMES TÉCNICOS  PARA REMITIRLOS LOS QUE PRESENTEN INFRACCIONES  O  FACTORES DE DETERIORO A LA DCA PARA QUE SE ADELANTEN LOS PROCESOS PERTINENTES"/>
        <s v="REALIZAR SEGUIMIENTO DE RESPUESTAS TRIMESTRAL REMITIDAS AL ANLA"/>
        <s v="ACTUALIZAR EL PROCEDIMIENTO &quot;ACTUALIZACIÓN DE LAS ZONAS CRITICAS DE LAS MAPAS DE RUIDO DE BOGOTÁ &quot; (126PM04-PR58)"/>
        <s v="ACTUALIZAR EL PROCEDIMIENTO SUSCRIPCIÓN Y LEGALIZACIÓN DE CONTRATOS  CÓDIGO: 126PA04-PR37 EN EL SENTIDO DE INCLUIR LINEAMIENTOS Y POLITICAS DE OPERACIÒN."/>
        <s v="CONSULTAR A LA SUPERINTENDENCIA FINANCIERA DE FRENTE A LA ESPECIFICIDAD Y DETERMINACIÒN DEL ASEGURADO, TOMADOR Y BENEFICIARIO EN LA CARATULA DE LA PÒLIZA DE RESPONSABILIDAD CIVIL EXTRACONTRACTUAL, PARA QUE DE ACUERDO A ÉSTE PRONUNCIAMIENTO SE TOMEN LAS MEDIDAS NECESARIAS."/>
        <s v="SOLICITAR A CADA UNO DE LOS SUPERVISORES REMITIR A LA SUBDIRECCIÒN CONTRACTUAL LAS PÒLIZAS ACTUALIZADAS CORRESPONDIENTES A RCE CON EL FIN DE VERIFICAR LA ACTUALIZACIÒN DE SU VALOR A LA VIGENCIA ACTUAL, PARA EL AMPARO CORRESPONDIENTE."/>
        <s v="ACTUALIZAR EL PROCEDIMIENTO &quot;FORMULACIÓN Y/O AJUSTES DE POLÍTICAS Y/O INSTRUMENTOS DE PLANEACIÓN AMBIENTAL&quot; CÓDIGO 26PM02-PR13, MEDIANTE LA INCLUSIÓN DE UN CONTROL PARA GARANTIZAR QUE SE VERIFIQUE LA PRESENCIA DE COMUNIDAD ÉTNICA."/>
        <s v="SE REALIZARÀ LA MODIFICACIÒN A LA MINUTA CORRESPONDIENTE AL CONTRATO DE ASOCIACIÒN DEL HALLAZGO."/>
        <s v="SOCIALIZAR CON LOS PROFESIONALES DE LA SUBDIRECCIÒN CONTRACTUAL LA ACTUALIZACIÒN DEL PROCEDIMIENTO DE CELEBRACIÒN DE CONVENIOS DE ASOCIACIÒN CÓDIGO: 126PA04-PR18"/>
        <s v="ACTUALIZAR EL MANUAL DE SUPERVISIÓN E INTERVENTORÍA PARA QUE EN CASO DE TERMINACIÒN ANTICIPADA, CESIÒN O CUALQUIER EVENTUALIDAD CONTRACTUAL VENGA ACOMPAÑADA DEL CONCEPTO TÈCNICO DEL SUPERVISOR ."/>
        <s v="REALIZAR COORDINACIÓN INTERINSTITUCIONAL CON EL FIN DE ESTABLECER LA EJECUCIÓN DE ACCIONES COMPARTIDAS EN LOS PEDH QUE ASÍ LO REQUIERAN."/>
        <s v="REVISAR QUE EN LOS ESTUDIOS PREVIOS DE LOS PROCESOS DE SELECCIÓN QUE FORMULA DGA  HAYA MAYOR ESPECIFICIDAD Y  CLARIDAD EN EL CONTENIDO DE LOS PRODUCTOS SOLICITADOS."/>
        <s v="CAPACITAR A LOS RESPONSABLES DE LA PARTE TÉCNICA  DE APOYO EN LA FORMULACIÓN DE LOS ESTUDIOS PREVIOS EN LOS PROCESOS DE SELECCIÓN"/>
        <s v="REMITIR A LA SUBDIRECCIÓN CONTRACTUAL  TODOS LOS INFORMES Y DOCUMENTOS SOPORTES DE LA EJECUCIÓN DEL CONVENIO 1535 DE 2016"/>
        <s v="INFORMAR  AL PETICIONARIO AMPLIACIÓN DEL PLAZO DE RESPUESTA PARA ATENCIÓN A LOS DERECHOS DE PETICIÓN QUE ASÍ LO REQUIERAN; LO ANTERIOR DE CONFORMIDAD CON LO ESTIPULADO EN EL PARÁGRAFO DEL ARTÍCULO 14 DEL DECRETO 1437 DE 2011, REGULADO POR LA LEY 1755 DE 2015."/>
        <s v="ESTABLECER COMO MECANISMO DE CONTROL UN REPORTE SEMANAL CON ALERTAS, COMUNICANDO AL GRUPO DE RUIDO Y AL SUBDIRECTOR DE CALIDAD DE AIRE, AUDITIVA Y VISUAL EL ESTADO DE CUMPLIMIENTO DE LOS PQR S ALLEGADOS EN MATERIA AUDITIVA"/>
        <s v="Realizar capacitación y evaluación a los abogados de la Subdirección Contractual sobre requisitos de aprobación de garantías"/>
        <s v="Revisión aleatoria trimestralmente los contratos con el fin de verificar las suficias de las garantías"/>
        <s v="Establecer y socializar un lineamiento en el procedimiento 126PA04-PR37 suscripción y legalización de contratos  versión 4 que establezca que una vez suscrito  y legalizado los contratos de funcionamiento, la Subdirección Contractual  "/>
        <s v="Crear un formato (plantilla en excel) en el procedimiento administración de transportes Código: 126PA04-PR07 versión 8 que evidencien la transparencia en la liquidación, para la realización de los pagos en ejecución de contratos de transporte"/>
        <s v="Generar un lineamiento en el procedimiento administración de transportes Código: 126PA04-PR07 versión 8 que establezca la periodicidad de entrega de dicho formato. "/>
        <s v="Realizar seguimiento que permita evidenciar la aplicación, funcionalidad y pertinencia del formato"/>
        <s v="Actualizar e implementar el procedimiento Servicio al ciudadano y correspondencia 126PA06-PR08 V6, para definir la presentación de un informe mensual por parte de las áreas responsables de la gestión realizada a las PQRSF"/>
        <s v="Programar y realizar capacitación a los servidores de la entidad de forma trimestral referente al cumplimiento de la normatividad vigente para PQRSF "/>
        <s v="Remitir informe mensual en Comité Directivo, de acuerdo a lo reportado por el aplicativo y los informes de las áreas con respecto a la gestión de atención a PQRSF."/>
        <s v="Detallar el presupuesto que lo compone (tipo de gasto, ítem y subítems (este último de ser necesario)) En los estudios previos de los sucesivos convenios que se suscriban desde la DGA"/>
        <s v="Registrar en los estudios previos, la exigencia acerca de entregar con los informes financieros de ejecución, los soportes de cada gasto, hasta el nivel de detalle que se haya definido. "/>
        <s v="Establecer un seguimiento trimestral para el avance de las metas, con el fin de generar acciones correctivas en caso de demoras"/>
        <s v="Revisar, ajustar y socializar los lineamientos y formatos del instrumento de Planeación Ambiental – PACA, en lo que respecta a metas y/o acciones ambientales a priorizar en el instrumento, así como la armonización del mismo."/>
        <s v="Solicitar a la Contraloría de Bogotá el ajuste del formato CB-1111-4: INFORMACIÓN CONTRACTUAL DE PROYECTOS PACA” , específicamente en las columnas en las cuales se menciona proyecto y meta PACA, con el fin de guardar coherencia de la información reportada en el marco del instrumento PACA.                        "/>
        <s v="Fortalecer la matriz de priorización de áreas a intervenir para restauración ecológica contemplando la protección y conservación de los nacimientos de agua y afluentes del Río Bogotá."/>
        <s v="Identificar y relacionar los  Objetivos de Desarrollo Sostenible - ODS aplicables en los proyectos de inversión la SDA, conforme a la directrices o metodología de planeación Distrital."/>
        <s v="Incluir en el procedimiento 126PG01-PR02 &quot;Formulación, Inscripción, Registro y Actualización de los Proyectos de Inversión de la SDA&quot; para la formulación de proyectos de inversión un lineamiento de operación relacionado con la incorporación de los ODS en los proyectos de inversión de la SDA."/>
        <s v="Incluir un lineamiento en el procedimiento Estructuración de estudios previos modalidad contratación directa Código: 126PA04-PR33 versión 7, que la persona responsable que verifique el aspecto financiero también realice la verificación tributaria"/>
        <s v="Socializar a los servidores de la SDA del procedimiento 126PA04-PR33 Estructuración de estudios previos modalidad contratación directa una vez este actualizado el mismo realizará "/>
        <s v="Crear un protocolo que se incluya en el procedimiento sancionatorio del SIG, que permita dar celeridad a aquellos procesos que  contengan un componente de incautación."/>
        <s v="Impulsar los 26 procesos sancionatorios identificados en el hallazgo."/>
        <s v="Reportar por parte de la SSFFS a la DCA de manera semestralizada el estado de los procesos técnicos y sancionatorios derivados de incautación."/>
        <s v="Realizar una capacitación semestral por parte de la SSFFS, dirigida a sensibilizar a los involucrados con el proceso derivado de incautación,  sobre la importancia de estos  procesos."/>
        <s v="Crear y socializar un procedimiento interno en el cual se fijen las etapas y los plazos para la revisión y aprobación de los PLAUS. "/>
        <s v="MODIFICAR EL PROCEDIMIENTO DE CELEBRACIÓN DE CONVENIOS O CONTRATOS INTERADMINISTRATIVOS: 126PA04PR08."/>
        <s v="REALIZAR Y EJECUTAR EL PROCESO DE CONCURSO DE MÉRITOS PARA OBTENER EL PERMISO DE INTERVENCIÓN ARQUEOLÓGICA POR PARTE DEL ICANH PARA INICIAR EL PROCESO DE CONTRATACIÓN DE OBRA."/>
        <s v="REALIZAR UN ESTUDIO PARA AJUSTAR LA EVALUACIÓN FINANCIERA Y ECONÓMICA PARA LA CASA ECOLÓGICA, CON EL FIN DE QUE SUSTENTE  LA LICITACIÓN CUANDO ÉSTA SE PRODUZCA."/>
        <s v="REVISAR LA RESOLUCIÓN DE HONORARIOS CON EL FIN DE VERIFICAR QUE SE ENCUENTRA ACORDE CON LA NORMATIVIDAD VIGENTE Y DARLE  ESTRICTRO CUMPLIMIENTO EN EL SENTIDO DE LA VERIFICACIÓN DE ESTUDIOS O SUS EQUIVALENTES."/>
        <s v="SOCIALIZAR EL PROCEDIMIENTO  126 PA 04-PR 37 AL EQUIPO DE TRABAJO DE LA SUBDIRECCIÓN CONTRACTUAL"/>
        <s v="CAPACITACIÓN SOBRE EL MANUAL DE SUPERVISIÓN Y/O INTERVENTORÍA "/>
        <s v="CAPACITACIÓN DE SECOP II AL EQUIPO DE LA SUBDIRECCIÓN CONTRACTUAL"/>
        <s v="SOCIALIZAR EL PROCEDIMIENTO 126PG01-PR05 ELABORACIÓN Y PRESENTACIÓN DE INFORMES DE RENDICIÓN DE LA CUENTA A LA CONTRALORÍA DE BOGOTÁ D.C. AL INTERIOR AL EQUIPO DE LA SUBDIRECCIÓN CONTRACTUAL"/>
        <s v="REALIZAR Y SOCIALIZAR CON LOS SUPERVISORES DE CONTRATOS UN INSTRUCTIVO FRENTE A LOS RIESGOS DE LA CONTRATACIÓN POR INCUMPLIMIENTO A LAS NORMAS RELATIVAS AL EJERCICIO INDEBIDO DE LAS FUNCIONES DE SUPERVISIÓN."/>
        <s v="AJUSTAR EL PROCEDIMIENTO &quot;ESTRUCTURACIÓN DE ESTUDIOS PREVIOS MODALIDAD CONTRATACIÓN DIRECTA 126PA04-PR33&quot;, E INCLUIR UN LINEAMIENTO DE FECHAR Y FIRMAR TODOS LOS DOCUMENTOS SOPORTES DEL CONTRATO DONDE SE ACLARE QUE PRIMERO FIRMA EL CONTRATISTA Y LUEGO LA ADMINISTRACIÓN."/>
        <s v="Actualizar, implementar y socializar el procedimiento interno de notificaciones. "/>
        <s v="Realizar el saneamiento contable del 100% de los 526 actos administrativos emitidos hasta la vigencia 2015."/>
        <s v="Reportar por parte de la SSFFS trimestralmente los avances en el saneamiento contable a la SF con copia a la DCA."/>
        <s v="Incorporar en las Resoluciones de autorización de tratamiento silvicultural el plazo de la obligación de pago por compensación, constituyéndose así un título ejecutivo."/>
        <s v="Realizar el saneamiento contable del 100% de las 208 resoluciones identificadas en el hallazgo."/>
        <s v="Realizar el saneamiento contable del 100% de las 40 resoluciones identificadas en el hallazgo."/>
        <s v="Reportar por parte de la SSFFS  trimestralmente los avances en el saneamiento contable a la SF con copia a la DCA."/>
        <s v="Realizar autoevaluación con una periodicidad mensual, por parte del gerente de proyecto, supervisores, enlaces de planeación y contratación de las dependencias, la cual incluye un cruce del avance de las metas, seguimiento a productos, contratación y la gestión de  reservas y pasivos; así como la inclusión de acciones de mejora a las que diera lugar, teniendo en cuenta los informes de verificación que emite la entidad."/>
        <s v="Realizar reuniones mensuales de coordinación y toma de decisiones por parte de los integrantes del comité directivo, sobre avance en metas de proyectos de inversión, gestión contractual, seguimiento de  reservas y pasivos, y revisar la resolución que reglamenta a los gerentes de proyectos."/>
        <s v="Verificar, de manera trimestral, el cumplimiento de metas y ejecución presupuestal del plan de acción de los proyectos de inversión con la herramienta SIPSE, conciliando con los reportes de seguimiento del PAA realizado por la Dirección de Gestión Corporativa, e incluir dichos resultados en los informes de alertas y recomendaciones."/>
        <s v="Verificar, de manera trimestral,  la ejecución presupuestal con el seguimiento al cumplimiento del Plan Anual de Adquisiciones conciliado con los procesos contractuales registrados en la herramienta SIPSE, y remitir los resultados a la Subdirección de Proyectos y Cooperación Internacional."/>
        <s v="Verificar, de manera mensual, la gestión de pasivos y reservas, mediante informes detallados con la situación actual, las observaciones y recomendaciones emitidas por la Subdirección Financiera y Dirección de Gestión Corporativa."/>
        <s v="Mantener actualizado y con información verídica el aplicativo SIPSE en lo relacionado con todos los componentes, por parte de los gerentes de proyectos, velando por la integridad, oportunidad y calidad de la información que reportan en el mismo."/>
        <s v="Promover el uso y apropiación del aplicativo SIPSE para los gerentes de proyectos, enlaces SIPSE, gestores de proyectos, y usuarios SIPSE, con la finalidad que la información gestionada a través de la herramienta llegue a la estación denominada &quot;ejecución contrato&quot;, para su autoevaluación y monitoreo, por parte de la DPSIA, mediante capacitación y lineamientos institucionales que se impartan."/>
        <s v="Desarrollar un instructivo de uso del aplicativo SIPSE y adoptarlo en el Sistema Integrado de Gestión de la entidad, articulando su uso y obligatoriedad en los lineamientos de operación en los procedimientos relacionados con contratación, por parte de la DPSIA y la SC."/>
        <s v="Realizar una prueba piloto para verificar la efectividad de las acciones implementadas para garantizar la confiabilidad de la información, luego de que se entreguen los datos de cierre de la vigencia 2018."/>
        <s v="Actualizar procedimiento 126PA06-PR21 Procedimiento Peticiones Quejas, Reclamos, Sugerencias y Felicitaciones incluyendo la metodología para la atención de Entes de Control"/>
        <s v="Formular y ejecutar un plan de trabajo detallado que permita realizar el saneamiento archivístico de los 9837 expedientes permisivos y sancionatorios aperturados entre las vigencias 2015 a 2019."/>
        <s v="Realizar un control periódico de calidad, de tipo documental de los expedientes permisivos y sancionatorios aperturados a partir de la vigencia de 2019."/>
        <s v="Diagnosticar el estado de 108 expedientes relacionados con la actividad minera y de los 88 expedientes sancionatorios que se derivan de los primeros."/>
        <s v="Formular y ejecutar un plan de trabajo donde se establezcan las actividades a realizar frente a los 108 expedientes de actividad minera y las actividades de impulso relacionadas con los 88 tramites sancionatorios ambientales que se surten en la SDA."/>
        <s v="Incluir en los procedimientos internos, relacionados con los trámites permisivos y sancionatorio, un lineamiento como punto de control que permita verificar la competencia de la SDA y la actuación en caso de no tenerla."/>
        <s v="Continuar con la implementaciòn del SECOP II y las capacitaciones personalizadas. "/>
        <s v="Generar reportes definitivos para ser publicados en SECOP II y definir un plan de choque, para lo cual se tendrán: 3 meses para levantamiento de información; 3 meses para el diagnostico y 6 meses de implementaciòn; por lo que se contratará una persona soporte para publicar los IAAP una vez aprobado el pago. "/>
      </sharedItems>
    </cacheField>
    <cacheField name="PROPÓSITO DE LA ACCIÓN" numFmtId="0">
      <sharedItems containsBlank="1"/>
    </cacheField>
    <cacheField name="(44) NOMBRE DEL INDICADOR" numFmtId="0">
      <sharedItems count="103">
        <s v="CUMPLIMIENTO DE LOS PLAZOS ESTABLECIDOS EN EL DECRETO 335 DE 2017 PARA LAS ETAPAS 2 Y 3"/>
        <s v="EVALUACIÓN DE PDDAB"/>
        <s v="SEGUIMIENTO AL INDICADOR DE GESTIÓN QUE PERMITE EVALUAR EL PLAN DECENAL DE DESCONTAMINACIÓN DEL AIRE"/>
        <s v="PROCEDIMIENTO INVENTARIO DE FUENTES FIJAS INDUSTRIALES"/>
        <s v="IMPULSO PROCESAL DE LOS PROCESOS SANCIONATORIOS IDENTIFICADOS"/>
        <s v="INTEGRACION DE BASE DE DATOS"/>
        <s v="PROCEDIMIENTO AJUSTADO"/>
        <s v="SESIONES DE CAPACITACIÓN REALIZADAS"/>
        <s v="FORMATO MODIFICADO"/>
        <s v="CAPACITACIÓN REALIZADA"/>
        <s v="POZOS PERFORADOS/2 POZOS PERFORADOS *100"/>
        <s v="ACTA DE BAJA DE ELEMENTOS"/>
        <s v="APLICATIVO ACTUALIZADO"/>
        <s v="AUTO QUE DECRETA PRUEBAS NOTIFICADO"/>
        <s v="ACTUACIONES ADMINISTRATIVAS DE COBRO POR SEGUIMIENTO"/>
        <s v="CORRECTIVOS IMPLEMENTADOS"/>
        <s v="ACCIONES DE CONTROL A LOS USUARIOS IDENTIFICADOS COMO GENERADORES DE VERTIMIENTOS"/>
        <s v="PLANES DE MANEJO APROBADOS."/>
        <s v="PRIORIZACIÓN DE  USUARIOS PARA CONTROL POR INCUMPLIMIENTO EN EL PMAE"/>
        <s v="CUMPLIMIENTO DE DIRECTRIZ"/>
        <s v="ACTUACIONES ADMINISTRATIVAS QUE RESUELVEN EL TRÁMITE DE PERMISO DE VERTIMIENTOS DE LAS EDS/ TOTAL (291) SOLICITUDES DE PERMISO DE VERTIMIENTOS SIN DECISIÓN DE FONDO *100"/>
        <s v="ALERTA DE VENCIMIENTO AJUSTADO"/>
        <s v="RECAUDOS EN INGRESOS RECIBIDOS POR ANTICIPADO GESTIONADOS"/>
        <s v="MAPAS DE RUIDO ACTUALIZADOS"/>
        <s v="INFORMES TRIMESTRALES"/>
        <s v="PROCEDIMIENTO SOCIALIZADO"/>
        <s v="REGISTROS DOCUMENTALES REPORTADOS  EN EL SERVIDOR DE LA ENTIDAD CON LAS EVIDENCIAS DE SOPORTE"/>
        <s v="CAPACITACIÓN SOBRE ADECUADO DILIGENCIAMIENTO Y SOPORTE DEL IAAP."/>
        <s v="DERECHOS DE PETICIÓN ATENDIDOS OPORTUNAMENTE."/>
        <s v="REVISIÓN ARMONIZACIÓN DE  PMAS FRENTE A PLAN DE ACCIÓN DE LA POLÍTICA DE HUMEDALES"/>
        <s v="REPORTES DEL PROYECTO EN EL POA"/>
        <s v="CUMPLIMIENTO DE LOS PROTOCOLOS DE INTERVENCION DE LOS 2 HUMEDALES"/>
        <s v="PLANES DE MANEJO FORMULADOS"/>
        <s v="PRIORIZACIÓN PMA PARA ACTUALIZACIÓN"/>
        <s v="IMPLEMENTACIÓN DE HERRAMIENTA"/>
        <s v="REQUERIMIENTOS INTERNOS Y EXTERNOS"/>
        <s v="PLAN DE CONTINGENCIA ELABORADO"/>
        <s v="PROCEDIMIENTO ACTUALIZADO"/>
        <s v="SISTEMA DE GENERACIÓN IMPLEMENTADO"/>
        <s v="INFORMES TÉCNICOS REMITIDOS"/>
        <s v="SEGUIMIENTO TRIMESTRAL REMITIDAS AL ANLA"/>
        <s v="CONSULTAS REALIZADAS"/>
        <s v="PÓLIZAS ACTUALIZADAS"/>
        <s v="CONTRATO ACTUALIZADO"/>
        <s v="MANUAL ACTUALIZADO"/>
        <s v="COORDINACIÓN INTERINSTITUCIONAL"/>
        <s v="PORCENTAJE DE ESTUDIOS PREVIOS PROCESOS DE SELECCIÓN VERIFICADOS"/>
        <s v="CAPACITACIONES EN FORMULACIÓN DE ESTUDIOS PREVIOS EN PROCESOS DE SELECCIÓN"/>
        <s v="REMISIÓN INFORMES Y SOPORTES DEL CONVENIO"/>
        <s v="SOLICITUDES RADICADAS POR AMPLIACIÓN TÉRMINO DE RESPUESTA"/>
        <s v="PQR S ATENDIDOS EN TÉRMINO"/>
        <s v="Capacitación"/>
        <s v="Verificación de expedientes"/>
        <s v="Procedimiento ajustado_x000a_"/>
        <s v="Creación de formato"/>
        <s v="Reporte de seguimiento"/>
        <s v="Procedimiento actualizado e implementado"/>
        <s v="Capacitación  PQRSF"/>
        <s v="Informe mensual PQRSF Comité Directivo "/>
        <s v="Convenios  con estudios previos (EP) que detallan la composición del presupuesto."/>
        <s v="Informes financieros de los Convenios con soportes de cada gasto."/>
        <s v="No. de seguimientos"/>
        <s v="Lineamientos y formatos ajustados del instrumentos de Planeación Ambiental- PACA."/>
        <s v="Solicitudes a la Contraloría ajuste formato CB-1111-4"/>
        <s v="Porcentaje de hectáreas priorizadas bajo los criterios de la matriz de priorización de áreas "/>
        <s v="Porcentaje de avance en la identificación, relacionamiento e incorporación de los ODS"/>
        <s v="Lineamiento de operación de  incorporación de ODS en la formulación de proyectos de inversión"/>
        <s v="Procedimiento"/>
        <s v="Socialización"/>
        <s v="Protocolo creado"/>
        <s v="Impulso de procesos sancionatorios "/>
        <s v="Reporte semestralizado procesos técnicos y sancionatorios derivados de incautación."/>
        <s v="Capacitación sobre procesos derivados de incautación"/>
        <s v="Procedimiento creado"/>
        <s v="PROCEDIMIENTO MODIFICADO"/>
        <s v="PROCESO DE CONCURSO DE MÉRITOS REALIZADO"/>
        <s v="ESTUDIOS PREVIOS DE LA LICITACIÓN PÚBLICA PARA LA OBRA"/>
        <s v="ACTA DE REVISIÓN DE LA RESOLUCIÓN DE HONORARIOS"/>
        <s v="NÚMERO DE CAPACITACIONES REALIZADAS A SUPERVISORES Y CONTRATISTAS (SUPERVISIÓN Y PRESENTACIÓN DE CUENTAS) /TOTAL DE SUPERVISORES Y CONTRATISTAS DEL GRUPO RUIDO"/>
        <s v="CAPACITACIONES SECOP II"/>
        <s v="SOCIALIZACIÓN DEL PROCEDIMIENTO"/>
        <s v="INSTRUCTIVO"/>
        <s v="Actualización de procedimiento"/>
        <s v="Saneamiento contable"/>
        <s v="Reporte trimestral de la SSFFS a SF y DCA"/>
        <s v="Resolución que se constituya como título ejecutivo"/>
        <s v="Autoevaluaciones de avance y seguimiento"/>
        <s v="Reunioines de coordinación para el cumplimiento de metas y ejecución presupuestal"/>
        <s v="Reportes Integrados de alertas y recomendaciones, emitidos sobre  proyectos"/>
        <s v="Reportes de seguimiento Plan Anual de Adquisiciones"/>
        <s v="Informes de seguimiento  pasivos y reservas"/>
        <s v="Seguimiento a la actualización información SIPSE reportados por las gerencias de proyectos"/>
        <s v="Uso y apropiación del aplicativo SIPSE "/>
        <s v="Instructivo de uso del aplicativo SIPSE"/>
        <s v="Evaluación "/>
        <s v="Actualización Procedimiento 126PA06-PR21 , incluyendo metodología para atención Entes de Control"/>
        <s v="Expedientes saneados archivísticamente"/>
        <s v="Expedientes con cumplimiento en normas archivísticas"/>
        <s v="Diagnostico de expedientes"/>
        <s v="Formulación y ejecución del plan de trabajo"/>
        <s v="Lineamientos incorporados al procedimiento"/>
        <s v="Revisión de Contratos"/>
        <s v="Cumplimiento de publicaciones"/>
      </sharedItems>
    </cacheField>
    <cacheField name="(48) FORMULA DEL INDICADOR" numFmtId="0">
      <sharedItems count="108">
        <s v="ETAPAS 2 Y 3 DEL DECRETO 335 DE 2017 CUMPLIDAS."/>
        <s v="PDDAB EVALUADO"/>
        <s v="SEGUIMIENTOS REALIZADOS / SEGUIMIENTOS PROGRAMADOS"/>
        <s v="PROCEDIMIENTO APROBADO MEDIANTE RESOLUCIÓN."/>
        <s v="PROCESOS SANCIONATORIOS IMPULSADOS / PROCESOS IDENTIFICADOS POR IMPULSAR"/>
        <s v="BASE DE DATOS CONSOLIDADA"/>
        <s v="PROCEDIMIENTO ACTUALIZADO"/>
        <s v="SESIONES DE CAPACITACIÓN REALIZADAS / SESIONES DE CAPACITACIÓN PROGRAMADAS"/>
        <s v="FORMATO MODIFICADO"/>
        <s v="CAPACITACIÓN REALIZADA"/>
        <s v="NO. DE POZOS PERFORADOS/2 POZOS PERFORADOS *100"/>
        <s v="ELEMENTOS IDENTIFICADOS PARA BAJA POR PARTE DE LAS ÁREAS CON ACTA DE BAJA / ELEMENTOS IDENTIFICADOS PARA BAJA POR PARTE DE LAS ÁREAS"/>
        <s v="APLICATIVO ACTUALIZADO"/>
        <s v="AUTO QUE DECRETA PRUEBAS NOTIFICADO"/>
        <s v="ACTUACIONES ADMINISTRATIVAS DE SEGUIMIENTO  REALIZADAS A  PERMISOS DE VERTIMIENTOS /TOTAL (50) DE USUARIOS QUE APLICAN PARA COBRO POR SEGUIMIENTO *100"/>
        <s v="ALERTAS EMITIDAS/ CORRECTIVOS IMPLEMENTADOS"/>
        <s v="ACCIONES DE CONTROL A LOS USUARIOS IDENTIFICADOS COMO GENERADORES DE VERTIMIENTOS / TOTAL DE USUARIOS IDENTIFICADOS COMO GENERADORES DE VERTIMIENTOS OBJETO DE REGISTRO O PERMISO DE VERTIMIENTOS"/>
        <s v="PLANES DE MANEJO APROBADOS"/>
        <s v="NÚMERO DE USUARIOS INCLUIDOS EN EL PROGRAMA DE CONTROL DE CADA CUENCA /  NÚMERO DE USUSARIOS PRIORIZADOS EN EL PMAE."/>
        <s v="IAAPS CORRECTAMENTE DILIGENCIADOS/ IAAPS DILIGENCIADOS"/>
        <s v="SRHS"/>
        <s v="ALERTA DE  LAS OBLIGACIONES EN LOS CONCEPTOS TÉCNICOS DE AUTORIZACIÓN PARA LAS VIGENCIAS 2003-2014 / CONCEPTOS TÉCNICOS IDENTIFICADOS SIN LOS RESPECTIVOS PAGOS"/>
        <s v="RECAUDOS EN INGRESOS RECIBIDOS POR ANTICIPADO GESTIONADOS / RECAUDOS EN INGRESOS RECIBIDOS POR ANTICIPADO"/>
        <s v="NO. DE MAPAS DE RUIDO ACTUALIZADOS DE LAS LOCALIDADES URBANAS DEL DISTRITO/ TOTAL DE MAPAS A ACTUALIZAR DE LAS LOCALIDADES URBANAS DEL DISTRITO"/>
        <s v="INFORMES REALIZADOS / INFORMES PROGRAMADOS"/>
        <s v="NO. DE SOCIALIZACIONES REALIZADAS /NO. DE SOCIALIZACIONES PROGRAMADAS DEL GRUPO RUIDO"/>
        <s v="NO. DE REGISTROS DOCUMENTALES CON EVIDENCIAS, REGISTRADOS EN EL SERVIDOR DE LA ENTIDAD POR PARTE DEL GRUPO RUIDO/NO. TOTAL DE REGISTROS EN EL SERVIDOR"/>
        <s v="NO. DE CAPACITACIONES REALIZADAS A SUPERVISORES Y CONTRATISTAS /TOTAL DE CAPACITACIONES PROGRAMADAS"/>
        <s v="DERECHOS DE PETICIÓN ATENDIDOS OPORTUNAMENTE / NÚMERO DE DERECHOS DE PETICIÓN RECIBIDOS"/>
        <s v="PMA ARMONIZADOS /  TOTAL DE PMAS"/>
        <s v="REPORTES EFECTUADOS EN EL POA/TOTAL DE REPORTES PROGRAMADOS EN EL POA"/>
        <s v="ACTIVIDADES EJECUTADAS DURANTE EL PERIODO / ACTIVIDADES PROGRAMADAS PARA EL PERIODO"/>
        <s v="PLANES DE MANEJO FORMULADOS"/>
        <s v="PROCEDIMIENTO AJUSTADO"/>
        <s v="PMA ACTUALIZADOS / PMA PRIORIZADOS PARA ACTUALIZACIÓN"/>
        <s v="HERRAMIENTA EN FUNCIONAMIENTO"/>
        <s v="REQUERIMIENTOS CON SEGUIMIENTO / REQUERIMIENTOS REALIZADOS"/>
        <s v="PLAN DE CONTINGENCIA ELABORADO"/>
        <s v="NO. DE SISTEMAS IMPLEMENTADOS"/>
        <s v="NO. DE INFORMES REMITIDOS A DCA PARA ADELANTAR PROCESOS DURANTE EL PERIODO"/>
        <s v="NO. DE SEGUIMIENTOS REALIZADOS EN EL TRIMESTRE/ NO. TOTAL  DE SEGUIMIENTOS PROGRAMADOS EN EL TRIMESTRE"/>
        <s v="NO. DE PROCEDIMIENTOS ACTUALIZADOS"/>
        <s v="CONSULTAS REALIZADAS"/>
        <s v="PÓLIZAS ACTUALIZADAS / TOTAL DE PÓLIZAS PARA ACTUALIZACIÓN"/>
        <s v="CONTRATO ACTUALIZADO"/>
        <s v="PORCEDIMIENTO ACTUALIZADO"/>
        <s v="MANUAL ACTUALIZADO"/>
        <s v="ACTAS DE REUNIÓN DE COORDINACIÓN"/>
        <s v="NÚMERO DE ESTUDIOS PREVIOS DE LOS PROCESOS DE SELECCIÓN  VERIFICADOS/ NÚMERO TOTAL DE ESTUDIOS PREVIOS DE PROCESOS DE SELECCIÓN REALIZADOS *100"/>
        <s v="NÚMERO DE CAPACITACIONES REALIZADAS EN FORMULACIÓN DE ESTUDIOS PREVIOS/ TOTAL CAPACITACIONES EN FORMULACIÓN DE ESTUDIOS PREVIOS PROGRAMADAS"/>
        <s v="INFORMES Y SOPORTES DE CONVENIO ENVIADOS /TOTAL DE SOPORTES DEL CONVENIO"/>
        <s v="PETICIONES CON SOLICITUD DE AMPLIACIÓN DE PLAZO / TOTAL DE RESPUESTAS EXTEMPORÁNEAS"/>
        <s v="NO. DE PQR S ATENDIDOS EN TÉRMINO/ NO. TOTAL DE PQR´S RECIBIDOS"/>
        <s v="Expedientes revisados"/>
        <s v="Procedimiento ajustado _x000a_"/>
        <s v="Formato Nuevo"/>
        <s v="Procedimiento ajustado "/>
        <s v="Reporte de seguimiento"/>
        <s v="Procedimiento actualizado e implementado"/>
        <s v="No. De capacitaciones realizadas / No de capacitaciones programadas*100"/>
        <s v="Informe mensual PQRSF Comité Directivo "/>
        <s v="% = # Convenios con EP que detallan su presupuesto / # Convenios suscritos * 100"/>
        <s v="% = # Convenios que cuentan con los soportes de gastos en sus informes financieros / # Convenios suscritos * 100"/>
        <s v="No. de seguimientos realizados / # de seguimientos programados * 100"/>
        <s v="Lineamientos y formatos ajustados del instrumentos de Planeación Ambiental- PACA._x000a_"/>
        <s v="No. de solicitudes a la Contraloría de Bogotá de ajuste al formato CB-1111-4: INFORMACIÓN CONTRACTUAL DE PROYECTOS PACA”"/>
        <s v="(Número de hectáreas  priorizadas bajo los criterios de la matriz de priorización de áreas para la protección y conservación) /( Número total de hectáreas del plan de restauración anual) * 100%"/>
        <s v="No de actividades ejecutadas para la identificación, relacionamiento e incorporación de los ODS aplicables /No de actividades programadas de relacionamiento e incorporación de los ODS *100"/>
        <s v="Lineamiento de operación adoptado sobre incorporación de ODS en la formulación de proyectos de inversión en la SDA"/>
        <s v="Socialización realizada"/>
        <s v="Protocolo incluido en el SIG"/>
        <s v="Procesos sancionatorios impulsados / 26 procesos sancionatorios a impulsar"/>
        <s v="Reporte semestralizado  / 2 Reportes semestralizado del estado de los procesos técnicos y sancionatorios derivados de incautación."/>
        <s v="Capacitación realizada sobre procesos derivados de incautación"/>
        <s v="Procedimiento incluido en el SIG"/>
        <s v="PROCEDIMIENTO MODIFICADO"/>
        <s v="PROCESO DE CONCURSO DE MÉRITOS REALIZADO"/>
        <s v="ESTUDIOS PREVIOS DE LA LICITACIÓN PÚBLICA PARA LA OBRA  AJUSTADOS"/>
        <s v="RESOLUCIÓN DE HONORARIOS REVISADA Y AJUSTADA SEGÚN CONCLUSIONES DEL ACTA."/>
        <s v="NO. DE SOCIALIZACIONES REALIZADAS - SUBDIRECCIÓN CONTRACTUAL /NO. DE SOCIALIZACIONES PROGRAMADAS - SUBDIRECCIÓN CONTRACTUAL"/>
        <s v="NO. DE CAPACITACIONES REALIZADAS A SUPERVISORES Y CONTRATISTAS DEL GRUPO /TOTAL DE CAPACITACIONES PROGRAMADAS DEL GRUPO RUIDO"/>
        <s v="NO. DE CAPACITACIONES REALIZADAS/NO. DE CAPACITACIONES PROGRAMADAS AL EQUIPO DE LA SUBDIRECCIÓN CONTRACTUAL"/>
        <s v="RESOLUCIÓN DE HONORARIOS REVISADA Y AJUSTADA CUANDO SEA NECESARIO."/>
        <s v="NO. DE SOCIALIZACIONES REALIZADAS  DEL PROCEDIMIENTO:  126PG01-PR05 ELABORACIÓN Y PRESENTACIÓN DE INFORMES DE RENDICIÓN DE LA CUENTA A LA CONTRALORÍA DE BOGOTÁ D.C."/>
        <s v="INSTRUCTIVO REALIZADO Y SOCIALIZADO."/>
        <s v="Procedimiento incluido en el SIG/Procedimiento formulado"/>
        <s v="526 resoluciones saneadas contablemente/526 resoluciones sin saneamiento contable"/>
        <s v="Reporte trimestral realizado / 3 reportes a realizar sobre el saneamiento contable a la SF"/>
        <s v="No. de Resoluciones que se constituya como título ejecutivo realizadas  (desde octubre de 2018) /  Resoluciones que se constituya como título ejecutivo  a proyectar "/>
        <s v="208 resoluciones saneadas contablemente/208 resoluciones sin saneamiento contable"/>
        <s v="Reporte trimestral realizado / 3 reportes a realizar sobre el estado de los procesos técnicos y sancionatorios derivados de incautación."/>
        <s v="Procedimiento incluido en el SIG/"/>
        <s v="40 resoluciones saneadas contablemente/40 resoluciones sin saneamiento contable identificadas en el hallazgo"/>
        <s v="Número de autoevaluaciones realizadas  / 11 autoevaluaciones programadas"/>
        <s v="Número de reuniones de coordinación realizadas  /  11 reuniones de coordinación programadas"/>
        <s v="Reportes emitidos "/>
        <s v="porcentaje de cumplimiento en la actualización de información en el SIPSE reportados por las gerencias de proyectos de la SDA"/>
        <s v="Actividades de uso y apropiación del aplicativo SIPSE ejecutadas."/>
        <s v="Documento instructivo sobre el uso del aplicativo SIPSE elaborado y aprobado en el Sistema Integrado de Gestión de la entidad"/>
        <s v="Evaluación piloto realizada/1"/>
        <s v="Procedimiento 126PA06-PR21 Procedimiento Peticiones Quejas, Reclamos, Sugerencias y Felicitaciones actualizado."/>
        <s v="No. de expedientes saneados archivísticamente / 9837 expedientes"/>
        <s v="No. De expedientes verificados que cumplen normas archivísticas  / No. expedientes mensuales aperturados"/>
        <s v="No. De expedientes diagnosticados / 108 expedientes"/>
        <s v="No. De actividades del plan de trabajo ejecutadas  / No. De actividades propuestas en el plan de trabajo"/>
        <s v="No. de procedimientos ajustados con lineamientos / No. de procedimientos del proceso de ECyS relacionados con los trámites permisivos y sancionatorios"/>
        <s v="No. de contratos revisados / No. de contratos  que quedaron en firme en la vigencia 2016  - 2018"/>
        <s v="No. de publicaciones ejecutadas / No. de publicaciones a realizar"/>
      </sharedItems>
    </cacheField>
    <cacheField name="(60) META" numFmtId="0">
      <sharedItems containsSemiMixedTypes="0" containsString="0" containsNumber="1" minValue="0.01" maxValue="100" count="12">
        <n v="1"/>
        <n v="2"/>
        <n v="99"/>
        <n v="100"/>
        <n v="3"/>
        <n v="50"/>
        <n v="0.5"/>
        <n v="0.7"/>
        <n v="0.01"/>
        <n v="4"/>
        <n v="10"/>
        <n v="11"/>
      </sharedItems>
    </cacheField>
    <cacheField name="(68) FECHA DE INICIO" numFmtId="0">
      <sharedItems containsDate="1" containsMixedTypes="1" minDate="2015-01-01T00:00:00" maxDate="2019-02-02T00:00:00"/>
    </cacheField>
    <cacheField name="(72) FECHA DE TERMINACIÓN" numFmtId="0">
      <sharedItems containsDate="1" containsMixedTypes="1" minDate="2015-12-29T00:00:00" maxDate="2019-12-18T00:00:00" count="25">
        <d v="2018-08-25T00:00:00"/>
        <d v="2018-07-31T00:00:00"/>
        <d v="2018-03-31T00:00:00"/>
        <d v="2017-12-31T00:00:00"/>
        <d v="2017-09-30T00:00:00"/>
        <d v="2015-12-29T00:00:00"/>
        <d v="2017-05-31T00:00:00"/>
        <d v="2017-12-20T00:00:00"/>
        <d v="2017-11-30T00:00:00"/>
        <d v="2017-08-26T00:00:00"/>
        <d v="2018-04-30T00:00:00"/>
        <d v="2018-06-30T00:00:00"/>
        <d v="2018-12-31T00:00:00"/>
        <d v="2018-11-21T00:00:00"/>
        <d v="2019-09-17T00:00:00"/>
        <d v="2019-03-31T00:00:00"/>
        <d v="2019-06-30T00:00:00"/>
        <s v="2018-03-31"/>
        <s v="2018-01-30"/>
        <s v="2018-04-30"/>
        <s v="2018-03-30"/>
        <d v="2019-03-30T00:00:00"/>
        <d v="2019-06-18T00:00:00"/>
        <d v="2019-12-17T00:00:00"/>
        <d v="2018-10-01T00:00:00" u="1"/>
      </sharedItems>
    </cacheField>
    <cacheField name="ACTIVIDADES / PLAZO EN SEMANAS" numFmtId="166">
      <sharedItems containsSemiMixedTypes="0" containsString="0" containsNumber="1" minValue="13" maxValue="52"/>
    </cacheField>
    <cacheField name="ACTIVIDADES / AVANCE FÍSICO DE EJECUCIÓN" numFmtId="0">
      <sharedItems containsSemiMixedTypes="0" containsString="0" containsNumber="1" minValue="0" maxValue="100"/>
    </cacheField>
    <cacheField name="Porcentaje de avance físico de Ejecución de las Actividades" numFmtId="0">
      <sharedItems containsSemiMixedTypes="0" containsString="0" containsNumber="1" minValue="0" maxValue="1"/>
    </cacheField>
    <cacheField name="Puntaje Logrado por las Actividades  (PLA)" numFmtId="2">
      <sharedItems containsSemiMixedTypes="0" containsString="0" containsNumber="1" minValue="0" maxValue="52"/>
    </cacheField>
    <cacheField name="Puntaje Logrado por las Actividades Vencidas (PLAV)  " numFmtId="0">
      <sharedItems containsSemiMixedTypes="0" containsString="0" containsNumber="1" minValue="0" maxValue="51.714285714285715"/>
    </cacheField>
    <cacheField name="Puntaje Atribuido a las Actividades Vencidas (PAAVI)" numFmtId="0">
      <sharedItems containsSemiMixedTypes="0" containsString="0" containsNumber="1" minValue="0" maxValue="51.714285714285715"/>
    </cacheField>
    <cacheField name="TIPO DE ACCIÓN _x000a_C, AC, AP, AM" numFmtId="0">
      <sharedItems/>
    </cacheField>
    <cacheField name="PROCESO " numFmtId="0">
      <sharedItems containsBlank="1" count="7">
        <s v="Evaluación, Control y Seguimiento"/>
        <s v="Gestión de los Rescuros Físicos"/>
        <s v="Planeación Ambiental"/>
        <s v="Gestión Ambiental y Rural"/>
        <s v="Direccionamiento Estratégico"/>
        <s v="Control y Mejora"/>
        <m u="1"/>
      </sharedItems>
    </cacheField>
    <cacheField name="DEPENDENCIA RESPONSABLE" numFmtId="0">
      <sharedItems count="34">
        <s v="SCAAV -Subdirección de Calidad del Aire, Auditiva y Visual"/>
        <s v="DCA - SCAAV"/>
        <s v="SSFFS -Subdirección de Silvicultura Fauna y Flora Silvestre"/>
        <s v="SC -Subdirección Contractual"/>
        <s v="SRHS -Subdirección del Recurso Hirdríco y del Suelo"/>
        <s v="DGC - Dirección de Gestión Corporativa"/>
        <s v="DCA - DPSIA"/>
        <s v="SCASP -Subdirección de Control Ambiental al Sector Público"/>
        <s v="SPPA -Subdirección de Políticas y Planes Ambientales"/>
        <s v="SF - AREAS MISIONALES"/>
        <s v="SER -Subdirección de Ecosistemas y Ruralidad"/>
        <s v="SC - SER"/>
        <s v="DGC - SC  - SER"/>
        <s v="DGC - SC"/>
        <s v="DGA -Dirección de Gestión Ambiental"/>
        <s v="SGCD -Subsecretaria General y de Control Disciplinario"/>
        <s v="DPSIA -Dirección de Planeación y Sistemas de Información Ambiental "/>
        <s v="SPCI -Subdirección de Proyectos y Cooperación Internacional"/>
        <s v="SGCD -Subsecretaria General y de Control Disciplinario, apoya la SC-DGC"/>
        <s v="DCA - Dirección de Control Ambiental"/>
        <s v="DCA-SSFFS"/>
        <s v="DPSIA -Todas las dependencias"/>
        <s v="SF -Subdirección Financiera"/>
        <s v="OCI -Oficina de Control Interno"/>
        <s v="SC" u="1"/>
        <s v="Dirección de Control Ambiental -DCA" u="1"/>
        <s v="SGCD" u="1"/>
        <s v="Dirección de Control Ambiental -DCA-SSFFS" u="1"/>
        <s v="DCA -Dirección de Control Ambiental " u="1"/>
        <s v="DCA" u="1"/>
        <s v="Subsecretaria General y de Control Disciplinario -SGCD" u="1"/>
        <s v="Subdirección de Silvicultura Fauna y Flora Silvestre -SSFFS" u="1"/>
        <s v="Todas las dependencias" u="1"/>
        <s v="Subsecretaria General y de Control Disciplinario -SGCD  - APOYO   SC - DGC" u="1"/>
      </sharedItems>
    </cacheField>
    <cacheField name="REPORTE PROCESO O DEPENDENCIA RESPONSABLE _x000a_(primer trimestre)" numFmtId="0">
      <sharedItems containsNonDate="0" containsString="0" containsBlank="1"/>
    </cacheField>
    <cacheField name="REPORTE PROCESO O DEPENDENCIA RESPONSABLE _x000a_(Segundo trimestre)" numFmtId="0">
      <sharedItems containsNonDate="0" containsString="0" containsBlank="1"/>
    </cacheField>
    <cacheField name="REPORTE PROCESO O DEPENDENCIA RESPONSABLE_x000a_ (Tercer trimestre)" numFmtId="0">
      <sharedItems containsNonDate="0" containsString="0" containsBlank="1"/>
    </cacheField>
    <cacheField name="REPORTE PROCESO O DEPENDENCIA RESPONSABLE (Cuarto trimestre)" numFmtId="0">
      <sharedItems containsNonDate="0" containsString="0" containsBlank="1"/>
    </cacheField>
    <cacheField name="SEGUIMIENTO OCI_x000a_PRIMER TRIMESTRE" numFmtId="0">
      <sharedItems containsNonDate="0" containsString="0" containsBlank="1"/>
    </cacheField>
    <cacheField name="SEGUIMIENTO OCI_x000a_SEGUNDO TRIMESTRE" numFmtId="0">
      <sharedItems containsNonDate="0" containsString="0" containsBlank="1"/>
    </cacheField>
    <cacheField name="SEGUIMIENTO OCI_x000a_TERCER TRIMESTRE" numFmtId="0">
      <sharedItems containsBlank="1" count="3">
        <m/>
        <s v="x"/>
        <s v=" " u="1"/>
      </sharedItems>
    </cacheField>
    <cacheField name="SEGUIMIENTO OCI_x000a_CUARTO TRIMESTRE" numFmtId="0">
      <sharedItems containsBlank="1" longText="1"/>
    </cacheField>
    <cacheField name="(32) RESULTADO INDICADOR" numFmtId="2">
      <sharedItems containsSemiMixedTypes="0" containsString="0" containsNumber="1" minValue="0" maxValue="100"/>
    </cacheField>
    <cacheField name="Auditor OCI" numFmtId="0">
      <sharedItems/>
    </cacheField>
    <cacheField name="(36) ANÁLISIS SEGUIMIENTO ENTIDAD" numFmtId="0">
      <sharedItems count="104" longText="1">
        <s v="Soportes: &quot;Informe Técnico Etapas II y III  V9 Octubre&quot; y &quot;Informe Técnico Etapas II y III v6.0Actualización PDDAB&quot; donde se describen las actividades realizadas sobre la actualización del Plan Decenal de Descontaminación del Aire para Bogotá dando alcance a las etapas II y III del Decreto Distrital No. 335 de 2017 junto con el plan de trabajo contenido en el documento &quot;Anexo 1. Cronograma de actividades a la actualización del PDDAB&quot;."/>
        <s v="Informe técnico 0634 de 2017 de acuerdo con lo contemplado en el Decreto Distrital 335 de 2017 que contiene la actualización del PDDAB. Se cuenta con el INFORME DE AVANCE DE METAS CON CORTE A DIC 31/2018 de acuerdo al decreto 098/2011 en el cual se establece la evaluación bianual al Plan Decenal y actualmente  se realiza la actualización de los inventarios de emisiones, los cuales permiten conocer de manera oportuna el diagnóstico de las fuentes de emisión y para la vigencia 2019 se tiene establecida la revisión del plan."/>
        <s v="Con el informe de gestión 2017 y 2018, así como el seguimiento a los indicadores del proyecto de Plan Decenal de Descontaminación se cumplió la acción."/>
        <s v="Plataforma web Sistema de Información Integrada de Fuentes Fijas con la que se actualiza el inventario de fuentes fijas la cual se integró al Centro de Información y Modelamiento Ambiental de Bogotá -CIMAB de la entidad en la ruta http://emisiones.dyndns.org/emisiones/#!/.  En el manual de uso se indica el procedimiento de cargue de información, registro y otras actividades que hagan parte  de la actualización del inventario de fuentes fijas de emisiones. "/>
        <s v="Se cuenta con base de datos que registra las actuaciones procesales de los 99 expedientes objeto de impulso."/>
        <s v="Se comprobó la existencia de una base de datos integrada de fuentes fijas de emisiones que se gestiona y actualiza a través del  SIIFF el cual permite el registro, actualización y gestión de la información del inventario de fuentes fijas industriales de emisiones la cual se actualiza permanentemente a través de visitas de campo."/>
        <s v="Mediante memorando 2019IE36491 el día 12 de febrero de 2019,  se envió el borrador  del procedimiento 126PM04-PR30 “Permiso o autorización para aprovechamiento forestal de árboles”, con sus respectivos anexos, para revisión y aprobación por parte del equipo SIG de la DCA y posterior cargue en el aplicativo Isolucion por parte de la SSFFS."/>
        <s v="Al 14 de febrero de 2019, el procedimiento  cuenta con una versión en borrador con los ajustes relacionados con objetivo, alcance, insumos, productos, normatividad, definiciones, responsabilidades, lineamientos y políticas, anexos   y  el paso a paso, quedando pendiente el diagrama de flujo y el posterior envió a SGCD  para revisión y aprobación por parte del equipo SIG de la DCA y posterior cargue en el aplicativo Isolucion por parte de la SSFFS."/>
        <s v="La DGC envió seguimiento mediante radicado 2018IE23886 . Se observó que mediante correo electrónico enviado el día 28/12/17, la Oficina de Comunicaciones, socializó la Cartilla denominada Manual de Supervisión e Interventoría."/>
        <s v="Mediante radicado No. 2018IE23886 se recibió seguimiento.  Revisada la resolución 170  del  24/01/18, se evidenció que incluye actualización del procedimiento 126PA04-PRPR37 Suscripción y legalización de contratos. En las obligaciones del Subdirector contractual, se contempla: &quot;Informar a los diferentes servidores públicos y contratistas sobre la designación de supervisión e impartir instrucciones tendientes al cumplimiento de las funciones de supervisión, seguimiento y control que se ejerzan&quot;. "/>
        <s v="Se realizó la segunda capacitación el 05 octubre de 2017  en la cual se abordaron temas precontractuales y de supervisión."/>
        <s v="Con radicado 2018IE260270 se aportaron los estudios y documentos derivados de la perforación de los dos pozos con lo cual se estructuró el MODELO HIDROGEOLÓGICO CONCEPTUAL DEL ACUÍFERO SUBSUPERFICIAL O SOMERO EN EL PERÍMETRO URBANO DEL DISTRITO CAPITAL&quot; que cuenta con los siguientes documentos: Informe final perforación pozo profundo - contrato 641 – 2014, Informe final contrato 642 – 2014, Quinto informe del convenio de asociación No. SDA-CV 20161264 y INFORME FINAL: Actualización del modelo hidrogeológico conceptual&quot;."/>
        <s v="Se evidenció lo siguiente:  Se efectuó la baja de 103 elementos mediante las resoluciones Nos. 2500/18 y 134/19; 8 equipos para calibrar; 16 equipos para ser utilizados en el convenio  AD SDA-CD-20181468 con la CAR; 2 con CT de 2019 para dar de baja; 7 elementos buenos en servicio; 2 elementos pendiente de revisión (uno con CT de 2018); 6 elementos buenos en Bodega y 6 Elementos pendientes de C.T."/>
        <s v="Al corte se ha logrado la depuración de la cuenta ingresos recibidos por anticipado del  95% aproximadamente lo cual corresponde a un valor de $1.935.837.134,95 que componen 3624 recibos de caja (Esto incluye la depuración recomendada por el CTSC y aprobada mediante la resolución 3493 del 6/11/18) y de lo que se encuentra pendiente, el 99% es de DCA. ($106 millones aprox). Los procedimientos de evaluación ambiental fueron ajustado en el sistema forest en la ventanilla virtual de la SDA. Ver memorando 2018IE150577."/>
        <s v="Mediante radicado 2018IE260901 se informó sobre visitas técnicas, auto de formulación de cargos, medidas preventivas, operativos de control y vigilancia; y apoyo administrativo para el control  y protección el corredor ecológico de ronda–CER del río Tunjuelo, los cuales cuentan con los respectivos soportes."/>
        <s v="Mediante radicado 2018IE260270 se allegó el documento soporte &quot;Hallazgo 3.1.8  Cobro por Seguimiento 07 de Noviembre de 2018&quot; según el cual de los 50 procesos identificados se encuentra lo siguiente: establecimientos duplicados 5, matrícula cancelada 8, seguimiento a cobrar en revisión con expedientes 5, establecimientos con resolución de cobro 23, establecimiento que no pertenece al seguimiento 1 y establecimientos que realizaron pago y allegaron soporte 8. "/>
        <s v="Se informó que &quot;Teniendo en cuenta el cumplimiento reportado para la vigencia 2017 y de acuerdo con la columna especifica de “RETRASOS” no se registraron señales de retraso trimestrales del SEGPLAN, por ende, no se requirió realizar acciones correctivas puesto que el cumplimiento de las metas se ejecutó conforme a la magnitud establecida para la vigencia 2017&quot; y se actualizó procedimiento 126PA04-PR33 “Estructuración de estudios previos modalidad contratación directa” para verificar en ficha EBI y Plan Anual de Adquisiciones que la necesidad a contratar apunte a la meta del proyecto."/>
        <s v="Mediante radicado 2018IE260270 se informó existe un total 206 permisos de vertimientos otorgados y 3.038 registros de vertimientos lo cual fue verificado en los soportes &quot;base de datos permisos de vertimientos octubre 2018&quot; y &quot;Base registro de vertimientos consolidada 092018&quot;."/>
        <s v="Se constata que los productos del Contrato No. 1430 de 2015, fueron recibidos a satisfacción por parte de la supervisión contractual, lo cual implica haber recibido la formulación de los PMA para los PEDH El Tunjo y El Salitre, estando pendiente su adopción. En lo que tiene que ver con el PEDH La Isla, se evidencia que actualmente persiste el tramite de Consulta Previa ante las instancias pertinentes."/>
        <s v="Mediante radicado 2018IE260270 se informó que se emitieron 206 conceptos técnicos que corresponden a las siguientes cuencas: Salitre 66, Tunjuelo 52, Fucha 68 e Hidrocarburos 20 según se registra en la  Relación de la base de datos de cada grupo."/>
        <s v="Según radicado  2018IE260880 se elaboraron y socializaron los lineamientos técnicos, jurídicos, de Planeación y financieros a implementar en la Subdirección en reunión del 5 de abril 2017, definiendo la directriz para que los contratistas reporten, a través de los informes mensuales de actividades y autorización de pago, el cumplimiento de todas las obligaciones y las metas proyecto de inversión, con los respectivos soportes y se actualizó el documento Manual de Interventoría y Supervisión."/>
        <s v="Según base de datos aportada con radicado 2018IE260270 de las 291 solicitudes de permisos de vertimientos se han resuelto de fondo 253 quedando pendiente 38 de ellas."/>
        <s v="La SSFFS emitió 1.077 comunicaciones oficiales externas (ER), donde se alertó a los usuarios sobre las obligaciones económicas de evaluación, seguimiento y/o compensación, contraídas en los conceptos técnicos de autorización silvicultural para las vigencias 2003-2014., cuya suma de recaudo esperado asciende a $3.027.215.442,23. por lo tanto la acción,  se cumple alcanzando la meta programada de 0.5."/>
        <s v="Se evidenció que se depuró el 100% de los recibos de consignación, recibidos por anticipado. La ultima resolución de depuración extraordinaria fue la No. 283/19; en el Balance del mes de enero será registrada."/>
        <s v="La SCAAV cuenta con seguimiento y soportes según radicado 2018IE17123. En el marco del contrato de Consultoría No. 20161244 con la empresa consultora K2 Ingeniería, el día 14 de diciembre del año 2017, la empresa realizó la socialización de los resultados obtenidos en la elaboración de 560  Mapas Estratégicos de Ruido de la ciudad tal y como se evidencia en el Acta socialización MER. Los mapas se entregaron  a la Entidad lo cual se soporta en el acta de recibo a satisfacción de los mapas y en el último pago."/>
        <s v="Se cuenta con el informe de Porcentaje de datos válidos  producto de la operación de la RMCAB  desde enero a  Septiembre de 2018. El porcentaje de datos validos de la RMCAB  promedio fue de 88.29 %, valor superior al porcentaje mínimo recomendado (75%) por el Manual de Operación de Sistemas de Vigilancia de la Calidad del Aire del Ministerio de Ambiente, Vivienda y Desarrollo Territorial. Igualmente, como puede apreciarse en el informe del IV trimestre que recopila los datos de todo el año, el promedio de datos válidos es del 89% para todo el año. "/>
        <s v="Se cuenta con las actas de capacitación del 23 de marzo, 25 de Abril y 30 de Octubre de 2018 y las evidencias de la evaluación realizada a los profesionales que asistieron."/>
        <s v="En la ruta \\192.168.175.124\scaav\3. Grupo Ruido\SDA 2018\8. INFORMES DE GESTION se evidencia el  cargue actualizado de las actividades de las metas del grupo ruido, con su correspondiente avance y evidencias del POAI."/>
        <s v="Se cuenta en el acta de capacitación a los profesionales del grupo ruido del 23/01/2018, donde constan los temas de IAAP y planeación y con los soportes de los procesos IAAP del área técnica de ruido, proceso en los que cada contratista anexa en archivo zip los soportes para la ejecución de cada una de las actividades. (Anexo 3. Relación de procesos cargados en forest para el IAAP)."/>
        <s v="Se cuenta con informe de la atención oportuna de las PQR's con los soportes de seguimiento evidenciando que la SCAAV realizó seguimiento durante 2018 al 100% de las acciones, efectuando seguimiento diaria y semanalmente a los que se les cargó procesos de PQR'S. Se verificaron los soportes correspondientes encontrando que el área ha mejorado en relación con la gestión, trámite y respuesta a los derechos de petición."/>
        <s v="Se  cuenta con una matriz en Excel semaforizada, PMA con el Plan de Acción de la Política de Humedales del Distrito, el Plan de Intervención para las vigencias 2018 y 2019. Cada matriz contiene por PEDH una hoja con cada una de las 5 estrategias de la Política de Humedales del Distrito, que contienen a su vez las acciones a desarrollar, los responsables y la prioridad para ejecución.  _x000a_Esta información se encuentra disponible para su consulta en el Drive del usuario institucional humedales@ambientebogota.gov.co."/>
        <s v="Se cuenta con correo del 28 de Septiembre de 2018 con el que se envió el POA del Proyecto 979, el cual corresponde a un indicador que se mide anualmente, pero se realiza un reporte mes a mes, en el que se da el avance de las actividades realizadas en las 4 zonas críticas. En el aplicativo ISOLUCION el estado del indicador 652 &quot;Reducción de niveles de ruido en las zonas críticas, dado en decibeles&quot; se encuentra en la ficha técnica que la fecha de reporte del indicador es anual con corte al 31 de Diciembre de 2018."/>
        <s v="Se programaron actividades  a realizar en  (15) Parques Ecológicos Distritales de Humedal”, las cuales se han ejecutado por medio de 3 contratos que tienen como objeto trabajar en la adecuación de franja terrestre de los humedales: Contratos 1172 de 2016 cuyo objeto fue:  “Contratar la prestación de servicios de mantenimiento, para realizar actividades de conservación, mejoramiento y mantenimiento integral en las zonas de manejo y preservación ambiental (ZMPA) en los quince (15) parques ecológicos distritales de humedal”. Contrato 1204 de 2017  cuyo objeto:  “Contratar la prestación de servicios para brindar el mantenimiento integral en parques ecológicos distritales y otras áreas de interés ambiental” y el  Contrato 20181083 cuyo objeto es: “Contratar el mantenimiento integral en parques ecológicos distritales y otras áreas de interés ambiental”. En cumplimiento de su objeto contractual se cuenta con informes sobre las diferentes intervenciones realizadas. Las intervenciones se han realizado en los 15 PEDH, incluyendo Salitre, El Tunjo y La Isla, aunque todavía no cuenten con Planes de Manejo aprobados._x000a_Esta información se encuentra disponible para su consulta en el Drive del usuario institucional humedales@ambientebogota.gov.co"/>
        <s v="Se observo que la SPPA mediante forest 2018IE290790 adjunta los soportes gestiones realizadas y los planes de manejo para los humedales Salitre y Tunjo. Con respecto al PMA de la Isla se observo gestiones como mesas de trabajo con la comunidad indígena de la etapa de concertación."/>
        <s v="LA SPPA elaboró acta 21 de diciembre de 2018 donde se evidencia que el Procedimiento código 126PM02PR13 versión 6 &quot;Formulación, ajustes y/o Actualizaciones de los Planes de Manejo Ambiental de las Áreas Protegidas del Distrital Capital” fue actualizado donde se incluye control para la aplicación del proceso de consulta previa en caso que se requiera."/>
        <s v="Se evidencia Memorando 2018IE145913  enviado por la SER  con recomendaciones a tener en cuenta en las Especificaciones Técnicas para la contratación de la Actualización Participativa de los Planes de Manejo Ambiental de los PEDH El Burro, Tibanica y Córdoba. "/>
        <s v="Se cuenta como herramienta de seguimiento al cumplimiento de los PMA, la matriz de armonización en Excel donde se realiza la armonización de los diferentes planes, involucrando las estrategias de la política pública, con el fin de que los Planes de manejo Ambientales cumplan todos los requisitos exigidos por la política. Se evidencia el seguimiento a cada una de las cinco estrategias de la política.  La matriz se encuentra en el DRIVE de la SER."/>
        <s v="Se observa que se cuenta con una Matriz de Seguimiento de Tensionantes de los 15 PEDH, donde se registran los requerimientos internos y externos que se emiten de los seguimientos realizados al cumplimiento de la acciones. _x000a_Se adjunta Matriz de Tensionantes y soportes de gestión de los mismos del PEDH Córdoba como ejemplo, donde se puede evidenciar la acción realizada y el anexo que es la evidencia del seguimiento realizado a lo encontrado.  Las alertas generadas pueden ser revisadas en el DRIVE, como soporte están los radicados 2018, respuestas seguimientos 2018, cartas de seguimiento 2018 y se cuenta con matriz en Excel con los registros de radicación de seguimiento a humedales puntualmente._x000a_ Esta información se encuentra disponible para su consulta en el Drive del usuario institucional humedales@ambientebogota.gov.co"/>
        <s v="El Plan de Contingencia es el Plan Espejo mediante el cual se asumen las actividades del humedal por parte del grupo de Humedales que se encuentre adscrito a la entidad. Si por algún motivo tanto el administrador como el espejo no pueden desarrollar las acciones de administración del Humedal, el Subdirector de Ecosistemas y Ruralidad en el desarrollo de sus funciones adelantara la gestión propia de la administración (comunicaciones, recorridos de verificación etc.) y apara las acciones de educación se solicitara apoyo del equipo de educación de la OPEL. Se encuentra pendiente su normalización."/>
        <s v="Se cuenta con un borrador de Procedimiento de Actualización y gestión de información del inventario de fuentes fijas industriales Octubre de 2018 – Vr.1 pero no se ha logrado adoptar la actualización en tanto  el contrato SDA LP 20171381 tuvo que ser suspendido por 90 días, debido a que la ANLA no ha expedido la resolución de exclusión de IVA de los equipos que componen la Red de Ruido Urbana (RRU) del Distrito._x000a_ "/>
        <s v="Se suscribió el contrato SDA LP 20171381 cuyo objeto es ADQUIRIR UN SISTEMA PARA EL MONITOREO DE NIVELES DE PRESIÓN SONORA URBANA Y DE SEGUIMIENTO A LAS TRAYECTORIAS DE VUELO, COMO PARTE DE LA RED DE RUIDO DE BOGOTÁ, pero debió suspenderse por 90 días, debido a que la ANLA no ha expedido la resolución de exclusión de IVA de los equipos que componen la Red de Ruido Urbana (RRU) del Distrito"/>
        <s v="La SER realiza seguimiento a los factores Tensionantes que afectan a los humedales en la matriz que tiene diseñada para tal fin. De las alertas que se deben generar se envía memorandos a las dependencias responsables. Para ello se cuenta con una matriz en Excel con hojas de cada uno de los meses del año donde se registran el No. de proceso de Forest, la prioridad de la acción, el asunto, la fecha de inicio, el grado de cumplimiento, el responsable a quien se asigna la acción a desarrollar y el nombre de quien proyecta el oficio o memorando._x000a_ Esta información se encuentra disponible para su consulta en el Drive del usuario institucional humedales@ambientebogota.gov.co"/>
        <s v="Se han remitido al ANLA 2 comunicados específicos que consolidan varias solicitudes según radicados 2018EE77055 de abril de 2018 y  2018EE266923 de noviembre de 2018, solicitando copia de las respuestas que han efectuado a los traslados  que la SDA ha realizado por competencias según radicado 2018ER285814 del 4/12/18 ."/>
        <s v="El procedimiento  126PM04-PR58 Actualización de las zonas criticas de las mapas de ruido de Bogotá se encuentra en proceso de cargue en el aplicativo ISOLUCION."/>
        <s v="Se evidenció en el aplicativo Isolucion que el procedimiento 126PA04-PR37 Suscripción y legalización de contratos fue actualizado según acta de reunión del 21/12/18.  Se encontró, en las responsabilidades del Subdirector contractual, la siguiente: Aprobar las garantías que como obligación contractual constituyan los contratistas a favor de la Secretaría así como vigilar conjuntamente con quien ejerza la supervisión, seguimiento o control sus vigencias y demás aspectos relativos a su cumplimiento; Y en el Supervisor: Requerir al contratista la modificación de las garantías cuando a ello haya lugar. En lineamiento de operación: Los Supervisores deberán vigilar y garantizar que el contrato o convenio se encuentre amparado conforme a la suficiencia de las garantías exigidas por la entidad; La modificación de la garantía incluido el amparo de responsabilidad civil extracontractual en cuanto a prórroga o adición o para la novedad que lo requiera, deberá ser aprobada y comunicada por la Subdirección Contractual, únicamente cuando cumpla con la totalidad de los requerimientos establecidos en el contrato. _x000a_En el formato se encontró la siguiente información relacionada:  - Aprobación de la Garantía  - Afiliación a la ARL  - No. de CDP y RP.  Teniendo en cuenta que no se puede expedir la referida acta, sin el cumplimiento de estos requisitos, por cuanto estos tres son los que la Ley 1150 de 2007 pide para dar inicio al contrato."/>
        <s v="La DGC mediante correo electronico de fecha 15/01/19 informó que el día 19/6/18, con el radicado No. 2018EE141074, efectuó consulta a la Superintendencia Financiera de Colombia sobre los requisitos del seguro de responsabilidad civil extracontractual, documento que fue verificado en el aplicativo Forest."/>
        <s v="La DGC mediante correo electrónico de fecha 15/01/19 informó que el día 15/6/18, con el radicado No. 2018IE138436 solicitó a las dependencias la actualización de las pólizas de responsabilidad civil extracontractual, documento que se encontró en el aplicativo Forest. Así mismo, se verificó que la póliza del convenio 1525/16 con Conservación Int Foundatio fue actualizada"/>
        <s v="LA SPPA elaboró acta 21 de diciembre de 2018 donde se evidencia que el Procedimiento código 126PM02PR13 versión 6 &quot;Formulación, ajustes y/o Actualizaciones de los Planes de Manejo Ambiental de las Áreas Protegidas del Distrital Capital” fue actualizado donde se incluyó control de verificación de la presencia de comunidad étnica."/>
        <s v="La DGC mediante correo electronico de fecha 15/01/19 informó que el día 5/03/18 se suscribió el modificatorio 2 y prórroga 2 del convenio 1525 de 2016, con la CAR y Conservation International Foundation, documento que fue verificado."/>
        <s v="La DGC mediante correo electronico de fecha 15/01/19 informó que el día 10/04/18 socializó a todos los servidores, mediante correo electronico, presentación de la modificación de tres procedimientos del proceso Gestión recursos físicos, incluido el 126PA04-PR18 V 6.0 Celebración convenios de asociación, el cual fue actualizado el 24/01/18."/>
        <s v="La DGC reportó que para este hallazgo solicito modificacion del procedimiento 126PA04-PR37 Suscripción y legalización de contratos, solicitud que se encuentra en tramite y donde se incluyeron lineamientos cuando se presenta terminación anticipada de contratos. Se encuentra pendiente la modificación del Manua de supervición e inverventoria."/>
        <s v="Se anexan Veintisiete (27) actas de las reunioneses interinstitucionales desarrolladas en los PEDH del Distrito, de las Comisiones Ambientales Locales en las cuales se coordinan acciones de gestión interinstitucional para los PEDH._x000a_Se evidencian Actas de reuniones interinstitucionales del PEDH Jaboque, El Tunjo y Actas de reuniones Comisiones Ambientales Locales con las Localidades de Fontibón y Engativá._x000a_Esta información se encuentra disponible para su consulta en el Drive del usuario institucional humedales@ambientebogota.gov.co"/>
        <s v="Se cuenta con una matriz de control donde se lleva registro de las recomendaciones sobre los estudios previos de los procesos de selección, verificando el seguimiento por parte de los abogados para su buen termino. Se revisaron cinco (5) procesos de selección (adaptación, avalúos, diplomado, retamos espinoso y señalética).   Los soportes de los estudios previos ya aprobados se encuentran en SIPSE y en SECOP"/>
        <s v="Se  cuenta con Actas de capacitación (Octubre 1 y diciembre 27 de 2018) y se anexan también las presentaciones realizadas con los temas de las capacitaciones."/>
        <s v="Se cuenta con dos memorandos de octubre y diciembre 2018IE229757 y 2018IE289663 donde se remiten todos los documentos soporte del Convenio 1535 de 2016."/>
        <s v="Se evidencia la existencia de una matriz control donde se lleva el seguimiento de todos los requerimientos  de la Subdirección de ecosistemas y Ruralidad atendió los derechos de petición en los términos legalmente previstos; así mismo, en los casos requeridos, se le informó al peticionario ampliación del plazo de respuesta para atención a los derechos de petición. "/>
        <s v="La SC se encuentra ejecutando la acción"/>
        <s v="La DGC se encuentra ejecutando la acción"/>
        <s v="El grupo de trabajo de servicio al ciudadano, ha venido trabajando en la actualización de procedimientos Servicio al ciudadano y correspondencia 126PA06-PR08 el cual fue separado en los siguientes: 1. Canales de atención 126PA06-PR19,  2. Correspondencia  126PA06-PR20 y _x000a_3. PQRSF 126PA06-PR21"/>
        <s v="El grupo de trabajo de servicio al ciudadano, ha realizado durante los acampamientos mensuales a las dependencias socialización y capacitación a los servidores referente al cumplimiento de la normatividad vigente para PQRSF"/>
        <s v="El grupo de trabajo de servicio al ciudadano ha programado presentar el informe de pqrsf al comité  desde el mes de febrero de 2019"/>
        <s v="La DGA y sus dependencias se encuentran trabajando en reformulación de la acción de mejora"/>
        <s v="La DGA  realizó reunión el 16-01-2019 para revisar el primer seguimiento trimestral a los avances en la implementación del Plan de Manejo de la Franja de Adecuación y la Reserva Forestal Protectora Bosque Oriental."/>
        <s v="LA SPPA revisó, ajustó el formato PACA /177 SEGUIMIENTO PACA PRESUPUESTO DE INVERSION, en lo que respecta a las metas ambientales a priorizar en el instrumento, por otro lado mediante correo electrónico del 24-01-2019 socializó los lineamientos y ajustes en el formato."/>
        <s v="La SPPA mediante forest 2019EE18130 del 24-01-2019 solicitó a la Contraloría de Bogotá el ajuste del formato CB-1111-4: INFORMACIÓN CONTRACTUAL DE PROYECTOS PACA” , específicamente en las columnas en las cuales se menciona proyecto y meta PACA"/>
        <s v="La SER, para la vigencia 2018 programó 121,87 ha nuevas para recuperar, rehabilitar o restaurar en cerros orientales, ríos y quebradas, humedales, bosques, páramos o zonas de alto riesgo no mitigables que aportan a la conectividad ecológica de la región y se consiguieron 36,84 ha."/>
        <s v="La DPSIA elaboró plan de acción para la identificación, relacionamiento e incorporación de los ODS aplicables a los proyectos de inversión la SDA con un total de 6 actividades, a 31 de diciembre de 2018 se han llevado 3 actividades: 1. solicitud a SDP de metodologías y cronogramas de avance para la relación de ODS con los proyectos de inversión mediante comunicaciones 2018EE236389 y 2018ER252316; 2. Solicitud a las dependencias a cargo de los proyectos de inversión de delegados para trabajo de ODS mediante comunicación 2018IE301003 y 3. Mesas de trabajo con las dependencias para  adelantar el proceso de relación de proyectos de inversión con ODS las cuales se realizaron conforme a la programado. "/>
        <s v="La SPCI elaboro acta del 21 de diciembre de 2018 donde se evidencia que el procedimiento 126PG01-PR02 &quot;Formulación, Inscripción, Registro y Actualización de los Proyectos de Inversión de la SDA&quot; para la formulación de proyectos de inversión contiene lineamiento de operación relacionado con la incorporación de los ODS en los proyectos de inversión de la SDA."/>
        <s v="Los responsables del proceso se encuentran revisando el procedimiento 126PA04-PR33 versión 7."/>
        <s v="Los responsables del proceso una vez cuenten con el procedimiento actualizado, realizará la socialización."/>
        <s v="Se cuenta con un borrador  del protocolo de fauna y flora asociado al procedimiento sancionatorio"/>
        <s v="Los 26 casos se encuentran en proyección del acto administrativo correspondiente."/>
        <s v="El primer reporte se debe realizar en el mes de abril de 2019, por lo que la actuación se encuentra en términos."/>
        <s v="La primera capacitación se debe ejecutar en el mes de Abril de 2019, por lo que la actuación se encuentra en términos."/>
        <s v="A la fecha de reporte no se registran avances sobre la acción"/>
        <s v="La DGC envió seguimiento mediante radicado No. 2018IE23886. Se evidenció que mediante resolución No. 3217 del 15/11/17 fue actualizado el procedimiento 126PA04-PR33, dicha resolución fue socializada mediante correo del 23/11/17. "/>
        <s v="Se celebró el contrato 27171382 por valor de $25,067,727,810 entre la SDA y el Consorcio Eco-Casa con el objeto de construir un centro de protección y bienestar animal &quot;Casa Ecológica de los animales&quot; CEA en un plazo de dieciséis meses contados a partir de la fecha de suscripción del acta de inicio."/>
        <s v="Mediante resolución 3625 expedida el 15/12/17 con radicado 2017EE254996 y proceso 3936013, se adopto la ultima escala de honorarios para los contratos de prestación de servicios y de apoyo a la gestión "/>
        <s v="Mediante resolución 170 del 24/01/18 se aprobó ultima actualización al procedimiento 126PA04-PR37 suscripción y legalización de contratos, el cual fue socializado por el correo institucional"/>
        <s v="Se evidenció listado de asistencia a capacitación sobre Manual de contratación y IAAP y dos presentación del día 9/04/18, para el grupo de ruido"/>
        <s v="Se evidenció relación de asistencia capacitación sobre Secop II, de fecha junio 1/18, liderada por la Subdirectora Contractual. Así mismo, se evidencio que quince (15) contratistas de la Subdirección Financiera cuentan con certificado de asistencia al programa de acompañamiento para el uso del SECOP II del 25/4/17 al 21/7/17."/>
        <s v="Se evidenció que mediante resolución 3625 expedida el 15/12/17 con radicado 2017EE254996 y proceso 3936013, se adopto la ultima escala de honorarios para los contratos de prestación de servicios y de apoyo a la gestión "/>
        <s v="Se evidenció que mediante correo electrónico del día 9/4/18 se socializó a la Subdirectora Contractual algunos procedimientos entre los cuales se encontraba el procedimiento 126PG01-PR05, así mismo se observó el listado de asistencia a la socialización de dicho procedimiento al personal de la Subdirección Contractual."/>
        <s v="Para dar cumplimiento a este hallazgo se preparó la cartilla manual de supervisión e interventoría, la cual fue socializada por correo electrónico el 29/12/17, a los servidores de la SDA, tratando el tema de los riesgos en la contratación. (respuesta de la DGC mediante el radicado No. 2018IE151621)"/>
        <s v="Se evidenció que el procedimiento fue actualizado mediante resolución 3217 del 15/11/17._x000a_En este procedimiento se estableció en un lineamiento lo siguiente: &quot; • La elaboración de los contratos se realizará con base en los modelos, formatos y minutas que figuran en el aplicativo del Sistema Integrado de Gestión (SIG) y en los aplicativos que la SDA haya dispuesto para tal fin. Los cuales deben ser suscritos inicialmente por el futuro contratista y luego por la Administración&quot;._x000a_Se aclara que el procedimiento se actualizó de nuevo mediante el radicado 2018IE139366 el 15/06/18 (continua el lineamiento)."/>
        <s v="En ISOLUCION se encuentra el procedimiento Notificaciones Actos Administrativos 126PM04-PR49  actualizado en versión 11 con cambios relacionados con el nombre del procedimiento a Notificación Actos Administrativos, objetivo, alcance, insumos, productos y/o información secundaria, definiciones, responsabilidad y autoridad, lineamientos o políticas de operación, anexos y  suscripción del paso a paso según radicado No. 2018IE299359 del 17 de diciembre de 2018 . Adicionalmente, el procedimiento de notificaciones fue socializado según  acta del 18 de Diciembre de 2018."/>
        <s v="Según la base de datos de la SSFFS, de los 526 casos se han saneado 293 actos administrativos quedando pendientes 233."/>
        <s v="Mediante los memorandos 2018IE268539, 2018IE260307 Y 2018IE312721, se envió a la Subdirección Financiera el avance de los Planes de mejoramiento de la SSFFS y mediante radicado 2019IE1540 se informó a la DCA sobre los avances logrados."/>
        <s v="La Subdirección de Silvicultura, Flora y Fauna Silvestre emitió 55 resoluciones de autorización Silvicultural, donde se autoriza al tercero la ejecución del tratamiento en mención y a su vez se le incorporó el plazo de diez (10) siguientes a la ejecutoria de la Resolución, la obligación de pago por compensación, constituyéndose así un título ejecutivo."/>
        <s v="Según base de datos de la SSFFS, de los 208 casos pendientes se subsanaron 82, quedando pendientes 126."/>
        <s v="De las 40 resoluciones sin saneamiento contable identificadas en el hallazgo se han saneado 32 quedando pendientes 8."/>
        <s v="Se revisaron en las dependencias DPSIA, DGA las actividades de autoevaluación con una periodicidad mensual de los meses de noviembre y diciembre de 2018, enero y febrero de 2019 avance de  metas, seguimiento a contratación y la gestión de  reservas y pasivos (evidencias DPSIA ha realizado autoevaluaciones, a corte 31-12-2018 31-01-201. Ver forest 2019IE32063 y 2018IE233204.  DGA Acta autoevaluación DGA 01-10-2018, 26-11-2018, 03-12-2018 y correos internos DGA del 22-11-2018, 11-01-2019, 24-01-2019)"/>
        <s v="La DPSIA y la SPCI ha liderado 4 reuniones mensuales (noviembre y diciembre de 2018, enero y febrero de 2019 ) de coordinación donde ha asistido los gerentes de proyecto de inversión y supervisores de metas de plan de desarrollo, donde se ha presentado el semáforo de cumplimiento de metas de Plan de Desarrollo Distrital, ejecución presupuestal,  seguimiento de  reservas y pasivos, y revisar la resolución que reglamenta a los gerentes de proyectos."/>
        <s v="La SPCI realizó reporte con corte a 31-12-2018 de alertas y recomendaciones, emitidos sobre  proyectos, información presentada en comité directivo del 29-01-2019"/>
        <s v="La SF se encuentra ejecutando la acción"/>
        <s v="Se revisaron en las dependencias DPSIA, DGA, las actividades de autoevaluación con una periodicidad mensual de los meses de noviembre y diciembre de 2018, enero y febrero de 2019 para el avance de  metas, seguimiento a contratación y la gestión de  reservas y pasivos (Evidencias  DGA del 01-10-2018, 26-11-2018, 03-12-2018 Correos internos de fechas 22-11-2018, 11-01-2019, 24-01-2019), DPSIA dos registros 31-12-2018 y 31-01-2019. Ver forest 2019IE32063 y 2018IE233204."/>
        <s v="La DPSIA ha liderado 4 reuniones mensuales (noviembre y diciembre de 2018, enero y febrero de 2019 ) de coordinación donde ha asistido los gerentes de proyecto de inversión y supervisores de metas de plan de desarrollo, donde se ha presentado el semáforo de cumplimiento de metas de Plan de Desarrollo Distrital, ejecución presupuestal,  seguimiento de  reservas y pasivos, y revisar la resolución que reglamenta a los gerentes de proyectos."/>
        <s v="Se revisaron en las dependencias DPSIA, DGA, información del aplicativo SIPSE en lo relacionado con todos los componentes, por parte de los gerentes de proyectos. Se evidencian memorandos (2018IE235544, 2018IE246782, 2018IE260183, 2018IE265480, 2018IE265887, 2018IE292262, 2018IE300257) Proyectos: 7517, 1150 y 1132 _x000a_proyectos 980, 1029 y 1030 realizó validación de la información reporta a SIPSE ver forest 2018IE243321.finalmente, se avanzó reporte de SIPSE con radicado 2018IE292262 DGA, 2018IE265480 PI 1132, 2018IE265887 PI 1150."/>
        <s v="La DPSIA ha realizado actividades de promoción del uso y apropiación del aplicativo SIPSE para el uso y apropiación de la herramienta, se requirió incluir un lineamiento de operación de obligatoriedad del uso y apropiación para la Programación, Seguimiento y Evaluación de la Gestión Institución. Se tiene programado iniciar nuevas capacitaciones en el 2019."/>
        <s v="La DPSIA elaboró documento borrador de instructivo de uso del aplicativo SIPSE, el cual tiene la explicaciones funcionales y de operación de la herramienta, la gestión y roles de usuarios, y la explicación de la ruta de trabajo con las estaciones."/>
        <s v="Las OCI, realizó reivisión de la información registrada en el SIPSE vigencia 2018, encontrando diferencias con respecto a la infomación reportada en los demas sistemas de información. Se requiere realizar la revisión de la información del primer trimestre de 2019, para complementar la prueba piloto."/>
        <s v="El grupo de servicio al ciudadano durante el mes de diciembre de 2018 actualizó los instrumentos del procedimiento 126PA06-PR21"/>
        <s v="La DCA se encuentra ejecutando la acción"/>
        <s v="Las SDA solicito a la Contraloría mediante comunicación externa, la modificación de fecha de terminación a 31-05-2019, dado que se observó la necesidad de tiempo adicional en la implementación de las acciones 4 y 5 del mismo hallazgo." u="1"/>
      </sharedItems>
    </cacheField>
    <cacheField name="(40) EFICACIA ENTIDAD" numFmtId="0">
      <sharedItems containsSemiMixedTypes="0" containsString="0" containsNumber="1" minValue="0" maxValue="100" count="24">
        <n v="100"/>
        <n v="96"/>
        <n v="90"/>
        <n v="75"/>
        <n v="87"/>
        <n v="50"/>
        <n v="86"/>
        <n v="0"/>
        <n v="25"/>
        <n v="30"/>
        <n v="60"/>
        <n v="55.7"/>
        <n v="39.4"/>
        <n v="80"/>
        <n v="35"/>
        <n v="10"/>
        <n v="20"/>
        <n v="15"/>
        <n v="70" u="1"/>
        <n v="95" u="1"/>
        <n v="0.95799999999999996" u="1"/>
        <n v="95.8" u="1"/>
        <n v="1" u="1"/>
        <n v="89" u="1"/>
      </sharedItems>
    </cacheField>
    <cacheField name="(76) ESTADO Y EVALUACIÓN ENTIDAD" numFmtId="0">
      <sharedItems count="4">
        <s v="Cumplida"/>
        <s v="Incumplida"/>
        <s v="En ejecución"/>
        <s v="En revisión por la OCI" u="1"/>
      </sharedItems>
    </cacheField>
    <cacheField name="(80) ESTADO Y EVALUACIÓN AUDITOR" numFmtId="0">
      <sharedItems count="2">
        <s v="Abierta"/>
        <s v="Incumplida"/>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9">
  <r>
    <s v="Planes, Programas y Proyectos"/>
    <s v="3.1.2"/>
    <s v="HALLAZGO DE CARÁCTER ADMINISTRATIVO CON PRESUNTA INCIDENCIA DISCIPLINARIA, POR LOS ESCASOS AVANCES Y RESULTADOS EN MEDIDAS DEL PLAN DECENAL DE DESCONTAMINACIÓN DEL AIRE PARA BOGOTÁ."/>
    <s v="LO EXPUESTO SE PRESENTÓ POR INEFICIENCIA EN LA GESTIÓN EJECUTADA, POR NO IDENTIFICAR CON OPORTUNIDAD LAS NECESIDADES REALES FRENTE A LAS METAS Y AL PLAN DECENAL DE DESCONTAMINACIÓN DEL AIRE. LO DESCRITO AFECTA FINALMENTE LA CALIDAD DEL AIRE QUE RESPIRAN LOS CIUDADANOS, CUYA CONTAMINACIÓN POR FUENTES FIJAS Y MÓVILES, CONSTITUYE UN RIESGO AMBIENTAL MUY DELICADO PARA LA SALUD DE LOS HABITANTES DEL DISTRITO CAPITAL."/>
    <n v="1"/>
    <s v="IMPLEMENTAR LAS ETAPAS 2 Y 3 ESTABLECIDAS EN EL DECRETO 335 DE 2017, POR MEDIO DEL CUAL SE ADOPTA LA ESTRATEGIA PARA LA ACTUALIZACIÓN DEL PLAN DECENAL DE DESCONTAMINACIÓN, CON EL OBJETO DE LOGRAR AVANCES CONCRETOS EN CALIDAD DEL AIRE."/>
    <m/>
    <s v="CUMPLIMIENTO DE LOS PLAZOS ESTABLECIDOS EN EL DECRETO 335 DE 2017 PARA LAS ETAPAS 2 Y 3"/>
    <s v="ETAPAS 2 Y 3 DEL DECRETO 335 DE 2017 CUMPLIDAS."/>
    <n v="1"/>
    <d v="2017-08-28T00:00:00"/>
    <d v="2018-08-25T00:00:00"/>
    <n v="51.714285714285715"/>
    <n v="0"/>
    <n v="0"/>
    <n v="0"/>
    <n v="0"/>
    <n v="51.714285714285715"/>
    <s v="AC"/>
    <x v="0"/>
    <x v="0"/>
    <m/>
  </r>
  <r>
    <s v="Planes, Programas y Proyectos"/>
    <s v="3.1.3"/>
    <s v="HALLAZGO DE CARÁCTER ADMINISTRATIVO CON PRESUNTA INCIDENCIA DISCIPLINARIA, POR NO EVALUAR EL PLAN DECENAL DE DESCONTAMINACIÓN DEL AIRE PARA BOGOTÁ, DENTRO DE LOS TÉRMINOS PREVISTOS EN EL REGLAMENTO."/>
    <s v="LAS CIRCUNSTANCIAS ESTABLECIDAS SE GENERARON POR UNA GESTIÓN INEFICIENTE, AL NO CUMPLIR ESTRICTAMENTE LA EVALUACIÓN QUE DEBÍA SURTIRSE RESPECTO DEL RESPECTIVO PLAN DECENAL. ELLO IMPIDIÓ CONTAR CON UN DIAGNÓSTICO OPORTUNO, FRENTE AL DESARROLLO Y PERTINENCIA DEL PLAN DECENAL DE DESCONTAMINACIÓN DEL AIRE PARA BOGOTÁ, QUE PERMITIERA ADOPTAR LAS MEDIDAS QUE FUERAN NECESARIAS PARA SU MATERIALIZACIÓN, DENTRO DE LOS TÉRMINOS CORRESPONDIENTES."/>
    <n v="1"/>
    <s v="CUMPLIR CON EL SEGUIMIENTO DEL PDDAB EN LOS TÉRMINOS PREVISTOS EN EL DECRETO 98 DE 2011, EFECTUANDO REVISIÓN EN EL 2018, DEL AVANCE EN EL LOGRO DE LAS METAS ESTABLECIDAS."/>
    <m/>
    <s v="EVALUACIÓN DE PDDAB"/>
    <s v="PDDAB EVALUADO"/>
    <n v="1"/>
    <d v="2017-08-28T00:00:00"/>
    <d v="2018-08-25T00:00:00"/>
    <n v="51.714285714285715"/>
    <n v="0"/>
    <n v="0"/>
    <n v="0"/>
    <n v="0"/>
    <n v="51.714285714285715"/>
    <s v="AC"/>
    <x v="0"/>
    <x v="0"/>
    <m/>
  </r>
  <r>
    <s v="Planes, Programas y Proyectos"/>
    <s v="3.1.4"/>
    <s v="HALLAZGO DE CARÁCTER ADMINISTRATIVO CON PRESUNTA INCIDENCIA DISCIPLINARIA, POR LA DEFICIENCIA DE INDICADORES PARA EL SEGUIMIENTO Y CONTROL A LA GESTIÓN MISIONAL DE LA SDA."/>
    <s v="LOS HECHOS EXPUESTOS SE GENERAN POR CUANTO LA SDA NO ESTRUCTURA LAS HERRAMIENTAS ADECUADAS DE MEDICIÓN, COMO LO SON LOS INDICADORES, QUE PERMITAN EVALUAR LA GESTIÓN DE LAS ACCIONES REALIZADAS COMO AUTORIDAD AMBIENTAL, CON LA DEBIDA SUFICIENCIA Y CALIDAD PARA LA TOMA DE DECISIONES."/>
    <n v="1"/>
    <s v="HACER SEGUIMIENTO SEMESTRAL AL INDICADOR QUE PERMITE EVALUAR EL AVANCE EN EL DESARROLLO DE LA FORMULACIÓN E IMPLEMENTACIÓN DE PROYECTOS DEL PLAN DE DESCONTAMINACIÓN DEL AIRE PARA BOGOTÁ Y EFECTUAR LOS CORRECTIVOS NECESARIOS."/>
    <m/>
    <s v="SEGUIMIENTO AL INDICADOR DE GESTIÓN QUE PERMITE EVALUAR EL PLAN DECENAL DE DESCONTAMINACIÓN DEL AIRE"/>
    <s v="SEGUIMIENTOS REALIZADOS / SEGUIMIENTOS PROGRAMADOS"/>
    <n v="2"/>
    <d v="2017-08-28T00:00:00"/>
    <d v="2018-07-31T00:00:00"/>
    <n v="48.142857142857146"/>
    <n v="0"/>
    <n v="0"/>
    <n v="0"/>
    <n v="0"/>
    <n v="48.142857142857146"/>
    <s v="AC"/>
    <x v="0"/>
    <x v="0"/>
    <m/>
  </r>
  <r>
    <s v="Planes, Programas y Proyectos"/>
    <s v="3.1.5"/>
    <s v="HALLAZGO DE CARÁCTER ADMINISTRATIVO CON PRESUNTA INCIDENCIA DISCIPLINARIA, POR NO CONTAR CON UN PROCEDIMIENTO PARA ACTUALIZACIÓN Y CONSOLIDACIÓN DEL INVENTARIO DE FUENTES FIJAS DE EMISIONES ATMOSFÉRICAS."/>
    <s v="LO ANTERIOR SE DEBE A QUE LA SDA NO DIO CUMPLIMIENTO AL MARCO NORMATIVO DEFINIDO PARA EL CONTROL Y SEGUIMIENTO POR FUENTES FIJAS DE EMISIONES ATMOSFÉRICAS, ASÍ COMO IMPLEMENTAR ACCIONES DE MEJORA PARA EL EJERCICIO DE AUTORIDAD AMBIENTAL EN EL TEMA DE EMISIONES ATMOSFÉRICAS POR FUENTES FIJAS. LA DEFICIENCIA DE LA INFORMACIÓN CONSOLIDADA, ASÍ COMO LA CARENCIA DE HERRAMIENTAS DE ANÁLISIS DE LA MISMA, IMPIDE QUE SEA OPORTUNA, VERAZ Y CONFIABLE PARA LA TOMA DE  DECISIONES"/>
    <n v="1"/>
    <s v="ESTABLECER UN PROCEDIMIENTO PARA ACTUALIZACIÓN Y CONSOLIDACIÓN DEL INVENTARIO DE FUENTES FIJAS INDUSTRIALES."/>
    <m/>
    <s v="PROCEDIMIENTO INVENTARIO DE FUENTES FIJAS INDUSTRIALES"/>
    <s v="PROCEDIMIENTO APROBADO MEDIANTE RESOLUCIÓN."/>
    <n v="1"/>
    <d v="2017-08-28T00:00:00"/>
    <d v="2018-08-25T00:00:00"/>
    <n v="51.714285714285715"/>
    <n v="0"/>
    <n v="0"/>
    <n v="0"/>
    <n v="0"/>
    <n v="51.714285714285715"/>
    <s v="AC"/>
    <x v="0"/>
    <x v="0"/>
    <m/>
  </r>
  <r>
    <s v="Planes, Programas y Proyectos"/>
    <s v="3.1.7"/>
    <s v="HALLAZGO DE CARÁCTER ADMINISTRATIVO CON PRESUNTA INCIDENCIA DISCIPLINARIA, POR NO GESTIONAR NI IMPULSAR LOS PROCESOS SANCIONATORIOS AMBIENTALES INICIADOS EN LA SUBDIRECCIÓN DE CALIDAD DEL AIRE, AUDITIVA Y VISUAL."/>
    <s v="LO EXPUESTO SE GENERÓ POR UNA INEFICAZ GESTIÓN DE LA ENTIDAD, FRENTE A LOS PROCESOS SANCIONATORIOS INICIADOS, ADEMÁS DE NO OBSERVAR LOS PRINCIPIOS QUE REGULAN LA FUNCIÓN ADMINISTRATIVA Y ESE ÁMBITO DE ACTUACIÓN, LO CUAL EVIDENCIA QUE EL SISTEMA DE CONTROL INTERNO DE LA ENTIDAD NO OPERA DE CONFORMIDAD CON EL MARCO NORMATIVO, PARA EVITAR QUE SE CONSOLIDEN PERMANENTEMENTE SITUACIONES DE INCUMPLIMIENTO COMO LAS REFERIDAS."/>
    <n v="1"/>
    <s v="VERIFICAR EL ESTADO ACTUAL DE LOS 99 PROCESOS SANCIONATORIOS IDENTIFICADOS  CON EL FIN DE REALIZAR EL IMPULSO PROCESAL NECESARIO PARA DAR TRÁMITE DE ACUERDO A LO SEÑALADO EN LA LEY 1333 DE 2009."/>
    <m/>
    <s v="IMPULSO PROCESAL DE LOS PROCESOS SANCIONATORIOS IDENTIFICADOS"/>
    <s v="PROCESOS SANCIONATORIOS IMPULSADOS / PROCESOS IDENTIFICADOS POR IMPULSAR"/>
    <n v="99"/>
    <d v="2017-08-28T00:00:00"/>
    <d v="2018-08-25T00:00:00"/>
    <n v="51.714285714285715"/>
    <n v="0"/>
    <n v="0"/>
    <n v="0"/>
    <n v="0"/>
    <n v="51.714285714285715"/>
    <s v="AC"/>
    <x v="0"/>
    <x v="1"/>
    <m/>
  </r>
  <r>
    <s v="Planes, Programas y Proyectos"/>
    <s v="3.1.8"/>
    <s v="HALLAZGO DE CARÁCTER ADMINISTRATIVO, POR EL DEFICIENTE SEGUIMIENTO A LAS ACCIONES DE LA SDA PARA EL CONTROL A FUENTES FIJAS DE EMISIONES ATMOSFÉRICAS."/>
    <s v="LO ANTERIOR SE DEBE A QUE LA ENTIDAD GENERA DIRECTRICES U OTRO TIPO DE COMUNICACIONES, EN EL MARCO DE LA GESTIÓN MISIONAL RELACIONADA CON LAS EMISIONES ATMOSFÉRICAS, SIN PREVER ESTRUCTURAS DE POSTERIOR VERIFICACIÓN."/>
    <n v="1"/>
    <s v="INTEGRAR LA INFORMACIÓN DE LAS BASES DE DATOS DE FUENTES FIJAS EN UNA BASE UNIFICADA PARA EL CONTROL Y SEGUIMIENTO POR PARTE DE LA SUBDIRECCIÓN Y LA TOMA DE DECISIONES."/>
    <m/>
    <s v="INTEGRACION DE BASE DE DATOS"/>
    <s v="BASE DE DATOS CONSOLIDADA"/>
    <n v="1"/>
    <d v="2017-08-28T00:00:00"/>
    <d v="2018-08-25T00:00:00"/>
    <n v="51.714285714285715"/>
    <n v="0"/>
    <n v="0"/>
    <n v="0"/>
    <n v="0"/>
    <n v="51.714285714285715"/>
    <s v="AC"/>
    <x v="0"/>
    <x v="0"/>
    <m/>
  </r>
  <r>
    <s v="Plan de mejoramiento"/>
    <s v="2.1.2.1"/>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n v="1"/>
    <s v="REVISAR Y ACTUALIZAR  LOS LINEAMIENTOS DEL PROCEDIMIENTO 126PM04-PR30 DE EVALUACIÓN SILVICULTURAL, INCORPORANDO LOS ASPECTOS QUE PERMITAN ASEGURAR EL PAGO ANTICIPADO POR CONCEPTO DE SEGUIMIENTO Y COMPENSACIÓN, PREVIO A LAS CONSULTAS JURÍDICAS A LA DIRECCIÓN LEGAL AMBIENTAL A QUE HAYA LUGAR."/>
    <m/>
    <s v="PROCEDIMIENTO AJUSTADO"/>
    <s v="PROCEDIMIENTO ACTUALIZADO"/>
    <n v="1"/>
    <d v="2017-05-24T00:00:00"/>
    <d v="2018-03-31T00:00:00"/>
    <n v="44.428571428571431"/>
    <n v="50"/>
    <n v="1"/>
    <n v="44.428571428571431"/>
    <n v="44.428571428571431"/>
    <n v="44.428571428571431"/>
    <s v="AC"/>
    <x v="0"/>
    <x v="2"/>
    <m/>
  </r>
  <r>
    <s v="Plan de mejoramiento"/>
    <s v="2.1.2.1"/>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n v="2"/>
    <s v="REVISAR Y ACTUALIZAR EL PROCEDIMIENTO 126PM04-PR29 DE SEGUIMIENTO SILVICULTURAL INCLUYENDO EL FORMATO DE SEGUIMIENTO A ENTIDADES DISTRITALES EXCENTAS DEL COBRO DE EVALUACIÓN Y SEGUIMIENTO."/>
    <m/>
    <s v="PROCEDIMIENTO AJUSTADO"/>
    <s v="PROCEDIMIENTO ACTUALIZADO"/>
    <n v="1"/>
    <d v="2017-05-24T00:00:00"/>
    <d v="2018-03-31T00:00:00"/>
    <n v="44.428571428571431"/>
    <n v="50"/>
    <n v="1"/>
    <n v="44.428571428571431"/>
    <n v="44.428571428571431"/>
    <n v="44.428571428571431"/>
    <s v="AC"/>
    <x v="0"/>
    <x v="2"/>
    <m/>
  </r>
  <r>
    <s v="Gestión Contractual"/>
    <s v="2.1.3.11"/>
    <s v="HALLAZGO ADMINISTRATIVO CON PRESUNTA INCIDENCIA DISCIPLINARIA POR CELEBRAR EL CONTRATO 511 DE 2016 CON PERSONAS QUE NO CUMPLÍAN LOS REQUISITOS ESTABLECIDOS EN LOS ESTUDIOS PREVIOS PARA LA EJECUCIÓN DEL OBJETO"/>
    <s v="EN EL EXPEDIENTE DEL PROYECTO Y EN EL SECOP NO SE EVIDENCIA MODIFICACIÓN DE LOS ESTUDIOS PREVIOS."/>
    <n v="1"/>
    <s v="REALIZAR TRES SESIONES DE CAPACITACIÓN, PARA FORTALECER LA GESTIÓN DE SUPERVISIÓN."/>
    <m/>
    <s v="SESIONES DE CAPACITACIÓN REALIZADAS"/>
    <s v="SESIONES DE CAPACITACIÓN REALIZADAS / SESIONES DE CAPACITACIÓN PROGRAMADAS"/>
    <n v="1"/>
    <d v="2017-05-24T00:00:00"/>
    <d v="2017-12-31T00:00:00"/>
    <n v="31.571428571428573"/>
    <n v="100"/>
    <n v="1"/>
    <n v="31.571428571428573"/>
    <n v="31.571428571428573"/>
    <n v="31.571428571428573"/>
    <s v="AC"/>
    <x v="1"/>
    <x v="3"/>
    <m/>
  </r>
  <r>
    <s v="Gestión Contractual"/>
    <s v="2.1.3.24"/>
    <s v="HALLAZGO ADMINISTRATIVO POR LA NOTIFICACIÓN DE MANERA EXTEMPORÁNEA A LOS SUPERVISORES DE LOS CONTRATOS NOS SDA-426 DE 2016, SDA-916 DE 2016, SDA-2016-0530 Y 2016-0651"/>
    <s v="ESTE ENTE DE CONTROL EVIDENCIÓ QUE LA SUBDIRECCIÓN CONTRACTUAL EN LOS CONTRATOS MENCIONADOS NOTIFICÓ AL SUPERVISOR DE MANERA EXTEMPORÁNEA, ES DECIR, DESPUÉS DE LA SUSCRIPCIÓN DEL ACTA DE INICIO,"/>
    <n v="1"/>
    <s v="MODIFICAR EL FORMATO: ACTA DE INICIO DEL CONTRATO O CONVENIO 126PA04-PR37-F-1 . INCLUIR:       - DESIGNACIÓN COMO SUPERVISOR. - OBLIGACIONES DE VIGILANCIA, SEGUIMIENTO, CONTROL  Y RESPONSABILIDAD DE LA EJECUCIÓN DEL CONTRATO, ENTRE OTRAS QUE PUEDAN SER CONSIDERADAS AL MOMENTO DE EFECTUAR EL AJUSTE."/>
    <m/>
    <s v="FORMATO MODIFICADO"/>
    <s v="FORMATO MODIFICADO"/>
    <n v="1"/>
    <d v="2017-05-24T00:00:00"/>
    <d v="2017-12-31T00:00:00"/>
    <n v="31.571428571428573"/>
    <n v="100"/>
    <n v="1"/>
    <n v="31.571428571428573"/>
    <n v="31.571428571428573"/>
    <n v="31.571428571428573"/>
    <s v="AC"/>
    <x v="1"/>
    <x v="3"/>
    <m/>
  </r>
  <r>
    <s v="Gestión Contractual"/>
    <s v="2.1.3.5"/>
    <s v="HALLAZGO ADMINISTRATIVO CON PRESUNTA INCIDENCIA DISCIPLINARIA POR SUSCRIBIR EL CONVENIO DE COOPERACIÓN 1515 DE 2014 UTILIZANDO LAS MODALIDADES DE CONTRATACIÓN INCORRECTA. SE RETIRA LA OBSERVACIÓN FRENTE AL CONVENIO DE ASOCIACIÓN NO. 20161264"/>
    <s v="LAS SITUACIONES DESCRITAS ANTERIORMENTE DAN COMO RESULTADO LA PRESUNTA INOBSERVANCIA DE LA CONSTITUCIÓN, LA LEY Y NORMAS REGLAMENTARIAS; ADEMÁS DEL CUMPLIMIENTO DE LOS PROCESOS, PROCEDIMIENTOS, ACTIVIDADES Y CONTENIDOS EN LA LEY Y EL SISTEMA INTEGRADO DE GESTIÓN, A QUE ESTÁN OBLIGADOS SERVIDORES PÚBLICOS, CONTRATISTAS Y AUTORIDADES EN LA ADMINISTRACIÓN FISCALIZADA."/>
    <n v="1"/>
    <s v="REALIZAR UNA CAPACITACIÓN SOBRE LA ETAPA PRECONTRACTUAL DIRIGIDA A SUPERVISORES Y ENLACES DE CADA UNA DE LAS ÁREAS."/>
    <m/>
    <s v="CAPACITACIÓN REALIZADA"/>
    <s v="CAPACITACIÓN REALIZADA"/>
    <n v="1"/>
    <d v="2017-05-24T00:00:00"/>
    <d v="2017-09-30T00:00:00"/>
    <n v="18.428571428571427"/>
    <n v="100"/>
    <n v="1"/>
    <n v="18.428571428571427"/>
    <n v="18.428571428571427"/>
    <n v="18.428571428571427"/>
    <s v="AC"/>
    <x v="1"/>
    <x v="3"/>
    <m/>
  </r>
  <r>
    <s v="N/A"/>
    <s v="2.2.1"/>
    <s v="HALLAZGO ADMINISTRATIVO  POR LAS FALENCIAS DE INTEGRALIDAD Y DE APLICACIÓN DE LAS EXIGENCIAS TÉCNICAS EN LA CONSTRUCCIÓN DEL MODELO HIDROGEOLÓGICO CONCEPTUAL DE BOGOTÁ QUE PONEN EN DUDA SU UTILIDAD COMO HERRAMIENTA SOSTENIBLE DEL RECURSO HÍDRICO SUBTERRÁNEO EN BOGOTÁ."/>
    <s v="DEBILIDADES DE CONTROL"/>
    <n v="1"/>
    <s v="PERFORAR DOS (2) POZOS DE INVESTIGACIÓN Y MONITOREO QUE PERMITAN VALIDAR EL MODELO GEOLÓGICO-GEOFÍSICO E HIDROGEOLÓGICO CONSEGUIDO, PLANEANDO UNO POR VIGENCIA FISCAL DESDE EL 2015 Y EL SEGUNDO PARA EL AÑO 2016. LO ANTERIOR DEIDO A LOS ALTOS COSTOS QUE REPRESENTA LA ACTIVIDAD. DADO QUE PARA EL AÑO FISCAL 2014 YA SE INICIÓ LA PREFORACIÓN DE 1 POZO, LOS SIGUIENTES SE PROGRAMAN DESDE EL AÑO 2015."/>
    <m/>
    <s v="POZOS PERFORADOS/2 POZOS PERFORADOS *100"/>
    <s v="NO. DE POZOS PERFORADOS/2 POZOS PERFORADOS *100"/>
    <n v="100"/>
    <d v="2015-01-01T00:00:00"/>
    <d v="2015-12-29T00:00:00"/>
    <n v="51.714285714285715"/>
    <n v="20"/>
    <n v="0.2"/>
    <n v="10.342857142857143"/>
    <n v="10.342857142857143"/>
    <n v="51.714285714285715"/>
    <s v="AC"/>
    <x v="0"/>
    <x v="4"/>
    <m/>
  </r>
  <r>
    <s v="Estados Contables"/>
    <s v="2.3.1.1.3.2"/>
    <s v="HALLAZGO ADMINISTRATIVO CON PRESUNTA INCIDENCIA DISCIPLINARIA, POR LA ADQUISICIÓN DE ELEMENTOS CLASIFICADOS COMO DE DIFÍCIL USO PARA LA ENTIDAD, LOS CUALES REPOSAN EN EL ALMACÉN, DESDE SU ADQUISICIÓN Y NO HAN SIDO UTILIZADOS A LA FECHA, POR UN VALOR TOTAL DE $998.404.718,42, COSTO DE ADQUISICIÓN DE LOS MISMOS. ELEMENTOS QUE FUERON ADQUIRIDOS DESDE EL AÑO 1995 Y QUE SE ENCUENTRAN HOY CONTABILIZADOS COMO PARTE DE LA CUENTA 16, EN EL BALANCE GENERAL EXAMINADO PARA LA VIGENCIA AUDITADA"/>
    <s v="ESTA SITUACIÓN MUESTRA UNA INDEBIDA GESTIÓN FRENTE AL MANEJO DEL ALMACÉN E INVENTARIO A CARGO DE LA SDA, POR FALTA DE OPORTUNAS DEPURACIONES QUE HAYAN PERMITIDO IDENTIFICAR ESTA SITUACIÓN EN FORMA OPORTUNA, A FIN DE EVITAR LA DISTORSIÓN EN LAS CIFRAS QUE SE REFLEJAN DENTRO DE LOS ESTADOS FINANCIEROS DE LA SDA."/>
    <n v="2"/>
    <s v="REALIZAR LAS ACTAS DE BAJA DE  LOS ELEMENTOS CONTENIDOS EN LOS INFORMES TÉCNICOS DE EVALUACIÓN REALIZADOS POR LAS ÁREAS."/>
    <m/>
    <s v="ACTA DE BAJA DE ELEMENTOS"/>
    <s v="ELEMENTOS IDENTIFICADOS PARA BAJA POR PARTE DE LAS ÁREAS CON ACTA DE BAJA / ELEMENTOS IDENTIFICADOS PARA BAJA POR PARTE DE LAS ÁREAS"/>
    <n v="1"/>
    <d v="2017-05-24T00:00:00"/>
    <d v="2018-03-31T00:00:00"/>
    <n v="44.428571428571431"/>
    <n v="50"/>
    <n v="1"/>
    <n v="44.428571428571431"/>
    <n v="44.428571428571431"/>
    <n v="44.428571428571431"/>
    <s v="AC"/>
    <x v="1"/>
    <x v="5"/>
    <m/>
  </r>
  <r>
    <s v="Estados Contables"/>
    <s v="2.3.1.2.3.1"/>
    <s v="HALLAZGO ADMINISTRATIVO CON PRESUNTA INCIDENCIA DISCIPLINARIA: POR ENCONTRARSE REGISTRADOS 3.824 PAGOS, EN LA CUENTA DE OTROS PASIVOS INGRESOS RECIBIDOS POR ANTICIPADO POR TRÁMITES DE EVALUACIÓN Y SEGUIMIENTO, COMO VALORES SIN IDENTIFICAR"/>
    <s v="A CIERRE DICIEMBRE 31 DE 2016, LA SECRETARÍA DISTRITAL DE AMBIENTE TIENE 3.824 PAGOS RECIBIDOS POR ANTICIPADO SIN IDENTIFICAR, POR VALOR DE $2.042,4 MILLONES, CONTRAVINIENDO LO SEÑALADO EN LA RESOLUCIÓN 119 DE 2006 &quot;POR LA CUAL SE ADOPTA EL MODELO ESTÁNDAR DE PROCEDIMIENTOS PARA LA SOSTENIBILIDAD DEL SISTEMA DE CONTABILIDAD PÚBLICA."/>
    <n v="2"/>
    <s v="ACTUALIZAR EL APLICATIVO SIA-PROCESOS Y DOCUMENTOS SISTEMA DE INFORMACIÓN AMBIENTAL, DE MODO QUE SEA OBLIGATORIO DIGITAR LA INFORMACIÓN ESPECÍFICA AL RECAUDO DEL TRÁMITE, A FIN DE IDENTIFICAR OPORTUNAMENTE EL ORIGEN DE LAS PARTIDAS QUE INGRESAN A LA ENTIDAD."/>
    <m/>
    <s v="APLICATIVO ACTUALIZADO"/>
    <s v="APLICATIVO ACTUALIZADO"/>
    <n v="1"/>
    <d v="2017-05-24T00:00:00"/>
    <d v="2017-12-31T00:00:00"/>
    <n v="31.571428571428573"/>
    <n v="0"/>
    <n v="0"/>
    <n v="0"/>
    <n v="0"/>
    <n v="31.571428571428573"/>
    <s v="AC"/>
    <x v="0"/>
    <x v="6"/>
    <m/>
  </r>
  <r>
    <s v="Control Fiscal Interno"/>
    <s v="3.1.2.2.1"/>
    <s v="HALLAZGO ADMINISTRATIVO CON PRESUNTA INCIDENCIA DISCIPLINARIA POR NO EJERCER LA SDA ACCIONES OPORTUNAS DE CONTROL Y PROTECCIÓN EL CORREDOR ECOLÓGICO DE RONDA–CER DEL RÍO TUNJUELO EN EL ÁREA CORRESPONDIENTE AL PREDIO DENOMINADO LA TURQUESA LOCALIZADO EN LA AC 71 SUR NO. 3J-21"/>
    <s v="SE CONCLUYE QUE LA ENTIDAD A PESAR DE HABER REALIZADO ACCIONES COMO LA MEDIDA PREVENTIVA, PARA LO RELACIONADO CON LA DISPOSICIÓN DE ESCOMBROS Y REQUERIMIENTOS EN MATERIA DE VERTIMIENTOS, RESIDUOS PELIGROSOS Y ALMACENAMIENTO Y DISTRIBUCIÓN DE COMBUSTIBLES,  NO HA EJERCIDO DE MANERA OPORTUNA EL CONTROL Y VIGILANCIA DEL CUMPLIMIENTO DE LAS NORMAS DE PROTECCIÓN AMBIENTAL Y MANEJO DE LOS RECURSOS NATURALES INMERSOS EN ESTE CORREDOR ECOLÓGICO DE RONDA"/>
    <n v="1"/>
    <s v="PRIORIZAR LAS ACCIONES DE CONTROL Y PROTECCIÓN AL CORREDOR ECOLÓGICO DE RONDA– CER DEL RÍO TUNJUELO EN EL ÁREA CORRESPONDIENTE AL PREDIO DENOMINADO LA TURQUESA LOCALIZADO EN LA AC 71 SUR NO. 3J-21, DÁNDOLE IMPULSO AL PROCESO SANCIONATORIO ACTUALMENTE EN CURSO CON EXPEDIENTE  NO. SDA-08-2013-1930."/>
    <m/>
    <s v="AUTO QUE DECRETA PRUEBAS NOTIFICADO"/>
    <s v="AUTO QUE DECRETA PRUEBAS NOTIFICADO"/>
    <n v="1"/>
    <d v="2017-05-24T00:00:00"/>
    <d v="2017-12-31T00:00:00"/>
    <n v="31.571428571428573"/>
    <n v="70"/>
    <n v="1"/>
    <n v="31.571428571428573"/>
    <n v="31.571428571428573"/>
    <n v="31.571428571428573"/>
    <s v="AC"/>
    <x v="0"/>
    <x v="7"/>
    <m/>
  </r>
  <r>
    <s v="N/A"/>
    <s v="3.1.8"/>
    <s v="HALLAZGO ADMINISTRATIVO CON PRESUNTA INCIDENCIA DISCIPLINARIA, POR NO EFECTUAR LA LIQUIDACIÓN Y COBRO DEL SERVICIO DE SEGUIMIENTO Y EVALUACIÓN, RESPECTO DE LOS CONCEPTOS TÉCNICOS QUE EN RELACIÓN CON LAS ESTACIONES DE SERVICIO SE HAN GENERADO."/>
    <s v="LAS CIRCUNSTANCIAS DESCRITAS SE ORIGINAN POR LA FALTA DE GESTIÓN DE LA SDA, QUE NO OBSERVA LOS PROCEDIMIENTOS NI EL RESPECTIVO MARCO NORMATIVO, HABIDA CUENTA QUE UNA VEZ REALIZADOS JOS CONCEPTOS TÉCNICOS, NO SE LLEVAN A CABO LAS ACTUACIONES ADMINISTRATIVAS PARA SUS RESPECTIVOS COBROS, DENTRO DE UN INEFICAZ Y ANTIECONÓMICO DESEMPEÑO DE LA ENTIDAD EN ESE CONTEXTO LO QUE CONLLEVA A QUE LA ENTIDAD NO PERCIBA LOS RECURSOS QUE POR ESOS CONCEPTOS TIENEN QUE RECAUDARSE."/>
    <n v="1"/>
    <s v="REALIZAR LAS ACTUACIONES ADMINISTRATIVAS RELACIONADAS CON EL COBRO POR EL SERVICIO DE SEGUIMIENTO AL PERMISO DE VERTIMIENTOS DE LAS EDS. LA LIQUIDACIÓN  DE EVALUACIÓN DEL TRÁMITE PERMISIVO NO PROCEDE POR PARTE DE LA SDA (LE CORRESPONDE AL USUARIO)."/>
    <m/>
    <s v="ACTUACIONES ADMINISTRATIVAS DE COBRO POR SEGUIMIENTO"/>
    <s v="ACTUACIONES ADMINISTRATIVAS DE SEGUIMIENTO  REALIZADAS A  PERMISOS DE VERTIMIENTOS /TOTAL (50) DE USUARIOS QUE APLICAN PARA COBRO POR SEGUIMIENTO *100"/>
    <n v="1"/>
    <d v="2016-09-02T00:00:00"/>
    <d v="2017-05-31T00:00:00"/>
    <n v="38.714285714285715"/>
    <n v="30"/>
    <n v="1"/>
    <n v="38.714285714285715"/>
    <n v="38.714285714285715"/>
    <n v="38.714285714285715"/>
    <s v="AC"/>
    <x v="0"/>
    <x v="4"/>
    <m/>
  </r>
  <r>
    <s v="Gestión Contractual"/>
    <s v="3.16"/>
    <s v="HALLAZGO ADMINISTRATIVO CON PRESUNTA INCIDENCIA DISCIPLINARIA POR RECURSOS EJECUTADOS EN CUANTÍA DE $111 MILLONES, EN LA META 6 DE LA LÍNEA DE ACCIÓN “CONTROL INTEGRAL A LA GENERACIÓN Y DISPOSICIÓN FINAL DE ESCOMBROS DE BOGOTÁ” REPORTADOS POR LA ENTIDAD EN SEGPLAN PARA LA VIGENCIA 2013"/>
    <s v="POR EJECUTAR 111 MILLONES DE PESOS PARA HACER SEGUIMIENTO AL 100% DE LAS PLANTAS DE TRATAMIENTO Y APROVECHAMIENTO INEXISTENTES."/>
    <n v="1"/>
    <s v="A PARTIR DE LAS SEÑALES QUE REPORTE EL SEGUIMIENTO AL CUMPLIMIENTO DE METAS A TRAVÉS DE SEGPLAN, GENERAR LOS CORRECTIVOS QUE CORRESPONDAN PARA GARANTIZAR EL CUMPLIMIENTO DE LAS METAS RELACIONADAS CON MANEJO DE ESCOMBROS."/>
    <m/>
    <s v="CORRECTIVOS IMPLEMENTADOS"/>
    <s v="ALERTAS EMITIDAS/ CORRECTIVOS IMPLEMENTADOS"/>
    <n v="1"/>
    <d v="2017-01-30T00:00:00"/>
    <d v="2017-12-31T00:00:00"/>
    <n v="47.857142857142854"/>
    <n v="100"/>
    <n v="1"/>
    <n v="47.857142857142854"/>
    <n v="47.857142857142854"/>
    <n v="47.857142857142854"/>
    <s v="AC"/>
    <x v="0"/>
    <x v="7"/>
    <m/>
  </r>
  <r>
    <s v="Gestión Contractual"/>
    <s v="3.2"/>
    <s v="HALLAZGO ADMINISTRATIVO CON PRESUNTA INCIDENCIA DISCIPLINARIA POR EL INCUMPLIMIENTO DE METAS ESTABLECIDAS EN EL PROYECTO DE INVERSIÓN 826 “CONTROL Y GESTIÓN AMBIENTAL A RESIDUOS PELIGROSOS ORGÁNICOS Y ESCOMBROS GENERADOS EN BOGOTÁ” LÍNEA DE ACCIÓN “CONTROL INTEGRAL A LA GENERACIÓN Y DISPOSICIÓN FINAL DE ESCOMBROS DE BOGOTÁ” VIGENCIAS 2013 A 30 DE JUNIO DE 2016"/>
    <s v="LOS CONTRATOS 184-2013, 205-2013, 175-2014, 645-2013, 178-2014, 048-2014, NO LE APORTAN DIRECTAMENTE A LA META POR LA CUAL SALEN LOS RECURSOS PARA LA CONTRATACIÓN."/>
    <n v="1"/>
    <s v="A PARTIR DE LAS SEÑALES QUE REPORTE EL SEGUIMIENTO AL CUMPLIMIENTO DE METAS A TRAVÉS DE SEGPLAN, GENERAR LOS CORRECTIVOS QUE CORRESPONDAN PARA GARANTIZAR EL CUMPLIMIENTO DE LAS METAS RELACIONADAS CON MANEJO DE ESCOMBROS."/>
    <m/>
    <s v="CORRECTIVOS IMPLEMENTADOS"/>
    <s v="ALERTAS EMITIDAS/ CORRECTIVOS IMPLEMENTADOS"/>
    <n v="1"/>
    <d v="2017-01-30T00:00:00"/>
    <d v="2017-12-31T00:00:00"/>
    <n v="47.857142857142854"/>
    <n v="100"/>
    <n v="1"/>
    <n v="47.857142857142854"/>
    <n v="47.857142857142854"/>
    <n v="47.857142857142854"/>
    <s v="AC"/>
    <x v="0"/>
    <x v="7"/>
    <m/>
  </r>
  <r>
    <s v="N/A"/>
    <s v="3.2.1.10"/>
    <s v="HALLAZGO ADMINISTRATIVO CON PRESUNTA INCIDENCIA DISCIPLINARIA, POR DEFICIENCIA EN LAS ACTUACIONES FRENTE A USUARIOS SIN REGISTRO NI PERMISO DE VERTIMIENTOS ESTANDO OBLIGADOS A ELLO"/>
    <s v="INADECUADA GESTIÓN DE CONTROL Y SEGUIMIENTO A LOS USUARIOS, ESTABLECIMIENTOS E INDUSTRIAS QUE TIENEN EL DEBER DE REGISTRAR SUS VERTIMIENTOS Y EN ESPECIAL DE AQUELLAS QUE DEBEN CONTAR CON EL RESPECTIVO PERMISO. LO MENCIONADO TRAE REPERCUSIONES NEGATIVAS SOBRE EL RECURSO HÍDRICO DE LA CIUDAD CONSIDERANDO QUE SE VIERTEN A LA RED DE ALCANTARILLADO."/>
    <n v="1"/>
    <s v="REALIZAR ACCIONES DE CONTROL Y SEGUIMIENTO SOBRE EL 40% DE LOS USUARIOS QUE FUERON IDENTIFICADOS COMO GENERADORES DE VERTIMIENTOS OBJETO DE REGISTRO O PERMISO DE VERTIMIENTOS. NOTA: ENTIÉNDASE IDENTIFICADOS COMO LA POBLACIÓN DE USUARIOS RELACIONADA"/>
    <m/>
    <s v="ACCIONES DE CONTROL A LOS USUARIOS IDENTIFICADOS COMO GENERADORES DE VERTIMIENTOS"/>
    <s v="ACCIONES DE CONTROL A LOS USUARIOS IDENTIFICADOS COMO GENERADORES DE VERTIMIENTOS / TOTAL DE USUARIOS IDENTIFICADOS COMO GENERADORES DE VERTIMIENTOS OBJETO DE REGISTRO O PERMISO DE VERTIMIENTOS"/>
    <n v="1"/>
    <d v="2017-01-01T00:00:00"/>
    <d v="2017-12-20T00:00:00"/>
    <n v="50.428571428571431"/>
    <n v="75"/>
    <n v="1"/>
    <n v="50.428571428571431"/>
    <n v="50.428571428571431"/>
    <n v="50.428571428571431"/>
    <s v="AC"/>
    <x v="0"/>
    <x v="4"/>
    <m/>
  </r>
  <r>
    <s v="N/A"/>
    <s v="3.2.1.8"/>
    <s v="HALLAZGO ADMINISTRATIVO POR NO CONTAR CON LOS PLANES DE MANEJO AMBIENTAL DE LOS HUMEDALES DE EL SALITRE, TUNJO Y LA ISLA"/>
    <s v="LA FALTA DE LOS PMA PARA LAS ÁREAS MENCIONADAS, SE ORIGINA EN QUE LA SDA NO LOS HA PRIORIZADO PARA TALES EFECTOS. EL HECHO DE NO CONTAR CON LOS MISMOS, LIMITA LA IMPLEMENTACIÓN DE LAS MEDIDAS QUE SON NECESARIAS PARA SU CONSERVACIÓN Y RECUPERACIÓN Y DEJA EN RIESGO LA PROTECCIÓN Y MEJORAMIENTO DE ESTAS ÁREAS, LAS CUALES CONTIENEN ECOSISTEMAS VALIOSOS Y ACTIVOS NATURALES DE VALOR ÚNICO."/>
    <n v="1"/>
    <s v="FORMULAR LOS PLANES DE MANEJO AMBIENTAL PARA LOS HUMEDALES EL SALITE, EL TUNJO Y LA ISLA."/>
    <m/>
    <s v="PLANES DE MANEJO ADOPTADOS."/>
    <s v="PLANES DE MANEJO ADOPTADOS"/>
    <n v="3"/>
    <d v="2017-01-01T00:00:00"/>
    <d v="2017-12-20T00:00:00"/>
    <n v="50.428571428571431"/>
    <n v="70"/>
    <n v="1"/>
    <n v="50.428571428571431"/>
    <n v="50.428571428571431"/>
    <n v="50.428571428571431"/>
    <s v="AC"/>
    <x v="2"/>
    <x v="8"/>
    <m/>
  </r>
  <r>
    <s v="N/A"/>
    <s v="3.2.1.9"/>
    <s v="HALLAZGO ADMINISTRATIVO, POR FALTA DE FORTALECIMIENTO EN LAS MEDIDAS COMPLEMENTARIAS DEL MONITOREO A LA CALIDAD Y CANTIDAD DEL AGUA Y DE VERTIMIENTOS A FUENTES SUPERFICIALES."/>
    <s v="LA SUBDIRECCIÓN DEL RECURSO HÍDRICO Y DEL SUELO QUE TIENE POR OBJETO ADELANTAR LOS PROCESOS TÉCNICO-JURÍDICOS NECESARIOS PARA EL CUMPLIMIENTO DE LAS REGULACIONES Y CONTROLES AMBIENTALES, NO HA ESTABLECIDO LOS MOTIVOS POR LOS CUALES LOS RESULTADOS DEL PROGRAMA DE MONITOREO A AFLUENTES Y EFLUENTES DEL D.C AÑOS 2013 -2016 NO HAN SERVIDO DE INSUMO PARA DEFINIR ACCIONES, MEDIDAS Y/O PROGRAMAS TENDIENTES A MEJORAR LA CALIDAD DEL RECURSO HÍDRICO DE LAS FUENTES."/>
    <n v="1"/>
    <s v="PRIORIZAR LOS RESULTADOS DEL PROGRAMA DE MONITOREO DE AFLUENTES Y EFLUENTES DE LOS SECTORES PRODUCTIVOS, SEGÚN SU NIVEL DE INCUMPLIMIENTO A LA NORMA DE VERTIMIENTOS VIGENTE Y APLICABLE E INCLUIR LOS USUARIOS PRIORIZADOS EN LOS  PROGRAMAS DE CONTROL DE VERTIMIENTOS DE CADA CUENCA DE LA CIUDAD (TORCA, SALITRE, FUCHA Y TUNJUELO)."/>
    <m/>
    <s v="PRIORIZACIÓN DE  USUARIOS PARA CONTROL POR INCUMPLIMIENTO EN EL PMAE"/>
    <s v="NÚMERO DE USUARIOS INCLUIDOS EN EL PROGRAMA DE CONTROL DE CADA CUENCA /  NÚMERO DE USUSARIOS PRIORIZADOS EN EL PMAE."/>
    <n v="1"/>
    <d v="2017-01-01T00:00:00"/>
    <d v="2017-12-20T00:00:00"/>
    <n v="50.428571428571431"/>
    <n v="15"/>
    <n v="1"/>
    <n v="50.428571428571431"/>
    <n v="50.428571428571431"/>
    <n v="50.428571428571431"/>
    <s v="AC"/>
    <x v="0"/>
    <x v="4"/>
    <m/>
  </r>
  <r>
    <s v="Gestión Contractual"/>
    <s v="3.5"/>
    <s v="HALLAZGO ADMINISTRATIVO POR FALTA DE CONTROL Y SEGUIMIENTO DE LA SUPERVISIÓN DE LOS CONTRATOS SDA-294-2014, SDA-310-2014 Y SDA-338-2015, EN CUMPLIMIENTO DE LAS ACTIVIDADES RELACIONADAS CON LAS OBLIGACIONES ESPECÍFICAS DEL CONTRATISTA"/>
    <s v="DEFICIENCIAS EN EL EJERCICIO DE LA SUPERVISIÓN PARA REALIZAR UN ADECUADO CONTROL PARA QUE SE REALICEN TODAS LAS OBLIGACIONES Y ACTIVIDADES PACTADAS CON EL CONTRATISTA Y CON EL RIGOR DEBIDO EN EL CUMPLIMIENTO DE LAS OBLIGACIONES ESPECÍFICAS DEL CONTRATO."/>
    <n v="1"/>
    <s v="IMPARTIR UNA DIRECTRIZ A TRAVÉS DE LA CUAL, LA SUBDIRECCIÓN DE CONTROL AMBIENTAL AL SECTOR PÚBLICO, DETERMINE QUE LOS CONTRATISTAS REPORTEN Y  SOPORTEN EN LOS INFORMES MENSUALES DE ACTIVIDADES Y AUTORIZACIÓN DE PAGO (IAAP), EL CUMPLIMIENTO DE SUS OBLIGACIONES CONFORME A LO PACTADO CONTRACTUALMENTE."/>
    <m/>
    <s v="CUMPLIMIENTO DE DIRECTRIZ"/>
    <s v="IAAPS CORRECTAMENTE DILIGENCIADOS/ IAAPS DILIGENCIADOS"/>
    <n v="1"/>
    <d v="2017-01-30T00:00:00"/>
    <d v="2017-11-30T00:00:00"/>
    <n v="43.428571428571431"/>
    <n v="100"/>
    <n v="1"/>
    <n v="43.428571428571431"/>
    <n v="43.428571428571431"/>
    <n v="43.428571428571431"/>
    <s v="AC"/>
    <x v="0"/>
    <x v="7"/>
    <m/>
  </r>
  <r>
    <s v="Sin información"/>
    <s v="3.1.7"/>
    <s v="HALLAZGO ADMINISTRATIVO CON PRESUNTA INCIDENCIA DISCIPLINARIA, POR NO ADELANTAR CON CELERIDAD Y EFICACIA LA GESTIÓN PARA DECIDIR LAS SOLICITUDES DE PERMISO DE VERTIMIENTOS PRESENTADAS POR LAS ESTACIONES DE SERVICIO."/>
    <s v="LA SITUACIÓN DESCRITA TIENE COMO CAUSA LA INAPLICACIÓN DE LOS PROCEDIMIENTOS ESTABLECIDOS, ASÍ COMO, LA INEFICIENCIA ESPECIALMENTE CONFIGURADA DURANTE LOS AÑOS 2011 A 2014, EN RELACIÓN CON IAS FUNCIONES DE CONTROL Y SEGUIMIENTO."/>
    <n v="1"/>
    <s v="ATENDER Y DECIDIR DE FONDO LAS SOLICITUDES DE PERMISO DE VERTIMIENTOS RADICADAS POR LAS ESTACIONES DE SERVICIO."/>
    <m/>
    <s v="ACTUACIONES ADMINISTRATIVAS QUE RESUELVEN EL TRÁMITE DE PERMISO DE VERTIMIENTOS DE LAS EDS/ TOTAL (291) SOLICITUDES DE PERMISO DE VERTIMIENTOS SIN DECISIÓN DE FONDO *100"/>
    <s v="SRHS"/>
    <n v="50"/>
    <d v="2016-09-02T00:00:00"/>
    <d v="2017-08-26T00:00:00"/>
    <n v="51.142857142857146"/>
    <n v="50"/>
    <n v="1"/>
    <n v="51.142857142857146"/>
    <n v="51.142857142857146"/>
    <n v="51.142857142857146"/>
    <s v="AC"/>
    <x v="0"/>
    <x v="4"/>
    <m/>
  </r>
  <r>
    <s v="Plan de mejoramiento"/>
    <s v="2.1.2.1"/>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n v="3"/>
    <s v="LA SSFFS EMITIRÁ UNA COMUNICACIÓN OFICIAL INFORMÁNDOLE AL USUARIO DE LAS OBLIGACIONES ECONÓMICAS DE EVALUACIÓN, SEGUIMIENTO Y/O COMPENSACIÓN A QUE HAYA LUGAR QUE DEBE CUMPLIR."/>
    <m/>
    <s v="ALERTA DE VENCIMIENTO AJUSTADO"/>
    <s v="ALERTA DE  LAS OBLIGACIONES EN LOS CONCEPTOS TÉCNICOS DE AUTORIZACIÓN PARA LAS VIGENCIAS 2003-2014 / CONCEPTOS TÉCNICOS IDENTIFICADOS SIN LOS RESPECTIVOS PAGOS"/>
    <n v="0.5"/>
    <d v="2017-05-24T00:00:00"/>
    <d v="2018-03-31T00:00:00"/>
    <n v="44.428571428571431"/>
    <n v="25"/>
    <n v="1"/>
    <n v="44.428571428571431"/>
    <n v="44.428571428571431"/>
    <n v="44.428571428571431"/>
    <s v="AC"/>
    <x v="0"/>
    <x v="2"/>
    <m/>
  </r>
  <r>
    <s v="Estados Contables"/>
    <s v="2.3.1.2.3.1"/>
    <s v="HALLAZGO ADMINISTRATIVO CON PRESUNTA INCIDENCIA DISCIPLINARIA: POR ENCONTRARSE REGISTRADOS 3.824 PAGOS, EN LA CUENTA DE OTROS PASIVOS INGRESOS RECIBIDOS POR ANTICIPADO POR TRÁMITES DE EVALUACIÓN Y SEGUIMIENTO, COMO VALORES SIN IDENTIFICAR"/>
    <s v="A CIERRE DICIEMBRE 31 DE 2016, LA SECRETARIA DISTRITAL DE AMBIENTE TIENE 3.824 PAGOS RECIBIDOS POR ANTICIPADO SIN IDENTIFICAR, POR VALOR DE $2.042,4 MILLONES, CONTRAVINIENDO LO SEÑALADO EN LA RESOLUCIÓN 119 DE 2006 &quot;POR LA CUAL SE ADOPTA EL MODELO ESTÁNDAR DE PROCEDIMIENTOS PARA LA SOSTENIBILIDAD DEL SISTEMA DE CONTABILIDAD PÚBLICA."/>
    <n v="1"/>
    <s v="ADELANTAR LAS GESTIONES ADMINISTRATIVAS NECESARIAS PARA IDENTIFICAR LOS RECAUDOS QUE SE ENCUENTRAN RECONOCIDOS EN INGRESOS RECIBIDOS POR ANTICIPADO."/>
    <m/>
    <s v="RECAUDOS EN INGRESOS RECIBIDOS POR ANTICIPADO GESTIONADOS"/>
    <s v="RECAUDOS EN INGRESOS RECIBIDOS POR ANTICIPADO GESTIONADOS / RECAUDOS EN INGRESOS RECIBIDOS POR ANTICIPADO"/>
    <n v="0.7"/>
    <d v="2017-05-24T00:00:00"/>
    <d v="2018-04-30T00:00:00"/>
    <n v="48.714285714285715"/>
    <n v="80"/>
    <n v="1"/>
    <n v="48.714285714285715"/>
    <n v="48.714285714285715"/>
    <n v="48.714285714285715"/>
    <s v="AC"/>
    <x v="1"/>
    <x v="9"/>
    <m/>
  </r>
  <r>
    <s v="N/A"/>
    <s v="3.1.1"/>
    <s v="HALLAZGO ADMINISTRATIVO CON PRESUNTA INCIDENCIA DISCIPLINARIA, POR LA FALTA DE ACTUALIZACIÓN DE LOS MAPAS DE RUIDO Y DE LAS RESPECTIVAS ZONAS CRÍTICAS."/>
    <s v="FALTA DE ACTUALIZACIÓN DE LOS MAPAS DE RUIDO Y DE LAS RESPECTIVAS ZONAS CRÍTICAS. EN RELACIÓN CON LOS MAPAS DE RUIDO Y LAS ZONAS CRÍTICAS, DE ACUERDO CON LOS REGISTROS Y LA INFORMACIÓN SUMINISTRADA POR LA SDA, SE TIENE QUE LA ÚLTIMA ACTUALIZACIÓN DE ESTOS INSTRUMENTOS FUE REALIZADA EN EL AÑO 2011; POR LO TANTO, SE ESTABLECE LA AUSENCIA DE GESTIÓN POR PARTE DE LA ENTIDAD PARA CUMPLIR LA PERIODICIDAD REQUERIDA EN MATERIA DE ESA ACTUALIZACIÓN, SEGÚN LA NORMATIVIDAD VIGENTE."/>
    <n v="1"/>
    <s v="ACTUALIZAR LOS MAPAS DE RUIDO DE LAS LOCALIDADES URBANAS DEL DISTRITO CAPITAL EN CUMPLIMIENTO CON LOS PARÁMETROS ESTABLECIDOS EN LA RESOLUCIÓN 0627/2006 EMITIDA POR EL ENTONCES MINISTERIO DE AMBIENTE, VIVIENDA Y DESARROLLO TERRITORIAL."/>
    <m/>
    <s v="MAPAS DE RUIDO ACTUALIZADOS"/>
    <s v="NO. DE MAPAS DE RUIDO ACTUALIZADOS DE LAS LOCALIDADES URBANAS DEL DISTRITO/ TOTAL DE MAPAS A ACTUALIZAR DE LAS LOCALIDADES URBANAS DEL DISTRITO"/>
    <n v="1"/>
    <d v="2017-11-22T00:00:00"/>
    <d v="2018-06-30T00:00:00"/>
    <n v="31.428571428571427"/>
    <n v="100"/>
    <n v="1"/>
    <n v="31.428571428571427"/>
    <n v="31.428571428571427"/>
    <n v="31.428571428571427"/>
    <s v="AC"/>
    <x v="0"/>
    <x v="0"/>
    <m/>
  </r>
  <r>
    <s v="Planes, Programas y Proyectos"/>
    <s v="3.1.1"/>
    <s v="HALLAZGO DE CARÁCTER ADMINISTRATIVO, POR EL PORCENTAJE DE DATOS QUE NO SON VÁLIDOS, EN EL MARCO DE OPERACIÓN DE LA RMCAB."/>
    <s v="LAS CIRCUNSTANCIAS ESTABLECIDAS SE GENERAN POR CUANTO LA ENTIDAD NO ESTRUCTURA LAS ACTIVIDADES REQUERIDAS PARA EL DESARROLLO DE LAS METAS INSTITUCIONALES, DE MANERA ARTICULADA. EL HECHO DE QUE LA SDA NO CONSOLIDE MEDIDAS PARA MEJORAR LA EFICIENCIA DE LOS EQUIPOS DE LA RMCAB, Y NO LOGRE LA REDUCCIÓN DE LAS FALLAS QUE SE PUEDAN PRESENTAR, GENERA UN PORCENTAJE DE DATOS ‘NO VÁLIDOS’, LO CUAL DIFICULTA EL CONTROL DE LA CONTAMINACIÓN DEL AIRE EN LA CIUDAD"/>
    <n v="1"/>
    <s v="REALIZAR UN REPORTE TRIMESTRAL DE LA CANTIDAD Y  TIPO DE EVENTOS PRESENTADOS ASOCIADOS A SUMINISTRO DE INFORMACIÓN ERRÓNEA Y ACTUAR SOBRE LAS CAUSAS IMPUTABLES A LA SDA Y QUE SEAN MÁS RECURRENTES  Y/O DE MAYOR INCIDENCIA."/>
    <m/>
    <s v="INFORMES TRIMESTRALES"/>
    <s v="INFORMES REALIZADOS / INFORMES PROGRAMADOS"/>
    <n v="3"/>
    <d v="2017-08-28T00:00:00"/>
    <d v="2018-06-30T00:00:00"/>
    <n v="43.714285714285715"/>
    <n v="0"/>
    <n v="0"/>
    <n v="0"/>
    <n v="0"/>
    <n v="43.714285714285715"/>
    <s v="AC"/>
    <x v="0"/>
    <x v="0"/>
    <m/>
  </r>
  <r>
    <s v="N/A"/>
    <s v="3.1.3"/>
    <s v="HALLAZGO ADMINISTRATIVO POR LA DEFICIENTE IMPLEMENTACIÓN DEL PROCEDIMIENTO 126PM04-PR14 - VERSIÓN 5.0. “MONITOREO, SEGUIMIENTO Y CONTROL DE RUIDO EN EL DISTRITO CAPITAL”."/>
    <s v="DEFICIENTE IMPLEMENTACIÓN DEL PROCEDIMIENTO 126PM04-PR14 - VERSIÓN 5.0. ; SE PRESENTA INCUMPLIMIENTO DEL PROCEDIMIENTO, ASÍ COMO LOS LITERALES LITERAL J Y K DEL ARTÍCULO 3 DE LA LEY 152 DE 1994, EN TANTO QUE EN MATERIA DEL SISTEMA DE CONTROL INTERNO NO SE OBSERVA LO ESTABLECIDO EN LOS LITERALES B, D, E, F Y H DEL ARTÍCULO 2º DE LA LEY 87 DE 1993 Y EL ARTÍCULO 3 DE LA LEY 1712 DE 2014 - ‘PRINCIPIO DE CALIDAD DE LA INFORMACIÓN’."/>
    <n v="1"/>
    <s v="SOCIALIZACIÓN DEL PROCEDIMIENTO 126PM04-PR14 “MONITOREO, SEGUIMIENTO Y CONTROL DE RUIDO EN EL DISTRITO CAPITAL”"/>
    <m/>
    <s v="PROCEDIMIENTO SOCIALIZADO"/>
    <s v="NO. DE SOCIALIZACIONES REALIZADAS /NO. DE SOCIALIZACIONES PROGRAMADAS DEL GRUPO RUIDO"/>
    <n v="1"/>
    <d v="2017-11-22T00:00:00"/>
    <d v="2018-06-30T00:00:00"/>
    <n v="31.428571428571427"/>
    <n v="0"/>
    <n v="0"/>
    <n v="0"/>
    <n v="0"/>
    <n v="31.428571428571427"/>
    <s v="AC"/>
    <x v="0"/>
    <x v="0"/>
    <m/>
  </r>
  <r>
    <s v="N/A"/>
    <s v="3.1.4"/>
    <s v="HALLAZGO ADMINISTRATIVO, POR LA INADECUADA PLANEACIÓN DE LAS ACTIVIDADES PROGRAMADAS PARA LA META 24 DEL PROYECTO 574."/>
    <s v="INADECUADA PLANEACIÓN DE LAS ACTIVIDADES PROGRAMADAS PARA LA META 24 DEL PROYECTO 574; LA SDA REALIZA UN PLAN DE ACCIÓN ANUAL EN EL CUAL DISCRIMINA LAS ACTIVIDADES A REALIZAR POR META DE CADA VIGENCIA. CARECE ENTONCES DE EVIDENCIA DOCUMENTAL QUE DÉ CUENTA DE EJERCICIOS DE PLANEACIÓN Y PRIORIZACIÓN DE LOS TEMAS U ZONAS A INTERVENIR EN LA VIGENCIA, DE ACUERDO CON LAS ACTIVIDADES PROPUESTAS EN EL PLAN DE ACCIÓN ANUAL, AUN CUANDO SE POSEE INFORMACIÓN SOBRE PUNTOS CRÍTICOS, ÁREAS CRÍTICAS."/>
    <n v="1"/>
    <s v="CONSOLIDAR LA EVIDENCIA DOCUMENTAL (REGISTROS) QUE DE CUENTA DE LOS EJERCICIOS DE PLANEACIÓN DE LAS ACTIVIDADES PROPUESTAS EN EL PLAN DE ACCIÓN ANUAL PARA EL CUMPLIMIENTO DE LA META PROPUESTA EN EL PROYECTO 979, EN EL SERVIDOR DE LA ENTIDAD"/>
    <m/>
    <s v="REGISTROS DOCUMENTALES REPORTADOS  EN EL SERVIDOR DE LA ENTIDAD CON LAS EVIDENCIAS DE SOPORTE"/>
    <s v="NO. DE REGISTROS DOCUMENTALES CON EVIDENCIAS, REGISTRADOS EN EL SERVIDOR DE LA ENTIDAD POR PARTE DEL GRUPO RUIDO/NO. TOTAL DE REGISTROS EN EL SERVIDOR"/>
    <n v="1"/>
    <d v="2017-11-22T00:00:00"/>
    <d v="2018-06-30T00:00:00"/>
    <n v="31.428571428571427"/>
    <n v="0"/>
    <n v="0"/>
    <n v="0"/>
    <n v="0"/>
    <n v="31.428571428571427"/>
    <s v="AC"/>
    <x v="0"/>
    <x v="0"/>
    <m/>
  </r>
  <r>
    <s v="Gestión Contractual"/>
    <s v="3.2.4"/>
    <s v="HALLAZGO ADMINISTRATIVO CON PRESUNTA INCIDENCIA DISCIPLINARIA, POR LA INADECUADA ESTRUCTURACIÓN DE LOS SOPORTES QUE ACREDITAN LA EJECUCIÓN DE LOS CONTRATOS DE PRESTACIÓN DE SERVICIOS PROFESIONALES"/>
    <s v="NO HAY UNA ADECUADA PLANEACIÓN Y ADEMÁS EN VARIOS CASOS NO SE ESTRUCTURAN LAS OBLIGACIONES EN FORMA CLARA, COHERENTE Y VERIFICABLE, COMO TAMPOCO SE EXIGEN SOPORTES IDÓNEOS PARA ACREDITAR LA EJECUCIÓN."/>
    <n v="1"/>
    <s v="EFECTUAR CAPACITACIÓN  SOBRE LAS DIRECTRICES  A SEGUIR  PARA EVIDENCIAR LA EJECUCIÓN CONTRACTUAL SEGÚN LOS SOPORTES ADJUNTADOS POR LOS CONTRATISTAS DEL GRUPO RUIDO"/>
    <m/>
    <s v="CAPACITACIÓN SOBRE ADECUADO DILIGENCIAMIENTO Y SOPORTE DEL IAAP."/>
    <s v="NO. DE CAPACITACIONES REALIZADAS A SUPERVISORES Y CONTRATISTAS /TOTAL DE CAPACITACIONES PROGRAMADAS"/>
    <n v="1"/>
    <d v="2017-11-22T00:00:00"/>
    <d v="2018-04-30T00:00:00"/>
    <n v="22.714285714285715"/>
    <n v="0"/>
    <n v="0"/>
    <n v="0"/>
    <n v="0"/>
    <n v="22.714285714285715"/>
    <s v="AC"/>
    <x v="0"/>
    <x v="0"/>
    <m/>
  </r>
  <r>
    <s v="N/A"/>
    <s v="4.1.1"/>
    <s v="HALLAZGO DE CARÁCTER ADMINISTRATIVO CON PRESUNTA INCIDENCIA DISCIPLINARIA, POR NO ATENDER LOS DERECHOS DE PETICIÓN RELACIONADOS CON LA DESCONTAMINACIÓN DEL AIRE DE LA CIUDAD, DENTRO DE LOS PLAZOS PREVISTOS EN EL RESPECTIVO MARCO NORMATIVO."/>
    <s v="ESTA SITUACIÓN SE DEBE A LA FALTA DE GESTIÓN DE LA SDA PARA ATENDER CON LA OPORTUNIDAD DEBIDA LAS PETICIONES QUE RECIBE, EN CONTRAVÍA DE LOS PRINCIPIOS DE EFICIENCIA, EFICACIA, TRANSPARENCIA, ECONOMÍA Y CELERIDAD. LAS CIRCUNSTANCIAS DESCRITAS AFECTAN A LOS RESPECTIVOS PETICIONARIOS QUE NO CUENTAN CON UNA OPORTUNA RESPUESTA, ADEMÁS DEL IMPACTO NEGATIVO QUE SE GENERA EN LA ACTIVIDAD INSTITUCIONAL POR CUENTA DE ESA INADECUADA GESTIÓN."/>
    <n v="1"/>
    <s v="ATENDER OPORTUNAMENTE LOS DERECHOS DE PETICIÓN RELACIONADOS CON LA CONTAMINACIÓN DEL AIRE DE LA CIUDAD (FUENTES FIJAS, FUENTES MÓVILES)."/>
    <m/>
    <s v="DERECHOS DE PETICIÓN ATENDIDOS OPORTUNAMENTE."/>
    <s v="DERECHOS DE PETICIÓN ATENDIDOS OPORTUNAMENTE / NÚMERO DE DERECHOS DE PETICIÓN RECIBIDOS"/>
    <n v="1"/>
    <d v="2017-08-28T00:00:00"/>
    <d v="2018-06-30T00:00:00"/>
    <n v="43.714285714285715"/>
    <n v="95.8"/>
    <n v="1"/>
    <n v="43.714285714285715"/>
    <n v="43.714285714285715"/>
    <n v="43.714285714285715"/>
    <s v="AC"/>
    <x v="0"/>
    <x v="0"/>
    <m/>
  </r>
  <r>
    <s v="N/A"/>
    <s v="3.1.1"/>
    <s v="HALLAZGO ADMINISTRATIVO, POR EL DESARROLLO INADECUADO DE ALGUNAS ACTIVIDADES PREVISTAS PARA EL CUMPLIMIENTO DE METAS,  EN EL MARCO DE LAS LÍNEAS PROGRAMÁTICAS DE LA POLÍTICA DE HUMEDALES DEL DISTRITO CAPITAL."/>
    <s v="FALTA ARMONIZACIÓN ENTRE PLAN DE ACCIÓN DE LA POLÍTICA PÚBLICA DE HUMEDALES Y PMAS POR PLAN DE ACCIÓN DE LA POLÍTICA ADOPTADO EN 2015 Y PMAS ADOPTADOS EN VIGENCIAS ANTERIORES"/>
    <n v="1"/>
    <s v="REVISAR LOS PLANES DE MANEJO AMBIENTAL - PMA DE LOS PARQUES ECOLÓGICOS DISTRITALES DE HUMEDAL - PEDH, CON EL FIN DE ARMONIZAR LAS ACCIONES DE LOS QUE ASÍ LO REQUIERAN, CON LAS CONTENIDAS EN EL PLAN DE ACCIÓN DE LA POLÍTICA PÚBLICA DISTRITAL DE HUMEDALES."/>
    <m/>
    <s v="REVISIÓN ARMONIZACIÓN DE  PMAS FRENTE A PLAN DE ACCIÓN DE LA POLÍTICA DE HUMEDALES"/>
    <s v="PMA ARMONIZADOS /  TOTAL DE PMAS"/>
    <n v="100"/>
    <d v="2018-02-12T00:00:00"/>
    <d v="2018-12-31T00:00:00"/>
    <n v="46"/>
    <n v="0"/>
    <n v="0"/>
    <n v="0"/>
    <n v="0"/>
    <n v="0"/>
    <s v="AC"/>
    <x v="3"/>
    <x v="10"/>
    <m/>
  </r>
  <r>
    <s v="N/A"/>
    <s v="3.1.2"/>
    <s v="HALLAZGO ADMINISTRATIVO CON PRESUNTA INCIDENCIA DISCIPLINARIA, POR NO CONTAR CON LA HOJA DE VIDA Y REPORTE DE MEDICIÓN DEL INDICADOR “% DE REDUCCIÓN EN LA CONTAMINACIÓN SONORA EN ÁREAS ESTRATÉGICAS DEFINIDAS”, EN EL MARCO DE LA META 24 DEL PROYECTO DE INVERSIÓN 574"/>
    <s v="NO CONTAR CON LA HOJA DE VIDA Y REPORTE DE MEDICIÓN DEL INDICADOR “% DE REDUCCIÓN EN LA  CONTAMINACIÓN SONORA EN ÁREAS ESTRATÉGICAS DEFINIDAS”, DE LA META 24 DEL PROYECTO DE INVERSIÓN 574. NO SE CUENTA CON LA HOJA DE VIDA Y REPORTE DE MEDICIÓN DEL INDICADOR “% DE REDUCCIÓN EN LA CONTAMINACIÓN SONORA EN ÁREAS ESTRATÉGICAS DEFINIDAS”, NO TIENE CONFIGURADO EL SOPORTE PARA LA VERIFICACIÓN DE LA INFORMACIÓN  REPORTADA POR LA ENTIDAD, PARA EL CUMPLIMIENTO DE LA META DE PLAN DE DESARROLLO."/>
    <n v="1"/>
    <s v="REPORTAR EN EL POA AVANCES DEL PROYECTO DE INVERSIÓN 979 DE SCAAV DE ACUERDO CON LA HOJA DE VIDA DEL INDICADOR."/>
    <m/>
    <s v="REPORTES DEL PROYECTO EN EL POA"/>
    <s v="REPORTES EFECTUADOS EN EL POA/TOTAL DE REPORTES PROGRAMADOS EN EL POA"/>
    <n v="1"/>
    <d v="2017-11-22T00:00:00"/>
    <d v="2018-11-21T00:00:00"/>
    <n v="52"/>
    <n v="8.33"/>
    <n v="1"/>
    <n v="52"/>
    <n v="0"/>
    <n v="0"/>
    <s v="AC"/>
    <x v="0"/>
    <x v="0"/>
    <m/>
  </r>
  <r>
    <s v="N/A"/>
    <s v="3.1.2"/>
    <s v="HALLAZGO ADMINISTRATIVO CON PRESUNTA INCIDENCIA DISCIPLINARIA, POR NO CONTAR CON LOS PMA DE LOS HUMEDALES EL TUNJO, SALITRE Y LA ISLA, Y POR NO CONSIDERAR EN SU INTERVENCIÓN EL PROTOCOLO DE RECUPERACIÓN Y REHABILITACIÓN ECOLÓGICA DE HUMEDALES."/>
    <s v="INCUMPLIMIENTO EN LOS PROTOCOLOS DE INTERVENCION DE LOS HUMEDALES EL TUNJO, SALITRE Y LA ISLA"/>
    <n v="1"/>
    <s v="CUMPLIR CON LA INTERVENCIÓN EN LOS HUMEDALES EL TUNJO Y SALITRE SEGÚN LO ESTABLECIDO EN EL PROTOCOLO DE RECUPERACAIÓN Y REHABILITACIÓN ECOLÓGICA DE HUMEDALES EN CENTROS URBANOS MIENTRAS SE FORMULAN O CULMINAN LOS PMA"/>
    <m/>
    <s v="CUMPLIMIENTO DE LOS PROTOCOLOS DE INTERVENCION DE LOS 2 HUMEDALES"/>
    <s v="ACTIVIDADES EJECUTADAS DURANTE EL PERIODO / ACTIVIDADES PROGRAMADAS PARA EL PERIODO"/>
    <n v="100"/>
    <d v="2018-02-12T00:00:00"/>
    <d v="2018-12-31T00:00:00"/>
    <n v="46"/>
    <n v="0"/>
    <n v="0"/>
    <n v="0"/>
    <n v="0"/>
    <n v="0"/>
    <s v="AC"/>
    <x v="3"/>
    <x v="10"/>
    <m/>
  </r>
  <r>
    <s v="N/A"/>
    <s v="3.1.2"/>
    <s v="HALLAZGO ADMINISTRATIVO CON PRESUNTA INCIDENCIA DISCIPLINARIA, POR NO CONTAR CON LOS PMA DE LOS HUMEDALES EL TUNJO, SALITRE Y LA ISLA, Y POR NO CONSIDERAR EN SU INTERVENCIÓN EL PROTOCOLO DE RECUPERACIÓN Y REHABILITACIÓN ECOLÓGICA DE HUMEDALES."/>
    <s v="FALTAN LOS ACTOS ADMINISTRATIVOS (RESOLUCIÓN DE LA SDA PARA APROBAR LOS PMA DE PEDH EL TUNJO Y EL SALITRE)"/>
    <n v="2"/>
    <s v="ENVIAR A LA DIRECCIÓN LEGAL AMBIENTAL DE LA SECRETARÍA DISTRITAL DE AMBIENTE LOS DOCUMENTOS TÉCNICOS RECIBIDOS PARA SU TRÁMITE DE APROBACIÓN, SEGÚN MARCO NORMATIVO VIGENTE."/>
    <m/>
    <s v="PLANES DE MANEJO APROBADOS."/>
    <s v="PLANES DE MANEJO APROBADOS"/>
    <n v="100"/>
    <d v="2018-02-12T00:00:00"/>
    <d v="2018-12-31T00:00:00"/>
    <n v="46"/>
    <n v="0"/>
    <n v="0"/>
    <n v="0"/>
    <n v="0"/>
    <n v="0"/>
    <s v="AC"/>
    <x v="2"/>
    <x v="8"/>
    <m/>
  </r>
  <r>
    <s v="N/A"/>
    <s v="3.1.2"/>
    <s v="HALLAZGO ADMINISTRATIVO CON PRESUNTA INCIDENCIA DISCIPLINARIA, POR NO CONTAR CON LOS PMA DE LOS HUMEDALES EL TUNJO, SALITRE Y LA ISLA, Y POR NO CONSIDERAR EN SU INTERVENCIÓN EL PROTOCOLO DE RECUPERACIÓN Y REHABILITACIÓN ECOLÓGICA DE HUMEDALES."/>
    <s v="SE REQUIERE UN PROCESO DE CONSULTA PREVIA CON LA COMUNIDAD INDÍGENA DEL PEDH LA ISLA, DESPUÉS DEL CUAL SE PODRÁ DISEÑAR, PARTICIPATIVAMENTE, EL PMA"/>
    <n v="3"/>
    <s v="ACTUALIZAR EL PROCEDIMIENTO &quot;FORMULACIÓN Y/O AJUSTES DE POLÍTICAS Y/O INSTRUMENTOS DE PLANEACIÓN AMBIENTAL&quot; CÓDIGO 26PM02-PR13- MEDIANTE LA INCLUSIÓN DE UN CONTROL PARA GARANTIZAR LA APLICACIÓN DEL PROCESO DE CONSULTA PREVIA EN CASO DE QUE SE REQUIERA."/>
    <m/>
    <s v="PROCEDIMIENTO AJUSTADO"/>
    <s v="PROCEDIMIENTO AJUSTADO"/>
    <n v="100"/>
    <d v="2018-02-12T00:00:00"/>
    <d v="2018-12-31T00:00:00"/>
    <n v="46"/>
    <n v="0"/>
    <n v="0"/>
    <n v="0"/>
    <n v="0"/>
    <n v="0"/>
    <s v="AC"/>
    <x v="2"/>
    <x v="8"/>
    <m/>
  </r>
  <r>
    <s v="N/A"/>
    <s v="3.1.3"/>
    <s v="HALLAZGO ADMINISTRATIVO, POR EL INADECUADO DESARROLLO DE ALGUNAS ACTIVIDADES CORRESPONDIENTES A LAS CINCO (5) ESTRATEGIAS PARA LA EJECUCIÓN DE LOS PMAS APROBADOS."/>
    <s v="PROGRAMAS Y PROYECTOS DE LOS PMAS, ATENDIDOS PARCIALMENTE O SIN EJECUTAR"/>
    <n v="1"/>
    <s v="REVISAR LOS PMAS CON EL FIN DE PRIORIZAR LOS QUE REQUIERAN ACTUALIZACIÓN, DE CONFORMIDAD CON LO ESTIPULADO EN LA RESOLUCIÓN NO. 196 DE 2006 DEL MINISTERIO DE AMBIENTE Y DESARROLLO SOSTENIBLE."/>
    <m/>
    <s v="PRIORIZACIÓN PMA PARA ACTUALIZACIÓN"/>
    <s v="PMA ACTUALIZADOS / PMA PRIORIZADOS PARA ACTUALIZACIÓN"/>
    <n v="100"/>
    <d v="2018-02-12T00:00:00"/>
    <d v="2018-12-31T00:00:00"/>
    <n v="46"/>
    <n v="0"/>
    <n v="0"/>
    <n v="0"/>
    <n v="0"/>
    <n v="0"/>
    <s v="AC"/>
    <x v="3"/>
    <x v="10"/>
    <m/>
  </r>
  <r>
    <s v="N/A"/>
    <s v="3.1.4"/>
    <s v="HALLAZGO ADMINISTRATIVO CON PRESUNTA INCIDENCIA DISCIPLINARIA, POR LA FALTA DE SEGUIMIENTO Y EXIGENCIA DE AVANCES, FRENTE AL CUMPLIMIENTO DE ALGUNAS ESTRATEGIAS DE LOS PMAS, APROBADOS A LA FECHA."/>
    <s v="FALTAN INDICADORES DE RESULTADO Y DE GRADO DE AVANCE AL CUMPLIMIENTO EN LA IMPLEMENTACIÓN DE LOS PMAS"/>
    <n v="1"/>
    <s v="IMPLEMENTAR UNA HERRAMIENTA QUE PERMITA REALIZAR SEGUIMIENTO AL CUMPLIMIENTO DE LAS ACCIONES ESTABLECIDAS EN LOS PMAS."/>
    <m/>
    <s v="IMPLEMENTACIÓN DE HERRAMIENTA"/>
    <s v="HERRAMIENTA EN FUNCIONAMIENTO"/>
    <n v="100"/>
    <d v="2018-02-12T00:00:00"/>
    <d v="2018-12-31T00:00:00"/>
    <n v="46"/>
    <n v="0"/>
    <n v="0"/>
    <n v="0"/>
    <n v="0"/>
    <n v="0"/>
    <s v="AC"/>
    <x v="3"/>
    <x v="10"/>
    <m/>
  </r>
  <r>
    <s v="N/A"/>
    <s v="3.1.4"/>
    <s v="HALLAZGO ADMINISTRATIVO CON PRESUNTA INCIDENCIA DISCIPLINARIA, POR LA FALTA DE SEGUIMIENTO Y EXIGENCIA DE AVANCES, FRENTE AL CUMPLIMIENTO DE ALGUNAS ESTRATEGIAS DE LOS PMAS, APROBADOS A LA FECHA."/>
    <s v="BAJA EXIGENCIA AL CUMPLIMIENTO DE LA IMPLEMENTACIÓN DE LOS PMAS POR PARTE DE LOS ACTORES INTERNOS Y EXTERNOS INVOLUCRADOS"/>
    <n v="2"/>
    <s v="REALIZAR ALERTAS DE SEGUIMIENTO, A LAS DEPENDENCIAS RESPONSABLES  DE LAS ACCIONES DE CONTROL POR INCUMPLIMIENTOS EN LA IMPLEMENTACIÓN DE LOS PMAS"/>
    <m/>
    <s v="REQUERIMIENTOS INTERNOS Y EXTERNOS"/>
    <s v="REQUERIMIENTOS CON SEGUIMIENTO / REQUERIMIENTOS REALIZADOS"/>
    <n v="0.5"/>
    <d v="2018-02-12T00:00:00"/>
    <d v="2018-12-31T00:00:00"/>
    <n v="46"/>
    <n v="0"/>
    <n v="0"/>
    <n v="0"/>
    <n v="0"/>
    <n v="0"/>
    <s v="AC"/>
    <x v="3"/>
    <x v="10"/>
    <m/>
  </r>
  <r>
    <s v="N/A"/>
    <s v="3.1.5"/>
    <s v="HALLAZGO ADMINISTRATIVO, POR NO CONTAR CON UNA PERMANENTE ADMINISTRACIÓN DE LOS PARQUES ECOLÓGICOS DISTRITALES DE HUMEDAL, PARA GARANTIZAR SU CONSERVACIÓN Y RECUPERACIÓN"/>
    <s v="LOS PEDH PRESENTAN LAPSOS SIN ADMINISTRACIÓN, CONTRATOS  CON DURACIÓN PROMEDIO DE 8 MESES"/>
    <n v="1"/>
    <s v="PLANTEAR PLAN DE CONTINGENCIA DE ADMINISTRACIÓN DE LOS PEDH, A EFECTOS DE GARANTIZAR SU ADMINISTRACIÓN CONSTANTE."/>
    <m/>
    <s v="PLAN DE CONTINGENCIA ELABORADO"/>
    <s v="PLAN DE CONTINGENCIA ELABORADO"/>
    <n v="100"/>
    <d v="2018-02-12T00:00:00"/>
    <d v="2018-12-31T00:00:00"/>
    <n v="46"/>
    <n v="0"/>
    <n v="0"/>
    <n v="0"/>
    <n v="0"/>
    <n v="0"/>
    <s v="AC"/>
    <x v="1"/>
    <x v="11"/>
    <m/>
  </r>
  <r>
    <s v="N/A"/>
    <s v="3.1.5"/>
    <s v="HALLAZGO ADMINISTRATIVO CON PRESUNTA INCIDENCIA DISCIPLINARIA, POR INCUMPLIMIENTO DE ALGUNAS OBLIGACIONES DEL CONVENIO INTERADMINISTRATIVO 033 DE 2011."/>
    <s v="SE IDENTIFICARON DOS INFORMES TÉCNICOS RELACIONADOS CON LA EVALUACIÓN DE LOS NIVELES DE RUIDO DE AERONAVES EN ZONAS ALEDAÑAS AL AEROPUERTO INTERNACIONAL EL DORADO, LOS CUALES CORRESPONDEN AL PRIMER Y SEGUNDO SEMESTRE DE 2015."/>
    <n v="1"/>
    <s v="ACTUALIZAR EL PROCEDIMIENTO &quot;OPERACIÓN DEL SISTEMA DE MONITOREO Y VIGILANCIA DE RUIDO DEL AEROPUERTO EL DORADO&quot; (126PM04-PR13)."/>
    <m/>
    <s v="PROCEDIMIENTO ACTUALIZADO"/>
    <s v="PROCEDIMIENTO ACTUALIZADO"/>
    <n v="1"/>
    <d v="2017-11-22T00:00:00"/>
    <d v="2018-11-21T00:00:00"/>
    <n v="52"/>
    <n v="0"/>
    <n v="0"/>
    <n v="0"/>
    <n v="0"/>
    <n v="0"/>
    <s v="AC"/>
    <x v="0"/>
    <x v="0"/>
    <m/>
  </r>
  <r>
    <s v="N/A"/>
    <s v="3.1.6"/>
    <s v="HALLAZGO ADMINISTRATIVO, POR DEFICIENCIAS EN LA ADMINISTRACIÓN DE LOS DATOS GENERADOS POR LOS EQUIPOS DE LA RED DE MONITOREO DEL AEROPUERTO EL DORADO"/>
    <s v="LAS 5 ESTACIONES Y LA RED DE MONITOREO ESTÁN EN FUNCIONAMIENTO Y ARROJAN RESULTADOS, ESTOS NO SE PUEDEN COMPARAR NI CORRELACIONAR, PORQUE NO SE CUENTA CON LA INFORMACIÓN QUE BRINDABA LA AERONÁUTICA CIVIL A TRAVÉS DEL RADAR. NO EXISTE UN SOPORTE TÉCNICO QUE DÉ CUENTA DE LOS BENEFICIOS EN LA UTILIZACIÓN DE LOS RESULTADOS QUE ESTÁN GENERANDO TANTO LAS 5 ESTACIONES DE MONITOREO DE PRESIÓN SONORA, COMO LA RED DE MONITOREO UBICADA EN EL AEROPUERTO INTERNACIONAL EL DORADO."/>
    <n v="1"/>
    <s v="IMPLEMENTAR UN SISTEMA DE GENERACIÓN DE DATOS DE VUELO, PARA CORRELACIONAR LOS INDICADORES ACÚSTICOS DE LAS ESTACIONES DE MONITOREO DE RUIDO."/>
    <m/>
    <s v="SISTEMA DE GENERACIÓN IMPLEMENTADO"/>
    <s v="NO. DE SISTEMAS IMPLEMENTADOS"/>
    <n v="1"/>
    <d v="2017-11-22T00:00:00"/>
    <d v="2018-11-21T00:00:00"/>
    <n v="52"/>
    <n v="0"/>
    <n v="0"/>
    <n v="0"/>
    <n v="0"/>
    <n v="0"/>
    <s v="AC"/>
    <x v="0"/>
    <x v="0"/>
    <m/>
  </r>
  <r>
    <s v="N/A"/>
    <s v="3.1.6"/>
    <s v="HALLAZGO ADMINISTRATIVO CON PRESUNTA INCIDENCIA DISCIPLINARIA, POR LA FALTA DE MEDIDAS ADOPTADAS FRENTE A FACTORES DE DETERIORO DE LOS DIFERENTES PARQUES ECOLÓGICOS DE HUMEDAL DEL DISTRITO CAPITAL."/>
    <s v="INSUFICIENTE APLICACIÓN DE MEDIDAS PREVENTIVAS Y SANCIONES FRENTE A INCUMPLIMIENTOS EN LA IMPLEMENTACIÓN DE LOS PMA Y/O FACTORES DE DETERIORO EN LOS PEDH"/>
    <n v="1"/>
    <s v="REALIZAR INFORMES TÉCNICOS  PARA REMITIRLOS LOS QUE PRESENTEN INFRACCIONES  O  FACTORES DE DETERIORO A LA DCA PARA QUE SE ADELANTEN LOS PROCESOS PERTINENTES"/>
    <m/>
    <s v="INFORMES TÉCNICOS REMITIDOS"/>
    <s v="NO. DE INFORMES REMITIDOS A DCA PARA ADELANTAR PROCESOS DURANTE EL PERIODO"/>
    <n v="100"/>
    <d v="2018-02-12T00:00:00"/>
    <d v="2018-12-31T00:00:00"/>
    <n v="46"/>
    <n v="0"/>
    <n v="0"/>
    <n v="0"/>
    <n v="0"/>
    <n v="0"/>
    <s v="AC"/>
    <x v="3"/>
    <x v="10"/>
    <m/>
  </r>
  <r>
    <s v="N/A"/>
    <s v="3.1.7"/>
    <s v="HALLAZGO ADMINISTRATIVO CON PRESUNTA INCIDENCIA DISCIPLINARIA, POR LA FALTA DE GESTIÓN EN EL CONTROL DE LA CONTAMINACIÓN AUDITIVA DE LAS LOCALIDADES ALEDAÑAS AL AEROPUERTO EL DORADO"/>
    <s v="REALIZAR SEGUIMIENTO DE RESPUESTAS TRIMESTRAL REMITIDAS AL ANLA"/>
    <n v="1"/>
    <s v="REALIZAR SEGUIMIENTO DE RESPUESTAS TRIMESTRAL REMITIDAS AL ANLA"/>
    <m/>
    <s v="SEGUIMIENTO TRIMESTRAL REMITIDAS AL ANLA"/>
    <s v="NO. DE SEGUIMIENTOS REALIZADOS EN EL TRIMESTRE/ NO. TOTAL  DE SEGUIMIENTOS PROGRAMADOS EN EL TRIMESTRE"/>
    <n v="1"/>
    <d v="2017-11-22T00:00:00"/>
    <d v="2018-11-21T00:00:00"/>
    <n v="52"/>
    <n v="0"/>
    <n v="0"/>
    <n v="0"/>
    <n v="0"/>
    <n v="0"/>
    <s v="AC"/>
    <x v="0"/>
    <x v="0"/>
    <m/>
  </r>
  <r>
    <s v="N/A"/>
    <s v="3.1.7"/>
    <s v="HALLAZGO ADMINISTRATIVO CON PRESUNTA INCIDENCIA DISCIPLINARIA, POR LA FALTA DE GESTIÓN EN EL CONTROL DE LA CONTAMINACIÓN AUDITIVA DE LAS LOCALIDADES ALEDAÑAS AL AEROPUERTO EL DORADO"/>
    <s v="LA SDA NO EJECUTA LA OBLIGACIÓN DE PREVENCIÓN Y CORRECCIÓN DE LA CONTAMINACIÓN AUDITIVA, ASÍ COMO ESTABLECER LA RESPECTIVA RED DE MONITOREO, DE ACUERDO CON EL DECRETO DISTRITAL 109 DE 2009, MODIFICADO POR EL DECRETO DISTRITAL 175 DE 2009."/>
    <n v="2"/>
    <s v="ACTUALIZAR EL PROCEDIMIENTO &quot;ACTUALIZACIÓN DE LAS ZONAS CRITICAS DE LAS MAPAS DE RUIDO DE BOGOTÁ &quot; (126PM04-PR58)"/>
    <m/>
    <s v="PROCEDIMIENTO ACTUALIZADO"/>
    <s v="NO. DE PROCEDIMIENTOS ACTUALIZADOS"/>
    <n v="0.01"/>
    <d v="2017-11-22T00:00:00"/>
    <d v="2018-11-21T00:00:00"/>
    <n v="52"/>
    <n v="0"/>
    <n v="0"/>
    <n v="0"/>
    <n v="0"/>
    <n v="0"/>
    <s v="AC"/>
    <x v="0"/>
    <x v="0"/>
    <m/>
  </r>
  <r>
    <s v="Gestión Contractual"/>
    <s v="3.2.1"/>
    <s v="HALLAZGO ADMINISTRATIVO, POR LA EJECUCIÓN DEL CONTRATO DE PRESTACIÓN DE SERVICIOS PROFESIONALES 1019 DE 2015 POR PARTE DEL CONTRATISTA CESIONARIO, SIN TENER APROBADA LA RESPECTIVA PÓLIZA DE CUMPLIMIENTO."/>
    <s v="FALTA DE CONTROLES EN EL PROCEDIMIENTO 126PA04-PR37 SUSCRIPCIÒN Y LEGALIZACIÒN DE CONTRATOS."/>
    <n v="1"/>
    <s v="ACTUALIZAR EL PROCEDIMIENTO SUSCRIPCIÓN Y LEGALIZACIÓN DE CONTRATOS  CÓDIGO: 126PA04-PR37 EN EL SENTIDO DE INCLUIR LINEAMIENTOS Y POLITICAS DE OPERACIÒN."/>
    <m/>
    <s v="PROCEDIMIENTO ACTUALIZADO"/>
    <s v="PROCEDIMIENTO ACTUALIZADO"/>
    <n v="100"/>
    <d v="2018-02-12T00:00:00"/>
    <d v="2018-12-31T00:00:00"/>
    <n v="46"/>
    <n v="0"/>
    <n v="0"/>
    <n v="0"/>
    <n v="0"/>
    <n v="0"/>
    <s v="AC"/>
    <x v="1"/>
    <x v="12"/>
    <m/>
  </r>
  <r>
    <s v="Gestión Contractual"/>
    <s v="3.2.2"/>
    <s v="HALLAZGO ADMINISTRATIVO CON PRESUNTA INCIDENCIA DISCIPLINARIA, POR INADECUADA PLANEACIÓN DEL CONTRATO DE CONSULTORÍA 1430 DE 2015 E INCONSISTENCIAS EN LA RESPECTIVA PÓLIZA DE RESPONSABILIDAD CIVIL EXTRACONTRACTUAL."/>
    <s v="INOBSERVANCIA DE LOS SUPERVISORES DE LA ACTUALIZACIÒN DE LOS VALORES DE LAS PÒLIZAS CORRESPONDIENTES A RCE"/>
    <n v="1"/>
    <s v="CONSULTAR A LA SUPERINTENDENCIA FINANCIERA DE FRENTE A LA ESPECIFICIDAD Y DETERMINACIÒN DEL ASEGURADO, TOMADOR Y BENEFICIARIO EN LA CARATULA DE LA PÒLIZA DE RESPONSABILIDAD CIVIL EXTRACONTRACTUAL, PARA QUE DE ACUERDO A ÉSTE PRONUNCIAMIENTO SE TOMEN LAS MEDIDAS NECESARIAS."/>
    <m/>
    <s v="CONSULTAS REALIZADAS"/>
    <s v="CONSULTAS REALIZADAS"/>
    <n v="100"/>
    <d v="2018-02-12T00:00:00"/>
    <d v="2018-12-31T00:00:00"/>
    <n v="46"/>
    <n v="0"/>
    <n v="0"/>
    <n v="0"/>
    <n v="0"/>
    <n v="0"/>
    <s v="AC"/>
    <x v="1"/>
    <x v="13"/>
    <m/>
  </r>
  <r>
    <s v="Gestión Contractual"/>
    <s v="3.2.2"/>
    <s v="HALLAZGO ADMINISTRATIVO CON PRESUNTA INCIDENCIA DISCIPLINARIA, POR INADECUADA PLANEACIÓN DEL CONTRATO DE CONSULTORÍA 1430 DE 2015 E INCONSISTENCIAS EN LA RESPECTIVA PÓLIZA DE RESPONSABILIDAD CIVIL EXTRACONTRACTUAL."/>
    <s v="INOBSERVANCIA DE LOS SUPERVISORES DE LA ACTUALIZACIÒN DE LOS VALORES DE LAS PÒLIZAS CORRESPONDIENTES A RCE"/>
    <n v="2"/>
    <s v="SOLICITAR A CADA UNO DE LOS SUPERVISORES REMITIR A LA SUBDIRECCIÒN CONTRACTUAL LAS PÒLIZAS ACTUALIZADAS CORRESPONDIENTES A RCE CON EL FIN DE VERIFICAR LA ACTUALIZACIÒN DE SU VALOR A LA VIGENCIA ACTUAL, PARA EL AMPARO CORRESPONDIENTE."/>
    <m/>
    <s v="PÓLIZAS ACTUALIZADAS"/>
    <s v="PÓLIZAS ACTUALIZADAS / TOTAL DE PÓLIZAS PARA ACTUALIZACIÓN"/>
    <n v="100"/>
    <d v="2018-02-12T00:00:00"/>
    <d v="2018-12-31T00:00:00"/>
    <n v="46"/>
    <n v="0"/>
    <n v="0"/>
    <n v="0"/>
    <n v="0"/>
    <n v="0"/>
    <s v="AC"/>
    <x v="1"/>
    <x v="13"/>
    <m/>
  </r>
  <r>
    <s v="Gestión Contractual"/>
    <s v="3.2.2"/>
    <s v="HALLAZGO ADMINISTRATIVO CON PRESUNTA INCIDENCIA DISCIPLINARIA, POR INADECUADA PLANEACIÓN DEL CONTRATO DE CONSULTORÍA 1430 DE 2015 E INCONSISTENCIAS EN LA RESPECTIVA PÓLIZA DE RESPONSABILIDAD CIVIL EXTRACONTRACTUAL."/>
    <s v="PLANEACIÓN INADECUADA EN EL PROCESO DE ESTRUCTURACIÓN DE LA ETAPA PRE-CONTRACTUAL DE LOS CONTRATOS DE CONSULTORÍA, EN LO REFERENTE A LA PRESENCIA DE COMUNIDADES INDÍGENAS ESTABLECIDAS EN TERRITORIOS SUSCEPTIBLES DE PMA"/>
    <n v="3"/>
    <s v="ACTUALIZAR EL PROCEDIMIENTO &quot;FORMULACIÓN Y/O AJUSTES DE POLÍTICAS Y/O INSTRUMENTOS DE PLANEACIÓN AMBIENTAL&quot; CÓDIGO 26PM02-PR13, MEDIANTE LA INCLUSIÓN DE UN CONTROL PARA GARANTIZAR QUE SE VERIFIQUE LA PRESENCIA DE COMUNIDAD ÉTNICA."/>
    <m/>
    <s v="PROCEDIMIENTO ACTUALIZADO"/>
    <s v="PROCEDIMIENTO ACTUALIZADO"/>
    <n v="100"/>
    <d v="2018-02-12T00:00:00"/>
    <d v="2018-12-31T00:00:00"/>
    <n v="46"/>
    <n v="0"/>
    <n v="0"/>
    <n v="0"/>
    <n v="0"/>
    <n v="0"/>
    <s v="AC"/>
    <x v="2"/>
    <x v="8"/>
    <m/>
  </r>
  <r>
    <s v="Gestión Contractual"/>
    <s v="3.2.3"/>
    <s v="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
    <s v="ERROR EN LA REVISIÒN DEL CLAUSULADO DE LA MINUTA DEL CONVENIO"/>
    <n v="1"/>
    <s v="SE REALIZARÀ LA MODIFICACIÒN A LA MINUTA CORRESPONDIENTE AL CONTRATO DE ASOCIACIÒN DEL HALLAZGO."/>
    <m/>
    <s v="CONTRATO ACTUALIZADO"/>
    <s v="CONTRATO ACTUALIZADO"/>
    <n v="100"/>
    <d v="2018-02-12T00:00:00"/>
    <d v="2018-12-31T00:00:00"/>
    <n v="46"/>
    <n v="0"/>
    <n v="0"/>
    <n v="0"/>
    <n v="0"/>
    <n v="0"/>
    <s v="AC"/>
    <x v="1"/>
    <x v="12"/>
    <m/>
  </r>
  <r>
    <s v="Gestión Contractual"/>
    <s v="3.2.3"/>
    <s v="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
    <s v="ERROR EN LA REVISIÒN DEL CLAUSULADO DE LA MINUTA DEL CONVENIO"/>
    <n v="2"/>
    <s v="SOCIALIZAR CON LOS PROFESIONALES DE LA SUBDIRECCIÒN CONTRACTUAL LA ACTUALIZACIÒN DEL PROCEDIMIENTO DE CELEBRACIÒN DE CONVENIOS DE ASOCIACIÒN CÓDIGO: 126PA04-PR18"/>
    <m/>
    <s v="PROCEDIMIENTO ACTUALIZADO"/>
    <s v="PORCEDIMIENTO ACTUALIZADO"/>
    <n v="100"/>
    <d v="2018-02-12T00:00:00"/>
    <d v="2018-12-31T00:00:00"/>
    <n v="46"/>
    <n v="0"/>
    <n v="0"/>
    <n v="0"/>
    <n v="0"/>
    <n v="0"/>
    <s v="AC"/>
    <x v="1"/>
    <x v="12"/>
    <m/>
  </r>
  <r>
    <s v="Gestión Contractual"/>
    <s v="3.2.4"/>
    <s v="HALLAZGO ADMINISTRATIVO CON PRESUNTA INCIDENCIA DISCIPLINARIA, POR TERMINAR SIN JUSTIFICACIÓN EL CONTRATO DE PRESTACIÓN DE SERVICIOS PROFESIONALES 1414 DE 2015."/>
    <s v="POR DESCONOCIMIENTO DE LOS CAUSALES PARA TERMINACIÒN ANTICIPADA DE UN CONTRATO"/>
    <n v="1"/>
    <s v="ACTUALIZAR EL MANUAL DE SUPERVISIÓN E INTERVENTORÍA PARA QUE EN CASO DE TERMINACIÒN ANTICIPADA, CESIÒN O CUALQUIER EVENTUALIDAD CONTRACTUAL VENGA ACOMPAÑADA DEL CONCEPTO TÈCNICO DEL SUPERVISOR ."/>
    <m/>
    <s v="MANUAL ACTUALIZADO"/>
    <s v="MANUAL ACTUALIZADO"/>
    <n v="100"/>
    <d v="2018-02-12T00:00:00"/>
    <d v="2018-12-31T00:00:00"/>
    <n v="46"/>
    <n v="0"/>
    <n v="0"/>
    <n v="0"/>
    <n v="0"/>
    <n v="0"/>
    <s v="AC"/>
    <x v="1"/>
    <x v="12"/>
    <m/>
  </r>
  <r>
    <s v="Gestión Contractual"/>
    <s v="3.2.5"/>
    <s v="HALLAZGO ADMINISTRATIVO CON PRESUNTA INCIDENCIA DISCIPLINARIA, POR INCONSISTENCIAS EN LA PLANEACIÓN Y EJECUCIÓN DEL CONTRATO DE PRESTACIÓN DE SERVICIOS 1431 DE 2015."/>
    <s v="FALTA DE COORDINACIÓN CON   OTRAS ENTIDADES DE LA ADMINISTRACIÓN DISTRITAL PARA LA EJECUCIÓN DE ACTIVIDADES DE CONTRATACIÓN PARA HUMEDALES"/>
    <n v="1"/>
    <s v="REALIZAR COORDINACIÓN INTERINSTITUCIONAL CON EL FIN DE ESTABLECER LA EJECUCIÓN DE ACCIONES COMPARTIDAS EN LOS PEDH QUE ASÍ LO REQUIERAN."/>
    <m/>
    <s v="COORDINACIÓN INTERINSTITUCIONAL"/>
    <s v="ACTAS DE REUNIÓN DE COORDINACIÓN"/>
    <n v="100"/>
    <d v="2018-02-12T00:00:00"/>
    <d v="2018-12-31T00:00:00"/>
    <n v="46"/>
    <n v="0"/>
    <n v="0"/>
    <n v="0"/>
    <n v="0"/>
    <n v="0"/>
    <s v="AC"/>
    <x v="3"/>
    <x v="10"/>
    <m/>
  </r>
  <r>
    <s v="Gestión Contractual"/>
    <s v="3.2.6"/>
    <s v="HALLAZGO ADMINISTRATIVO CON PRESUNTA INCIDENCIA DISCIPLINARIA, POR NO CUMPLIR INTEGRALMENTE EL ORDINAL 4 DEL NUMERAL 2.2. DE LA CLÁUSULA SEGUNDA DEL CONTRATO DE CONSULTORÍA 1411 DE 2015."/>
    <s v="DEFICIENCIAS EN LA FORMULACIÓN DEL PRODUCTO 4 RELACIONADO CON EL ARTÍCULO CIENTIFICO, YA QUE EN EL ESTUDIO PREVIO NO SE DELIMITÓ EL ALCANCE Y CONTENIDO DEL MISMO."/>
    <n v="1"/>
    <s v="REVISAR QUE EN LOS ESTUDIOS PREVIOS DE LOS PROCESOS DE SELECCIÓN QUE FORMULA DGA  HAYA MAYOR ESPECIFICIDAD Y  CLARIDAD EN EL CONTENIDO DE LOS PRODUCTOS SOLICITADOS."/>
    <m/>
    <s v="PORCENTAJE DE ESTUDIOS PREVIOS PROCESOS DE SELECCIÓN VERIFICADOS"/>
    <s v="NÚMERO DE ESTUDIOS PREVIOS DE LOS PROCESOS DE SELECCIÓN  VERIFICADOS/ NÚMERO TOTAL DE ESTUDIOS PREVIOS DE PROCESOS DE SELECCIÓN REALIZADOS *100"/>
    <n v="100"/>
    <d v="2018-02-12T00:00:00"/>
    <d v="2018-12-31T00:00:00"/>
    <n v="46"/>
    <n v="0"/>
    <n v="0"/>
    <n v="0"/>
    <n v="0"/>
    <n v="0"/>
    <s v="AC"/>
    <x v="3"/>
    <x v="14"/>
    <m/>
  </r>
  <r>
    <s v="Gestión Contractual"/>
    <s v="3.2.6"/>
    <s v="HALLAZGO ADMINISTRATIVO CON PRESUNTA INCIDENCIA DISCIPLINARIA, POR NO CUMPLIR INTEGRALMENTE EL ORDINAL 4 DEL NUMERAL 2.2. DE LA CLÁUSULA SEGUNDA DEL CONTRATO DE CONSULTORÍA 1411 DE 2015."/>
    <s v="DEFICIENCIAS EN LA FORMULACIÓN DEL PRODUCTO 4 RELACIONADO CON EL ARTÍCULO CIENTIFICO, YA QUE EN EL ESTUDIO PREVIO NO SE DELIMITÓ EL ALCANCE Y CONTENIDO DEL MISMO."/>
    <n v="2"/>
    <s v="CAPACITAR A LOS RESPONSABLES DE LA PARTE TÉCNICA  DE APOYO EN LA FORMULACIÓN DE LOS ESTUDIOS PREVIOS EN LOS PROCESOS DE SELECCIÓN"/>
    <m/>
    <s v="CAPACITACIONES EN FORMULACIÓN DE ESTUDIOS PREVIOS EN PROCESOS DE SELECCIÓN"/>
    <s v="NÚMERO DE CAPACITACIONES REALIZADAS EN FORMULACIÓN DE ESTUDIOS PREVIOS/ TOTAL CAPACITACIONES EN FORMULACIÓN DE ESTUDIOS PREVIOS PROGRAMADAS"/>
    <n v="100"/>
    <d v="2018-03-01T00:00:00"/>
    <d v="2018-12-31T00:00:00"/>
    <n v="43.571428571428569"/>
    <n v="0"/>
    <n v="0"/>
    <n v="0"/>
    <n v="0"/>
    <n v="0"/>
    <s v="AC"/>
    <x v="3"/>
    <x v="14"/>
    <m/>
  </r>
  <r>
    <s v="Gestión Contractual"/>
    <s v="3.2.7"/>
    <s v="HALLAZGO ADMINISTRATIVO CON PRESUNTA INCIDENCIA DISCIPLINARIA, POR INCONSISTENCIAS EN LA SUPERVISIÓN DEL CONVENIO INTERADMINISTRATIVO 1535 DE 2016."/>
    <s v="FALTA JUSTIFICACIÓN PÓRROGA, DEBILIDADES EN LA SUPERVISIÓN, SOPORTES INCOMPLETOS EN LOS CONTRATOS"/>
    <n v="1"/>
    <s v="REMITIR A LA SUBDIRECCIÓN CONTRACTUAL  TODOS LOS INFORMES Y DOCUMENTOS SOPORTES DE LA EJECUCIÓN DEL CONVENIO 1535 DE 2016"/>
    <m/>
    <s v="REMISIÓN INFORMES Y SOPORTES DEL CONVENIO"/>
    <s v="INFORMES Y SOPORTES DE CONVENIO ENVIADOS /TOTAL DE SOPORTES DEL CONVENIO"/>
    <n v="100"/>
    <d v="2018-02-12T00:00:00"/>
    <d v="2018-12-31T00:00:00"/>
    <n v="46"/>
    <n v="0"/>
    <n v="0"/>
    <n v="0"/>
    <n v="0"/>
    <n v="0"/>
    <s v="AC"/>
    <x v="3"/>
    <x v="10"/>
    <m/>
  </r>
  <r>
    <s v="Planes, Programas y Proyectos"/>
    <s v="4.1.1"/>
    <s v="HALLAZGO ADMINISTRATIVO CON PRESUNTA INCIDENCIA DISCIPLINARIA, POR NO ATENDER DENTRO DE LOS PLAZOS LEGALES, LOS DERECHOS DE PETICIÓN RELACIONADOS CON LA GESTIÓN EN LOS PARQUES ECOLÓGICOS DISTRITALES DE HUMEDAL, EN LAS VIGENCIAS 2015 Y 2016."/>
    <s v="SE EVIDENCIARON RESPUESTAS REMITIDAS EN FORMA EXTEMPORÁNEA"/>
    <n v="1"/>
    <s v="INFORMAR  AL PETICIONARIO AMPLIACIÓN DEL PLAZO DE RESPUESTA PARA ATENCIÓN A LOS DERECHOS DE PETICIÓN QUE ASÍ LO REQUIERAN; LO ANTERIOR DE CONFORMIDAD CON LO ESTIPULADO EN EL PARÁGRAFO DEL ARTÍCULO 14 DEL DECRETO 1437 DE 2011, REGULADO POR LA LEY 1755 DE 2015."/>
    <m/>
    <s v="SOLICITUDES RADICADAS POR AMPLIACIÓN TÉRMINO DE RESPUESTA"/>
    <s v="PETICIONES CON SOLICITUD DE AMPLIACIÓN DE PLAZO / TOTAL DE RESPUESTAS EXTEMPORÁNEAS"/>
    <n v="100"/>
    <d v="2018-02-12T00:00:00"/>
    <d v="2018-12-31T00:00:00"/>
    <n v="46"/>
    <n v="0"/>
    <n v="0"/>
    <n v="0"/>
    <n v="0"/>
    <n v="0"/>
    <s v="AC"/>
    <x v="3"/>
    <x v="10"/>
    <m/>
  </r>
  <r>
    <s v="Control Fiscal Interno"/>
    <s v="4.1.1"/>
    <s v="HALLAZGO ADMINISTRATIVO CON PRESUNTA INCIDENCIA DISCIPLINARIA, POR NO ATENDER DE FONDO LAS PETICIONES, QUEJAS Y RECLAMOS RELACIONADOS CON LA CONTAMINACIÓN AUDITIVA DE LA CIUDAD"/>
    <s v="NO ATENDER DE FONDO LAS PETICIONES, QUEJAS Y RECLAMOS RELACIONADOS CON LA CONTAMINACIÓN AUDITIVA DE LA CIUDAD. EN UN PRIMER ESCENARIO LA ATENCIÓN A LAS PETICIONES NO FUE DE FONDO, LA OTRA SITUACIÓN CORRESPONDE A SOLICITUDES RESPECTO DE LAS CUALES NO SE ATENDIÓ EL RESPECTIVO REQUERIMIENTO.  SE DEBE A LA FALTA DE GESTIÓN DE LA SDA PARA ATENDER CON LA OPORTUNIDAD DEBIDA LAS PETICIONES QUE RECIBE, EN CONTRAVÍA DE LOS PRINCIPIOS DE EFICIENCIA, EFICACIA, TRANSPARENCIA, ECONOMÍA Y CELERIDAD."/>
    <n v="1"/>
    <s v="ESTABLECER COMO MECANISMO DE CONTROL UN REPORTE SEMANAL CON ALERTAS, COMUNICANDO AL GRUPO DE RUIDO Y AL SUBDIRECTOR DE CALIDAD DE AIRE, AUDITIVA Y VISUAL EL ESTADO DE CUMPLIMIENTO DE LOS PQR S ALLEGADOS EN MATERIA AUDITIVA"/>
    <m/>
    <s v="PQR S ATENDIDOS EN TÉRMINO"/>
    <s v="NO. DE PQR S ATENDIDOS EN TÉRMINO/ NO. TOTAL DE PQR´S RECIBIDOS"/>
    <n v="1"/>
    <d v="2017-11-22T00:00:00"/>
    <d v="2018-11-21T00:00:00"/>
    <n v="52"/>
    <n v="0"/>
    <n v="0"/>
    <n v="0"/>
    <n v="0"/>
    <n v="0"/>
    <s v="AC"/>
    <x v="0"/>
    <x v="0"/>
    <m/>
  </r>
  <r>
    <s v="Gestión Contractual"/>
    <s v="3.1.3.2"/>
    <s v="Hallazgo administrativo por la omisión en la exigencia y verificación de las garantías de conformidad con lo dispuesto en los contratos 20161327 y 20161307"/>
    <s v="Se presentó error de digitación en la aprobación de pólizas_x000a_Falta de capacitación sobre requisitos de aprobación de garantías"/>
    <n v="1"/>
    <s v="Realizar capacitación y evaluación a los abogados de la Subdirección Contractual sobre requisitos de aprobación de garantías"/>
    <m/>
    <s v="Capacitación"/>
    <s v="Capacitación realizada"/>
    <n v="1"/>
    <d v="2018-10-01T00:00:00"/>
    <d v="2019-09-17T00:00:00"/>
    <n v="50.142857142857146"/>
    <n v="0"/>
    <n v="0"/>
    <n v="0"/>
    <n v="0"/>
    <n v="0"/>
    <s v="AC"/>
    <x v="1"/>
    <x v="3"/>
    <m/>
  </r>
  <r>
    <s v="Gestión Contractual"/>
    <s v="3.1.3.2"/>
    <s v="Hallazgo administrativo por la omisión en la exigencia y verificación de las garantías de conformidad con lo dispuesto en los contratos 20161327 y 20161307"/>
    <s v="Se presentó error de digitación en la aprobación de pólizas_x000a_Falta de capacitación sobre requisitos de aprobación de garantías"/>
    <n v="2"/>
    <s v="Revisión aleatoria trimestralmente los contratos con el fin de verificar las suficias de las garantías"/>
    <m/>
    <s v="Verificación de expedientes"/>
    <s v="Expedientes revisados"/>
    <n v="4"/>
    <d v="2018-10-01T00:00:00"/>
    <d v="2019-09-17T00:00:00"/>
    <n v="50.142857142857146"/>
    <n v="0"/>
    <n v="0"/>
    <n v="0"/>
    <n v="0"/>
    <n v="0"/>
    <s v="AC"/>
    <x v="1"/>
    <x v="3"/>
    <m/>
  </r>
  <r>
    <s v="Gestión Contractual"/>
    <s v="3.1.3.4"/>
    <s v="Hallazgo administrativo porque en el expediente del contrato SDA-LP-20161274 no se encuentra la relación de los vehículos que efectivamente prestan el servicio de transporte, ni los documentos que garantizan el cumplimiento de las condiciones técnicas de los mismos"/>
    <s v="El desconocimiento de  los lineamientos técnicos  establecidos en el contrato impidió él envió de la documentación de los vehículos que efectivamente prestan el servicio de transporte al expediente, ni los documentos que garantizan el cumplimiento de las condiciones técnicas de los mismos. _x000a_"/>
    <n v="1"/>
    <s v="Establecer y socializar un lineamiento en el procedimiento 126PA04-PR37 suscripción y legalización de contratos  versión 4 que establezca que una vez suscrito  y legalizado los contratos de funcionamiento, la Subdirección Contractual  "/>
    <m/>
    <s v="Procedimiento ajustado_x000a_"/>
    <s v="Procedimiento ajustado _x000a_"/>
    <n v="1"/>
    <d v="2018-10-01T00:00:00"/>
    <d v="2019-09-17T00:00:00"/>
    <n v="50.142857142857146"/>
    <n v="0"/>
    <n v="0"/>
    <n v="0"/>
    <n v="0"/>
    <n v="0"/>
    <s v="AC"/>
    <x v="1"/>
    <x v="5"/>
    <m/>
  </r>
  <r>
    <s v="Gestión Contractual"/>
    <s v="3.1.3.5"/>
    <s v="Hallazgo administrativo porque dentro del expediente SDA-LP-20161274, no hay claridad en los soportes que evidencian la transparencia en la liquidación, para la realización de los pagos en ejecución del contrato de transporte SDA-LP-20161274"/>
    <s v="El procedimiento administración de transportes implementado Código: 126PA04-PR07 versión 8 no contempla un formato o una herramienta que haga  claridad en los soportes que evidencian la transparencia en la liquidación, para la realización de los pagos en ejecución del contrato de transporte."/>
    <n v="1"/>
    <s v="Crear un formato (plantilla en excel) en el procedimiento administración de transportes Código: 126PA04-PR07 versión 8 que evidencien la transparencia en la liquidación, para la realización de los pagos en ejecución de contratos de transporte"/>
    <m/>
    <s v="Creación de formato"/>
    <s v="Formato Nuevo"/>
    <n v="1"/>
    <d v="2018-10-01T00:00:00"/>
    <d v="2019-09-17T00:00:00"/>
    <n v="50.142857142857146"/>
    <n v="0"/>
    <n v="0"/>
    <n v="0"/>
    <n v="0"/>
    <n v="0"/>
    <s v="AC"/>
    <x v="1"/>
    <x v="5"/>
    <m/>
  </r>
  <r>
    <s v="Gestión Contractual"/>
    <s v="3.1.3.5"/>
    <s v="Hallazgo administrativo porque dentro del expediente SDA-LP-20161274, no hay claridad en los soportes que evidencian la transparencia en la liquidación, para la realización de los pagos en ejecución del contrato de transporte SDA-LP-20161274"/>
    <s v="El procedimiento administración de transportes implementado Código: 126PA04-PR07 versión 8 no contempla un formato o una herramienta que haga  claridad en los soportes que evidencian la transparencia en la liquidación, para la realización de los pagos en ejecución del contrato de transporte."/>
    <n v="2"/>
    <s v="Generar un lineamiento en el procedimiento administración de transportes Código: 126PA04-PR07 versión 8 que establezca la periodicidad de entrega de dicho formato. "/>
    <m/>
    <s v="Procedimiento ajustado"/>
    <s v="Procedimiento ajustado "/>
    <n v="1"/>
    <d v="2018-10-01T00:00:00"/>
    <d v="2019-09-17T00:00:00"/>
    <n v="50.142857142857146"/>
    <n v="0"/>
    <n v="0"/>
    <n v="0"/>
    <n v="0"/>
    <n v="0"/>
    <s v="AC"/>
    <x v="1"/>
    <x v="5"/>
    <m/>
  </r>
  <r>
    <s v="Gestión Contractual"/>
    <s v="3.1.3.5"/>
    <s v="Hallazgo administrativo porque dentro del expediente SDA-LP-20161274, no hay claridad en los soportes que evidencian la transparencia en la liquidación, para la realización de los pagos en ejecución del contrato de transporte SDA-LP-20161274"/>
    <s v="El procedimiento administración de transportes implementado Código: 126PA04-PR07 versión 8 no contempla un formato o una herramienta que haga  claridad en los soportes que evidencian la transparencia en la liquidación, para la realización de los pagos en ejecución del contrato de transporte."/>
    <n v="3"/>
    <s v="Realizar seguimiento que permita evidenciar la aplicación, funcionalidad y pertinencia del formato"/>
    <m/>
    <s v="Reporte de seguimiento"/>
    <s v="Reporte de seguimiento"/>
    <n v="1"/>
    <d v="2018-10-01T00:00:00"/>
    <d v="2019-03-31T00:00:00"/>
    <n v="25.857142857142858"/>
    <n v="0"/>
    <n v="0"/>
    <n v="0"/>
    <n v="0"/>
    <n v="0"/>
    <s v="AC"/>
    <x v="1"/>
    <x v="5"/>
    <m/>
  </r>
  <r>
    <s v="Control Fiscal Interno"/>
    <s v="3.1.1.2 "/>
    <s v="Hallazgo administrativo con presunta incidencia disciplinaria, por no atender dentro de los plazos legales varios derechos de petición, radicados en la vigencia 2017"/>
    <s v="No existe priorización por parte de los procesos a la atención oportuna de las PQRSF que son registradas ante la Entidad, entrelazado al mal manejo de los aplicativos, desconocimiento de las  competencias y la no atención a los informes generados."/>
    <n v="1"/>
    <s v="Actualizar e implementar el procedimiento Servicio al ciudadano y correspondencia 126PA06-PR08 V6, para definir la presentación de un informe mensual por parte de las áreas responsables de la gestión realizada a las PQRSF"/>
    <m/>
    <s v="Procedimiento actualizado e implementado"/>
    <s v="Procedimiento actualizado e implementado"/>
    <n v="1"/>
    <d v="2018-10-01T00:00:00"/>
    <d v="2019-09-17T00:00:00"/>
    <n v="50.142857142857146"/>
    <n v="0"/>
    <n v="0"/>
    <n v="0"/>
    <n v="0"/>
    <n v="0"/>
    <s v="AC"/>
    <x v="4"/>
    <x v="15"/>
    <m/>
  </r>
  <r>
    <s v="Control Fiscal Interno"/>
    <s v="3.1.1.2 "/>
    <s v="Hallazgo administrativo con presunta incidencia disciplinaria, por no atender dentro de los plazos legales varios derechos de petición, radicados en la vigencia 2017"/>
    <s v="No existe priorización por parte de los procesos a la atención oportuna de las PQRSF que son registradas ante la Entidad, entrelazado al mal manejo de los aplicativos, desconocimiento de las  competencias y la no atención a los informes generados."/>
    <n v="2"/>
    <s v="Programar y realizar capacitación a los servidores de la entidad de forma trimestral referente al cumplimiento de la normatividad vigente para PQRSF "/>
    <m/>
    <s v="Capacitación  PQRSF"/>
    <s v="No. De capacitaciones realizadas / No de capacitaciones programadas*100"/>
    <n v="4"/>
    <d v="2018-10-01T00:00:00"/>
    <d v="2019-09-17T00:00:00"/>
    <n v="50.142857142857146"/>
    <n v="0"/>
    <n v="0"/>
    <n v="0"/>
    <n v="0"/>
    <n v="0"/>
    <s v="AC"/>
    <x v="4"/>
    <x v="15"/>
    <m/>
  </r>
  <r>
    <s v="Control Fiscal Interno"/>
    <s v="3.1.1.2 "/>
    <s v="Hallazgo administrativo con presunta incidencia disciplinaria, por no atender dentro de los plazos legales varios derechos de petición, radicados en la vigencia 2017"/>
    <s v="No existe priorización por parte de los procesos a la atención oportuna de las PQRSF que son registradas ante la Entidad, entrelazado al mal manejo de los aplicativos, desconocimiento de las  competencias y la no atención a los informes generados."/>
    <n v="3"/>
    <s v="Remitir informe mensual en Comité Directivo, de acuerdo a lo reportado por el aplicativo y los informes de las áreas con respecto a la gestión de atención a PQRSF."/>
    <m/>
    <s v="Informe mensual PQRSF Comité Directivo "/>
    <s v="Informe mensual PQRSF Comité Directivo "/>
    <n v="10"/>
    <d v="2018-10-01T00:00:00"/>
    <d v="2019-09-17T00:00:00"/>
    <n v="50.142857142857146"/>
    <n v="0"/>
    <n v="0"/>
    <n v="0"/>
    <n v="0"/>
    <n v="0"/>
    <s v="AC"/>
    <x v="4"/>
    <x v="15"/>
    <m/>
  </r>
  <r>
    <s v="Gestión Contractual"/>
    <s v="3.1.3.1"/>
    <s v="Hallazgo administrativo con presunta incidencia disciplinaria y fiscal por valor de $49.686.960,60, por la cancelación de gastos administrativos en el Convenio de Asociación No. 20161268."/>
    <s v="El detalle de la composición de los gastos estaba en el estudio de mercado. No se exigieron soportes detallados (por subítems) en los informes mensuales, en razón a que ello no quedó establecido en los estudios previos."/>
    <n v="1"/>
    <s v="Detallar el presupuesto que lo compone (tipo de gasto, ítem y subítems (este último de ser necesario)) En los estudios previos de los sucesivos convenios que se suscriban desde la DGA"/>
    <m/>
    <s v="Convenios  con estudios previos (EP) que detallan la composición del presupuesto."/>
    <s v="% = # Convenios con EP que detallan su presupuesto / # Convenios suscritos * 100"/>
    <n v="1"/>
    <d v="2018-10-01T00:00:00"/>
    <d v="2019-09-17T00:00:00"/>
    <n v="50.142857142857146"/>
    <n v="0"/>
    <n v="0"/>
    <n v="0"/>
    <n v="0"/>
    <n v="0"/>
    <s v="AC"/>
    <x v="3"/>
    <x v="14"/>
    <m/>
  </r>
  <r>
    <s v="Gestión Contractual"/>
    <s v="3.1.3.1"/>
    <s v="Hallazgo administrativo con presunta incidencia disciplinaria y fiscal por valor de $49.686.960,60, por la cancelación de gastos administrativos en el Convenio de Asociación No. 20161268."/>
    <s v="El detalle de la composición de los gastos estaba en el estudio de mercado. No se exigieron soportes detallados (por subítems) en los informes mensuales, en razón a que ello no quedó establecido en los estudios previos."/>
    <n v="2"/>
    <s v="Registrar en los estudios previos, la exigencia acerca de entregar con los informes financieros de ejecución, los soportes de cada gasto, hasta el nivel de detalle que se haya definido. "/>
    <m/>
    <s v="Informes financieros de los Convenios con soportes de cada gasto."/>
    <s v="% = # Convenios que cuentan con los soportes de gastos en sus informes financieros / # Convenios suscritos * 100"/>
    <n v="1"/>
    <d v="2018-10-01T00:00:00"/>
    <d v="2019-09-17T00:00:00"/>
    <n v="50.142857142857146"/>
    <n v="0"/>
    <n v="0"/>
    <n v="0"/>
    <n v="0"/>
    <n v="0"/>
    <s v="AC"/>
    <x v="3"/>
    <x v="14"/>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7">
  <r>
    <n v="1"/>
    <s v="FILA_1"/>
    <s v="2017-08-25"/>
    <s v="126"/>
    <s v="2017 2017"/>
    <x v="0"/>
    <s v="02 - AUDITORIA DE DESEMPEÑO"/>
    <s v="Control de Resultados"/>
    <s v="Planes, Programas y Proyectos"/>
    <x v="0"/>
    <x v="0"/>
    <x v="0"/>
    <x v="0"/>
    <x v="0"/>
    <m/>
    <x v="0"/>
    <x v="0"/>
    <x v="0"/>
    <d v="2017-08-28T00:00:00"/>
    <x v="0"/>
    <n v="51.714285714285715"/>
    <n v="100"/>
    <n v="1"/>
    <n v="51.714285714285715"/>
    <n v="51.714285714285715"/>
    <n v="51.714285714285715"/>
    <s v="AC"/>
    <x v="0"/>
    <x v="0"/>
    <m/>
    <m/>
    <m/>
    <m/>
    <m/>
    <m/>
    <x v="0"/>
    <s v=" "/>
    <n v="100"/>
    <s v="Miguel Pardo"/>
    <x v="0"/>
    <x v="0"/>
    <x v="0"/>
    <x v="0"/>
  </r>
  <r>
    <n v="2"/>
    <s v="FILA_2"/>
    <s v="2017-08-25"/>
    <s v="126"/>
    <s v="2017 2017"/>
    <x v="0"/>
    <s v="02 - AUDITORIA DE DESEMPEÑO"/>
    <s v="Control de Resultados"/>
    <s v="Planes, Programas y Proyectos"/>
    <x v="1"/>
    <x v="1"/>
    <x v="1"/>
    <x v="0"/>
    <x v="1"/>
    <m/>
    <x v="1"/>
    <x v="1"/>
    <x v="0"/>
    <d v="2017-08-28T00:00:00"/>
    <x v="0"/>
    <n v="51.714285714285715"/>
    <n v="100"/>
    <n v="1"/>
    <n v="51.714285714285715"/>
    <n v="51.714285714285715"/>
    <n v="51.714285714285715"/>
    <s v="AC"/>
    <x v="0"/>
    <x v="0"/>
    <m/>
    <m/>
    <m/>
    <m/>
    <m/>
    <m/>
    <x v="0"/>
    <s v=" "/>
    <n v="100"/>
    <s v="Miguel Pardo"/>
    <x v="1"/>
    <x v="0"/>
    <x v="0"/>
    <x v="0"/>
  </r>
  <r>
    <n v="3"/>
    <s v="FILA_3"/>
    <s v="2017-08-25"/>
    <s v="126"/>
    <s v="2017 2017"/>
    <x v="0"/>
    <s v="02 - AUDITORIA DE DESEMPEÑO"/>
    <s v="Control de Resultados"/>
    <s v="Planes, Programas y Proyectos"/>
    <x v="2"/>
    <x v="2"/>
    <x v="2"/>
    <x v="0"/>
    <x v="2"/>
    <m/>
    <x v="2"/>
    <x v="2"/>
    <x v="1"/>
    <d v="2017-08-28T00:00:00"/>
    <x v="1"/>
    <n v="48.142857142857146"/>
    <n v="100"/>
    <n v="1"/>
    <n v="48.142857142857146"/>
    <n v="48.142857142857146"/>
    <n v="48.142857142857146"/>
    <s v="AC"/>
    <x v="0"/>
    <x v="0"/>
    <m/>
    <m/>
    <m/>
    <m/>
    <m/>
    <m/>
    <x v="0"/>
    <s v=" "/>
    <n v="100"/>
    <s v="Miguel Pardo"/>
    <x v="2"/>
    <x v="0"/>
    <x v="0"/>
    <x v="0"/>
  </r>
  <r>
    <n v="4"/>
    <s v="FILA_4"/>
    <s v="2017-08-25"/>
    <s v="126"/>
    <s v="2017 2017"/>
    <x v="0"/>
    <s v="02 - AUDITORIA DE DESEMPEÑO"/>
    <s v="Control de Resultados"/>
    <s v="Planes, Programas y Proyectos"/>
    <x v="3"/>
    <x v="3"/>
    <x v="3"/>
    <x v="0"/>
    <x v="3"/>
    <m/>
    <x v="3"/>
    <x v="3"/>
    <x v="0"/>
    <d v="2017-08-28T00:00:00"/>
    <x v="0"/>
    <n v="51.714285714285715"/>
    <n v="100"/>
    <n v="1"/>
    <n v="51.714285714285715"/>
    <n v="51.714285714285715"/>
    <n v="51.714285714285715"/>
    <s v="AC"/>
    <x v="0"/>
    <x v="0"/>
    <m/>
    <m/>
    <m/>
    <m/>
    <m/>
    <m/>
    <x v="0"/>
    <s v=" "/>
    <n v="100"/>
    <s v="Miguel Pardo"/>
    <x v="3"/>
    <x v="0"/>
    <x v="0"/>
    <x v="0"/>
  </r>
  <r>
    <n v="5"/>
    <s v="FILA_5"/>
    <s v="2017-08-25"/>
    <s v="126"/>
    <s v="2017 2017"/>
    <x v="0"/>
    <s v="02 - AUDITORIA DE DESEMPEÑO"/>
    <s v="Control de Resultados"/>
    <s v="Planes, Programas y Proyectos"/>
    <x v="4"/>
    <x v="4"/>
    <x v="4"/>
    <x v="0"/>
    <x v="4"/>
    <m/>
    <x v="4"/>
    <x v="4"/>
    <x v="2"/>
    <d v="2017-08-28T00:00:00"/>
    <x v="0"/>
    <n v="51.714285714285715"/>
    <n v="100"/>
    <n v="1"/>
    <n v="51.714285714285715"/>
    <n v="51.714285714285715"/>
    <n v="51.714285714285715"/>
    <s v="AC"/>
    <x v="0"/>
    <x v="1"/>
    <m/>
    <m/>
    <m/>
    <m/>
    <m/>
    <m/>
    <x v="0"/>
    <m/>
    <n v="100"/>
    <s v="Miguel Pardo"/>
    <x v="4"/>
    <x v="0"/>
    <x v="0"/>
    <x v="0"/>
  </r>
  <r>
    <n v="6"/>
    <s v="FILA_6"/>
    <s v="2017-08-25"/>
    <s v="126"/>
    <s v="2017 2017"/>
    <x v="0"/>
    <s v="02 - AUDITORIA DE DESEMPEÑO"/>
    <s v="Control de Resultados"/>
    <s v="Planes, Programas y Proyectos"/>
    <x v="5"/>
    <x v="5"/>
    <x v="5"/>
    <x v="0"/>
    <x v="5"/>
    <m/>
    <x v="5"/>
    <x v="5"/>
    <x v="0"/>
    <d v="2017-08-28T00:00:00"/>
    <x v="0"/>
    <n v="51.714285714285715"/>
    <n v="100"/>
    <n v="1"/>
    <n v="51.714285714285715"/>
    <n v="51.714285714285715"/>
    <n v="51.714285714285715"/>
    <s v="AC"/>
    <x v="0"/>
    <x v="0"/>
    <m/>
    <m/>
    <m/>
    <m/>
    <m/>
    <m/>
    <x v="0"/>
    <s v=" "/>
    <n v="100"/>
    <s v="Miguel Pardo"/>
    <x v="5"/>
    <x v="0"/>
    <x v="0"/>
    <x v="0"/>
  </r>
  <r>
    <n v="7"/>
    <s v="FILA_7"/>
    <s v="2017-05-23"/>
    <s v="126"/>
    <s v="2017 2017"/>
    <x v="1"/>
    <s v="01 - AUDITORIA DE REGULARIDAD"/>
    <s v="Control Gestión"/>
    <s v="Plan de mejoramiento"/>
    <x v="6"/>
    <x v="6"/>
    <x v="6"/>
    <x v="0"/>
    <x v="6"/>
    <m/>
    <x v="6"/>
    <x v="6"/>
    <x v="0"/>
    <d v="2017-05-24T00:00:00"/>
    <x v="2"/>
    <n v="44.428571428571431"/>
    <n v="100"/>
    <n v="1"/>
    <n v="44.428571428571431"/>
    <n v="44.428571428571431"/>
    <n v="44.428571428571431"/>
    <s v="AC"/>
    <x v="0"/>
    <x v="2"/>
    <m/>
    <m/>
    <m/>
    <m/>
    <m/>
    <m/>
    <x v="0"/>
    <s v=" "/>
    <n v="100"/>
    <s v="Miguel Pardo"/>
    <x v="6"/>
    <x v="0"/>
    <x v="0"/>
    <x v="0"/>
  </r>
  <r>
    <n v="8"/>
    <s v="FILA_8"/>
    <s v="2017-05-23"/>
    <s v="126"/>
    <s v="2017 2017"/>
    <x v="1"/>
    <s v="01 - AUDITORIA DE REGULARIDAD"/>
    <s v="Control Gestión"/>
    <s v="Plan de mejoramiento"/>
    <x v="6"/>
    <x v="6"/>
    <x v="6"/>
    <x v="1"/>
    <x v="7"/>
    <m/>
    <x v="6"/>
    <x v="6"/>
    <x v="0"/>
    <d v="2017-05-24T00:00:00"/>
    <x v="2"/>
    <n v="44.428571428571431"/>
    <n v="100"/>
    <n v="1"/>
    <n v="44.428571428571431"/>
    <n v="44.428571428571431"/>
    <n v="44.428571428571431"/>
    <s v="AC"/>
    <x v="0"/>
    <x v="2"/>
    <m/>
    <m/>
    <m/>
    <m/>
    <m/>
    <m/>
    <x v="0"/>
    <s v=" "/>
    <n v="100"/>
    <s v="Miguel Pardo"/>
    <x v="7"/>
    <x v="0"/>
    <x v="0"/>
    <x v="0"/>
  </r>
  <r>
    <n v="9"/>
    <s v="FILA_9"/>
    <s v="2017-05-23"/>
    <s v="126"/>
    <s v="2017 2017"/>
    <x v="1"/>
    <s v="01 - AUDITORIA DE REGULARIDAD"/>
    <s v="Control Gestión"/>
    <s v="Gestión Contractual"/>
    <x v="7"/>
    <x v="7"/>
    <x v="7"/>
    <x v="0"/>
    <x v="8"/>
    <m/>
    <x v="7"/>
    <x v="7"/>
    <x v="0"/>
    <d v="2017-05-24T00:00:00"/>
    <x v="3"/>
    <n v="31.571428571428573"/>
    <n v="100"/>
    <n v="1"/>
    <n v="31.571428571428573"/>
    <n v="31.571428571428573"/>
    <n v="31.571428571428573"/>
    <s v="AC"/>
    <x v="1"/>
    <x v="3"/>
    <m/>
    <m/>
    <m/>
    <m/>
    <m/>
    <m/>
    <x v="0"/>
    <m/>
    <n v="100"/>
    <s v="Sara Moyano"/>
    <x v="8"/>
    <x v="0"/>
    <x v="0"/>
    <x v="1"/>
  </r>
  <r>
    <n v="10"/>
    <s v="FILA_10"/>
    <s v="2017-05-23"/>
    <s v="126"/>
    <s v="2017 2017"/>
    <x v="1"/>
    <s v="01 - AUDITORIA DE REGULARIDAD"/>
    <s v="Control Gestión"/>
    <s v="Gestión Contractual"/>
    <x v="8"/>
    <x v="8"/>
    <x v="8"/>
    <x v="0"/>
    <x v="9"/>
    <m/>
    <x v="8"/>
    <x v="8"/>
    <x v="0"/>
    <d v="2017-05-24T00:00:00"/>
    <x v="3"/>
    <n v="31.571428571428573"/>
    <n v="100"/>
    <n v="1"/>
    <n v="31.571428571428573"/>
    <n v="31.571428571428573"/>
    <n v="31.571428571428573"/>
    <s v="AC"/>
    <x v="1"/>
    <x v="3"/>
    <m/>
    <m/>
    <m/>
    <m/>
    <m/>
    <m/>
    <x v="0"/>
    <m/>
    <n v="100"/>
    <s v="Sara Moyano"/>
    <x v="9"/>
    <x v="0"/>
    <x v="0"/>
    <x v="1"/>
  </r>
  <r>
    <n v="11"/>
    <s v="FILA_11"/>
    <s v="2017-05-23"/>
    <s v="126"/>
    <s v="2017 2017"/>
    <x v="1"/>
    <s v="01 - AUDITORIA DE REGULARIDAD"/>
    <s v="Control Gestión"/>
    <s v="Gestión Contractual"/>
    <x v="9"/>
    <x v="9"/>
    <x v="9"/>
    <x v="0"/>
    <x v="10"/>
    <m/>
    <x v="9"/>
    <x v="9"/>
    <x v="0"/>
    <d v="2017-05-24T00:00:00"/>
    <x v="4"/>
    <n v="18.428571428571427"/>
    <n v="100"/>
    <n v="1"/>
    <n v="18.428571428571427"/>
    <n v="18.428571428571427"/>
    <n v="18.428571428571427"/>
    <s v="AC"/>
    <x v="1"/>
    <x v="3"/>
    <m/>
    <m/>
    <m/>
    <m/>
    <m/>
    <m/>
    <x v="0"/>
    <m/>
    <n v="100"/>
    <s v="Sara Moyano"/>
    <x v="10"/>
    <x v="0"/>
    <x v="0"/>
    <x v="1"/>
  </r>
  <r>
    <n v="12"/>
    <s v="FILA_12"/>
    <s v="2015-12-29"/>
    <s v="126"/>
    <s v="2010 2010"/>
    <x v="2"/>
    <s v="05 - AUDITORIA ESPECIAL"/>
    <s v="N/A"/>
    <s v="N/A"/>
    <x v="10"/>
    <x v="10"/>
    <x v="10"/>
    <x v="0"/>
    <x v="11"/>
    <m/>
    <x v="10"/>
    <x v="10"/>
    <x v="3"/>
    <d v="2015-01-01T00:00:00"/>
    <x v="5"/>
    <n v="51.714285714285715"/>
    <n v="100"/>
    <n v="1"/>
    <n v="51.714285714285715"/>
    <n v="51.714285714285715"/>
    <n v="51.714285714285715"/>
    <s v="AC"/>
    <x v="0"/>
    <x v="4"/>
    <m/>
    <m/>
    <m/>
    <m/>
    <m/>
    <m/>
    <x v="0"/>
    <m/>
    <n v="100"/>
    <s v="Miguel Pardo"/>
    <x v="11"/>
    <x v="0"/>
    <x v="0"/>
    <x v="1"/>
  </r>
  <r>
    <n v="13"/>
    <s v="FILA_13"/>
    <s v="2017-05-23"/>
    <s v="126"/>
    <s v="2017 2017"/>
    <x v="1"/>
    <s v="01 - AUDITORIA DE REGULARIDAD"/>
    <s v="Control Financiero"/>
    <s v="Estados Contables"/>
    <x v="11"/>
    <x v="11"/>
    <x v="11"/>
    <x v="1"/>
    <x v="12"/>
    <m/>
    <x v="11"/>
    <x v="11"/>
    <x v="0"/>
    <d v="2017-05-24T00:00:00"/>
    <x v="2"/>
    <n v="44.428571428571431"/>
    <n v="96"/>
    <n v="1"/>
    <n v="44.428571428571431"/>
    <n v="44.428571428571431"/>
    <n v="44.428571428571431"/>
    <s v="AC"/>
    <x v="1"/>
    <x v="5"/>
    <m/>
    <m/>
    <m/>
    <m/>
    <m/>
    <m/>
    <x v="1"/>
    <s v="Mediante correo electrónico institucional de fecha 15/01/19, la DGC reportó que con el radicado 201909354 del 14/01/19, resolución No. 134,  se efectuó baja de 153 elementos por valor de $700.320.828,20, incluidos los elementos observados por la Contraloría; información corroborada en el aplicativo Forest."/>
    <n v="96"/>
    <s v="Sara Moyano"/>
    <x v="12"/>
    <x v="1"/>
    <x v="0"/>
    <x v="0"/>
  </r>
  <r>
    <n v="14"/>
    <s v="FILA_14"/>
    <s v="2017-05-23"/>
    <s v="126"/>
    <s v="2017 2017"/>
    <x v="1"/>
    <s v="01 - AUDITORIA DE REGULARIDAD"/>
    <s v="Control Financiero"/>
    <s v="Estados Contables"/>
    <x v="12"/>
    <x v="12"/>
    <x v="12"/>
    <x v="1"/>
    <x v="13"/>
    <m/>
    <x v="12"/>
    <x v="12"/>
    <x v="0"/>
    <d v="2017-05-24T00:00:00"/>
    <x v="3"/>
    <n v="31.571428571428573"/>
    <n v="100"/>
    <n v="1"/>
    <n v="31.571428571428573"/>
    <n v="31.571428571428573"/>
    <n v="31.571428571428573"/>
    <s v="AC"/>
    <x v="0"/>
    <x v="6"/>
    <m/>
    <m/>
    <m/>
    <m/>
    <m/>
    <m/>
    <x v="0"/>
    <m/>
    <n v="100"/>
    <s v="Miguel Pardo"/>
    <x v="13"/>
    <x v="0"/>
    <x v="0"/>
    <x v="1"/>
  </r>
  <r>
    <n v="15"/>
    <s v="FILA_15"/>
    <s v="2017-05-23"/>
    <s v="126"/>
    <s v="2017 2017"/>
    <x v="1"/>
    <s v="01 - AUDITORIA DE REGULARIDAD"/>
    <s v="Control Gestión"/>
    <s v="Control Fiscal Interno"/>
    <x v="13"/>
    <x v="13"/>
    <x v="13"/>
    <x v="0"/>
    <x v="14"/>
    <m/>
    <x v="13"/>
    <x v="13"/>
    <x v="0"/>
    <d v="2017-05-24T00:00:00"/>
    <x v="3"/>
    <n v="31.571428571428573"/>
    <n v="100"/>
    <n v="1"/>
    <n v="31.571428571428573"/>
    <n v="31.571428571428573"/>
    <n v="31.571428571428573"/>
    <s v="AC"/>
    <x v="0"/>
    <x v="7"/>
    <m/>
    <m/>
    <m/>
    <m/>
    <m/>
    <m/>
    <x v="0"/>
    <s v=" "/>
    <n v="100"/>
    <s v="Miguel Pardo"/>
    <x v="14"/>
    <x v="0"/>
    <x v="0"/>
    <x v="1"/>
  </r>
  <r>
    <n v="16"/>
    <s v="FILA_16"/>
    <s v="2016-08-25"/>
    <s v="126"/>
    <s v="2016 2016"/>
    <x v="3"/>
    <s v="02 - AUDITORIA DE DESEMPEÑO"/>
    <s v="N/A"/>
    <s v="N/A"/>
    <x v="5"/>
    <x v="14"/>
    <x v="14"/>
    <x v="0"/>
    <x v="15"/>
    <m/>
    <x v="14"/>
    <x v="14"/>
    <x v="0"/>
    <d v="2016-09-02T00:00:00"/>
    <x v="6"/>
    <n v="38.714285714285715"/>
    <n v="90"/>
    <n v="1"/>
    <n v="38.714285714285715"/>
    <n v="38.714285714285715"/>
    <n v="38.714285714285715"/>
    <s v="AC"/>
    <x v="0"/>
    <x v="4"/>
    <m/>
    <m/>
    <m/>
    <m/>
    <m/>
    <m/>
    <x v="0"/>
    <s v=" "/>
    <n v="90"/>
    <s v="Miguel Pardo"/>
    <x v="15"/>
    <x v="2"/>
    <x v="1"/>
    <x v="1"/>
  </r>
  <r>
    <n v="17"/>
    <s v="FILA_17"/>
    <s v="2017-01-19"/>
    <s v="126"/>
    <s v="2016 2016"/>
    <x v="4"/>
    <s v="02 - AUDITORIA DE DESEMPEÑO"/>
    <s v="Control Gestión"/>
    <s v="Gestión Contractual"/>
    <x v="14"/>
    <x v="15"/>
    <x v="15"/>
    <x v="0"/>
    <x v="16"/>
    <m/>
    <x v="15"/>
    <x v="15"/>
    <x v="0"/>
    <d v="2017-01-30T00:00:00"/>
    <x v="3"/>
    <n v="47.857142857142854"/>
    <n v="100"/>
    <n v="1"/>
    <n v="47.857142857142854"/>
    <n v="47.857142857142854"/>
    <n v="47.857142857142854"/>
    <s v="AC"/>
    <x v="0"/>
    <x v="7"/>
    <m/>
    <m/>
    <m/>
    <m/>
    <m/>
    <m/>
    <x v="0"/>
    <s v=" "/>
    <n v="100"/>
    <s v="Miguel Pardo"/>
    <x v="16"/>
    <x v="0"/>
    <x v="0"/>
    <x v="1"/>
  </r>
  <r>
    <n v="18"/>
    <s v="FILA_18"/>
    <s v="2017-01-19"/>
    <s v="126"/>
    <s v="2016 2016"/>
    <x v="4"/>
    <s v="02 - AUDITORIA DE DESEMPEÑO"/>
    <s v="Control Gestión"/>
    <s v="Gestión Contractual"/>
    <x v="15"/>
    <x v="16"/>
    <x v="16"/>
    <x v="0"/>
    <x v="16"/>
    <m/>
    <x v="15"/>
    <x v="15"/>
    <x v="0"/>
    <d v="2017-01-30T00:00:00"/>
    <x v="3"/>
    <n v="47.857142857142854"/>
    <n v="100"/>
    <n v="1"/>
    <n v="47.857142857142854"/>
    <n v="47.857142857142854"/>
    <n v="47.857142857142854"/>
    <s v="AC"/>
    <x v="0"/>
    <x v="7"/>
    <m/>
    <m/>
    <m/>
    <m/>
    <m/>
    <m/>
    <x v="0"/>
    <s v=" "/>
    <n v="100"/>
    <s v="Miguel Pardo"/>
    <x v="16"/>
    <x v="0"/>
    <x v="0"/>
    <x v="1"/>
  </r>
  <r>
    <n v="19"/>
    <s v="FILA_19"/>
    <s v="2016-12-22"/>
    <s v="126"/>
    <s v="2016 2016"/>
    <x v="5"/>
    <s v="02 - AUDITORIA DE DESEMPEÑO"/>
    <s v="N/A"/>
    <s v="N/A"/>
    <x v="16"/>
    <x v="17"/>
    <x v="17"/>
    <x v="0"/>
    <x v="17"/>
    <m/>
    <x v="16"/>
    <x v="16"/>
    <x v="0"/>
    <d v="2017-01-01T00:00:00"/>
    <x v="7"/>
    <n v="50.428571428571431"/>
    <n v="75"/>
    <n v="1"/>
    <n v="50.428571428571431"/>
    <n v="50.428571428571431"/>
    <n v="50.428571428571431"/>
    <s v="AC"/>
    <x v="0"/>
    <x v="4"/>
    <m/>
    <m/>
    <m/>
    <m/>
    <m/>
    <m/>
    <x v="0"/>
    <s v=" "/>
    <n v="75"/>
    <s v="Miguel Pardo"/>
    <x v="17"/>
    <x v="3"/>
    <x v="0"/>
    <x v="1"/>
  </r>
  <r>
    <n v="20"/>
    <s v="FILA_20"/>
    <s v="2016-12-22"/>
    <s v="126"/>
    <s v="2016 2016"/>
    <x v="5"/>
    <s v="02 - AUDITORIA DE DESEMPEÑO"/>
    <s v="N/A"/>
    <s v="N/A"/>
    <x v="17"/>
    <x v="18"/>
    <x v="18"/>
    <x v="0"/>
    <x v="18"/>
    <m/>
    <x v="17"/>
    <x v="17"/>
    <x v="4"/>
    <d v="2017-01-01T00:00:00"/>
    <x v="7"/>
    <n v="50.428571428571431"/>
    <n v="75"/>
    <n v="1"/>
    <n v="50.428571428571431"/>
    <n v="50.428571428571431"/>
    <n v="50.428571428571431"/>
    <s v="AC"/>
    <x v="2"/>
    <x v="8"/>
    <m/>
    <m/>
    <m/>
    <m/>
    <m/>
    <m/>
    <x v="0"/>
    <s v=" "/>
    <n v="75"/>
    <s v="Francisco Romero"/>
    <x v="18"/>
    <x v="3"/>
    <x v="1"/>
    <x v="1"/>
  </r>
  <r>
    <n v="21"/>
    <s v="FILA_21"/>
    <s v="2016-12-22"/>
    <s v="126"/>
    <s v="2016 2016"/>
    <x v="5"/>
    <s v="02 - AUDITORIA DE DESEMPEÑO"/>
    <s v="N/A"/>
    <s v="N/A"/>
    <x v="18"/>
    <x v="19"/>
    <x v="19"/>
    <x v="0"/>
    <x v="19"/>
    <m/>
    <x v="18"/>
    <x v="18"/>
    <x v="0"/>
    <d v="2017-01-01T00:00:00"/>
    <x v="7"/>
    <n v="50.428571428571431"/>
    <n v="100"/>
    <n v="1"/>
    <n v="50.428571428571431"/>
    <n v="50.428571428571431"/>
    <n v="50.428571428571431"/>
    <s v="AC"/>
    <x v="0"/>
    <x v="4"/>
    <m/>
    <m/>
    <m/>
    <m/>
    <m/>
    <m/>
    <x v="0"/>
    <s v=" "/>
    <n v="100"/>
    <s v="Miguel Pardo"/>
    <x v="19"/>
    <x v="0"/>
    <x v="0"/>
    <x v="1"/>
  </r>
  <r>
    <n v="22"/>
    <s v="FILA_22"/>
    <s v="2017-01-19"/>
    <s v="126"/>
    <s v="2016 2016"/>
    <x v="4"/>
    <s v="02 - AUDITORIA DE DESEMPEÑO"/>
    <s v="Control Gestión"/>
    <s v="Gestión Contractual"/>
    <x v="19"/>
    <x v="20"/>
    <x v="20"/>
    <x v="0"/>
    <x v="20"/>
    <m/>
    <x v="19"/>
    <x v="19"/>
    <x v="0"/>
    <d v="2017-01-30T00:00:00"/>
    <x v="8"/>
    <n v="43.428571428571431"/>
    <n v="100"/>
    <n v="1"/>
    <n v="43.428571428571431"/>
    <n v="43.428571428571431"/>
    <n v="43.428571428571431"/>
    <s v="AC"/>
    <x v="0"/>
    <x v="7"/>
    <m/>
    <m/>
    <m/>
    <m/>
    <m/>
    <m/>
    <x v="0"/>
    <s v=" "/>
    <n v="100"/>
    <s v="Miguel Pardo"/>
    <x v="20"/>
    <x v="0"/>
    <x v="0"/>
    <x v="1"/>
  </r>
  <r>
    <n v="23"/>
    <s v="FILA_23"/>
    <s v="2016-08-25"/>
    <s v="126"/>
    <s v="2016 2016"/>
    <x v="3"/>
    <s v="N/A"/>
    <s v="Sin información"/>
    <s v="Sin información"/>
    <x v="4"/>
    <x v="21"/>
    <x v="21"/>
    <x v="0"/>
    <x v="21"/>
    <m/>
    <x v="20"/>
    <x v="20"/>
    <x v="5"/>
    <d v="2016-09-02T00:00:00"/>
    <x v="9"/>
    <n v="51.142857142857146"/>
    <n v="87"/>
    <n v="1"/>
    <n v="51.142857142857146"/>
    <n v="51.142857142857146"/>
    <n v="51.142857142857146"/>
    <s v="AC"/>
    <x v="0"/>
    <x v="4"/>
    <m/>
    <m/>
    <m/>
    <m/>
    <m/>
    <m/>
    <x v="0"/>
    <s v=" "/>
    <n v="87"/>
    <s v="Miguel Pardo"/>
    <x v="21"/>
    <x v="4"/>
    <x v="1"/>
    <x v="1"/>
  </r>
  <r>
    <n v="24"/>
    <s v="FILA_24"/>
    <s v="2017-05-23"/>
    <s v="126"/>
    <s v="2017 2017"/>
    <x v="1"/>
    <s v="01 - AUDITORIA DE REGULARIDAD"/>
    <s v="Control Gestión"/>
    <s v="Plan de mejoramiento"/>
    <x v="6"/>
    <x v="6"/>
    <x v="6"/>
    <x v="2"/>
    <x v="22"/>
    <m/>
    <x v="21"/>
    <x v="21"/>
    <x v="6"/>
    <d v="2017-05-24T00:00:00"/>
    <x v="2"/>
    <n v="44.428571428571431"/>
    <n v="100"/>
    <n v="1"/>
    <n v="44.428571428571431"/>
    <n v="44.428571428571431"/>
    <n v="44.428571428571431"/>
    <s v="AC"/>
    <x v="0"/>
    <x v="2"/>
    <m/>
    <m/>
    <m/>
    <m/>
    <m/>
    <m/>
    <x v="0"/>
    <s v=" "/>
    <n v="100"/>
    <s v="Miguel Pardo"/>
    <x v="22"/>
    <x v="0"/>
    <x v="0"/>
    <x v="0"/>
  </r>
  <r>
    <n v="25"/>
    <s v="FILA_25"/>
    <s v="2017-05-23"/>
    <s v="126"/>
    <s v="2017 2017"/>
    <x v="1"/>
    <s v="01 - AUDITORIA DE REGULARIDAD"/>
    <s v="Control Financiero"/>
    <s v="Estados Contables"/>
    <x v="12"/>
    <x v="12"/>
    <x v="22"/>
    <x v="0"/>
    <x v="23"/>
    <m/>
    <x v="22"/>
    <x v="22"/>
    <x v="7"/>
    <d v="2017-05-24T00:00:00"/>
    <x v="10"/>
    <n v="48.714285714285715"/>
    <n v="95"/>
    <n v="1"/>
    <n v="48.714285714285715"/>
    <n v="48.714285714285715"/>
    <n v="48.714285714285715"/>
    <s v="AC"/>
    <x v="1"/>
    <x v="9"/>
    <m/>
    <m/>
    <m/>
    <m/>
    <m/>
    <m/>
    <x v="1"/>
    <s v="Mediante correo electrónico institucional de fecha 13/12/18, la Subdirección Financiera reportó depuración de la cuenta Ingresos recibidos por anticipado por valor de $1.935.837.134,37, es decir el 95% del hallazgo, quedando por identificar el 5% que corresponde a $106.618.310,89 y que estan representados en 112 consignaciones."/>
    <n v="95"/>
    <s v="Sara Moyano"/>
    <x v="23"/>
    <x v="0"/>
    <x v="0"/>
    <x v="0"/>
  </r>
  <r>
    <n v="26"/>
    <s v="FILA_26"/>
    <s v="2017-11-22"/>
    <s v="126"/>
    <s v="2017 2017"/>
    <x v="6"/>
    <s v="02 - AUDITORIA DE DESEMPEÑO"/>
    <s v="Control Gestión"/>
    <s v="N/A"/>
    <x v="20"/>
    <x v="22"/>
    <x v="23"/>
    <x v="0"/>
    <x v="24"/>
    <m/>
    <x v="23"/>
    <x v="23"/>
    <x v="0"/>
    <d v="2017-11-22T00:00:00"/>
    <x v="11"/>
    <n v="31.428571428571427"/>
    <n v="100"/>
    <n v="1"/>
    <n v="31.428571428571427"/>
    <n v="31.428571428571427"/>
    <n v="31.428571428571427"/>
    <s v="AC"/>
    <x v="0"/>
    <x v="0"/>
    <m/>
    <m/>
    <m/>
    <m/>
    <m/>
    <m/>
    <x v="0"/>
    <s v=" "/>
    <n v="100"/>
    <s v="Miguel Pardo"/>
    <x v="24"/>
    <x v="0"/>
    <x v="0"/>
    <x v="0"/>
  </r>
  <r>
    <n v="27"/>
    <s v="FILA_27"/>
    <s v="2017-08-25"/>
    <s v="126"/>
    <s v="2017 2017"/>
    <x v="0"/>
    <s v="02 - AUDITORIA DE DESEMPEÑO"/>
    <s v="Control de Resultados"/>
    <s v="Planes, Programas y Proyectos"/>
    <x v="20"/>
    <x v="23"/>
    <x v="24"/>
    <x v="0"/>
    <x v="25"/>
    <m/>
    <x v="24"/>
    <x v="24"/>
    <x v="4"/>
    <d v="2017-08-28T00:00:00"/>
    <x v="11"/>
    <n v="43.714285714285715"/>
    <n v="100"/>
    <n v="1"/>
    <n v="43.714285714285715"/>
    <n v="43.714285714285715"/>
    <n v="43.714285714285715"/>
    <s v="AC"/>
    <x v="0"/>
    <x v="0"/>
    <m/>
    <m/>
    <m/>
    <m/>
    <m/>
    <m/>
    <x v="0"/>
    <s v=" "/>
    <n v="100"/>
    <s v="Miguel Pardo"/>
    <x v="25"/>
    <x v="0"/>
    <x v="0"/>
    <x v="0"/>
  </r>
  <r>
    <n v="28"/>
    <s v="FILA_28"/>
    <s v="2017-11-22"/>
    <s v="126"/>
    <s v="2017 2017"/>
    <x v="6"/>
    <s v="02 - AUDITORIA DE DESEMPEÑO"/>
    <s v="Control Gestión"/>
    <s v="N/A"/>
    <x v="1"/>
    <x v="24"/>
    <x v="25"/>
    <x v="0"/>
    <x v="26"/>
    <m/>
    <x v="25"/>
    <x v="25"/>
    <x v="0"/>
    <d v="2017-11-22T00:00:00"/>
    <x v="11"/>
    <n v="31.428571428571427"/>
    <n v="100"/>
    <n v="1"/>
    <n v="31.428571428571427"/>
    <n v="31.428571428571427"/>
    <n v="31.428571428571427"/>
    <s v="AC"/>
    <x v="0"/>
    <x v="0"/>
    <m/>
    <m/>
    <m/>
    <m/>
    <m/>
    <m/>
    <x v="0"/>
    <s v=" "/>
    <n v="100"/>
    <s v="Miguel Pardo"/>
    <x v="26"/>
    <x v="0"/>
    <x v="0"/>
    <x v="0"/>
  </r>
  <r>
    <n v="29"/>
    <s v="FILA_29"/>
    <s v="2017-11-22"/>
    <s v="126"/>
    <s v="2017 2017"/>
    <x v="6"/>
    <s v="02 - AUDITORIA DE DESEMPEÑO"/>
    <s v="Control Gestión"/>
    <s v="N/A"/>
    <x v="2"/>
    <x v="25"/>
    <x v="26"/>
    <x v="0"/>
    <x v="27"/>
    <m/>
    <x v="26"/>
    <x v="26"/>
    <x v="0"/>
    <d v="2017-11-22T00:00:00"/>
    <x v="11"/>
    <n v="31.428571428571427"/>
    <n v="100"/>
    <n v="1"/>
    <n v="31.428571428571427"/>
    <n v="31.428571428571427"/>
    <n v="31.428571428571427"/>
    <s v="AC"/>
    <x v="0"/>
    <x v="0"/>
    <m/>
    <m/>
    <m/>
    <m/>
    <m/>
    <m/>
    <x v="0"/>
    <s v=" "/>
    <n v="100"/>
    <s v="Miguel Pardo"/>
    <x v="27"/>
    <x v="0"/>
    <x v="0"/>
    <x v="0"/>
  </r>
  <r>
    <n v="30"/>
    <s v="FILA_30"/>
    <s v="2017-11-22"/>
    <s v="126"/>
    <s v="2017 2017"/>
    <x v="6"/>
    <s v="02 - AUDITORIA DE DESEMPEÑO"/>
    <s v="Control Gestión"/>
    <s v="Gestión Contractual"/>
    <x v="21"/>
    <x v="26"/>
    <x v="27"/>
    <x v="0"/>
    <x v="28"/>
    <m/>
    <x v="27"/>
    <x v="27"/>
    <x v="0"/>
    <d v="2017-11-22T00:00:00"/>
    <x v="10"/>
    <n v="22.714285714285715"/>
    <n v="100"/>
    <n v="1"/>
    <n v="22.714285714285715"/>
    <n v="22.714285714285715"/>
    <n v="22.714285714285715"/>
    <s v="AC"/>
    <x v="0"/>
    <x v="0"/>
    <m/>
    <m/>
    <m/>
    <m/>
    <m/>
    <m/>
    <x v="0"/>
    <s v=" "/>
    <n v="100"/>
    <s v="Miguel Pardo"/>
    <x v="28"/>
    <x v="0"/>
    <x v="0"/>
    <x v="0"/>
  </r>
  <r>
    <n v="31"/>
    <s v="FILA_31"/>
    <s v="2017-08-25"/>
    <s v="126"/>
    <s v="2017 2017"/>
    <x v="0"/>
    <s v="02 - AUDITORIA DE DESEMPEÑO"/>
    <s v="Control de Resultados"/>
    <s v="N/A"/>
    <x v="22"/>
    <x v="27"/>
    <x v="28"/>
    <x v="0"/>
    <x v="29"/>
    <m/>
    <x v="28"/>
    <x v="28"/>
    <x v="0"/>
    <d v="2017-08-28T00:00:00"/>
    <x v="11"/>
    <n v="43.714285714285715"/>
    <n v="100"/>
    <n v="1"/>
    <n v="43.714285714285715"/>
    <n v="43.714285714285715"/>
    <n v="43.714285714285715"/>
    <s v="AC"/>
    <x v="0"/>
    <x v="0"/>
    <m/>
    <m/>
    <m/>
    <m/>
    <m/>
    <m/>
    <x v="1"/>
    <s v=" "/>
    <n v="100"/>
    <s v="Miguel Pardo"/>
    <x v="29"/>
    <x v="0"/>
    <x v="0"/>
    <x v="0"/>
  </r>
  <r>
    <n v="32"/>
    <s v="FILA_32"/>
    <s v="2018-01-29"/>
    <s v="126"/>
    <s v="2017 2017"/>
    <x v="7"/>
    <s v="02 - AUDITORIA DE DESEMPEÑO"/>
    <s v="Control Gestión"/>
    <s v="N/A"/>
    <x v="20"/>
    <x v="28"/>
    <x v="29"/>
    <x v="0"/>
    <x v="30"/>
    <m/>
    <x v="29"/>
    <x v="29"/>
    <x v="3"/>
    <d v="2018-02-12T00:00:00"/>
    <x v="12"/>
    <n v="46"/>
    <n v="100"/>
    <n v="1"/>
    <n v="46"/>
    <n v="0"/>
    <n v="0"/>
    <s v="AC"/>
    <x v="3"/>
    <x v="10"/>
    <m/>
    <m/>
    <m/>
    <m/>
    <m/>
    <m/>
    <x v="0"/>
    <s v=" "/>
    <n v="100"/>
    <s v="Sonia Tamayo"/>
    <x v="30"/>
    <x v="0"/>
    <x v="0"/>
    <x v="0"/>
  </r>
  <r>
    <n v="33"/>
    <s v="FILA_33"/>
    <s v="2017-11-22"/>
    <s v="126"/>
    <s v="2017 2017"/>
    <x v="6"/>
    <s v="02 - AUDITORIA DE DESEMPEÑO"/>
    <s v="Control Gestión"/>
    <s v="N/A"/>
    <x v="0"/>
    <x v="29"/>
    <x v="30"/>
    <x v="0"/>
    <x v="31"/>
    <m/>
    <x v="30"/>
    <x v="30"/>
    <x v="0"/>
    <d v="2017-11-22T00:00:00"/>
    <x v="13"/>
    <n v="52"/>
    <n v="100"/>
    <n v="1"/>
    <n v="52"/>
    <n v="0"/>
    <n v="0"/>
    <s v="AC"/>
    <x v="0"/>
    <x v="0"/>
    <m/>
    <m/>
    <m/>
    <m/>
    <m/>
    <m/>
    <x v="0"/>
    <s v=" "/>
    <n v="100"/>
    <s v="Miguel Pardo"/>
    <x v="31"/>
    <x v="0"/>
    <x v="0"/>
    <x v="0"/>
  </r>
  <r>
    <n v="34"/>
    <s v="FILA_34"/>
    <s v="2018-01-29"/>
    <s v="126"/>
    <s v="2017 2017"/>
    <x v="7"/>
    <s v="02 - AUDITORIA DE DESEMPEÑO"/>
    <s v="Control Gestión"/>
    <s v="N/A"/>
    <x v="0"/>
    <x v="30"/>
    <x v="31"/>
    <x v="0"/>
    <x v="32"/>
    <m/>
    <x v="31"/>
    <x v="31"/>
    <x v="3"/>
    <d v="2018-02-12T00:00:00"/>
    <x v="12"/>
    <n v="46"/>
    <n v="100"/>
    <n v="1"/>
    <n v="46"/>
    <n v="0"/>
    <n v="0"/>
    <s v="AC"/>
    <x v="3"/>
    <x v="10"/>
    <m/>
    <m/>
    <m/>
    <m/>
    <m/>
    <m/>
    <x v="0"/>
    <m/>
    <n v="100"/>
    <s v="Sonia Tamayo"/>
    <x v="32"/>
    <x v="0"/>
    <x v="0"/>
    <x v="0"/>
  </r>
  <r>
    <n v="35"/>
    <s v="FILA_35"/>
    <s v="2018-01-29"/>
    <s v="126"/>
    <s v="2017 2017"/>
    <x v="7"/>
    <s v="02 - AUDITORIA DE DESEMPEÑO"/>
    <s v="Control Gestión"/>
    <s v="N/A"/>
    <x v="0"/>
    <x v="30"/>
    <x v="32"/>
    <x v="1"/>
    <x v="33"/>
    <m/>
    <x v="32"/>
    <x v="32"/>
    <x v="3"/>
    <d v="2018-02-12T00:00:00"/>
    <x v="12"/>
    <n v="46"/>
    <n v="75"/>
    <n v="0.75"/>
    <n v="34.5"/>
    <n v="0"/>
    <n v="0"/>
    <s v="AC"/>
    <x v="2"/>
    <x v="8"/>
    <m/>
    <m/>
    <m/>
    <m/>
    <m/>
    <m/>
    <x v="0"/>
    <m/>
    <n v="75"/>
    <s v="Francisco Romero"/>
    <x v="33"/>
    <x v="3"/>
    <x v="1"/>
    <x v="0"/>
  </r>
  <r>
    <n v="36"/>
    <s v="FILA_36"/>
    <s v="2018-01-29"/>
    <s v="126"/>
    <s v="2017 2017"/>
    <x v="7"/>
    <s v="02 - AUDITORIA DE DESEMPEÑO"/>
    <s v="Control Gestión"/>
    <s v="N/A"/>
    <x v="0"/>
    <x v="30"/>
    <x v="33"/>
    <x v="2"/>
    <x v="34"/>
    <m/>
    <x v="6"/>
    <x v="33"/>
    <x v="3"/>
    <d v="2018-02-12T00:00:00"/>
    <x v="12"/>
    <n v="46"/>
    <n v="100"/>
    <n v="1"/>
    <n v="46"/>
    <n v="0"/>
    <n v="0"/>
    <s v="AC"/>
    <x v="2"/>
    <x v="8"/>
    <m/>
    <m/>
    <m/>
    <m/>
    <m/>
    <m/>
    <x v="1"/>
    <s v="Se observa que mediante forest 2018IE290790 y 2018IE296275 la SPPA remitió procedimiento “Formulación, ajustes y/o actualizaciones de planes de manejo ambiental de las áreas protegidas del Distrito Capital- 126PM02-PR13”. versión 6. "/>
    <n v="100"/>
    <s v="Francisco Romero"/>
    <x v="34"/>
    <x v="0"/>
    <x v="0"/>
    <x v="0"/>
  </r>
  <r>
    <n v="37"/>
    <s v="FILA_37"/>
    <s v="2018-01-29"/>
    <s v="126"/>
    <s v="2017 2017"/>
    <x v="7"/>
    <s v="02 - AUDITORIA DE DESEMPEÑO"/>
    <s v="Control Gestión"/>
    <s v="N/A"/>
    <x v="1"/>
    <x v="31"/>
    <x v="34"/>
    <x v="0"/>
    <x v="35"/>
    <m/>
    <x v="33"/>
    <x v="34"/>
    <x v="3"/>
    <d v="2018-02-12T00:00:00"/>
    <x v="12"/>
    <n v="46"/>
    <n v="100"/>
    <n v="1"/>
    <n v="46"/>
    <n v="0"/>
    <n v="0"/>
    <s v="AC"/>
    <x v="3"/>
    <x v="10"/>
    <m/>
    <m/>
    <m/>
    <m/>
    <m/>
    <m/>
    <x v="0"/>
    <s v=" "/>
    <n v="100"/>
    <s v="Sonia Tamayo"/>
    <x v="35"/>
    <x v="0"/>
    <x v="0"/>
    <x v="0"/>
  </r>
  <r>
    <n v="38"/>
    <s v="FILA_38"/>
    <s v="2018-01-29"/>
    <s v="126"/>
    <s v="2017 2017"/>
    <x v="7"/>
    <s v="02 - AUDITORIA DE DESEMPEÑO"/>
    <s v="Control Gestión"/>
    <s v="N/A"/>
    <x v="2"/>
    <x v="32"/>
    <x v="35"/>
    <x v="0"/>
    <x v="36"/>
    <m/>
    <x v="34"/>
    <x v="35"/>
    <x v="3"/>
    <d v="2018-02-12T00:00:00"/>
    <x v="12"/>
    <n v="46"/>
    <n v="100"/>
    <n v="1"/>
    <n v="46"/>
    <n v="0"/>
    <n v="0"/>
    <s v="AC"/>
    <x v="3"/>
    <x v="10"/>
    <m/>
    <m/>
    <m/>
    <m/>
    <m/>
    <m/>
    <x v="0"/>
    <s v="mediante rad 2018IE244875 de 19-10-2018 la SGCD solicita el PM y su seguimiento"/>
    <n v="100"/>
    <s v="Sonia Tamayo"/>
    <x v="36"/>
    <x v="0"/>
    <x v="0"/>
    <x v="0"/>
  </r>
  <r>
    <n v="39"/>
    <s v="FILA_39"/>
    <s v="2018-01-29"/>
    <s v="126"/>
    <s v="2017 2017"/>
    <x v="7"/>
    <s v="02 - AUDITORIA DE DESEMPEÑO"/>
    <s v="Control Gestión"/>
    <s v="N/A"/>
    <x v="2"/>
    <x v="32"/>
    <x v="36"/>
    <x v="1"/>
    <x v="37"/>
    <m/>
    <x v="35"/>
    <x v="36"/>
    <x v="6"/>
    <d v="2018-02-12T00:00:00"/>
    <x v="12"/>
    <n v="46"/>
    <n v="100"/>
    <n v="1"/>
    <n v="46"/>
    <n v="0"/>
    <n v="0"/>
    <s v="AC"/>
    <x v="3"/>
    <x v="10"/>
    <m/>
    <m/>
    <m/>
    <m/>
    <m/>
    <m/>
    <x v="0"/>
    <s v="mediante rad 2018IE244875 de 19-10-2018 la SGCD solicita el PM y su seguimiento"/>
    <n v="100"/>
    <s v="Sonia Tamayo"/>
    <x v="37"/>
    <x v="0"/>
    <x v="0"/>
    <x v="0"/>
  </r>
  <r>
    <n v="40"/>
    <s v="FILA_40"/>
    <s v="2018-01-29"/>
    <s v="126"/>
    <s v="2017 2017"/>
    <x v="7"/>
    <s v="02 - AUDITORIA DE DESEMPEÑO"/>
    <s v="Control Gestión"/>
    <s v="N/A"/>
    <x v="3"/>
    <x v="33"/>
    <x v="37"/>
    <x v="0"/>
    <x v="38"/>
    <m/>
    <x v="36"/>
    <x v="37"/>
    <x v="3"/>
    <d v="2018-02-12T00:00:00"/>
    <x v="12"/>
    <n v="46"/>
    <n v="100"/>
    <n v="1"/>
    <n v="46"/>
    <n v="0"/>
    <n v="0"/>
    <s v="AC"/>
    <x v="1"/>
    <x v="11"/>
    <m/>
    <m/>
    <m/>
    <m/>
    <m/>
    <m/>
    <x v="1"/>
    <m/>
    <n v="100"/>
    <s v="Sonia Tamayo"/>
    <x v="38"/>
    <x v="0"/>
    <x v="0"/>
    <x v="0"/>
  </r>
  <r>
    <n v="41"/>
    <s v="FILA_41"/>
    <s v="2017-11-22"/>
    <s v="126"/>
    <s v="2017 2017"/>
    <x v="6"/>
    <s v="02 - AUDITORIA DE DESEMPEÑO"/>
    <s v="Control Gestión"/>
    <s v="N/A"/>
    <x v="3"/>
    <x v="34"/>
    <x v="38"/>
    <x v="0"/>
    <x v="39"/>
    <m/>
    <x v="37"/>
    <x v="6"/>
    <x v="0"/>
    <d v="2017-11-22T00:00:00"/>
    <x v="13"/>
    <n v="52"/>
    <n v="50"/>
    <n v="1"/>
    <n v="52"/>
    <n v="0"/>
    <n v="0"/>
    <s v="AC"/>
    <x v="0"/>
    <x v="0"/>
    <m/>
    <m/>
    <m/>
    <m/>
    <m/>
    <m/>
    <x v="0"/>
    <s v=" "/>
    <n v="50"/>
    <s v="Miguel Pardo"/>
    <x v="39"/>
    <x v="5"/>
    <x v="1"/>
    <x v="0"/>
  </r>
  <r>
    <n v="42"/>
    <s v="FILA_42"/>
    <s v="2017-11-22"/>
    <s v="126"/>
    <s v="2017 2017"/>
    <x v="6"/>
    <s v="02 - AUDITORIA DE DESEMPEÑO"/>
    <s v="Control Gestión"/>
    <s v="N/A"/>
    <x v="23"/>
    <x v="35"/>
    <x v="39"/>
    <x v="0"/>
    <x v="40"/>
    <m/>
    <x v="38"/>
    <x v="38"/>
    <x v="0"/>
    <d v="2017-11-22T00:00:00"/>
    <x v="13"/>
    <n v="52"/>
    <n v="50"/>
    <n v="1"/>
    <n v="52"/>
    <n v="0"/>
    <n v="0"/>
    <s v="AC"/>
    <x v="0"/>
    <x v="0"/>
    <m/>
    <m/>
    <m/>
    <m/>
    <m/>
    <m/>
    <x v="0"/>
    <s v="mediante rad 2018IE244875 de 19-10-2018 la SGCD solicita el PM y su seguimiento"/>
    <n v="50"/>
    <s v="Miguel Pardo"/>
    <x v="40"/>
    <x v="5"/>
    <x v="1"/>
    <x v="0"/>
  </r>
  <r>
    <n v="43"/>
    <s v="FILA_43"/>
    <s v="2018-01-29"/>
    <s v="126"/>
    <s v="2017 2017"/>
    <x v="7"/>
    <s v="02 - AUDITORIA DE DESEMPEÑO"/>
    <s v="Control Gestión"/>
    <s v="N/A"/>
    <x v="23"/>
    <x v="36"/>
    <x v="40"/>
    <x v="0"/>
    <x v="41"/>
    <m/>
    <x v="39"/>
    <x v="39"/>
    <x v="3"/>
    <d v="2018-02-12T00:00:00"/>
    <x v="12"/>
    <n v="46"/>
    <n v="100"/>
    <n v="1"/>
    <n v="46"/>
    <n v="0"/>
    <n v="0"/>
    <s v="AC"/>
    <x v="3"/>
    <x v="10"/>
    <m/>
    <m/>
    <m/>
    <m/>
    <m/>
    <m/>
    <x v="0"/>
    <s v="mediante rad 2018IE244875 de 19-10-2018 la SGCD solicita el PM y su seguimiento"/>
    <n v="100"/>
    <s v="Sonia Tamayo"/>
    <x v="41"/>
    <x v="0"/>
    <x v="0"/>
    <x v="0"/>
  </r>
  <r>
    <n v="44"/>
    <s v="FILA_44"/>
    <s v="2017-11-22"/>
    <s v="126"/>
    <s v="2017 2017"/>
    <x v="6"/>
    <s v="02 - AUDITORIA DE DESEMPEÑO"/>
    <s v="Control Gestión"/>
    <s v="N/A"/>
    <x v="4"/>
    <x v="37"/>
    <x v="41"/>
    <x v="0"/>
    <x v="42"/>
    <m/>
    <x v="40"/>
    <x v="40"/>
    <x v="0"/>
    <d v="2017-11-22T00:00:00"/>
    <x v="13"/>
    <n v="52"/>
    <n v="100"/>
    <n v="1"/>
    <n v="52"/>
    <n v="0"/>
    <n v="0"/>
    <s v="AC"/>
    <x v="0"/>
    <x v="0"/>
    <m/>
    <m/>
    <m/>
    <m/>
    <m/>
    <m/>
    <x v="0"/>
    <s v=" "/>
    <n v="100"/>
    <s v="Miguel Pardo"/>
    <x v="42"/>
    <x v="0"/>
    <x v="0"/>
    <x v="0"/>
  </r>
  <r>
    <n v="45"/>
    <s v="FILA_45"/>
    <s v="2017-11-22"/>
    <s v="126"/>
    <s v="2017 2017"/>
    <x v="6"/>
    <s v="02 - AUDITORIA DE DESEMPEÑO"/>
    <s v="Control Gestión"/>
    <s v="N/A"/>
    <x v="4"/>
    <x v="37"/>
    <x v="42"/>
    <x v="1"/>
    <x v="43"/>
    <m/>
    <x v="37"/>
    <x v="41"/>
    <x v="8"/>
    <d v="2017-11-22T00:00:00"/>
    <x v="13"/>
    <n v="52"/>
    <n v="100"/>
    <n v="1"/>
    <n v="52"/>
    <n v="0"/>
    <n v="0"/>
    <s v="AC"/>
    <x v="0"/>
    <x v="0"/>
    <m/>
    <m/>
    <m/>
    <m/>
    <m/>
    <m/>
    <x v="0"/>
    <s v=" "/>
    <n v="100"/>
    <s v="Miguel Pardo"/>
    <x v="43"/>
    <x v="0"/>
    <x v="0"/>
    <x v="0"/>
  </r>
  <r>
    <n v="46"/>
    <s v="FILA_46"/>
    <s v="2018-01-29"/>
    <s v="126"/>
    <s v="2017 2017"/>
    <x v="7"/>
    <s v="02 - AUDITORIA DE DESEMPEÑO"/>
    <s v="Control Gestión"/>
    <s v="Gestión Contractual"/>
    <x v="24"/>
    <x v="38"/>
    <x v="43"/>
    <x v="0"/>
    <x v="44"/>
    <m/>
    <x v="37"/>
    <x v="6"/>
    <x v="3"/>
    <d v="2018-02-12T00:00:00"/>
    <x v="12"/>
    <n v="46"/>
    <n v="100"/>
    <n v="1"/>
    <n v="46"/>
    <n v="0"/>
    <n v="0"/>
    <s v="AC"/>
    <x v="1"/>
    <x v="12"/>
    <m/>
    <m/>
    <m/>
    <m/>
    <m/>
    <m/>
    <x v="0"/>
    <s v="La DGC reportó mediante correo electronico que solicitó a la SGCD la modificación del procedimiento 126PA04-PR37 V 4,0 Suscripción y legalización de contratos mediante el radicado 2018IE269138, el cual se encuentra en tramite.  "/>
    <n v="100"/>
    <s v="Sara Moyano"/>
    <x v="44"/>
    <x v="0"/>
    <x v="0"/>
    <x v="0"/>
  </r>
  <r>
    <n v="47"/>
    <s v="FILA_47"/>
    <s v="2018-01-29"/>
    <s v="126"/>
    <s v="2017 2017"/>
    <x v="7"/>
    <s v="02 - AUDITORIA DE DESEMPEÑO"/>
    <s v="Control Gestión"/>
    <s v="Gestión Contractual"/>
    <x v="25"/>
    <x v="39"/>
    <x v="44"/>
    <x v="0"/>
    <x v="45"/>
    <m/>
    <x v="41"/>
    <x v="42"/>
    <x v="3"/>
    <d v="2018-02-12T00:00:00"/>
    <x v="12"/>
    <n v="46"/>
    <n v="100"/>
    <n v="1"/>
    <n v="46"/>
    <n v="0"/>
    <n v="0"/>
    <s v="AC"/>
    <x v="1"/>
    <x v="13"/>
    <m/>
    <m/>
    <m/>
    <m/>
    <m/>
    <m/>
    <x v="0"/>
    <s v="La DGC mediante correo electronico de fecha 15/01/19 informó que el día 19/6/18, con el radicado No. 2018EE141074, efectuó consulta a la Superintendencia Financiera de Colombia sobre los requisitos del seguro de responsabilidad civil extracontractual, documento que fue verificado en el aplicativo Forest."/>
    <n v="100"/>
    <s v="Sara Moyano"/>
    <x v="45"/>
    <x v="0"/>
    <x v="0"/>
    <x v="0"/>
  </r>
  <r>
    <n v="48"/>
    <s v="FILA_48"/>
    <s v="2018-01-29"/>
    <s v="126"/>
    <s v="2017 2017"/>
    <x v="7"/>
    <s v="02 - AUDITORIA DE DESEMPEÑO"/>
    <s v="Control Gestión"/>
    <s v="Gestión Contractual"/>
    <x v="25"/>
    <x v="39"/>
    <x v="44"/>
    <x v="1"/>
    <x v="46"/>
    <m/>
    <x v="42"/>
    <x v="43"/>
    <x v="3"/>
    <d v="2018-02-12T00:00:00"/>
    <x v="12"/>
    <n v="46"/>
    <n v="90"/>
    <n v="0.9"/>
    <n v="41.4"/>
    <n v="0"/>
    <n v="0"/>
    <s v="AC"/>
    <x v="1"/>
    <x v="13"/>
    <m/>
    <m/>
    <m/>
    <m/>
    <m/>
    <m/>
    <x v="1"/>
    <s v="La DGC mediante correo electronico de fecha 15/01/19 informó que el día 15/6/18, con el radicado No. 2018IE138436 soliticó a las dependencias la actualización de las pólizas de responsabilidad civil extracontractual, documento que se encontró en el aplicativo Forest. Así mismo, se verificó que la poliza del convenio 1525/16 con Conservation Int Foundatio fue actualizada"/>
    <n v="90"/>
    <s v="Sara Moyano"/>
    <x v="46"/>
    <x v="2"/>
    <x v="0"/>
    <x v="0"/>
  </r>
  <r>
    <n v="49"/>
    <s v="FILA_49"/>
    <s v="2018-01-29"/>
    <s v="126"/>
    <s v="2017 2017"/>
    <x v="7"/>
    <s v="02 - AUDITORIA DE DESEMPEÑO"/>
    <s v="Control Gestión"/>
    <s v="Gestión Contractual"/>
    <x v="25"/>
    <x v="39"/>
    <x v="45"/>
    <x v="2"/>
    <x v="47"/>
    <m/>
    <x v="37"/>
    <x v="6"/>
    <x v="3"/>
    <d v="2018-02-12T00:00:00"/>
    <x v="12"/>
    <n v="46"/>
    <n v="100"/>
    <n v="1"/>
    <n v="46"/>
    <n v="0"/>
    <n v="0"/>
    <s v="AC"/>
    <x v="2"/>
    <x v="8"/>
    <m/>
    <m/>
    <m/>
    <m/>
    <m/>
    <m/>
    <x v="1"/>
    <s v="2019-01-21, se encuentra en revisión el procedimiento código 126PM02PR13 versión 5 &quot;Formulación, ajustes y/o Actualizaciones de los Planes de Manejo Ambiental de las Áreas Protegidas del Distrital Capital”, pendiente revisión final y cargue en el sistema ISOlucion."/>
    <n v="100"/>
    <s v="Francisco Romero"/>
    <x v="47"/>
    <x v="0"/>
    <x v="0"/>
    <x v="0"/>
  </r>
  <r>
    <n v="50"/>
    <s v="FILA_50"/>
    <s v="2018-01-29"/>
    <s v="126"/>
    <s v="2017 2017"/>
    <x v="7"/>
    <s v="02 - AUDITORIA DE DESEMPEÑO"/>
    <s v="Control Gestión"/>
    <s v="Gestión Contractual"/>
    <x v="26"/>
    <x v="40"/>
    <x v="46"/>
    <x v="0"/>
    <x v="48"/>
    <m/>
    <x v="43"/>
    <x v="44"/>
    <x v="3"/>
    <d v="2018-02-12T00:00:00"/>
    <x v="12"/>
    <n v="46"/>
    <n v="100"/>
    <n v="1"/>
    <n v="46"/>
    <n v="0"/>
    <n v="0"/>
    <s v="AC"/>
    <x v="1"/>
    <x v="12"/>
    <m/>
    <m/>
    <m/>
    <m/>
    <m/>
    <m/>
    <x v="0"/>
    <s v="La DGC mediante correo electronico de fecha 15/01/19 informó que el día 5/03/18 se suscribió el modificatorio 2 y prórroga 2 del convenio 1525 de 2016, con la CAR y Conservation International Foundation, documento que fue verificado."/>
    <n v="100"/>
    <s v="Sara Moyano"/>
    <x v="48"/>
    <x v="0"/>
    <x v="0"/>
    <x v="0"/>
  </r>
  <r>
    <n v="51"/>
    <s v="FILA_51"/>
    <s v="2018-01-29"/>
    <s v="126"/>
    <s v="2017 2017"/>
    <x v="7"/>
    <s v="02 - AUDITORIA DE DESEMPEÑO"/>
    <s v="Control Gestión"/>
    <s v="Gestión Contractual"/>
    <x v="26"/>
    <x v="40"/>
    <x v="46"/>
    <x v="1"/>
    <x v="49"/>
    <m/>
    <x v="37"/>
    <x v="45"/>
    <x v="3"/>
    <d v="2018-02-12T00:00:00"/>
    <x v="12"/>
    <n v="46"/>
    <n v="100"/>
    <n v="1"/>
    <n v="46"/>
    <n v="0"/>
    <n v="0"/>
    <s v="AC"/>
    <x v="1"/>
    <x v="12"/>
    <m/>
    <m/>
    <m/>
    <m/>
    <m/>
    <m/>
    <x v="0"/>
    <s v="La DGC mediante correo electronico de fecha 15/01/19 informó que el día 10/04/18 socializó a todos los servidores, mediante correo electronico, presentación de la modificación de tres procedimientos del proceso Gestión recursos físicos, incluido el 126PA04-PR18 V 6.0 Celebración convenios de asociación, el cual fue actualizado el 24/01/18."/>
    <n v="100"/>
    <s v="Sara Moyano"/>
    <x v="49"/>
    <x v="0"/>
    <x v="0"/>
    <x v="0"/>
  </r>
  <r>
    <n v="52"/>
    <s v="FILA_52"/>
    <s v="2018-01-29"/>
    <s v="126"/>
    <s v="2017 2017"/>
    <x v="7"/>
    <s v="02 - AUDITORIA DE DESEMPEÑO"/>
    <s v="Control Gestión"/>
    <s v="Gestión Contractual"/>
    <x v="21"/>
    <x v="41"/>
    <x v="47"/>
    <x v="0"/>
    <x v="50"/>
    <m/>
    <x v="44"/>
    <x v="46"/>
    <x v="3"/>
    <d v="2018-02-12T00:00:00"/>
    <x v="12"/>
    <n v="46"/>
    <n v="100"/>
    <n v="1"/>
    <n v="46"/>
    <n v="0"/>
    <n v="0"/>
    <s v="AC"/>
    <x v="1"/>
    <x v="12"/>
    <m/>
    <m/>
    <m/>
    <m/>
    <m/>
    <m/>
    <x v="0"/>
    <s v="La DGC reportó que para este hallazgo solicito modificacion del procedimiento 126PA04-PR37 Suscripción y legalización de contratos, solicitud que se encuentra en tramite y donde se incluyeron lineamientos cuando se presenta terminación anticipada de contratos. Se encuentra pendiente la modificación del Manua de supervición e inverventoria."/>
    <n v="100"/>
    <s v="Sara Moyano"/>
    <x v="50"/>
    <x v="0"/>
    <x v="0"/>
    <x v="0"/>
  </r>
  <r>
    <n v="53"/>
    <s v="FILA_53"/>
    <s v="2018-01-29"/>
    <s v="126"/>
    <s v="2017 2017"/>
    <x v="7"/>
    <s v="02 - AUDITORIA DE DESEMPEÑO"/>
    <s v="Control Gestión"/>
    <s v="Gestión Contractual"/>
    <x v="27"/>
    <x v="42"/>
    <x v="48"/>
    <x v="0"/>
    <x v="51"/>
    <m/>
    <x v="45"/>
    <x v="47"/>
    <x v="3"/>
    <d v="2018-02-12T00:00:00"/>
    <x v="12"/>
    <n v="46"/>
    <n v="100"/>
    <n v="1"/>
    <n v="46"/>
    <n v="0"/>
    <n v="0"/>
    <s v="AC"/>
    <x v="3"/>
    <x v="10"/>
    <m/>
    <m/>
    <m/>
    <m/>
    <m/>
    <m/>
    <x v="0"/>
    <s v=" "/>
    <n v="100"/>
    <s v="Sonia Tamayo"/>
    <x v="51"/>
    <x v="0"/>
    <x v="0"/>
    <x v="0"/>
  </r>
  <r>
    <n v="54"/>
    <s v="FILA_54"/>
    <s v="2018-01-29"/>
    <s v="126"/>
    <s v="2017 2017"/>
    <x v="7"/>
    <s v="02 - AUDITORIA DE DESEMPEÑO"/>
    <s v="Control Gestión"/>
    <s v="Gestión Contractual"/>
    <x v="28"/>
    <x v="43"/>
    <x v="49"/>
    <x v="0"/>
    <x v="52"/>
    <m/>
    <x v="46"/>
    <x v="48"/>
    <x v="3"/>
    <d v="2018-02-12T00:00:00"/>
    <x v="12"/>
    <n v="46"/>
    <n v="100"/>
    <n v="1"/>
    <n v="46"/>
    <n v="0"/>
    <n v="0"/>
    <s v="AC"/>
    <x v="3"/>
    <x v="14"/>
    <m/>
    <m/>
    <m/>
    <m/>
    <m/>
    <m/>
    <x v="0"/>
    <s v="mediante rad 2018IE244875 de 19-10-2018 la SGCD solicita el PM y su seguimiento"/>
    <n v="100"/>
    <s v="Sonia Tamayo"/>
    <x v="52"/>
    <x v="0"/>
    <x v="0"/>
    <x v="0"/>
  </r>
  <r>
    <n v="55"/>
    <s v="FILA_55"/>
    <s v="2018-01-29"/>
    <s v="126"/>
    <s v="2017 2017"/>
    <x v="7"/>
    <s v="02 - AUDITORIA DE DESEMPEÑO"/>
    <s v="Control Gestión"/>
    <s v="Gestión Contractual"/>
    <x v="28"/>
    <x v="43"/>
    <x v="49"/>
    <x v="1"/>
    <x v="53"/>
    <m/>
    <x v="47"/>
    <x v="49"/>
    <x v="3"/>
    <d v="2018-03-01T00:00:00"/>
    <x v="12"/>
    <n v="43.571428571428569"/>
    <n v="100"/>
    <n v="1"/>
    <n v="43.571428571428569"/>
    <n v="0"/>
    <n v="0"/>
    <s v="AC"/>
    <x v="3"/>
    <x v="14"/>
    <m/>
    <m/>
    <m/>
    <m/>
    <m/>
    <m/>
    <x v="0"/>
    <s v="mediante rad 2018IE244875 de 19-10-2018 la SGCD solicita el PM y su seguimiento"/>
    <n v="100"/>
    <s v="Sonia Tamayo"/>
    <x v="53"/>
    <x v="0"/>
    <x v="0"/>
    <x v="0"/>
  </r>
  <r>
    <n v="56"/>
    <s v="FILA_56"/>
    <s v="2018-01-29"/>
    <s v="126"/>
    <s v="2017 2017"/>
    <x v="7"/>
    <s v="02 - AUDITORIA DE DESEMPEÑO"/>
    <s v="Control Gestión"/>
    <s v="Gestión Contractual"/>
    <x v="29"/>
    <x v="44"/>
    <x v="50"/>
    <x v="0"/>
    <x v="54"/>
    <m/>
    <x v="48"/>
    <x v="50"/>
    <x v="3"/>
    <d v="2018-02-12T00:00:00"/>
    <x v="12"/>
    <n v="46"/>
    <n v="100"/>
    <n v="1"/>
    <n v="46"/>
    <n v="0"/>
    <n v="0"/>
    <s v="AC"/>
    <x v="3"/>
    <x v="10"/>
    <m/>
    <m/>
    <m/>
    <m/>
    <m/>
    <m/>
    <x v="0"/>
    <s v=" "/>
    <n v="100"/>
    <s v="Sonia Tamayo"/>
    <x v="54"/>
    <x v="0"/>
    <x v="0"/>
    <x v="0"/>
  </r>
  <r>
    <n v="57"/>
    <s v="FILA_57"/>
    <s v="2018-01-29"/>
    <s v="126"/>
    <s v="2017 2017"/>
    <x v="7"/>
    <s v="02 - AUDITORIA DE DESEMPEÑO"/>
    <s v="Control de Resultados"/>
    <s v="Planes, Programas y Proyectos"/>
    <x v="22"/>
    <x v="45"/>
    <x v="51"/>
    <x v="0"/>
    <x v="55"/>
    <m/>
    <x v="49"/>
    <x v="51"/>
    <x v="3"/>
    <d v="2018-02-12T00:00:00"/>
    <x v="12"/>
    <n v="46"/>
    <n v="86"/>
    <n v="0.86"/>
    <n v="39.56"/>
    <n v="0"/>
    <n v="0"/>
    <s v="AC"/>
    <x v="3"/>
    <x v="10"/>
    <m/>
    <m/>
    <m/>
    <m/>
    <m/>
    <m/>
    <x v="0"/>
    <s v="mediante rad 2018IE244875 de 19-10-2018 la SGCD solicita el PM y su seguimiento"/>
    <n v="86"/>
    <s v="Sonia Tamayo"/>
    <x v="55"/>
    <x v="6"/>
    <x v="1"/>
    <x v="0"/>
  </r>
  <r>
    <n v="58"/>
    <s v="FILA_58"/>
    <s v="2017-11-22"/>
    <s v="126"/>
    <s v="2017 2017"/>
    <x v="6"/>
    <s v="02 - AUDITORIA DE DESEMPEÑO"/>
    <s v="Control Gestión"/>
    <s v="Control Fiscal Interno"/>
    <x v="22"/>
    <x v="46"/>
    <x v="52"/>
    <x v="0"/>
    <x v="56"/>
    <m/>
    <x v="50"/>
    <x v="52"/>
    <x v="0"/>
    <d v="2017-11-22T00:00:00"/>
    <x v="13"/>
    <n v="52"/>
    <n v="100"/>
    <n v="1"/>
    <n v="52"/>
    <n v="0"/>
    <n v="0"/>
    <s v="AC"/>
    <x v="0"/>
    <x v="0"/>
    <m/>
    <m/>
    <m/>
    <m/>
    <m/>
    <m/>
    <x v="0"/>
    <s v=" "/>
    <n v="100"/>
    <s v="Miguel Pardo"/>
    <x v="29"/>
    <x v="0"/>
    <x v="0"/>
    <x v="0"/>
  </r>
  <r>
    <n v="59"/>
    <s v="FILA_59"/>
    <d v="2018-09-18T00:00:00"/>
    <s v="126"/>
    <s v="2018 2018"/>
    <x v="8"/>
    <s v="01 - AUDITORIA DE REGULARIDAD"/>
    <s v="Control de Gestión"/>
    <s v="Gestión Contractual"/>
    <x v="30"/>
    <x v="47"/>
    <x v="53"/>
    <x v="0"/>
    <x v="57"/>
    <m/>
    <x v="51"/>
    <x v="9"/>
    <x v="0"/>
    <d v="2018-10-01T00:00:00"/>
    <x v="14"/>
    <n v="50.142857142857146"/>
    <n v="0"/>
    <n v="0"/>
    <n v="0"/>
    <n v="0"/>
    <n v="0"/>
    <s v="AC"/>
    <x v="1"/>
    <x v="3"/>
    <m/>
    <m/>
    <m/>
    <m/>
    <m/>
    <m/>
    <x v="0"/>
    <m/>
    <n v="0"/>
    <s v="Sara Moyano"/>
    <x v="56"/>
    <x v="7"/>
    <x v="2"/>
    <x v="0"/>
  </r>
  <r>
    <n v="60"/>
    <s v="FILA_60"/>
    <d v="2018-09-18T00:00:00"/>
    <s v="126"/>
    <s v="2018 2018"/>
    <x v="8"/>
    <s v="01 - AUDITORIA DE REGULARIDAD"/>
    <s v="Control de Gestión"/>
    <s v="Gestión Contractual"/>
    <x v="30"/>
    <x v="47"/>
    <x v="53"/>
    <x v="1"/>
    <x v="58"/>
    <m/>
    <x v="52"/>
    <x v="53"/>
    <x v="9"/>
    <d v="2018-10-01T00:00:00"/>
    <x v="14"/>
    <n v="50.142857142857146"/>
    <n v="0"/>
    <n v="0"/>
    <n v="0"/>
    <n v="0"/>
    <n v="0"/>
    <s v="AC"/>
    <x v="1"/>
    <x v="3"/>
    <m/>
    <m/>
    <m/>
    <m/>
    <m/>
    <m/>
    <x v="0"/>
    <m/>
    <n v="0"/>
    <s v="Sara Moyano"/>
    <x v="56"/>
    <x v="7"/>
    <x v="2"/>
    <x v="0"/>
  </r>
  <r>
    <n v="61"/>
    <s v="FILA_61"/>
    <d v="2018-09-18T00:00:00"/>
    <s v="126"/>
    <s v="2018 2018"/>
    <x v="8"/>
    <s v="01 - AUDITORIA DE REGULARIDAD"/>
    <s v="Control de Gestión"/>
    <s v="Gestión Contractual"/>
    <x v="31"/>
    <x v="48"/>
    <x v="54"/>
    <x v="0"/>
    <x v="59"/>
    <m/>
    <x v="53"/>
    <x v="54"/>
    <x v="0"/>
    <d v="2018-10-01T00:00:00"/>
    <x v="14"/>
    <n v="50.142857142857146"/>
    <n v="0"/>
    <n v="0"/>
    <n v="0"/>
    <n v="0"/>
    <n v="0"/>
    <s v="AC"/>
    <x v="1"/>
    <x v="5"/>
    <m/>
    <m/>
    <m/>
    <m/>
    <m/>
    <m/>
    <x v="0"/>
    <s v=" "/>
    <n v="0"/>
    <s v="Sara Moyano"/>
    <x v="57"/>
    <x v="7"/>
    <x v="2"/>
    <x v="0"/>
  </r>
  <r>
    <n v="62"/>
    <s v="FILA_62"/>
    <d v="2018-09-18T00:00:00"/>
    <s v="126"/>
    <s v="2018 2018"/>
    <x v="8"/>
    <s v="01 - AUDITORIA DE REGULARIDAD"/>
    <s v="Control de Gestión"/>
    <s v="Gestión Contractual"/>
    <x v="32"/>
    <x v="49"/>
    <x v="55"/>
    <x v="0"/>
    <x v="60"/>
    <m/>
    <x v="54"/>
    <x v="55"/>
    <x v="0"/>
    <d v="2018-10-01T00:00:00"/>
    <x v="14"/>
    <n v="50.142857142857146"/>
    <n v="0"/>
    <n v="0"/>
    <n v="0"/>
    <n v="0"/>
    <n v="0"/>
    <s v="AC"/>
    <x v="1"/>
    <x v="5"/>
    <m/>
    <m/>
    <m/>
    <m/>
    <m/>
    <m/>
    <x v="0"/>
    <s v=" "/>
    <n v="0"/>
    <s v="Sara Moyano"/>
    <x v="57"/>
    <x v="7"/>
    <x v="2"/>
    <x v="0"/>
  </r>
  <r>
    <n v="63"/>
    <s v="FILA_63"/>
    <d v="2018-09-18T00:00:00"/>
    <s v="126"/>
    <s v="2018 2018"/>
    <x v="8"/>
    <s v="01 - AUDITORIA DE REGULARIDAD"/>
    <s v="Control de Gestión"/>
    <s v="Gestión Contractual"/>
    <x v="32"/>
    <x v="49"/>
    <x v="55"/>
    <x v="1"/>
    <x v="61"/>
    <m/>
    <x v="6"/>
    <x v="56"/>
    <x v="0"/>
    <d v="2018-10-01T00:00:00"/>
    <x v="14"/>
    <n v="50.142857142857146"/>
    <n v="0"/>
    <n v="0"/>
    <n v="0"/>
    <n v="0"/>
    <n v="0"/>
    <s v="AC"/>
    <x v="1"/>
    <x v="5"/>
    <m/>
    <m/>
    <m/>
    <m/>
    <m/>
    <m/>
    <x v="0"/>
    <s v=" "/>
    <n v="0"/>
    <s v="Sara Moyano"/>
    <x v="57"/>
    <x v="7"/>
    <x v="2"/>
    <x v="0"/>
  </r>
  <r>
    <n v="64"/>
    <s v="FILA_64"/>
    <d v="2018-09-18T00:00:00"/>
    <s v="126"/>
    <s v="2018 2018"/>
    <x v="8"/>
    <s v="01 - AUDITORIA DE REGULARIDAD"/>
    <s v="Control de Gestión"/>
    <s v="Gestión Contractual"/>
    <x v="32"/>
    <x v="49"/>
    <x v="55"/>
    <x v="2"/>
    <x v="62"/>
    <m/>
    <x v="55"/>
    <x v="57"/>
    <x v="0"/>
    <d v="2018-10-01T00:00:00"/>
    <x v="14"/>
    <n v="50.142857142857146"/>
    <n v="0"/>
    <n v="0"/>
    <n v="0"/>
    <n v="0"/>
    <n v="0"/>
    <s v="AC"/>
    <x v="1"/>
    <x v="5"/>
    <m/>
    <m/>
    <m/>
    <m/>
    <m/>
    <m/>
    <x v="0"/>
    <s v=" "/>
    <n v="0"/>
    <s v="Sara Moyano"/>
    <x v="57"/>
    <x v="7"/>
    <x v="2"/>
    <x v="0"/>
  </r>
  <r>
    <n v="65"/>
    <s v="FILA_65"/>
    <d v="2018-09-18T00:00:00"/>
    <s v="126"/>
    <s v="2018 2018"/>
    <x v="8"/>
    <s v="01 - AUDITORIA DE REGULARIDAD"/>
    <s v="Control de Gestión"/>
    <s v="Control Fiscal Interno"/>
    <x v="33"/>
    <x v="50"/>
    <x v="56"/>
    <x v="0"/>
    <x v="63"/>
    <m/>
    <x v="56"/>
    <x v="58"/>
    <x v="0"/>
    <d v="2018-10-01T00:00:00"/>
    <x v="14"/>
    <n v="50.142857142857146"/>
    <n v="100"/>
    <n v="1"/>
    <n v="50.142857142857146"/>
    <n v="0"/>
    <n v="0"/>
    <s v="AC"/>
    <x v="4"/>
    <x v="15"/>
    <m/>
    <m/>
    <m/>
    <m/>
    <m/>
    <m/>
    <x v="0"/>
    <s v="Se solicita via correo electronico al enlace información de avance"/>
    <n v="100"/>
    <s v="Francisco Romero"/>
    <x v="58"/>
    <x v="0"/>
    <x v="0"/>
    <x v="0"/>
  </r>
  <r>
    <n v="66"/>
    <s v="FILA_66"/>
    <d v="2018-09-18T00:00:00"/>
    <s v="126"/>
    <s v="2018 2018"/>
    <x v="8"/>
    <s v="01 - AUDITORIA DE REGULARIDAD"/>
    <s v="Control de Gestión"/>
    <s v="Control Fiscal Interno"/>
    <x v="33"/>
    <x v="50"/>
    <x v="56"/>
    <x v="1"/>
    <x v="64"/>
    <m/>
    <x v="57"/>
    <x v="59"/>
    <x v="9"/>
    <d v="2018-10-01T00:00:00"/>
    <x v="14"/>
    <n v="50.142857142857146"/>
    <n v="100"/>
    <n v="1"/>
    <n v="50.142857142857146"/>
    <n v="0"/>
    <n v="0"/>
    <s v="AC"/>
    <x v="4"/>
    <x v="15"/>
    <m/>
    <m/>
    <m/>
    <m/>
    <m/>
    <m/>
    <x v="0"/>
    <s v="Se solicita via correo electronico al enlace información de avance"/>
    <n v="100"/>
    <s v="Francisco Romero"/>
    <x v="59"/>
    <x v="0"/>
    <x v="0"/>
    <x v="0"/>
  </r>
  <r>
    <n v="67"/>
    <s v="FILA_67"/>
    <d v="2018-09-18T00:00:00"/>
    <s v="126"/>
    <s v="2018 2018"/>
    <x v="8"/>
    <s v="01 - AUDITORIA DE REGULARIDAD"/>
    <s v="Control de Gestión"/>
    <s v="Control Fiscal Interno"/>
    <x v="33"/>
    <x v="50"/>
    <x v="56"/>
    <x v="2"/>
    <x v="65"/>
    <m/>
    <x v="58"/>
    <x v="60"/>
    <x v="10"/>
    <d v="2018-10-01T00:00:00"/>
    <x v="14"/>
    <n v="50.142857142857146"/>
    <n v="0"/>
    <n v="0"/>
    <n v="0"/>
    <n v="0"/>
    <n v="0"/>
    <s v="AC"/>
    <x v="4"/>
    <x v="15"/>
    <m/>
    <m/>
    <m/>
    <m/>
    <m/>
    <m/>
    <x v="0"/>
    <s v="Se solicita via correo electronico al enlace información de avance"/>
    <n v="0"/>
    <s v="Francisco Romero"/>
    <x v="60"/>
    <x v="7"/>
    <x v="2"/>
    <x v="0"/>
  </r>
  <r>
    <n v="68"/>
    <s v="FILA_68"/>
    <d v="2018-09-18T00:00:00"/>
    <s v="126"/>
    <s v="2018 2018"/>
    <x v="8"/>
    <s v="01 - AUDITORIA DE REGULARIDAD"/>
    <s v="Control de Gestión"/>
    <s v="Gestión Contractual"/>
    <x v="34"/>
    <x v="51"/>
    <x v="57"/>
    <x v="0"/>
    <x v="66"/>
    <m/>
    <x v="59"/>
    <x v="61"/>
    <x v="0"/>
    <d v="2018-10-01T00:00:00"/>
    <x v="14"/>
    <n v="50.142857142857146"/>
    <n v="0"/>
    <n v="0"/>
    <n v="0"/>
    <n v="0"/>
    <n v="0"/>
    <s v="AC"/>
    <x v="3"/>
    <x v="14"/>
    <m/>
    <m/>
    <m/>
    <m/>
    <m/>
    <m/>
    <x v="0"/>
    <s v=" "/>
    <n v="0"/>
    <s v="Sonia Tamayo"/>
    <x v="61"/>
    <x v="7"/>
    <x v="2"/>
    <x v="0"/>
  </r>
  <r>
    <n v="69"/>
    <s v="FILA_69"/>
    <d v="2018-09-18T00:00:00"/>
    <s v="126"/>
    <s v="2018 2018"/>
    <x v="8"/>
    <s v="01 - AUDITORIA DE REGULARIDAD"/>
    <s v="Control de Gestión"/>
    <s v="Gestión Contractual"/>
    <x v="34"/>
    <x v="51"/>
    <x v="57"/>
    <x v="1"/>
    <x v="67"/>
    <m/>
    <x v="60"/>
    <x v="62"/>
    <x v="0"/>
    <d v="2018-10-01T00:00:00"/>
    <x v="14"/>
    <n v="50.142857142857146"/>
    <n v="0"/>
    <n v="0"/>
    <n v="0"/>
    <n v="0"/>
    <n v="0"/>
    <s v="AC"/>
    <x v="3"/>
    <x v="14"/>
    <m/>
    <m/>
    <m/>
    <m/>
    <m/>
    <m/>
    <x v="0"/>
    <s v=" "/>
    <n v="0"/>
    <s v="Sonia Tamayo"/>
    <x v="61"/>
    <x v="7"/>
    <x v="2"/>
    <x v="0"/>
  </r>
  <r>
    <n v="70"/>
    <s v="FILA_70"/>
    <d v="2018-09-18T00:00:00"/>
    <s v="126"/>
    <s v="2018 2018"/>
    <x v="8"/>
    <s v="01 - AUDITORIA DE REGULARIDAD"/>
    <s v="Control de Resultados"/>
    <s v="Planes, Programas y Proyectos"/>
    <x v="35"/>
    <x v="52"/>
    <x v="58"/>
    <x v="0"/>
    <x v="68"/>
    <m/>
    <x v="61"/>
    <x v="63"/>
    <x v="0"/>
    <d v="2018-10-01T00:00:00"/>
    <x v="14"/>
    <n v="50.142857142857146"/>
    <n v="25"/>
    <n v="1"/>
    <n v="50.142857142857146"/>
    <n v="0"/>
    <n v="0"/>
    <s v="AC"/>
    <x v="3"/>
    <x v="14"/>
    <m/>
    <m/>
    <m/>
    <m/>
    <m/>
    <m/>
    <x v="0"/>
    <s v=" "/>
    <n v="25"/>
    <s v="Sonia Tamayo"/>
    <x v="62"/>
    <x v="8"/>
    <x v="2"/>
    <x v="0"/>
  </r>
  <r>
    <n v="71"/>
    <s v="FILA_71"/>
    <d v="2018-09-18T00:00:00"/>
    <s v="126"/>
    <s v="2018 2018"/>
    <x v="8"/>
    <s v="01 - AUDITORIA DE REGULARIDAD"/>
    <s v="Control de Resultados"/>
    <s v="Planes, Programas y Proyectos"/>
    <x v="36"/>
    <x v="53"/>
    <x v="59"/>
    <x v="0"/>
    <x v="69"/>
    <m/>
    <x v="62"/>
    <x v="64"/>
    <x v="0"/>
    <d v="2018-10-01T00:00:00"/>
    <x v="15"/>
    <n v="25.857142857142858"/>
    <n v="100"/>
    <n v="1"/>
    <n v="25.857142857142858"/>
    <n v="0"/>
    <n v="0"/>
    <s v="AC"/>
    <x v="2"/>
    <x v="8"/>
    <m/>
    <m/>
    <m/>
    <m/>
    <m/>
    <m/>
    <x v="0"/>
    <s v=" "/>
    <n v="100"/>
    <s v="Francisco Romero"/>
    <x v="63"/>
    <x v="0"/>
    <x v="0"/>
    <x v="0"/>
  </r>
  <r>
    <n v="72"/>
    <s v="FILA_72"/>
    <d v="2018-09-18T00:00:00"/>
    <s v="126"/>
    <s v="2018 2018"/>
    <x v="8"/>
    <s v="01 - AUDITORIA DE REGULARIDAD"/>
    <s v="Control de Resultados"/>
    <s v="Planes, Programas y Proyectos"/>
    <x v="36"/>
    <x v="53"/>
    <x v="60"/>
    <x v="1"/>
    <x v="70"/>
    <m/>
    <x v="63"/>
    <x v="65"/>
    <x v="0"/>
    <d v="2018-10-01T00:00:00"/>
    <x v="15"/>
    <n v="25.857142857142858"/>
    <n v="100"/>
    <n v="1"/>
    <n v="25.857142857142858"/>
    <n v="0"/>
    <n v="0"/>
    <s v="AC"/>
    <x v="2"/>
    <x v="8"/>
    <m/>
    <m/>
    <m/>
    <m/>
    <m/>
    <m/>
    <x v="0"/>
    <s v=" "/>
    <n v="100"/>
    <s v="Francisco Romero"/>
    <x v="64"/>
    <x v="0"/>
    <x v="0"/>
    <x v="0"/>
  </r>
  <r>
    <n v="73"/>
    <s v="FILA_73"/>
    <d v="2018-09-18T00:00:00"/>
    <s v="126"/>
    <s v="2018 2018"/>
    <x v="8"/>
    <s v="01 - AUDITORIA DE REGULARIDAD"/>
    <s v="Otros Resultados"/>
    <s v="Cumplimiento Acciones populares "/>
    <x v="37"/>
    <x v="54"/>
    <x v="61"/>
    <x v="0"/>
    <x v="71"/>
    <m/>
    <x v="64"/>
    <x v="66"/>
    <x v="0"/>
    <d v="2018-10-01T00:00:00"/>
    <x v="14"/>
    <n v="50.142857142857146"/>
    <n v="30.2"/>
    <n v="1"/>
    <n v="50.142857142857146"/>
    <n v="0"/>
    <n v="0"/>
    <s v="AC"/>
    <x v="3"/>
    <x v="10"/>
    <m/>
    <m/>
    <m/>
    <m/>
    <m/>
    <m/>
    <x v="0"/>
    <s v=" "/>
    <n v="30.2"/>
    <s v="Sonia Tamayo"/>
    <x v="65"/>
    <x v="9"/>
    <x v="2"/>
    <x v="0"/>
  </r>
  <r>
    <n v="74"/>
    <s v="FILA_74"/>
    <d v="2018-09-18T00:00:00"/>
    <s v="126"/>
    <s v="2018 2018"/>
    <x v="8"/>
    <s v="01 - AUDITORIA DE REGULARIDAD"/>
    <s v="Control de Resultados"/>
    <s v="Planes, Programas y Proyectos"/>
    <x v="38"/>
    <x v="55"/>
    <x v="62"/>
    <x v="0"/>
    <x v="72"/>
    <m/>
    <x v="65"/>
    <x v="67"/>
    <x v="0"/>
    <d v="2018-10-01T00:00:00"/>
    <x v="16"/>
    <n v="38.857142857142854"/>
    <n v="50"/>
    <n v="1"/>
    <n v="38.857142857142854"/>
    <n v="0"/>
    <n v="0"/>
    <s v="AC"/>
    <x v="2"/>
    <x v="16"/>
    <m/>
    <m/>
    <m/>
    <m/>
    <m/>
    <m/>
    <x v="0"/>
    <s v=" "/>
    <n v="50"/>
    <s v="Francisco Romero"/>
    <x v="66"/>
    <x v="5"/>
    <x v="2"/>
    <x v="0"/>
  </r>
  <r>
    <n v="75"/>
    <s v="FILA_75"/>
    <d v="2018-09-18T00:00:00"/>
    <s v="126"/>
    <s v="2018 2018"/>
    <x v="8"/>
    <s v="01 - AUDITORIA DE REGULARIDAD"/>
    <s v="Control de Resultados"/>
    <s v="Planes, Programas y Proyectos"/>
    <x v="38"/>
    <x v="55"/>
    <x v="62"/>
    <x v="1"/>
    <x v="73"/>
    <m/>
    <x v="66"/>
    <x v="68"/>
    <x v="0"/>
    <d v="2018-10-01T00:00:00"/>
    <x v="12"/>
    <n v="13"/>
    <n v="100"/>
    <n v="1"/>
    <n v="13"/>
    <n v="0"/>
    <n v="0"/>
    <s v="AC"/>
    <x v="4"/>
    <x v="17"/>
    <m/>
    <m/>
    <m/>
    <m/>
    <m/>
    <m/>
    <x v="0"/>
    <s v=" "/>
    <n v="100"/>
    <s v="Francisco Romero"/>
    <x v="67"/>
    <x v="0"/>
    <x v="0"/>
    <x v="0"/>
  </r>
  <r>
    <n v="76"/>
    <s v="FILA_76"/>
    <d v="2018-09-18T00:00:00"/>
    <s v="126"/>
    <s v="2018 2018"/>
    <x v="8"/>
    <s v="01 - AUDITORIA DE REGULARIDAD"/>
    <s v="Control de Gestión"/>
    <s v="Gestión Contractual"/>
    <x v="39"/>
    <x v="56"/>
    <x v="63"/>
    <x v="0"/>
    <x v="74"/>
    <m/>
    <x v="67"/>
    <x v="33"/>
    <x v="0"/>
    <d v="2018-10-01T00:00:00"/>
    <x v="14"/>
    <n v="50.142857142857146"/>
    <n v="0"/>
    <n v="0"/>
    <n v="0"/>
    <n v="0"/>
    <n v="0"/>
    <s v="AC"/>
    <x v="4"/>
    <x v="18"/>
    <m/>
    <m/>
    <m/>
    <m/>
    <m/>
    <m/>
    <x v="0"/>
    <s v="Se solicita via correo electronico al enlace información de avance"/>
    <n v="0"/>
    <s v="Francisco Romero"/>
    <x v="68"/>
    <x v="7"/>
    <x v="2"/>
    <x v="0"/>
  </r>
  <r>
    <n v="77"/>
    <s v="FILA_77"/>
    <d v="2018-09-18T00:00:00"/>
    <s v="126"/>
    <s v="2018 2018"/>
    <x v="8"/>
    <s v="01 - AUDITORIA DE REGULARIDAD"/>
    <s v="Control de Gestión"/>
    <s v="Gestión Contractual"/>
    <x v="39"/>
    <x v="56"/>
    <x v="64"/>
    <x v="1"/>
    <x v="75"/>
    <m/>
    <x v="68"/>
    <x v="69"/>
    <x v="0"/>
    <d v="2018-10-01T00:00:00"/>
    <x v="14"/>
    <n v="50.142857142857146"/>
    <n v="0"/>
    <n v="0"/>
    <n v="0"/>
    <n v="0"/>
    <n v="0"/>
    <s v="AC"/>
    <x v="4"/>
    <x v="18"/>
    <m/>
    <m/>
    <m/>
    <m/>
    <m/>
    <m/>
    <x v="0"/>
    <s v="Se solicita via correo electronico al enlace información de avance"/>
    <n v="0"/>
    <s v="Francisco Romero"/>
    <x v="69"/>
    <x v="7"/>
    <x v="2"/>
    <x v="0"/>
  </r>
  <r>
    <n v="78"/>
    <s v="FILA_78"/>
    <d v="2018-09-18T00:00:00"/>
    <s v="126"/>
    <s v="2018 2018"/>
    <x v="8"/>
    <s v="01 - AUDITORIA DE REGULARIDAD"/>
    <s v="Control de Resultados"/>
    <s v="Planes, Programas y Proyectos"/>
    <x v="40"/>
    <x v="57"/>
    <x v="65"/>
    <x v="0"/>
    <x v="76"/>
    <m/>
    <x v="69"/>
    <x v="70"/>
    <x v="0"/>
    <d v="2018-10-01T00:00:00"/>
    <x v="14"/>
    <n v="50.142857142857146"/>
    <n v="60"/>
    <n v="1"/>
    <n v="50.142857142857146"/>
    <n v="0"/>
    <n v="0"/>
    <s v="AC"/>
    <x v="0"/>
    <x v="19"/>
    <m/>
    <m/>
    <m/>
    <m/>
    <m/>
    <m/>
    <x v="0"/>
    <m/>
    <n v="60"/>
    <s v="Miguel Pardo"/>
    <x v="70"/>
    <x v="10"/>
    <x v="2"/>
    <x v="0"/>
  </r>
  <r>
    <n v="79"/>
    <s v="FILA_79"/>
    <d v="2018-09-18T00:00:00"/>
    <s v="126"/>
    <s v="2018 2018"/>
    <x v="8"/>
    <s v="01 - AUDITORIA DE REGULARIDAD"/>
    <s v="Control de Resultados"/>
    <s v="Planes, Programas y Proyectos"/>
    <x v="40"/>
    <x v="57"/>
    <x v="66"/>
    <x v="1"/>
    <x v="77"/>
    <m/>
    <x v="70"/>
    <x v="71"/>
    <x v="0"/>
    <d v="2018-10-01T00:00:00"/>
    <x v="14"/>
    <n v="50.142857142857146"/>
    <n v="0"/>
    <n v="0"/>
    <n v="0"/>
    <n v="0"/>
    <n v="0"/>
    <s v="AC"/>
    <x v="0"/>
    <x v="2"/>
    <m/>
    <m/>
    <m/>
    <m/>
    <m/>
    <m/>
    <x v="0"/>
    <s v=" "/>
    <n v="0"/>
    <s v="Miguel Pardo"/>
    <x v="71"/>
    <x v="7"/>
    <x v="2"/>
    <x v="0"/>
  </r>
  <r>
    <n v="80"/>
    <s v="FILA_80"/>
    <d v="2018-09-18T00:00:00"/>
    <s v="126"/>
    <s v="2018 2018"/>
    <x v="8"/>
    <s v="01 - AUDITORIA DE REGULARIDAD"/>
    <s v="Control de Resultados"/>
    <s v="Planes, Programas y Proyectos"/>
    <x v="40"/>
    <x v="57"/>
    <x v="67"/>
    <x v="2"/>
    <x v="78"/>
    <m/>
    <x v="71"/>
    <x v="72"/>
    <x v="0"/>
    <d v="2018-10-01T00:00:00"/>
    <x v="14"/>
    <n v="50.142857142857146"/>
    <n v="0"/>
    <n v="0"/>
    <n v="0"/>
    <n v="0"/>
    <n v="0"/>
    <s v="AC"/>
    <x v="0"/>
    <x v="2"/>
    <m/>
    <m/>
    <m/>
    <m/>
    <m/>
    <m/>
    <x v="0"/>
    <s v=" "/>
    <n v="0"/>
    <s v="Miguel Pardo"/>
    <x v="72"/>
    <x v="7"/>
    <x v="2"/>
    <x v="0"/>
  </r>
  <r>
    <n v="81"/>
    <s v="FILA_81"/>
    <d v="2018-09-18T00:00:00"/>
    <s v="126"/>
    <s v="2018 2018"/>
    <x v="8"/>
    <s v="01 - AUDITORIA DE REGULARIDAD"/>
    <s v="Control de Resultados"/>
    <s v="Planes, Programas y Proyectos"/>
    <x v="40"/>
    <x v="57"/>
    <x v="68"/>
    <x v="3"/>
    <x v="79"/>
    <m/>
    <x v="72"/>
    <x v="73"/>
    <x v="0"/>
    <d v="2018-10-01T00:00:00"/>
    <x v="14"/>
    <n v="50.142857142857146"/>
    <n v="0"/>
    <n v="0"/>
    <n v="0"/>
    <n v="0"/>
    <n v="0"/>
    <s v="AC"/>
    <x v="0"/>
    <x v="2"/>
    <m/>
    <m/>
    <m/>
    <m/>
    <m/>
    <m/>
    <x v="0"/>
    <s v=" "/>
    <n v="0"/>
    <s v="Miguel Pardo"/>
    <x v="73"/>
    <x v="7"/>
    <x v="2"/>
    <x v="0"/>
  </r>
  <r>
    <n v="82"/>
    <s v="FILA_82"/>
    <d v="2018-09-18T00:00:00"/>
    <s v="126"/>
    <s v="2018 2018"/>
    <x v="8"/>
    <s v="01 - AUDITORIA DE REGULARIDAD"/>
    <s v="Control de Resultados"/>
    <s v="Planes, Programas y Proyectos"/>
    <x v="41"/>
    <x v="58"/>
    <x v="69"/>
    <x v="0"/>
    <x v="80"/>
    <m/>
    <x v="73"/>
    <x v="74"/>
    <x v="0"/>
    <d v="2018-10-01T00:00:00"/>
    <x v="14"/>
    <n v="50.142857142857146"/>
    <n v="0"/>
    <n v="0"/>
    <n v="0"/>
    <n v="0"/>
    <n v="0"/>
    <s v="AC"/>
    <x v="0"/>
    <x v="20"/>
    <m/>
    <m/>
    <m/>
    <m/>
    <m/>
    <m/>
    <x v="0"/>
    <m/>
    <n v="0"/>
    <s v="Miguel Pardo"/>
    <x v="74"/>
    <x v="7"/>
    <x v="2"/>
    <x v="0"/>
  </r>
  <r>
    <n v="83"/>
    <s v="FILA_83"/>
    <s v="2017-05-23"/>
    <s v="126"/>
    <s v="2017 2017"/>
    <x v="1"/>
    <s v="01 - AUDITORIA DE REGULARIDAD"/>
    <s v="Control Gestión"/>
    <s v="Gestión Contractual"/>
    <x v="42"/>
    <x v="59"/>
    <x v="70"/>
    <x v="0"/>
    <x v="81"/>
    <m/>
    <x v="74"/>
    <x v="75"/>
    <x v="0"/>
    <s v="2017-05-24"/>
    <x v="17"/>
    <n v="44.428571428571431"/>
    <n v="100"/>
    <n v="1"/>
    <n v="44.428571428571431"/>
    <n v="0"/>
    <n v="0"/>
    <s v="AC"/>
    <x v="1"/>
    <x v="3"/>
    <m/>
    <m/>
    <m/>
    <m/>
    <m/>
    <m/>
    <x v="0"/>
    <m/>
    <n v="100"/>
    <s v="Sara Moyano"/>
    <x v="75"/>
    <x v="0"/>
    <x v="0"/>
    <x v="0"/>
  </r>
  <r>
    <n v="84"/>
    <s v="FILA_84"/>
    <s v="2017-05-23"/>
    <s v="126"/>
    <s v="2017 2017"/>
    <x v="1"/>
    <s v="01 - AUDITORIA DE REGULARIDAD"/>
    <s v="Control de Resultados"/>
    <s v="Planes, Programas y Proyectos"/>
    <x v="43"/>
    <x v="60"/>
    <x v="71"/>
    <x v="0"/>
    <x v="82"/>
    <m/>
    <x v="75"/>
    <x v="76"/>
    <x v="0"/>
    <s v="2017-05-24"/>
    <x v="17"/>
    <n v="44.428571428571431"/>
    <n v="100"/>
    <n v="1"/>
    <n v="44.428571428571431"/>
    <n v="0"/>
    <n v="0"/>
    <s v="AC"/>
    <x v="1"/>
    <x v="5"/>
    <m/>
    <m/>
    <m/>
    <m/>
    <m/>
    <m/>
    <x v="0"/>
    <s v=" "/>
    <n v="100"/>
    <s v="Sara Moyano"/>
    <x v="76"/>
    <x v="0"/>
    <x v="0"/>
    <x v="0"/>
  </r>
  <r>
    <n v="85"/>
    <s v="FILA_85"/>
    <s v="2017-05-23"/>
    <s v="126"/>
    <s v="2017 2017"/>
    <x v="1"/>
    <s v="01 - AUDITORIA DE REGULARIDAD"/>
    <s v="Control de Resultados"/>
    <s v="Planes, Programas y Proyectos"/>
    <x v="44"/>
    <x v="61"/>
    <x v="72"/>
    <x v="0"/>
    <x v="83"/>
    <m/>
    <x v="76"/>
    <x v="77"/>
    <x v="0"/>
    <s v="2017-05-24"/>
    <x v="17"/>
    <n v="44.428571428571431"/>
    <n v="100"/>
    <n v="1"/>
    <n v="44.428571428571431"/>
    <n v="0"/>
    <n v="0"/>
    <s v="AC"/>
    <x v="1"/>
    <x v="5"/>
    <m/>
    <m/>
    <m/>
    <m/>
    <m/>
    <m/>
    <x v="0"/>
    <s v=" "/>
    <n v="100"/>
    <s v="Sara Moyano"/>
    <x v="76"/>
    <x v="0"/>
    <x v="0"/>
    <x v="0"/>
  </r>
  <r>
    <n v="86"/>
    <s v="FILA_86"/>
    <s v="2017-08-25"/>
    <s v="126"/>
    <s v="2017 2017"/>
    <x v="0"/>
    <s v="02 - AUDITORIA DE DESEMPEÑO"/>
    <s v="Control Gestión"/>
    <s v="Gestión Contractual"/>
    <x v="24"/>
    <x v="62"/>
    <x v="73"/>
    <x v="0"/>
    <x v="84"/>
    <m/>
    <x v="77"/>
    <x v="78"/>
    <x v="0"/>
    <s v="2017-08-28"/>
    <x v="18"/>
    <n v="22.142857142857142"/>
    <n v="100"/>
    <n v="1"/>
    <n v="22.142857142857142"/>
    <n v="0"/>
    <n v="0"/>
    <s v="AC"/>
    <x v="1"/>
    <x v="3"/>
    <m/>
    <m/>
    <m/>
    <m/>
    <m/>
    <m/>
    <x v="0"/>
    <m/>
    <n v="100"/>
    <s v="Sara Moyano"/>
    <x v="77"/>
    <x v="0"/>
    <x v="0"/>
    <x v="0"/>
  </r>
  <r>
    <n v="87"/>
    <s v="FILA_87"/>
    <s v="2017-11-22"/>
    <s v="126"/>
    <s v="2017 2017"/>
    <x v="6"/>
    <s v="02 - AUDITORIA DE DESEMPEÑO"/>
    <s v="Control Gestión"/>
    <s v="Gestión Contractual"/>
    <x v="24"/>
    <x v="63"/>
    <x v="74"/>
    <x v="0"/>
    <x v="85"/>
    <m/>
    <x v="25"/>
    <x v="79"/>
    <x v="0"/>
    <s v="2017-11-22"/>
    <x v="19"/>
    <n v="22.714285714285715"/>
    <n v="100"/>
    <n v="1"/>
    <n v="22.714285714285715"/>
    <n v="0"/>
    <n v="0"/>
    <s v="AC"/>
    <x v="1"/>
    <x v="3"/>
    <m/>
    <m/>
    <m/>
    <m/>
    <m/>
    <m/>
    <x v="0"/>
    <m/>
    <n v="100"/>
    <s v="Sara Moyano"/>
    <x v="78"/>
    <x v="0"/>
    <x v="0"/>
    <x v="0"/>
  </r>
  <r>
    <n v="88"/>
    <s v="FILA_88"/>
    <s v="2017-11-22"/>
    <s v="126"/>
    <s v="2017 2017"/>
    <x v="6"/>
    <s v="02 - AUDITORIA DE DESEMPEÑO"/>
    <s v="Control Gestión"/>
    <s v="Gestión Contractual"/>
    <x v="25"/>
    <x v="64"/>
    <x v="75"/>
    <x v="0"/>
    <x v="86"/>
    <m/>
    <x v="78"/>
    <x v="80"/>
    <x v="0"/>
    <s v="2017-11-22"/>
    <x v="19"/>
    <n v="22.714285714285715"/>
    <n v="100"/>
    <n v="1"/>
    <n v="22.714285714285715"/>
    <n v="0"/>
    <n v="0"/>
    <s v="AC"/>
    <x v="1"/>
    <x v="3"/>
    <m/>
    <m/>
    <m/>
    <m/>
    <m/>
    <m/>
    <x v="0"/>
    <m/>
    <n v="100"/>
    <s v="Sara Moyano"/>
    <x v="79"/>
    <x v="0"/>
    <x v="0"/>
    <x v="0"/>
  </r>
  <r>
    <n v="89"/>
    <s v="FILA_89"/>
    <s v="2017-11-22"/>
    <s v="126"/>
    <s v="2017 2017"/>
    <x v="6"/>
    <s v="02 - AUDITORIA DE DESEMPEÑO"/>
    <s v="Control Gestión"/>
    <s v="Gestión Contractual"/>
    <x v="26"/>
    <x v="65"/>
    <x v="76"/>
    <x v="0"/>
    <x v="87"/>
    <m/>
    <x v="79"/>
    <x v="81"/>
    <x v="0"/>
    <s v="2017-11-22"/>
    <x v="19"/>
    <n v="22.714285714285715"/>
    <n v="100"/>
    <n v="1"/>
    <n v="22.714285714285715"/>
    <n v="0"/>
    <n v="0"/>
    <s v="AC"/>
    <x v="1"/>
    <x v="3"/>
    <m/>
    <m/>
    <m/>
    <m/>
    <m/>
    <m/>
    <x v="0"/>
    <m/>
    <n v="100"/>
    <s v="Sara Moyano"/>
    <x v="80"/>
    <x v="0"/>
    <x v="0"/>
    <x v="0"/>
  </r>
  <r>
    <n v="90"/>
    <s v="FILA_90"/>
    <s v="2017-08-25"/>
    <s v="126"/>
    <s v="2017 2017"/>
    <x v="0"/>
    <s v="02 - AUDITORIA DE DESEMPEÑO"/>
    <s v="Control Gestión"/>
    <s v="Gestión Contractual"/>
    <x v="27"/>
    <x v="66"/>
    <x v="77"/>
    <x v="0"/>
    <x v="84"/>
    <m/>
    <x v="77"/>
    <x v="82"/>
    <x v="0"/>
    <s v="2017-08-28"/>
    <x v="18"/>
    <n v="22.142857142857142"/>
    <n v="100"/>
    <n v="1"/>
    <n v="22.142857142857142"/>
    <n v="0"/>
    <n v="0"/>
    <s v="AC"/>
    <x v="1"/>
    <x v="3"/>
    <m/>
    <m/>
    <m/>
    <m/>
    <m/>
    <m/>
    <x v="0"/>
    <m/>
    <n v="100"/>
    <s v="Sara Moyano"/>
    <x v="81"/>
    <x v="0"/>
    <x v="0"/>
    <x v="0"/>
  </r>
  <r>
    <n v="91"/>
    <s v="FILA_91"/>
    <s v="2017-11-22"/>
    <s v="126"/>
    <s v="2017 2017"/>
    <x v="6"/>
    <s v="02 - AUDITORIA DE DESEMPEÑO"/>
    <s v="Control Gestión"/>
    <s v="Gestión Contractual"/>
    <x v="27"/>
    <x v="67"/>
    <x v="78"/>
    <x v="0"/>
    <x v="88"/>
    <m/>
    <x v="80"/>
    <x v="83"/>
    <x v="0"/>
    <s v="2017-11-22"/>
    <x v="19"/>
    <n v="22.714285714285715"/>
    <n v="100"/>
    <n v="1"/>
    <n v="22.714285714285715"/>
    <n v="0"/>
    <n v="0"/>
    <s v="AC"/>
    <x v="1"/>
    <x v="3"/>
    <m/>
    <m/>
    <m/>
    <m/>
    <m/>
    <m/>
    <x v="0"/>
    <m/>
    <n v="100"/>
    <s v="Sara Moyano"/>
    <x v="82"/>
    <x v="0"/>
    <x v="0"/>
    <x v="0"/>
  </r>
  <r>
    <n v="92"/>
    <s v="FILA_92"/>
    <s v="2017-08-25"/>
    <s v="126"/>
    <s v="2017 2017"/>
    <x v="0"/>
    <s v="02 - AUDITORIA DE DESEMPEÑO"/>
    <s v="Control Gestión"/>
    <s v="Gestión Contractual"/>
    <x v="29"/>
    <x v="68"/>
    <x v="79"/>
    <x v="0"/>
    <x v="89"/>
    <m/>
    <x v="81"/>
    <x v="84"/>
    <x v="0"/>
    <s v="2017-08-28"/>
    <x v="20"/>
    <n v="30.571428571428573"/>
    <n v="100"/>
    <n v="1"/>
    <n v="30.571428571428573"/>
    <n v="0"/>
    <n v="0"/>
    <s v="AC"/>
    <x v="1"/>
    <x v="3"/>
    <m/>
    <m/>
    <m/>
    <m/>
    <m/>
    <m/>
    <x v="0"/>
    <m/>
    <n v="100"/>
    <s v="Sara Moyano"/>
    <x v="83"/>
    <x v="0"/>
    <x v="0"/>
    <x v="0"/>
  </r>
  <r>
    <n v="93"/>
    <s v="FILA_93"/>
    <s v="2017-08-25"/>
    <s v="126"/>
    <s v="2017 2017"/>
    <x v="0"/>
    <s v="02 - AUDITORIA DE DESEMPEÑO"/>
    <s v="Control Gestión"/>
    <s v="Gestión Contractual"/>
    <x v="45"/>
    <x v="69"/>
    <x v="80"/>
    <x v="0"/>
    <x v="90"/>
    <m/>
    <x v="6"/>
    <x v="33"/>
    <x v="0"/>
    <s v="2017-08-28"/>
    <x v="18"/>
    <n v="22.142857142857142"/>
    <n v="100"/>
    <n v="1"/>
    <n v="22.142857142857142"/>
    <n v="0"/>
    <n v="0"/>
    <s v="AC"/>
    <x v="1"/>
    <x v="3"/>
    <m/>
    <m/>
    <m/>
    <m/>
    <m/>
    <m/>
    <x v="0"/>
    <m/>
    <n v="100"/>
    <s v="Sara Moyano"/>
    <x v="84"/>
    <x v="0"/>
    <x v="0"/>
    <x v="0"/>
  </r>
  <r>
    <n v="94"/>
    <s v="FILA_94"/>
    <d v="2018-09-18T00:00:00"/>
    <s v="126"/>
    <s v="2018 2018"/>
    <x v="8"/>
    <s v="01 - AUDITORIA DE REGULARIDAD"/>
    <m/>
    <m/>
    <x v="46"/>
    <x v="70"/>
    <x v="81"/>
    <x v="0"/>
    <x v="91"/>
    <s v=" "/>
    <x v="82"/>
    <x v="85"/>
    <x v="0"/>
    <d v="2018-10-01T00:00:00"/>
    <x v="14"/>
    <n v="50.142857142857146"/>
    <n v="100"/>
    <n v="1"/>
    <n v="50.142857142857146"/>
    <n v="0"/>
    <n v="0"/>
    <s v="AC"/>
    <x v="0"/>
    <x v="20"/>
    <m/>
    <m/>
    <m/>
    <m/>
    <m/>
    <m/>
    <x v="0"/>
    <m/>
    <n v="100"/>
    <s v="Miguel Pardo"/>
    <x v="85"/>
    <x v="0"/>
    <x v="0"/>
    <x v="0"/>
  </r>
  <r>
    <n v="95"/>
    <s v="FILA_95"/>
    <d v="2018-09-18T00:00:00"/>
    <s v="126"/>
    <s v="2018 2018"/>
    <x v="8"/>
    <s v="01 - AUDITORIA DE REGULARIDAD"/>
    <m/>
    <m/>
    <x v="46"/>
    <x v="70"/>
    <x v="82"/>
    <x v="1"/>
    <x v="92"/>
    <s v=" "/>
    <x v="83"/>
    <x v="86"/>
    <x v="0"/>
    <d v="2018-10-01T00:00:00"/>
    <x v="14"/>
    <n v="50.142857142857146"/>
    <n v="55.7"/>
    <n v="1"/>
    <n v="50.142857142857146"/>
    <n v="0"/>
    <n v="0"/>
    <s v="AC"/>
    <x v="0"/>
    <x v="20"/>
    <m/>
    <m/>
    <m/>
    <m/>
    <m/>
    <m/>
    <x v="0"/>
    <m/>
    <n v="55.7"/>
    <s v="Miguel Pardo"/>
    <x v="86"/>
    <x v="11"/>
    <x v="2"/>
    <x v="0"/>
  </r>
  <r>
    <n v="96"/>
    <s v="FILA_96"/>
    <d v="2018-09-18T00:00:00"/>
    <s v="126"/>
    <s v="2018 2018"/>
    <x v="8"/>
    <s v="01 - AUDITORIA DE REGULARIDAD"/>
    <m/>
    <m/>
    <x v="46"/>
    <x v="70"/>
    <x v="83"/>
    <x v="2"/>
    <x v="93"/>
    <s v=" "/>
    <x v="84"/>
    <x v="87"/>
    <x v="0"/>
    <d v="2018-10-01T00:00:00"/>
    <x v="14"/>
    <n v="50.142857142857146"/>
    <n v="25"/>
    <n v="1"/>
    <n v="50.142857142857146"/>
    <n v="0"/>
    <n v="0"/>
    <s v="AC"/>
    <x v="0"/>
    <x v="19"/>
    <m/>
    <m/>
    <m/>
    <m/>
    <m/>
    <m/>
    <x v="0"/>
    <m/>
    <n v="25"/>
    <s v="Miguel Pardo"/>
    <x v="87"/>
    <x v="8"/>
    <x v="2"/>
    <x v="0"/>
  </r>
  <r>
    <n v="97"/>
    <s v="FILA_97"/>
    <d v="2018-09-18T00:00:00"/>
    <s v="126"/>
    <s v="2018 2018"/>
    <x v="8"/>
    <s v="01 - AUDITORIA DE REGULARIDAD"/>
    <m/>
    <m/>
    <x v="46"/>
    <x v="70"/>
    <x v="83"/>
    <x v="3"/>
    <x v="94"/>
    <s v=" "/>
    <x v="85"/>
    <x v="88"/>
    <x v="0"/>
    <d v="2018-10-01T00:00:00"/>
    <x v="14"/>
    <n v="50.142857142857146"/>
    <n v="100"/>
    <n v="1"/>
    <n v="50.142857142857146"/>
    <n v="0"/>
    <n v="0"/>
    <s v="AC"/>
    <x v="0"/>
    <x v="2"/>
    <m/>
    <m/>
    <m/>
    <m/>
    <m/>
    <m/>
    <x v="0"/>
    <s v=" "/>
    <n v="100"/>
    <s v="Miguel Pardo"/>
    <x v="88"/>
    <x v="0"/>
    <x v="0"/>
    <x v="0"/>
  </r>
  <r>
    <n v="98"/>
    <s v="FILA_98"/>
    <d v="2018-09-18T00:00:00"/>
    <s v="126"/>
    <s v="2018 2018"/>
    <x v="8"/>
    <s v="01 - AUDITORIA DE REGULARIDAD"/>
    <s v="Control Financiero"/>
    <s v="Estados Contables"/>
    <x v="47"/>
    <x v="71"/>
    <x v="81"/>
    <x v="0"/>
    <x v="91"/>
    <m/>
    <x v="82"/>
    <x v="85"/>
    <x v="0"/>
    <d v="2018-10-01T00:00:00"/>
    <x v="14"/>
    <n v="50.142857142857146"/>
    <n v="100"/>
    <n v="1"/>
    <n v="50.142857142857146"/>
    <n v="0"/>
    <n v="0"/>
    <s v="AC"/>
    <x v="0"/>
    <x v="20"/>
    <m/>
    <m/>
    <m/>
    <m/>
    <m/>
    <m/>
    <x v="0"/>
    <m/>
    <n v="100"/>
    <s v="Miguel Pardo"/>
    <x v="85"/>
    <x v="0"/>
    <x v="0"/>
    <x v="0"/>
  </r>
  <r>
    <n v="99"/>
    <s v="FILA_99"/>
    <d v="2018-09-18T00:00:00"/>
    <s v="126"/>
    <s v="2018 2018"/>
    <x v="8"/>
    <s v="01 - AUDITORIA DE REGULARIDAD"/>
    <s v="Control Financiero"/>
    <s v="Estados Contables"/>
    <x v="47"/>
    <x v="71"/>
    <x v="84"/>
    <x v="1"/>
    <x v="95"/>
    <m/>
    <x v="83"/>
    <x v="89"/>
    <x v="0"/>
    <d v="2018-10-01T00:00:00"/>
    <x v="14"/>
    <n v="50.142857142857146"/>
    <n v="39.4"/>
    <n v="1"/>
    <n v="50.142857142857146"/>
    <n v="0"/>
    <n v="0"/>
    <s v="AC"/>
    <x v="0"/>
    <x v="20"/>
    <m/>
    <m/>
    <m/>
    <m/>
    <m/>
    <m/>
    <x v="0"/>
    <m/>
    <n v="39.4"/>
    <s v="Miguel Pardo"/>
    <x v="89"/>
    <x v="12"/>
    <x v="2"/>
    <x v="0"/>
  </r>
  <r>
    <n v="100"/>
    <s v="FILA_100"/>
    <d v="2018-09-18T00:00:00"/>
    <s v="126"/>
    <s v="2018 2018"/>
    <x v="8"/>
    <s v="01 - AUDITORIA DE REGULARIDAD"/>
    <s v="Control Financiero"/>
    <s v="Estados Contables"/>
    <x v="47"/>
    <x v="71"/>
    <x v="85"/>
    <x v="2"/>
    <x v="93"/>
    <m/>
    <x v="84"/>
    <x v="90"/>
    <x v="0"/>
    <d v="2018-10-01T00:00:00"/>
    <x v="14"/>
    <n v="50.142857142857146"/>
    <n v="25"/>
    <n v="1"/>
    <n v="50.142857142857146"/>
    <n v="0"/>
    <n v="0"/>
    <s v="AC"/>
    <x v="0"/>
    <x v="2"/>
    <m/>
    <m/>
    <m/>
    <m/>
    <m/>
    <m/>
    <x v="0"/>
    <s v=" "/>
    <n v="25"/>
    <s v="Miguel Pardo"/>
    <x v="87"/>
    <x v="8"/>
    <x v="2"/>
    <x v="0"/>
  </r>
  <r>
    <n v="101"/>
    <s v="FILA_101"/>
    <d v="2018-09-18T00:00:00"/>
    <s v="126"/>
    <s v="2018 2018"/>
    <x v="8"/>
    <s v="01 - AUDITORIA DE REGULARIDAD"/>
    <s v="Control Financiero"/>
    <s v="Estados Contables"/>
    <x v="48"/>
    <x v="72"/>
    <x v="81"/>
    <x v="0"/>
    <x v="91"/>
    <m/>
    <x v="82"/>
    <x v="91"/>
    <x v="0"/>
    <d v="2018-10-01T00:00:00"/>
    <x v="14"/>
    <n v="50.142857142857146"/>
    <n v="100"/>
    <n v="1"/>
    <n v="50.142857142857146"/>
    <n v="0"/>
    <n v="0"/>
    <s v="AC"/>
    <x v="0"/>
    <x v="20"/>
    <m/>
    <m/>
    <m/>
    <m/>
    <m/>
    <m/>
    <x v="0"/>
    <m/>
    <n v="100"/>
    <s v="Miguel Pardo"/>
    <x v="85"/>
    <x v="0"/>
    <x v="0"/>
    <x v="0"/>
  </r>
  <r>
    <n v="102"/>
    <s v="FILA_102"/>
    <d v="2018-09-18T00:00:00"/>
    <s v="126"/>
    <s v="2018 2018"/>
    <x v="8"/>
    <s v="01 - AUDITORIA DE REGULARIDAD"/>
    <s v="Control Financiero"/>
    <s v="Estados Contables"/>
    <x v="48"/>
    <x v="72"/>
    <x v="86"/>
    <x v="1"/>
    <x v="96"/>
    <m/>
    <x v="83"/>
    <x v="92"/>
    <x v="0"/>
    <d v="2018-10-01T00:00:00"/>
    <x v="14"/>
    <n v="50.142857142857146"/>
    <n v="80"/>
    <n v="1"/>
    <n v="50.142857142857146"/>
    <n v="0"/>
    <n v="0"/>
    <s v="AC"/>
    <x v="0"/>
    <x v="20"/>
    <m/>
    <m/>
    <m/>
    <m/>
    <m/>
    <m/>
    <x v="0"/>
    <m/>
    <n v="80"/>
    <s v="Miguel Pardo"/>
    <x v="90"/>
    <x v="13"/>
    <x v="2"/>
    <x v="0"/>
  </r>
  <r>
    <n v="103"/>
    <s v="FILA_103"/>
    <d v="2018-09-18T00:00:00"/>
    <s v="126"/>
    <s v="2018 2018"/>
    <x v="8"/>
    <s v="01 - AUDITORIA DE REGULARIDAD"/>
    <s v="Control Financiero"/>
    <s v="Estados Contables"/>
    <x v="48"/>
    <x v="72"/>
    <x v="87"/>
    <x v="2"/>
    <x v="97"/>
    <m/>
    <x v="84"/>
    <x v="87"/>
    <x v="0"/>
    <d v="2018-10-01T00:00:00"/>
    <x v="14"/>
    <n v="50.142857142857146"/>
    <n v="25"/>
    <n v="1"/>
    <n v="50.142857142857146"/>
    <n v="0"/>
    <n v="0"/>
    <s v="AC"/>
    <x v="0"/>
    <x v="2"/>
    <m/>
    <m/>
    <m/>
    <m/>
    <m/>
    <m/>
    <x v="0"/>
    <s v=" "/>
    <n v="25"/>
    <s v="Miguel Pardo"/>
    <x v="87"/>
    <x v="8"/>
    <x v="2"/>
    <x v="0"/>
  </r>
  <r>
    <n v="104"/>
    <s v="FILA_104"/>
    <d v="2018-09-18T00:00:00"/>
    <s v="126"/>
    <s v="2018 2018"/>
    <x v="8"/>
    <s v="01 - AUDITORIA DE REGULARIDAD"/>
    <s v="Control de Resultados"/>
    <s v="Planes programas y proyectos. Gestión Ambiental"/>
    <x v="49"/>
    <x v="73"/>
    <x v="88"/>
    <x v="0"/>
    <x v="98"/>
    <m/>
    <x v="86"/>
    <x v="93"/>
    <x v="11"/>
    <d v="2018-10-01T00:00:00"/>
    <x v="14"/>
    <n v="50.142857142857146"/>
    <n v="10"/>
    <n v="0.90909090909090906"/>
    <n v="45.584415584415588"/>
    <n v="0"/>
    <n v="0"/>
    <s v="AC"/>
    <x v="4"/>
    <x v="21"/>
    <m/>
    <m/>
    <m/>
    <m/>
    <m/>
    <m/>
    <x v="0"/>
    <m/>
    <n v="10"/>
    <s v="Francisco Romero"/>
    <x v="91"/>
    <x v="8"/>
    <x v="2"/>
    <x v="0"/>
  </r>
  <r>
    <n v="105"/>
    <s v="FILA_105"/>
    <d v="2018-09-18T00:00:00"/>
    <s v="126"/>
    <s v="2018 2018"/>
    <x v="8"/>
    <s v="01 - AUDITORIA DE REGULARIDAD"/>
    <s v="Control de Resultados"/>
    <s v="Planes programas y proyectos. Gestión Ambiental"/>
    <x v="49"/>
    <x v="73"/>
    <x v="88"/>
    <x v="1"/>
    <x v="99"/>
    <m/>
    <x v="87"/>
    <x v="94"/>
    <x v="11"/>
    <d v="2018-10-01T00:00:00"/>
    <x v="14"/>
    <n v="50.142857142857146"/>
    <n v="10"/>
    <n v="0.90909090909090906"/>
    <n v="45.584415584415588"/>
    <n v="0"/>
    <n v="0"/>
    <s v="AC"/>
    <x v="4"/>
    <x v="21"/>
    <m/>
    <m/>
    <m/>
    <m/>
    <m/>
    <m/>
    <x v="0"/>
    <m/>
    <n v="10"/>
    <s v="Francisco Romero"/>
    <x v="92"/>
    <x v="14"/>
    <x v="2"/>
    <x v="0"/>
  </r>
  <r>
    <n v="106"/>
    <s v="FILA_106"/>
    <d v="2018-09-18T00:00:00"/>
    <s v="126"/>
    <s v="2018 2018"/>
    <x v="8"/>
    <s v="01 - AUDITORIA DE REGULARIDAD"/>
    <s v="Control de Resultados"/>
    <s v="Planes programas y proyectos. Gestión Ambiental"/>
    <x v="49"/>
    <x v="73"/>
    <x v="88"/>
    <x v="2"/>
    <x v="100"/>
    <m/>
    <x v="88"/>
    <x v="95"/>
    <x v="9"/>
    <d v="2018-10-01T00:00:00"/>
    <x v="14"/>
    <n v="50.142857142857146"/>
    <n v="25"/>
    <n v="1"/>
    <n v="50.142857142857146"/>
    <n v="0"/>
    <n v="0"/>
    <s v="AC"/>
    <x v="4"/>
    <x v="17"/>
    <m/>
    <m/>
    <m/>
    <m/>
    <m/>
    <m/>
    <x v="0"/>
    <s v=" "/>
    <n v="25"/>
    <s v="Francisco Romero"/>
    <x v="93"/>
    <x v="8"/>
    <x v="2"/>
    <x v="0"/>
  </r>
  <r>
    <n v="107"/>
    <s v="FILA_107"/>
    <d v="2018-09-18T00:00:00"/>
    <s v="126"/>
    <s v="2018 2018"/>
    <x v="8"/>
    <s v="01 - AUDITORIA DE REGULARIDAD"/>
    <s v="Control de Resultados"/>
    <s v="Planes programas y proyectos. Gestión Ambiental"/>
    <x v="49"/>
    <x v="73"/>
    <x v="88"/>
    <x v="3"/>
    <x v="101"/>
    <m/>
    <x v="89"/>
    <x v="95"/>
    <x v="9"/>
    <d v="2018-10-01T00:00:00"/>
    <x v="14"/>
    <n v="50.142857142857146"/>
    <n v="10"/>
    <n v="1"/>
    <n v="50.142857142857146"/>
    <n v="0"/>
    <n v="0"/>
    <s v="AC"/>
    <x v="1"/>
    <x v="5"/>
    <m/>
    <m/>
    <m/>
    <m/>
    <m/>
    <m/>
    <x v="0"/>
    <s v=" "/>
    <n v="10"/>
    <s v="Sara Moyano"/>
    <x v="57"/>
    <x v="15"/>
    <x v="2"/>
    <x v="0"/>
  </r>
  <r>
    <n v="108"/>
    <s v="FILA_108"/>
    <d v="2018-09-18T00:00:00"/>
    <s v="126"/>
    <s v="2018 2018"/>
    <x v="8"/>
    <s v="01 - AUDITORIA DE REGULARIDAD"/>
    <s v="Control de Resultados"/>
    <s v="Planes programas y proyectos. Gestión Ambiental"/>
    <x v="49"/>
    <x v="73"/>
    <x v="88"/>
    <x v="4"/>
    <x v="102"/>
    <m/>
    <x v="90"/>
    <x v="95"/>
    <x v="11"/>
    <d v="2018-10-01T00:00:00"/>
    <x v="14"/>
    <n v="50.142857142857146"/>
    <n v="20"/>
    <n v="1"/>
    <n v="50.142857142857146"/>
    <n v="0"/>
    <n v="0"/>
    <s v="AC"/>
    <x v="1"/>
    <x v="22"/>
    <m/>
    <m/>
    <m/>
    <m/>
    <m/>
    <m/>
    <x v="0"/>
    <s v=" "/>
    <n v="20"/>
    <s v="Sara Moyano"/>
    <x v="94"/>
    <x v="16"/>
    <x v="2"/>
    <x v="0"/>
  </r>
  <r>
    <n v="109"/>
    <s v="FILA_109"/>
    <d v="2018-09-18T00:00:00"/>
    <s v="126"/>
    <s v="2018 2018"/>
    <x v="8"/>
    <s v="01 - AUDITORIA DE REGULARIDAD"/>
    <s v="Control de Gestión"/>
    <s v="Gestión Presupuestal"/>
    <x v="50"/>
    <x v="74"/>
    <x v="88"/>
    <x v="0"/>
    <x v="98"/>
    <m/>
    <x v="86"/>
    <x v="93"/>
    <x v="11"/>
    <d v="2018-10-01T00:00:00"/>
    <x v="14"/>
    <n v="50.142857142857146"/>
    <n v="10"/>
    <n v="0.90909090909090906"/>
    <n v="45.584415584415588"/>
    <n v="0"/>
    <n v="0"/>
    <s v="AC"/>
    <x v="4"/>
    <x v="21"/>
    <m/>
    <m/>
    <m/>
    <m/>
    <m/>
    <m/>
    <x v="0"/>
    <m/>
    <n v="10"/>
    <s v="Francisco Romero"/>
    <x v="95"/>
    <x v="8"/>
    <x v="2"/>
    <x v="0"/>
  </r>
  <r>
    <n v="110"/>
    <s v="FILA_110"/>
    <d v="2018-09-18T00:00:00"/>
    <s v="126"/>
    <s v="2018 2018"/>
    <x v="8"/>
    <s v="01 - AUDITORIA DE REGULARIDAD"/>
    <s v="Control de Gestión"/>
    <s v="Gestión Presupuestal"/>
    <x v="50"/>
    <x v="74"/>
    <x v="88"/>
    <x v="1"/>
    <x v="99"/>
    <m/>
    <x v="87"/>
    <x v="94"/>
    <x v="11"/>
    <d v="2018-10-01T00:00:00"/>
    <x v="14"/>
    <n v="50.142857142857146"/>
    <n v="10"/>
    <n v="0.90909090909090906"/>
    <n v="45.584415584415588"/>
    <n v="0"/>
    <n v="0"/>
    <s v="AC"/>
    <x v="4"/>
    <x v="21"/>
    <m/>
    <m/>
    <m/>
    <m/>
    <m/>
    <m/>
    <x v="0"/>
    <m/>
    <n v="10"/>
    <s v="Francisco Romero"/>
    <x v="96"/>
    <x v="14"/>
    <x v="2"/>
    <x v="0"/>
  </r>
  <r>
    <n v="111"/>
    <s v="FILA_111"/>
    <d v="2018-09-18T00:00:00"/>
    <s v="126"/>
    <s v="2018 2018"/>
    <x v="8"/>
    <s v="01 - AUDITORIA DE REGULARIDAD"/>
    <s v="Control de Gestión"/>
    <s v="Gestión Presupuestal"/>
    <x v="50"/>
    <x v="74"/>
    <x v="88"/>
    <x v="2"/>
    <x v="100"/>
    <m/>
    <x v="88"/>
    <x v="95"/>
    <x v="9"/>
    <d v="2018-10-01T00:00:00"/>
    <x v="14"/>
    <n v="50.142857142857146"/>
    <n v="25"/>
    <n v="1"/>
    <n v="50.142857142857146"/>
    <n v="0"/>
    <n v="0"/>
    <s v="AC"/>
    <x v="4"/>
    <x v="17"/>
    <m/>
    <m/>
    <m/>
    <m/>
    <m/>
    <m/>
    <x v="0"/>
    <s v=" "/>
    <n v="25"/>
    <s v="Francisco Romero"/>
    <x v="93"/>
    <x v="8"/>
    <x v="2"/>
    <x v="0"/>
  </r>
  <r>
    <n v="112"/>
    <s v="FILA_112"/>
    <d v="2018-09-18T00:00:00"/>
    <s v="126"/>
    <s v="2018 2018"/>
    <x v="8"/>
    <s v="01 - AUDITORIA DE REGULARIDAD"/>
    <s v="Control de Gestión"/>
    <s v="Gestión Presupuestal"/>
    <x v="50"/>
    <x v="74"/>
    <x v="88"/>
    <x v="3"/>
    <x v="101"/>
    <m/>
    <x v="89"/>
    <x v="95"/>
    <x v="9"/>
    <d v="2018-10-01T00:00:00"/>
    <x v="14"/>
    <n v="50.142857142857146"/>
    <n v="20"/>
    <n v="1"/>
    <n v="50.142857142857146"/>
    <n v="0"/>
    <n v="0"/>
    <s v="AC"/>
    <x v="1"/>
    <x v="5"/>
    <m/>
    <m/>
    <m/>
    <m/>
    <m/>
    <m/>
    <x v="0"/>
    <s v=" "/>
    <n v="20"/>
    <s v="Sara Moyano"/>
    <x v="57"/>
    <x v="16"/>
    <x v="2"/>
    <x v="0"/>
  </r>
  <r>
    <n v="113"/>
    <s v="FILA_113"/>
    <d v="2018-09-18T00:00:00"/>
    <s v="126"/>
    <s v="2018 2018"/>
    <x v="8"/>
    <s v="01 - AUDITORIA DE REGULARIDAD"/>
    <s v="Control de Gestión"/>
    <s v="Gestión Presupuestal"/>
    <x v="50"/>
    <x v="74"/>
    <x v="88"/>
    <x v="4"/>
    <x v="102"/>
    <m/>
    <x v="90"/>
    <x v="95"/>
    <x v="11"/>
    <d v="2018-10-01T00:00:00"/>
    <x v="14"/>
    <n v="50.142857142857146"/>
    <n v="20"/>
    <n v="1"/>
    <n v="50.142857142857146"/>
    <n v="0"/>
    <n v="0"/>
    <s v="AC"/>
    <x v="1"/>
    <x v="22"/>
    <m/>
    <m/>
    <m/>
    <m/>
    <m/>
    <m/>
    <x v="0"/>
    <s v=" "/>
    <n v="20"/>
    <s v="Sara Moyano"/>
    <x v="94"/>
    <x v="16"/>
    <x v="2"/>
    <x v="0"/>
  </r>
  <r>
    <n v="114"/>
    <s v="FILA_114"/>
    <d v="2018-09-18T00:00:00"/>
    <s v="126"/>
    <s v="2018 2018"/>
    <x v="8"/>
    <s v="01 - AUDITORIA DE REGULARIDAD"/>
    <s v="Control de Gestión"/>
    <s v="Control Fiscal Interno"/>
    <x v="51"/>
    <x v="75"/>
    <x v="89"/>
    <x v="0"/>
    <x v="103"/>
    <m/>
    <x v="91"/>
    <x v="96"/>
    <x v="0"/>
    <d v="2018-10-01T00:00:00"/>
    <x v="14"/>
    <n v="50.142857142857146"/>
    <n v="25"/>
    <n v="1"/>
    <n v="50.142857142857146"/>
    <n v="0"/>
    <n v="0"/>
    <s v="AC"/>
    <x v="4"/>
    <x v="21"/>
    <m/>
    <m/>
    <m/>
    <m/>
    <m/>
    <m/>
    <x v="0"/>
    <m/>
    <n v="25"/>
    <s v="Francisco Romero"/>
    <x v="97"/>
    <x v="8"/>
    <x v="2"/>
    <x v="0"/>
  </r>
  <r>
    <n v="115"/>
    <s v="FILA_115"/>
    <d v="2018-09-18T00:00:00"/>
    <s v="126"/>
    <s v="2018 2018"/>
    <x v="8"/>
    <s v="01 - AUDITORIA DE REGULARIDAD"/>
    <s v="Control de Gestión"/>
    <s v="Control Fiscal Interno"/>
    <x v="51"/>
    <x v="75"/>
    <x v="89"/>
    <x v="1"/>
    <x v="100"/>
    <m/>
    <x v="88"/>
    <x v="95"/>
    <x v="9"/>
    <d v="2018-10-01T00:00:00"/>
    <x v="14"/>
    <n v="50.142857142857146"/>
    <n v="25"/>
    <n v="1"/>
    <n v="50.142857142857146"/>
    <n v="0"/>
    <n v="0"/>
    <s v="AC"/>
    <x v="4"/>
    <x v="17"/>
    <m/>
    <m/>
    <m/>
    <m/>
    <m/>
    <m/>
    <x v="0"/>
    <s v=" "/>
    <n v="25"/>
    <s v="Francisco Romero"/>
    <x v="93"/>
    <x v="8"/>
    <x v="2"/>
    <x v="0"/>
  </r>
  <r>
    <n v="116"/>
    <s v="FILA_116"/>
    <d v="2018-09-18T00:00:00"/>
    <s v="126"/>
    <s v="2018 2018"/>
    <x v="8"/>
    <s v="01 - AUDITORIA DE REGULARIDAD"/>
    <s v="Control de Gestión"/>
    <s v="Control Fiscal Interno"/>
    <x v="51"/>
    <x v="75"/>
    <x v="89"/>
    <x v="2"/>
    <x v="101"/>
    <m/>
    <x v="89"/>
    <x v="95"/>
    <x v="9"/>
    <d v="2018-10-01T00:00:00"/>
    <x v="14"/>
    <n v="50.142857142857146"/>
    <n v="20"/>
    <n v="1"/>
    <n v="50.142857142857146"/>
    <n v="0"/>
    <n v="0"/>
    <s v="AC"/>
    <x v="1"/>
    <x v="5"/>
    <m/>
    <m/>
    <m/>
    <m/>
    <m/>
    <m/>
    <x v="0"/>
    <s v=" "/>
    <n v="20"/>
    <s v="Sara Moyano"/>
    <x v="57"/>
    <x v="16"/>
    <x v="2"/>
    <x v="0"/>
  </r>
  <r>
    <n v="117"/>
    <s v="FILA_117"/>
    <d v="2018-09-18T00:00:00"/>
    <s v="126"/>
    <s v="2018 2018"/>
    <x v="8"/>
    <s v="01 - AUDITORIA DE REGULARIDAD"/>
    <s v="Control de Gestión"/>
    <s v="Control Fiscal Interno"/>
    <x v="51"/>
    <x v="75"/>
    <x v="89"/>
    <x v="3"/>
    <x v="104"/>
    <m/>
    <x v="92"/>
    <x v="97"/>
    <x v="1"/>
    <d v="2018-10-01T00:00:00"/>
    <x v="16"/>
    <n v="38.857142857142854"/>
    <n v="20"/>
    <n v="1"/>
    <n v="38.857142857142854"/>
    <n v="0"/>
    <n v="0"/>
    <s v="AC"/>
    <x v="2"/>
    <x v="16"/>
    <m/>
    <m/>
    <m/>
    <m/>
    <m/>
    <m/>
    <x v="0"/>
    <s v=" "/>
    <n v="20"/>
    <s v="Francisco Romero"/>
    <x v="98"/>
    <x v="16"/>
    <x v="2"/>
    <x v="0"/>
  </r>
  <r>
    <n v="118"/>
    <s v="FILA_118"/>
    <d v="2018-09-18T00:00:00"/>
    <s v="126"/>
    <s v="2018 2018"/>
    <x v="8"/>
    <s v="01 - AUDITORIA DE REGULARIDAD"/>
    <s v="Control de Gestión"/>
    <s v="Control Fiscal Interno"/>
    <x v="51"/>
    <x v="75"/>
    <x v="89"/>
    <x v="4"/>
    <x v="105"/>
    <m/>
    <x v="93"/>
    <x v="98"/>
    <x v="0"/>
    <d v="2018-10-01T00:00:00"/>
    <x v="21"/>
    <n v="25.714285714285715"/>
    <n v="100"/>
    <n v="1"/>
    <n v="25.714285714285715"/>
    <n v="0"/>
    <n v="0"/>
    <s v="AC"/>
    <x v="2"/>
    <x v="16"/>
    <m/>
    <m/>
    <m/>
    <m/>
    <m/>
    <m/>
    <x v="0"/>
    <s v=" "/>
    <n v="100"/>
    <s v="Francisco Romero"/>
    <x v="99"/>
    <x v="0"/>
    <x v="0"/>
    <x v="0"/>
  </r>
  <r>
    <n v="119"/>
    <s v="FILA_119"/>
    <d v="2018-09-18T00:00:00"/>
    <s v="126"/>
    <s v="2018 2018"/>
    <x v="8"/>
    <s v="01 - AUDITORIA DE REGULARIDAD"/>
    <s v="Control de Gestión"/>
    <s v="Control Fiscal Interno"/>
    <x v="51"/>
    <x v="75"/>
    <x v="89"/>
    <x v="5"/>
    <x v="106"/>
    <m/>
    <x v="94"/>
    <x v="99"/>
    <x v="0"/>
    <d v="2018-10-01T00:00:00"/>
    <x v="21"/>
    <n v="25.714285714285715"/>
    <n v="90"/>
    <n v="1"/>
    <n v="25.714285714285715"/>
    <n v="0"/>
    <n v="0"/>
    <s v="AC"/>
    <x v="5"/>
    <x v="23"/>
    <m/>
    <m/>
    <m/>
    <m/>
    <m/>
    <m/>
    <x v="0"/>
    <s v=" "/>
    <n v="90"/>
    <s v="Francisco Romero"/>
    <x v="100"/>
    <x v="2"/>
    <x v="2"/>
    <x v="0"/>
  </r>
  <r>
    <n v="120"/>
    <s v="FILA_120"/>
    <d v="2018-12-19T00:00:00"/>
    <n v="126"/>
    <s v="2018 2018"/>
    <x v="9"/>
    <s v="02 - AUDITORIA DE DESEMPEÑO"/>
    <m/>
    <m/>
    <x v="20"/>
    <x v="76"/>
    <x v="90"/>
    <x v="0"/>
    <x v="107"/>
    <m/>
    <x v="95"/>
    <x v="100"/>
    <x v="0"/>
    <d v="2018-12-19T00:00:00"/>
    <x v="22"/>
    <n v="25.857142857142858"/>
    <n v="100"/>
    <n v="1"/>
    <n v="25.857142857142858"/>
    <n v="0"/>
    <n v="0"/>
    <s v="AC"/>
    <x v="4"/>
    <x v="15"/>
    <m/>
    <m/>
    <m/>
    <m/>
    <m/>
    <m/>
    <x v="0"/>
    <s v="Se solicita via correo electronico al enlace información de avance"/>
    <n v="100"/>
    <s v="Francisco Romero"/>
    <x v="101"/>
    <x v="0"/>
    <x v="0"/>
    <x v="0"/>
  </r>
  <r>
    <n v="121"/>
    <s v="FILA_121"/>
    <d v="2018-12-19T00:00:00"/>
    <n v="126"/>
    <s v="2018 2018"/>
    <x v="9"/>
    <s v="02 - AUDITORIA DE DESEMPEÑO"/>
    <m/>
    <m/>
    <x v="0"/>
    <x v="77"/>
    <x v="91"/>
    <x v="0"/>
    <x v="108"/>
    <m/>
    <x v="96"/>
    <x v="101"/>
    <x v="3"/>
    <d v="2019-02-01T00:00:00"/>
    <x v="23"/>
    <n v="45.571428571428569"/>
    <n v="0"/>
    <n v="0"/>
    <n v="0"/>
    <n v="0"/>
    <n v="0"/>
    <s v="AC"/>
    <x v="0"/>
    <x v="19"/>
    <m/>
    <m/>
    <m/>
    <m/>
    <m/>
    <m/>
    <x v="0"/>
    <m/>
    <n v="0"/>
    <s v="Miguel Pardo"/>
    <x v="102"/>
    <x v="7"/>
    <x v="2"/>
    <x v="0"/>
  </r>
  <r>
    <n v="122"/>
    <s v="FILA_122"/>
    <d v="2018-12-19T00:00:00"/>
    <n v="126"/>
    <s v="2018 2018"/>
    <x v="9"/>
    <s v="02 - AUDITORIA DE DESEMPEÑO"/>
    <m/>
    <m/>
    <x v="0"/>
    <x v="77"/>
    <x v="91"/>
    <x v="1"/>
    <x v="109"/>
    <m/>
    <x v="97"/>
    <x v="102"/>
    <x v="3"/>
    <d v="2019-02-01T00:00:00"/>
    <x v="23"/>
    <n v="45.571428571428569"/>
    <n v="0"/>
    <n v="0"/>
    <n v="0"/>
    <n v="0"/>
    <n v="0"/>
    <s v="AC"/>
    <x v="0"/>
    <x v="19"/>
    <m/>
    <m/>
    <m/>
    <m/>
    <m/>
    <m/>
    <x v="0"/>
    <m/>
    <n v="0"/>
    <s v="Miguel Pardo"/>
    <x v="102"/>
    <x v="7"/>
    <x v="2"/>
    <x v="0"/>
  </r>
  <r>
    <n v="123"/>
    <s v="FILA_123"/>
    <d v="2018-12-19T00:00:00"/>
    <n v="126"/>
    <s v="2018 2018"/>
    <x v="9"/>
    <s v="02 - AUDITORIA DE DESEMPEÑO"/>
    <m/>
    <m/>
    <x v="49"/>
    <x v="78"/>
    <x v="92"/>
    <x v="0"/>
    <x v="110"/>
    <m/>
    <x v="98"/>
    <x v="103"/>
    <x v="3"/>
    <d v="2019-02-01T00:00:00"/>
    <x v="23"/>
    <n v="45.571428571428569"/>
    <n v="0"/>
    <n v="0"/>
    <n v="0"/>
    <n v="0"/>
    <n v="0"/>
    <s v="AC"/>
    <x v="0"/>
    <x v="19"/>
    <m/>
    <m/>
    <m/>
    <m/>
    <m/>
    <m/>
    <x v="0"/>
    <m/>
    <n v="0"/>
    <s v="Miguel Pardo"/>
    <x v="102"/>
    <x v="7"/>
    <x v="2"/>
    <x v="0"/>
  </r>
  <r>
    <n v="124"/>
    <s v="FILA_124"/>
    <d v="2018-12-19T00:00:00"/>
    <n v="126"/>
    <s v="2018 2018"/>
    <x v="9"/>
    <s v="02 - AUDITORIA DE DESEMPEÑO"/>
    <m/>
    <m/>
    <x v="49"/>
    <x v="78"/>
    <x v="92"/>
    <x v="1"/>
    <x v="111"/>
    <m/>
    <x v="99"/>
    <x v="104"/>
    <x v="3"/>
    <d v="2019-02-01T00:00:00"/>
    <x v="23"/>
    <n v="45.571428571428569"/>
    <n v="0"/>
    <n v="0"/>
    <n v="0"/>
    <n v="0"/>
    <n v="0"/>
    <s v="AC"/>
    <x v="0"/>
    <x v="19"/>
    <m/>
    <m/>
    <m/>
    <m/>
    <m/>
    <m/>
    <x v="0"/>
    <m/>
    <n v="0"/>
    <s v="Miguel Pardo"/>
    <x v="102"/>
    <x v="7"/>
    <x v="2"/>
    <x v="0"/>
  </r>
  <r>
    <n v="125"/>
    <s v="FILA_125"/>
    <d v="2018-12-19T00:00:00"/>
    <n v="126"/>
    <s v="2018 2018"/>
    <x v="9"/>
    <s v="02 - AUDITORIA DE DESEMPEÑO"/>
    <m/>
    <m/>
    <x v="35"/>
    <x v="79"/>
    <x v="93"/>
    <x v="0"/>
    <x v="112"/>
    <m/>
    <x v="100"/>
    <x v="105"/>
    <x v="3"/>
    <d v="2019-02-01T00:00:00"/>
    <x v="23"/>
    <n v="45.571428571428569"/>
    <n v="0"/>
    <n v="0"/>
    <n v="0"/>
    <n v="0"/>
    <n v="0"/>
    <s v="AC"/>
    <x v="0"/>
    <x v="19"/>
    <m/>
    <m/>
    <m/>
    <m/>
    <m/>
    <m/>
    <x v="0"/>
    <m/>
    <n v="0"/>
    <s v="Miguel Pardo"/>
    <x v="102"/>
    <x v="7"/>
    <x v="2"/>
    <x v="0"/>
  </r>
  <r>
    <n v="126"/>
    <s v="FILA_126"/>
    <d v="2018-12-19T00:00:00"/>
    <n v="126"/>
    <s v="2018 2018"/>
    <x v="9"/>
    <s v="02 - AUDITORIA DE DESEMPEÑO"/>
    <m/>
    <m/>
    <x v="52"/>
    <x v="80"/>
    <x v="94"/>
    <x v="0"/>
    <x v="113"/>
    <m/>
    <x v="101"/>
    <x v="106"/>
    <x v="3"/>
    <d v="2019-02-01T00:00:00"/>
    <x v="23"/>
    <n v="45.571428571428569"/>
    <n v="15"/>
    <n v="0.15"/>
    <n v="6.8357142857142854"/>
    <n v="0"/>
    <n v="0"/>
    <s v="AC"/>
    <x v="1"/>
    <x v="3"/>
    <m/>
    <m/>
    <m/>
    <m/>
    <m/>
    <m/>
    <x v="0"/>
    <m/>
    <n v="15"/>
    <s v="Sara Moyano"/>
    <x v="56"/>
    <x v="17"/>
    <x v="2"/>
    <x v="0"/>
  </r>
  <r>
    <n v="127"/>
    <s v="FILA_127"/>
    <d v="2018-12-19T00:00:00"/>
    <n v="126"/>
    <s v="2018 2018"/>
    <x v="9"/>
    <s v="02 - AUDITORIA DE DESEMPEÑO"/>
    <m/>
    <m/>
    <x v="52"/>
    <x v="80"/>
    <x v="94"/>
    <x v="1"/>
    <x v="114"/>
    <m/>
    <x v="102"/>
    <x v="107"/>
    <x v="3"/>
    <d v="2019-02-01T00:00:00"/>
    <x v="23"/>
    <n v="45.571428571428569"/>
    <n v="10"/>
    <n v="0.1"/>
    <n v="4.5571428571428569"/>
    <n v="0"/>
    <n v="0"/>
    <s v="AC"/>
    <x v="1"/>
    <x v="3"/>
    <m/>
    <m/>
    <m/>
    <m/>
    <m/>
    <m/>
    <x v="0"/>
    <m/>
    <n v="10"/>
    <s v="Sara Moyano"/>
    <x v="56"/>
    <x v="15"/>
    <x v="2"/>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FA3C325-4D06-49B2-ACAF-DF881FA13730}" name="TablaDinámica11" cacheId="1" applyNumberFormats="0" applyBorderFormats="0" applyFontFormats="0" applyPatternFormats="0" applyAlignmentFormats="0" applyWidthHeightFormats="1" dataCaption="Valores" updatedVersion="6" minRefreshableVersion="3" useAutoFormatting="1" itemPrintTitles="1" createdVersion="6" indent="0" compact="0" compactData="0" gridDropZones="1" multipleFieldFilters="0">
  <location ref="A198:J211" firstHeaderRow="2" firstDataRow="2" firstDataCol="9" rowPageCount="1" colPageCount="1"/>
  <pivotFields count="43">
    <pivotField compact="0" outline="0" showAll="0"/>
    <pivotField dataField="1" compact="0" outline="0" showAll="0"/>
    <pivotField compact="0" outline="0" showAll="0"/>
    <pivotField compact="0" outline="0" showAll="0"/>
    <pivotField compact="0" outline="0" showAll="0"/>
    <pivotField axis="axisRow" compact="0" outline="0" showAll="0" defaultSubtotal="0">
      <items count="10">
        <item x="1"/>
        <item x="0"/>
        <item x="8"/>
        <item x="6"/>
        <item x="9"/>
        <item x="7"/>
        <item x="3"/>
        <item x="4"/>
        <item x="5"/>
        <item x="2"/>
      </items>
    </pivotField>
    <pivotField compact="0" outline="0" showAll="0" defaultSubtotal="0"/>
    <pivotField compact="0" outline="0" showAll="0"/>
    <pivotField compact="0" outline="0" showAll="0"/>
    <pivotField axis="axisRow" compact="0" outline="0" multipleItemSelectionAllowed="1" showAll="0" defaultSubtotal="0">
      <items count="53">
        <item h="1" x="6"/>
        <item h="1" x="7"/>
        <item h="1" x="8"/>
        <item h="1" x="9"/>
        <item h="1" x="42"/>
        <item h="1" x="10"/>
        <item h="1" x="43"/>
        <item h="1" x="44"/>
        <item h="1" x="11"/>
        <item h="1" x="12"/>
        <item h="1" sd="0" x="20"/>
        <item x="51"/>
        <item h="1" x="33"/>
        <item h="1" x="0"/>
        <item h="1" x="13"/>
        <item h="1" x="1"/>
        <item h="1" x="34"/>
        <item h="1" x="30"/>
        <item h="1" x="39"/>
        <item h="1" x="31"/>
        <item h="1" x="32"/>
        <item h="1" x="2"/>
        <item x="50"/>
        <item h="1" x="3"/>
        <item h="1" x="23"/>
        <item h="1" x="4"/>
        <item h="1" x="5"/>
        <item h="1" x="14"/>
        <item h="1" x="15"/>
        <item h="1" x="24"/>
        <item h="1" x="49"/>
        <item h="1" x="16"/>
        <item h="1" x="35"/>
        <item h="1" x="40"/>
        <item h="1" x="36"/>
        <item h="1" x="38"/>
        <item h="1" x="41"/>
        <item h="1" x="17"/>
        <item h="1" x="18"/>
        <item h="1" x="25"/>
        <item h="1" x="52"/>
        <item h="1" x="26"/>
        <item h="1" x="21"/>
        <item h="1" x="27"/>
        <item h="1" x="28"/>
        <item h="1" x="29"/>
        <item h="1" x="45"/>
        <item h="1" x="47"/>
        <item h="1" x="48"/>
        <item h="1" x="46"/>
        <item h="1" x="19"/>
        <item h="1" x="22"/>
        <item h="1" x="37"/>
      </items>
    </pivotField>
    <pivotField axis="axisRow" compact="0" outline="0" showAll="0" defaultSubtotal="0">
      <items count="85">
        <item m="1" x="84"/>
        <item m="1" x="83"/>
        <item m="1" x="82"/>
        <item x="10"/>
        <item x="7"/>
        <item x="74"/>
        <item x="16"/>
        <item x="60"/>
        <item x="13"/>
        <item x="53"/>
        <item x="54"/>
        <item x="15"/>
        <item x="9"/>
        <item x="51"/>
        <item x="64"/>
        <item x="17"/>
        <item x="63"/>
        <item x="73"/>
        <item x="39"/>
        <item x="42"/>
        <item x="44"/>
        <item x="34"/>
        <item x="11"/>
        <item x="22"/>
        <item x="37"/>
        <item x="36"/>
        <item x="32"/>
        <item x="26"/>
        <item x="40"/>
        <item x="21"/>
        <item x="46"/>
        <item x="50"/>
        <item x="45"/>
        <item x="29"/>
        <item x="30"/>
        <item x="43"/>
        <item x="14"/>
        <item x="65"/>
        <item x="67"/>
        <item x="41"/>
        <item x="12"/>
        <item x="52"/>
        <item x="20"/>
        <item x="75"/>
        <item x="56"/>
        <item x="6"/>
        <item x="24"/>
        <item x="58"/>
        <item x="72"/>
        <item x="8"/>
        <item x="47"/>
        <item x="57"/>
        <item x="61"/>
        <item x="18"/>
        <item x="55"/>
        <item x="59"/>
        <item x="49"/>
        <item x="48"/>
        <item x="35"/>
        <item x="28"/>
        <item x="31"/>
        <item x="19"/>
        <item x="38"/>
        <item x="25"/>
        <item x="71"/>
        <item x="33"/>
        <item x="62"/>
        <item x="2"/>
        <item x="0"/>
        <item x="27"/>
        <item x="3"/>
        <item x="1"/>
        <item x="4"/>
        <item x="66"/>
        <item x="68"/>
        <item x="5"/>
        <item x="23"/>
        <item x="69"/>
        <item m="1" x="81"/>
        <item x="76"/>
        <item x="77"/>
        <item x="78"/>
        <item x="79"/>
        <item x="80"/>
        <item x="70"/>
      </items>
    </pivotField>
    <pivotField axis="axisPage" compact="0" outline="0" showAll="0">
      <items count="96">
        <item x="22"/>
        <item x="12"/>
        <item x="91"/>
        <item x="36"/>
        <item x="74"/>
        <item x="88"/>
        <item x="10"/>
        <item x="20"/>
        <item x="63"/>
        <item x="49"/>
        <item x="25"/>
        <item x="90"/>
        <item x="54"/>
        <item x="57"/>
        <item x="55"/>
        <item x="80"/>
        <item x="7"/>
        <item x="46"/>
        <item x="11"/>
        <item x="28"/>
        <item x="8"/>
        <item x="29"/>
        <item x="23"/>
        <item x="81"/>
        <item x="43"/>
        <item x="48"/>
        <item x="66"/>
        <item x="84"/>
        <item x="87"/>
        <item x="82"/>
        <item x="85"/>
        <item x="86"/>
        <item x="83"/>
        <item x="67"/>
        <item x="68"/>
        <item x="50"/>
        <item x="35"/>
        <item x="32"/>
        <item x="17"/>
        <item x="26"/>
        <item x="31"/>
        <item x="92"/>
        <item x="69"/>
        <item x="65"/>
        <item x="44"/>
        <item x="40"/>
        <item x="71"/>
        <item x="18"/>
        <item x="42"/>
        <item x="70"/>
        <item x="21"/>
        <item x="19"/>
        <item x="39"/>
        <item x="77"/>
        <item x="14"/>
        <item x="24"/>
        <item x="73"/>
        <item x="1"/>
        <item x="79"/>
        <item x="9"/>
        <item x="64"/>
        <item x="6"/>
        <item x="5"/>
        <item x="3"/>
        <item x="4"/>
        <item x="0"/>
        <item x="16"/>
        <item x="2"/>
        <item x="94"/>
        <item x="37"/>
        <item x="93"/>
        <item x="89"/>
        <item x="52"/>
        <item x="30"/>
        <item x="56"/>
        <item x="27"/>
        <item x="76"/>
        <item x="62"/>
        <item x="45"/>
        <item x="47"/>
        <item x="15"/>
        <item x="61"/>
        <item x="60"/>
        <item x="59"/>
        <item x="58"/>
        <item x="34"/>
        <item x="41"/>
        <item x="78"/>
        <item x="13"/>
        <item x="51"/>
        <item x="38"/>
        <item x="72"/>
        <item x="53"/>
        <item x="75"/>
        <item x="33"/>
        <item t="default"/>
      </items>
    </pivotField>
    <pivotField axis="axisRow" compact="0" outline="0" showAll="0" defaultSubtotal="0">
      <items count="6">
        <item x="0"/>
        <item x="1"/>
        <item x="2"/>
        <item x="3"/>
        <item sd="0" x="4"/>
        <item x="5"/>
      </items>
    </pivotField>
    <pivotField axis="axisRow" compact="0" outline="0" showAll="0" defaultSubtotal="0">
      <items count="115">
        <item x="16"/>
        <item x="63"/>
        <item x="13"/>
        <item x="50"/>
        <item x="43"/>
        <item x="34"/>
        <item x="47"/>
        <item x="39"/>
        <item x="44"/>
        <item x="24"/>
        <item x="107"/>
        <item x="91"/>
        <item x="23"/>
        <item x="90"/>
        <item x="29"/>
        <item x="21"/>
        <item x="87"/>
        <item x="86"/>
        <item x="53"/>
        <item x="27"/>
        <item x="45"/>
        <item x="113"/>
        <item x="60"/>
        <item x="76"/>
        <item x="80"/>
        <item x="1"/>
        <item x="32"/>
        <item x="105"/>
        <item x="66"/>
        <item x="110"/>
        <item x="28"/>
        <item x="33"/>
        <item x="56"/>
        <item x="3"/>
        <item x="68"/>
        <item x="59"/>
        <item x="18"/>
        <item x="108"/>
        <item x="111"/>
        <item x="71"/>
        <item x="114"/>
        <item x="61"/>
        <item x="2"/>
        <item x="72"/>
        <item x="20"/>
        <item x="0"/>
        <item x="40"/>
        <item x="36"/>
        <item x="77"/>
        <item x="73"/>
        <item x="112"/>
        <item x="74"/>
        <item x="94"/>
        <item x="55"/>
        <item x="5"/>
        <item x="22"/>
        <item x="103"/>
        <item x="9"/>
        <item x="81"/>
        <item x="11"/>
        <item x="38"/>
        <item x="14"/>
        <item x="19"/>
        <item x="64"/>
        <item x="104"/>
        <item x="17"/>
        <item x="37"/>
        <item x="98"/>
        <item x="57"/>
        <item x="51"/>
        <item x="95"/>
        <item x="96"/>
        <item x="92"/>
        <item x="41"/>
        <item x="12"/>
        <item x="15"/>
        <item x="99"/>
        <item x="42"/>
        <item x="62"/>
        <item x="8"/>
        <item x="109"/>
        <item x="83"/>
        <item x="25"/>
        <item x="79"/>
        <item x="10"/>
        <item x="106"/>
        <item x="82"/>
        <item x="89"/>
        <item x="67"/>
        <item x="54"/>
        <item x="65"/>
        <item x="31"/>
        <item x="97"/>
        <item x="78"/>
        <item x="93"/>
        <item x="84"/>
        <item x="30"/>
        <item x="35"/>
        <item x="52"/>
        <item x="6"/>
        <item x="7"/>
        <item x="69"/>
        <item x="58"/>
        <item x="48"/>
        <item x="26"/>
        <item x="75"/>
        <item x="49"/>
        <item x="85"/>
        <item x="88"/>
        <item x="46"/>
        <item x="70"/>
        <item x="4"/>
        <item x="102"/>
        <item x="101"/>
        <item x="100"/>
      </items>
    </pivotField>
    <pivotField compact="0" outline="0" showAll="0" defaultSubtotal="0"/>
    <pivotField compact="0" outline="0" showAll="0" defaultSubtotal="0"/>
    <pivotField axis="axisRow" compact="0" outline="0" showAll="0" defaultSubtotal="0">
      <items count="108">
        <item x="61"/>
        <item x="62"/>
        <item x="66"/>
        <item x="89"/>
        <item x="92"/>
        <item x="86"/>
        <item x="16"/>
        <item x="47"/>
        <item x="97"/>
        <item x="31"/>
        <item x="14"/>
        <item x="21"/>
        <item x="15"/>
        <item x="12"/>
        <item x="13"/>
        <item x="5"/>
        <item x="9"/>
        <item x="73"/>
        <item x="42"/>
        <item x="44"/>
        <item x="28"/>
        <item x="98"/>
        <item x="11"/>
        <item x="77"/>
        <item x="0"/>
        <item x="99"/>
        <item x="53"/>
        <item x="8"/>
        <item x="55"/>
        <item x="35"/>
        <item x="19"/>
        <item x="60"/>
        <item x="24"/>
        <item x="50"/>
        <item x="84"/>
        <item x="68"/>
        <item x="64"/>
        <item x="46"/>
        <item x="67"/>
        <item x="104"/>
        <item x="59"/>
        <item x="27"/>
        <item x="80"/>
        <item x="81"/>
        <item x="106"/>
        <item x="103"/>
        <item x="101"/>
        <item x="102"/>
        <item x="39"/>
        <item x="23"/>
        <item x="10"/>
        <item x="52"/>
        <item x="41"/>
        <item x="105"/>
        <item x="107"/>
        <item x="26"/>
        <item x="88"/>
        <item x="63"/>
        <item x="40"/>
        <item x="38"/>
        <item x="83"/>
        <item x="79"/>
        <item x="25"/>
        <item x="65"/>
        <item x="93"/>
        <item x="49"/>
        <item x="48"/>
        <item x="94"/>
        <item x="18"/>
        <item x="1"/>
        <item x="51"/>
        <item x="37"/>
        <item x="17"/>
        <item x="32"/>
        <item x="34"/>
        <item x="29"/>
        <item x="43"/>
        <item x="45"/>
        <item x="96"/>
        <item x="100"/>
        <item x="6"/>
        <item x="58"/>
        <item x="33"/>
        <item x="56"/>
        <item x="54"/>
        <item x="3"/>
        <item x="74"/>
        <item x="91"/>
        <item x="85"/>
        <item x="75"/>
        <item x="76"/>
        <item x="71"/>
        <item x="4"/>
        <item x="70"/>
        <item x="22"/>
        <item x="57"/>
        <item x="72"/>
        <item x="90"/>
        <item x="87"/>
        <item x="30"/>
        <item x="95"/>
        <item x="36"/>
        <item x="82"/>
        <item x="78"/>
        <item x="2"/>
        <item x="7"/>
        <item x="69"/>
        <item x="20"/>
      </items>
    </pivotField>
    <pivotField compact="0" outline="0" showAll="0" defaultSubtotal="0"/>
    <pivotField compact="0" outline="0" showAll="0"/>
    <pivotField axis="axisRow" compact="0" outline="0" showAll="0" defaultSubtotal="0">
      <items count="25">
        <item x="18"/>
        <item x="20"/>
        <item x="17"/>
        <item x="19"/>
        <item x="5"/>
        <item x="6"/>
        <item x="9"/>
        <item x="4"/>
        <item x="8"/>
        <item x="7"/>
        <item x="3"/>
        <item x="2"/>
        <item x="10"/>
        <item x="11"/>
        <item x="1"/>
        <item x="0"/>
        <item m="1" x="24"/>
        <item x="13"/>
        <item x="12"/>
        <item x="21"/>
        <item x="15"/>
        <item x="22"/>
        <item x="16"/>
        <item x="14"/>
        <item x="23"/>
      </items>
    </pivotField>
    <pivotField compact="0" numFmtId="166" outline="0" showAll="0"/>
    <pivotField compact="0" outline="0" showAll="0"/>
    <pivotField compact="0" outline="0" showAll="0"/>
    <pivotField compact="0" numFmtId="2" outline="0" showAll="0"/>
    <pivotField compact="0" outline="0" showAll="0"/>
    <pivotField compact="0" outline="0" showAll="0"/>
    <pivotField compact="0" outline="0" showAll="0"/>
    <pivotField compact="0" outline="0" showAll="0"/>
    <pivotField axis="axisRow" compact="0" outline="0" showAll="0" defaultSubtotal="0">
      <items count="34">
        <item m="1" x="29"/>
        <item x="19"/>
        <item x="6"/>
        <item x="1"/>
        <item m="1" x="28"/>
        <item x="20"/>
        <item x="14"/>
        <item x="5"/>
        <item x="13"/>
        <item x="12"/>
        <item m="1" x="25"/>
        <item m="1" x="27"/>
        <item x="16"/>
        <item x="21"/>
        <item x="23"/>
        <item m="1" x="24"/>
        <item x="11"/>
        <item x="3"/>
        <item x="0"/>
        <item x="7"/>
        <item x="10"/>
        <item x="9"/>
        <item x="22"/>
        <item m="1" x="26"/>
        <item x="15"/>
        <item x="18"/>
        <item x="17"/>
        <item x="8"/>
        <item x="4"/>
        <item x="2"/>
        <item m="1" x="31"/>
        <item m="1" x="30"/>
        <item m="1" x="33"/>
        <item m="1" x="32"/>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105">
        <item x="74"/>
        <item x="7"/>
        <item x="13"/>
        <item x="2"/>
        <item x="11"/>
        <item x="90"/>
        <item x="101"/>
        <item x="60"/>
        <item x="59"/>
        <item x="58"/>
        <item x="38"/>
        <item x="72"/>
        <item x="43"/>
        <item x="85"/>
        <item x="27"/>
        <item x="1"/>
        <item x="102"/>
        <item x="62"/>
        <item x="61"/>
        <item x="8"/>
        <item x="75"/>
        <item x="49"/>
        <item x="46"/>
        <item x="45"/>
        <item x="48"/>
        <item x="50"/>
        <item x="57"/>
        <item x="99"/>
        <item x="66"/>
        <item x="96"/>
        <item x="98"/>
        <item x="92"/>
        <item x="73"/>
        <item x="56"/>
        <item x="24"/>
        <item x="41"/>
        <item x="65"/>
        <item x="94"/>
        <item x="67"/>
        <item x="93"/>
        <item x="34"/>
        <item x="47"/>
        <item x="64"/>
        <item x="63"/>
        <item x="22"/>
        <item x="88"/>
        <item m="1" x="103"/>
        <item x="71"/>
        <item x="68"/>
        <item x="69"/>
        <item x="87"/>
        <item x="6"/>
        <item x="15"/>
        <item x="17"/>
        <item x="19"/>
        <item x="14"/>
        <item x="9"/>
        <item x="78"/>
        <item x="77"/>
        <item x="83"/>
        <item x="3"/>
        <item x="53"/>
        <item x="30"/>
        <item x="51"/>
        <item x="76"/>
        <item x="5"/>
        <item x="18"/>
        <item x="36"/>
        <item x="4"/>
        <item x="31"/>
        <item x="54"/>
        <item x="25"/>
        <item x="29"/>
        <item x="26"/>
        <item x="70"/>
        <item x="39"/>
        <item x="52"/>
        <item x="28"/>
        <item x="55"/>
        <item x="35"/>
        <item x="44"/>
        <item x="79"/>
        <item x="12"/>
        <item x="84"/>
        <item x="82"/>
        <item x="81"/>
        <item x="23"/>
        <item x="80"/>
        <item x="42"/>
        <item x="16"/>
        <item x="37"/>
        <item x="33"/>
        <item x="32"/>
        <item x="10"/>
        <item x="91"/>
        <item x="97"/>
        <item x="95"/>
        <item x="40"/>
        <item x="21"/>
        <item x="89"/>
        <item x="86"/>
        <item x="20"/>
        <item x="0"/>
        <item x="100"/>
        <item t="default"/>
      </items>
    </pivotField>
    <pivotField compact="0" outline="0" showAll="0"/>
    <pivotField compact="0" outline="0" showAll="0"/>
    <pivotField compact="0" outline="0" multipleItemSelectionAllowed="1" showAll="0"/>
  </pivotFields>
  <rowFields count="9">
    <field x="9"/>
    <field x="28"/>
    <field x="5"/>
    <field x="10"/>
    <field x="12"/>
    <field x="13"/>
    <field x="16"/>
    <field x="19"/>
    <field x="39"/>
  </rowFields>
  <rowItems count="12">
    <i>
      <x v="11"/>
      <x v="7"/>
      <x v="2"/>
      <x v="43"/>
      <x v="2"/>
      <x v="113"/>
      <x v="100"/>
      <x v="23"/>
      <x v="26"/>
    </i>
    <i r="1">
      <x v="12"/>
      <x v="2"/>
      <x v="43"/>
      <x v="3"/>
      <x v="64"/>
      <x v="8"/>
      <x v="22"/>
      <x v="30"/>
    </i>
    <i r="4">
      <x v="4"/>
    </i>
    <i r="1">
      <x v="13"/>
      <x v="2"/>
      <x v="43"/>
      <x/>
      <x v="56"/>
      <x v="78"/>
      <x v="23"/>
      <x v="95"/>
    </i>
    <i r="1">
      <x v="14"/>
      <x v="2"/>
      <x v="43"/>
      <x v="5"/>
      <x v="85"/>
      <x v="25"/>
      <x v="19"/>
      <x v="103"/>
    </i>
    <i r="1">
      <x v="26"/>
      <x v="2"/>
      <x v="43"/>
      <x v="1"/>
      <x v="114"/>
      <x v="100"/>
      <x v="23"/>
      <x v="39"/>
    </i>
    <i>
      <x v="22"/>
      <x v="7"/>
      <x v="2"/>
      <x v="5"/>
      <x v="3"/>
      <x v="113"/>
      <x v="100"/>
      <x v="23"/>
      <x v="26"/>
    </i>
    <i r="1">
      <x v="13"/>
      <x v="2"/>
      <x v="5"/>
      <x/>
      <x v="67"/>
      <x v="64"/>
      <x v="23"/>
      <x v="96"/>
    </i>
    <i r="4">
      <x v="1"/>
      <x v="76"/>
      <x v="67"/>
      <x v="23"/>
      <x v="29"/>
    </i>
    <i r="1">
      <x v="22"/>
      <x v="2"/>
      <x v="5"/>
      <x v="4"/>
    </i>
    <i r="1">
      <x v="26"/>
      <x v="2"/>
      <x v="5"/>
      <x v="2"/>
      <x v="114"/>
      <x v="100"/>
      <x v="23"/>
      <x v="39"/>
    </i>
    <i t="grand">
      <x/>
    </i>
  </rowItems>
  <colItems count="1">
    <i/>
  </colItems>
  <pageFields count="1">
    <pageField fld="11" hier="-1"/>
  </pageFields>
  <dataFields count="1">
    <dataField name="Cuenta de COD_FILA" fld="1" subtotal="count" baseField="0" baseItem="0"/>
  </dataFields>
  <formats count="8">
    <format dxfId="8">
      <pivotArea dataOnly="0" labelOnly="1" outline="0" fieldPosition="0">
        <references count="4">
          <reference field="5" count="1" selected="0">
            <x v="2"/>
          </reference>
          <reference field="9" count="1" selected="0">
            <x v="11"/>
          </reference>
          <reference field="10" count="1">
            <x v="43"/>
          </reference>
          <reference field="28" count="1" selected="0">
            <x v="7"/>
          </reference>
        </references>
      </pivotArea>
    </format>
    <format dxfId="7">
      <pivotArea dataOnly="0" labelOnly="1" outline="0" fieldPosition="0">
        <references count="4">
          <reference field="5" count="1" selected="0">
            <x v="2"/>
          </reference>
          <reference field="9" count="1" selected="0">
            <x v="22"/>
          </reference>
          <reference field="10" count="1">
            <x v="5"/>
          </reference>
          <reference field="28" count="1" selected="0">
            <x v="7"/>
          </reference>
        </references>
      </pivotArea>
    </format>
    <format dxfId="6">
      <pivotArea dataOnly="0" labelOnly="1" outline="0" fieldPosition="0">
        <references count="4">
          <reference field="5" count="1" selected="0">
            <x v="2"/>
          </reference>
          <reference field="9" count="1" selected="0">
            <x v="11"/>
          </reference>
          <reference field="10" count="1">
            <x v="43"/>
          </reference>
          <reference field="28" count="1" selected="0">
            <x v="12"/>
          </reference>
        </references>
      </pivotArea>
    </format>
    <format dxfId="5">
      <pivotArea dataOnly="0" labelOnly="1" outline="0" fieldPosition="0">
        <references count="4">
          <reference field="5" count="1" selected="0">
            <x v="2"/>
          </reference>
          <reference field="9" count="1" selected="0">
            <x v="22"/>
          </reference>
          <reference field="10" count="1">
            <x v="5"/>
          </reference>
          <reference field="28" count="1" selected="0">
            <x v="13"/>
          </reference>
        </references>
      </pivotArea>
    </format>
    <format dxfId="4">
      <pivotArea dataOnly="0" labelOnly="1" outline="0" fieldPosition="0">
        <references count="4">
          <reference field="5" count="1" selected="0">
            <x v="2"/>
          </reference>
          <reference field="9" count="1" selected="0">
            <x v="11"/>
          </reference>
          <reference field="10" count="1">
            <x v="43"/>
          </reference>
          <reference field="28" count="1" selected="0">
            <x v="14"/>
          </reference>
        </references>
      </pivotArea>
    </format>
    <format dxfId="3">
      <pivotArea dataOnly="0" labelOnly="1" outline="0" fieldPosition="0">
        <references count="4">
          <reference field="5" count="1" selected="0">
            <x v="2"/>
          </reference>
          <reference field="9" count="1" selected="0">
            <x v="22"/>
          </reference>
          <reference field="10" count="1">
            <x v="5"/>
          </reference>
          <reference field="28" count="1" selected="0">
            <x v="22"/>
          </reference>
        </references>
      </pivotArea>
    </format>
    <format dxfId="2">
      <pivotArea dataOnly="0" labelOnly="1" outline="0" fieldPosition="0">
        <references count="4">
          <reference field="5" count="1" selected="0">
            <x v="2"/>
          </reference>
          <reference field="9" count="1" selected="0">
            <x v="11"/>
          </reference>
          <reference field="10" count="1">
            <x v="43"/>
          </reference>
          <reference field="28" count="1" selected="0">
            <x v="26"/>
          </reference>
        </references>
      </pivotArea>
    </format>
    <format dxfId="1">
      <pivotArea dataOnly="0" labelOnly="1" outline="0" fieldPosition="0">
        <references count="4">
          <reference field="5" count="1" selected="0">
            <x v="2"/>
          </reference>
          <reference field="9" count="1" selected="0">
            <x v="22"/>
          </reference>
          <reference field="10" count="1">
            <x v="5"/>
          </reference>
          <reference field="28" count="1" selected="0">
            <x v="2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27100F6E-C5A5-4E1C-A320-1D45DBAED07B}" name="TablaDinámica8"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100:B107" firstHeaderRow="1" firstDataRow="1" firstDataCol="1" rowPageCount="2" colPageCount="1"/>
  <pivotFields count="43">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26">
        <item x="18"/>
        <item x="20"/>
        <item x="17"/>
        <item x="19"/>
        <item x="5"/>
        <item x="6"/>
        <item x="9"/>
        <item x="4"/>
        <item x="8"/>
        <item x="7"/>
        <item x="3"/>
        <item x="2"/>
        <item x="10"/>
        <item x="11"/>
        <item x="1"/>
        <item x="0"/>
        <item m="1" x="24"/>
        <item x="13"/>
        <item x="12"/>
        <item x="21"/>
        <item x="15"/>
        <item x="22"/>
        <item x="16"/>
        <item x="14"/>
        <item x="23"/>
        <item t="default"/>
      </items>
    </pivotField>
    <pivotField numFmtId="166" showAll="0"/>
    <pivotField showAll="0"/>
    <pivotField showAll="0"/>
    <pivotField numFmtId="2" showAll="0"/>
    <pivotField showAll="0"/>
    <pivotField showAll="0"/>
    <pivotField showAll="0"/>
    <pivotField axis="axisRow" showAll="0">
      <items count="8">
        <item x="5"/>
        <item x="4"/>
        <item x="0"/>
        <item x="3"/>
        <item x="1"/>
        <item x="2"/>
        <item m="1"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3">
        <item x="0"/>
        <item h="1" x="1"/>
        <item t="default"/>
      </items>
    </pivotField>
  </pivotFields>
  <rowFields count="1">
    <field x="27"/>
  </rowFields>
  <rowItems count="7">
    <i>
      <x/>
    </i>
    <i>
      <x v="1"/>
    </i>
    <i>
      <x v="2"/>
    </i>
    <i>
      <x v="3"/>
    </i>
    <i>
      <x v="4"/>
    </i>
    <i>
      <x v="5"/>
    </i>
    <i t="grand">
      <x/>
    </i>
  </rowItems>
  <colItems count="1">
    <i/>
  </colItems>
  <pageFields count="2">
    <pageField fld="19" hier="-1"/>
    <pageField fld="42" hier="-1"/>
  </pageFields>
  <dataFields count="1">
    <dataField name="Cuenta de COD_FILA"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4C7F0B7E-4DC3-43D9-8843-5AF119B3E3B1}" name="TablaDinámica9" cacheId="1" applyNumberFormats="0" applyBorderFormats="0" applyFontFormats="0" applyPatternFormats="0" applyAlignmentFormats="0" applyWidthHeightFormats="1" dataCaption="Valores" updatedVersion="6" minRefreshableVersion="3" useAutoFormatting="1" itemPrintTitles="1" createdVersion="6" indent="0" compact="0" compactData="0" gridDropZones="1" multipleFieldFilters="0">
  <location ref="A113:D128" firstHeaderRow="1" firstDataRow="2" firstDataCol="1" rowPageCount="1" colPageCount="1"/>
  <pivotFields count="43">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Page" compact="0" outline="0" multipleItemSelectionAllowed="1" showAll="0">
      <items count="26">
        <item x="18"/>
        <item x="20"/>
        <item x="17"/>
        <item x="19"/>
        <item h="1" x="5"/>
        <item h="1" x="6"/>
        <item h="1" x="9"/>
        <item h="1" x="4"/>
        <item h="1" x="8"/>
        <item h="1" x="7"/>
        <item h="1" x="3"/>
        <item x="2"/>
        <item x="10"/>
        <item x="11"/>
        <item x="1"/>
        <item x="0"/>
        <item m="1" x="24"/>
        <item x="13"/>
        <item x="12"/>
        <item h="1" x="21"/>
        <item h="1" x="15"/>
        <item h="1" x="22"/>
        <item h="1" x="16"/>
        <item h="1" x="14"/>
        <item h="1" x="23"/>
        <item t="default"/>
      </items>
    </pivotField>
    <pivotField compact="0" numFmtId="166" outline="0" showAll="0"/>
    <pivotField compact="0" outline="0" showAll="0"/>
    <pivotField compact="0" outline="0" showAll="0"/>
    <pivotField compact="0" numFmtId="2" outline="0" showAll="0"/>
    <pivotField compact="0" outline="0" showAll="0"/>
    <pivotField compact="0" outline="0" showAll="0"/>
    <pivotField compact="0" outline="0" showAll="0"/>
    <pivotField compact="0" outline="0" showAll="0"/>
    <pivotField axis="axisRow" compact="0" outline="0" showAll="0">
      <items count="35">
        <item m="1" x="29"/>
        <item x="6"/>
        <item x="1"/>
        <item m="1" x="28"/>
        <item x="20"/>
        <item x="14"/>
        <item x="5"/>
        <item x="13"/>
        <item x="12"/>
        <item m="1" x="25"/>
        <item m="1" x="27"/>
        <item x="16"/>
        <item x="23"/>
        <item m="1" x="24"/>
        <item x="11"/>
        <item x="3"/>
        <item x="0"/>
        <item x="7"/>
        <item x="10"/>
        <item x="9"/>
        <item x="22"/>
        <item m="1" x="26"/>
        <item x="17"/>
        <item x="8"/>
        <item x="4"/>
        <item x="2"/>
        <item m="1" x="31"/>
        <item m="1" x="30"/>
        <item m="1" x="33"/>
        <item m="1" x="32"/>
        <item x="15"/>
        <item x="18"/>
        <item x="19"/>
        <item x="21"/>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multipleItemSelectionAllowed="1" showAll="0">
      <items count="5">
        <item x="0"/>
        <item x="2"/>
        <item m="1" x="3"/>
        <item x="1"/>
        <item t="default"/>
      </items>
    </pivotField>
    <pivotField compact="0" outline="0" showAll="0"/>
  </pivotFields>
  <rowFields count="1">
    <field x="28"/>
  </rowFields>
  <rowItems count="14">
    <i>
      <x v="2"/>
    </i>
    <i>
      <x v="5"/>
    </i>
    <i>
      <x v="6"/>
    </i>
    <i>
      <x v="7"/>
    </i>
    <i>
      <x v="8"/>
    </i>
    <i>
      <x v="14"/>
    </i>
    <i>
      <x v="15"/>
    </i>
    <i>
      <x v="16"/>
    </i>
    <i>
      <x v="18"/>
    </i>
    <i>
      <x v="19"/>
    </i>
    <i>
      <x v="22"/>
    </i>
    <i>
      <x v="23"/>
    </i>
    <i>
      <x v="25"/>
    </i>
    <i t="grand">
      <x/>
    </i>
  </rowItems>
  <colFields count="1">
    <field x="41"/>
  </colFields>
  <colItems count="3">
    <i>
      <x/>
    </i>
    <i>
      <x v="3"/>
    </i>
    <i t="grand">
      <x/>
    </i>
  </colItems>
  <pageFields count="1">
    <pageField fld="19" hier="-1"/>
  </pageFields>
  <dataFields count="1">
    <dataField name="Cuenta de COD_FILA"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la dinámica1" cacheId="0" applyNumberFormats="0" applyBorderFormats="0" applyFontFormats="0" applyPatternFormats="0" applyAlignmentFormats="0" applyWidthHeightFormats="1" dataCaption="Valores" updatedVersion="6" minRefreshableVersion="3" useAutoFormatting="1" itemPrintTitles="1" createdVersion="5" indent="0" outline="1" outlineData="1" multipleFieldFilters="0">
  <location ref="A3:E25" firstHeaderRow="0" firstDataRow="1" firstDataCol="1"/>
  <pivotFields count="22">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dataField="1" numFmtId="1" showAll="0"/>
    <pivotField dataField="1" numFmtId="1" showAll="0"/>
    <pivotField dataField="1" numFmtId="1" showAll="0"/>
    <pivotField showAll="0"/>
    <pivotField axis="axisRow" showAll="0">
      <items count="19">
        <item m="1" x="13"/>
        <item m="1" x="7"/>
        <item m="1" x="8"/>
        <item m="1" x="9"/>
        <item m="1" x="10"/>
        <item m="1" x="15"/>
        <item m="1" x="11"/>
        <item m="1" x="14"/>
        <item m="1" x="5"/>
        <item m="1" x="16"/>
        <item m="1" x="17"/>
        <item m="1" x="12"/>
        <item m="1" x="6"/>
        <item x="0"/>
        <item x="1"/>
        <item x="2"/>
        <item x="3"/>
        <item x="4"/>
        <item t="default"/>
      </items>
    </pivotField>
    <pivotField axis="axisRow" showAll="0">
      <items count="167">
        <item m="1" x="60"/>
        <item m="1" x="100"/>
        <item m="1" x="132"/>
        <item m="1" x="66"/>
        <item m="1" x="73"/>
        <item m="1" x="103"/>
        <item m="1" x="20"/>
        <item m="1" x="140"/>
        <item m="1" x="30"/>
        <item m="1" x="81"/>
        <item m="1" x="51"/>
        <item m="1" x="40"/>
        <item m="1" x="99"/>
        <item m="1" x="52"/>
        <item m="1" x="161"/>
        <item m="1" x="76"/>
        <item m="1" x="25"/>
        <item m="1" x="101"/>
        <item m="1" x="49"/>
        <item m="1" x="64"/>
        <item m="1" x="152"/>
        <item m="1" x="46"/>
        <item m="1" x="23"/>
        <item m="1" x="130"/>
        <item m="1" x="41"/>
        <item m="1" x="123"/>
        <item m="1" x="134"/>
        <item m="1" x="95"/>
        <item m="1" x="93"/>
        <item m="1" x="141"/>
        <item m="1" x="97"/>
        <item m="1" x="89"/>
        <item m="1" x="106"/>
        <item m="1" x="159"/>
        <item m="1" x="158"/>
        <item m="1" x="27"/>
        <item m="1" x="121"/>
        <item m="1" x="135"/>
        <item m="1" x="156"/>
        <item m="1" x="131"/>
        <item m="1" x="155"/>
        <item m="1" x="142"/>
        <item m="1" x="24"/>
        <item m="1" x="47"/>
        <item m="1" x="87"/>
        <item m="1" x="94"/>
        <item m="1" x="127"/>
        <item m="1" x="128"/>
        <item m="1" x="137"/>
        <item m="1" x="124"/>
        <item m="1" x="145"/>
        <item m="1" x="19"/>
        <item m="1" x="129"/>
        <item m="1" x="133"/>
        <item m="1" x="18"/>
        <item m="1" x="29"/>
        <item m="1" x="74"/>
        <item m="1" x="143"/>
        <item m="1" x="146"/>
        <item m="1" x="125"/>
        <item m="1" x="77"/>
        <item m="1" x="136"/>
        <item m="1" x="31"/>
        <item m="1" x="139"/>
        <item m="1" x="150"/>
        <item m="1" x="26"/>
        <item m="1" x="55"/>
        <item m="1" x="17"/>
        <item m="1" x="83"/>
        <item m="1" x="34"/>
        <item m="1" x="54"/>
        <item m="1" x="79"/>
        <item m="1" x="59"/>
        <item m="1" x="105"/>
        <item m="1" x="45"/>
        <item m="1" x="165"/>
        <item m="1" x="22"/>
        <item m="1" x="50"/>
        <item m="1" x="58"/>
        <item m="1" x="117"/>
        <item m="1" x="110"/>
        <item m="1" x="149"/>
        <item m="1" x="151"/>
        <item m="1" x="154"/>
        <item m="1" x="21"/>
        <item m="1" x="163"/>
        <item m="1" x="28"/>
        <item m="1" x="32"/>
        <item m="1" x="65"/>
        <item m="1" x="63"/>
        <item m="1" x="61"/>
        <item m="1" x="70"/>
        <item m="1" x="44"/>
        <item m="1" x="57"/>
        <item m="1" x="96"/>
        <item m="1" x="75"/>
        <item m="1" x="120"/>
        <item m="1" x="38"/>
        <item m="1" x="56"/>
        <item m="1" x="148"/>
        <item m="1" x="72"/>
        <item m="1" x="126"/>
        <item m="1" x="84"/>
        <item m="1" x="98"/>
        <item m="1" x="104"/>
        <item m="1" x="122"/>
        <item m="1" x="116"/>
        <item m="1" x="39"/>
        <item m="1" x="82"/>
        <item m="1" x="153"/>
        <item m="1" x="109"/>
        <item m="1" x="108"/>
        <item m="1" x="107"/>
        <item m="1" x="160"/>
        <item m="1" x="118"/>
        <item m="1" x="35"/>
        <item m="1" x="91"/>
        <item m="1" x="37"/>
        <item m="1" x="115"/>
        <item m="1" x="53"/>
        <item m="1" x="92"/>
        <item m="1" x="85"/>
        <item m="1" x="113"/>
        <item m="1" x="114"/>
        <item m="1" x="33"/>
        <item m="1" x="62"/>
        <item m="1" x="78"/>
        <item m="1" x="68"/>
        <item m="1" x="164"/>
        <item m="1" x="162"/>
        <item m="1" x="67"/>
        <item m="1" x="36"/>
        <item m="1" x="48"/>
        <item m="1" x="16"/>
        <item m="1" x="119"/>
        <item m="1" x="102"/>
        <item m="1" x="111"/>
        <item m="1" x="86"/>
        <item m="1" x="144"/>
        <item m="1" x="42"/>
        <item m="1" x="147"/>
        <item m="1" x="90"/>
        <item m="1" x="138"/>
        <item m="1" x="43"/>
        <item m="1" x="71"/>
        <item x="9"/>
        <item x="6"/>
        <item m="1" x="88"/>
        <item m="1" x="157"/>
        <item m="1" x="80"/>
        <item m="1" x="112"/>
        <item x="11"/>
        <item x="1"/>
        <item x="12"/>
        <item x="13"/>
        <item m="1" x="69"/>
        <item x="0"/>
        <item x="2"/>
        <item x="3"/>
        <item x="4"/>
        <item x="5"/>
        <item x="7"/>
        <item x="8"/>
        <item x="10"/>
        <item x="14"/>
        <item x="15"/>
        <item t="default"/>
      </items>
    </pivotField>
    <pivotField showAll="0"/>
  </pivotFields>
  <rowFields count="2">
    <field x="19"/>
    <field x="20"/>
  </rowFields>
  <rowItems count="22">
    <i>
      <x v="13"/>
    </i>
    <i r="1">
      <x v="146"/>
    </i>
    <i r="1">
      <x v="152"/>
    </i>
    <i r="1">
      <x v="156"/>
    </i>
    <i r="1">
      <x v="157"/>
    </i>
    <i r="1">
      <x v="159"/>
    </i>
    <i r="1">
      <x v="161"/>
    </i>
    <i>
      <x v="14"/>
    </i>
    <i r="1">
      <x v="145"/>
    </i>
    <i r="1">
      <x v="151"/>
    </i>
    <i r="1">
      <x v="153"/>
    </i>
    <i r="1">
      <x v="154"/>
    </i>
    <i r="1">
      <x v="158"/>
    </i>
    <i r="1">
      <x v="160"/>
    </i>
    <i>
      <x v="15"/>
    </i>
    <i r="1">
      <x v="162"/>
    </i>
    <i>
      <x v="16"/>
    </i>
    <i r="1">
      <x v="163"/>
    </i>
    <i r="1">
      <x v="164"/>
    </i>
    <i>
      <x v="17"/>
    </i>
    <i r="1">
      <x v="165"/>
    </i>
    <i t="grand">
      <x/>
    </i>
  </rowItems>
  <colFields count="1">
    <field x="-2"/>
  </colFields>
  <colItems count="4">
    <i>
      <x/>
    </i>
    <i i="1">
      <x v="1"/>
    </i>
    <i i="2">
      <x v="2"/>
    </i>
    <i i="3">
      <x v="3"/>
    </i>
  </colItems>
  <dataFields count="4">
    <dataField name="AVANCE" fld="12" baseField="21" baseItem="0"/>
    <dataField name="Suma de Puntaje Logrado por las Actividades  (PLA)" fld="15" baseField="0" baseItem="0"/>
    <dataField name="Suma de Puntaje Logrado por las Actividades Vencidas (PLAV)  " fld="16" baseField="0" baseItem="0"/>
    <dataField name="CUMPLIMIENTO" fld="17" baseField="21" baseItem="0"/>
  </data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97B22D0C-B0CF-405D-A42B-EC1C0503D097}" name="TablaDinámica3"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73:B93" firstHeaderRow="1" firstDataRow="1" firstDataCol="1" rowPageCount="1" colPageCount="1"/>
  <pivotFields count="43">
    <pivotField showAll="0"/>
    <pivotField dataField="1" showAll="0"/>
    <pivotField showAll="0"/>
    <pivotField showAll="0"/>
    <pivotField showAll="0"/>
    <pivotField showAll="0"/>
    <pivotField showAll="0"/>
    <pivotField showAll="0"/>
    <pivotField showAll="0"/>
    <pivotField axis="axisRow" showAll="0">
      <items count="54">
        <item x="6"/>
        <item x="7"/>
        <item x="8"/>
        <item x="9"/>
        <item x="42"/>
        <item x="10"/>
        <item x="43"/>
        <item x="44"/>
        <item x="11"/>
        <item x="12"/>
        <item x="20"/>
        <item x="51"/>
        <item x="33"/>
        <item x="0"/>
        <item x="13"/>
        <item x="1"/>
        <item x="34"/>
        <item x="30"/>
        <item x="39"/>
        <item x="31"/>
        <item x="32"/>
        <item x="2"/>
        <item x="50"/>
        <item x="3"/>
        <item x="23"/>
        <item x="4"/>
        <item x="5"/>
        <item x="14"/>
        <item x="15"/>
        <item x="24"/>
        <item x="49"/>
        <item x="16"/>
        <item x="35"/>
        <item x="40"/>
        <item x="36"/>
        <item x="38"/>
        <item x="41"/>
        <item x="17"/>
        <item x="18"/>
        <item x="25"/>
        <item x="52"/>
        <item x="26"/>
        <item x="21"/>
        <item x="27"/>
        <item x="28"/>
        <item x="29"/>
        <item x="45"/>
        <item x="47"/>
        <item x="48"/>
        <item x="46"/>
        <item x="19"/>
        <item x="22"/>
        <item x="37"/>
        <item t="default"/>
      </items>
    </pivotField>
    <pivotField showAll="0"/>
    <pivotField showAll="0"/>
    <pivotField showAll="0"/>
    <pivotField showAll="0"/>
    <pivotField showAll="0"/>
    <pivotField showAll="0"/>
    <pivotField showAll="0"/>
    <pivotField showAll="0"/>
    <pivotField showAll="0"/>
    <pivotField showAll="0"/>
    <pivotField numFmtId="166" showAll="0"/>
    <pivotField showAll="0"/>
    <pivotField showAll="0"/>
    <pivotField numFmtId="2" showAll="0"/>
    <pivotField showAll="0"/>
    <pivotField showAll="0"/>
    <pivotField showAll="0"/>
    <pivotField showAll="0"/>
    <pivotField axis="axisRow" showAll="0" defaultSubtotal="0">
      <items count="34">
        <item m="1" x="29"/>
        <item x="19"/>
        <item x="6"/>
        <item x="1"/>
        <item m="1" x="28"/>
        <item x="20"/>
        <item x="14"/>
        <item x="5"/>
        <item x="13"/>
        <item x="12"/>
        <item m="1" x="25"/>
        <item m="1" x="27"/>
        <item x="16"/>
        <item x="21"/>
        <item x="23"/>
        <item m="1" x="24"/>
        <item x="11"/>
        <item x="3"/>
        <item x="0"/>
        <item x="7"/>
        <item x="10"/>
        <item x="9"/>
        <item x="22"/>
        <item m="1" x="26"/>
        <item x="15"/>
        <item x="18"/>
        <item x="17"/>
        <item x="8"/>
        <item x="4"/>
        <item x="2"/>
        <item m="1" x="31"/>
        <item m="1" x="30"/>
        <item m="1" x="33"/>
        <item m="1" x="32"/>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3">
        <item h="1" x="0"/>
        <item x="1"/>
        <item t="default"/>
      </items>
    </pivotField>
  </pivotFields>
  <rowFields count="2">
    <field x="28"/>
    <field x="9"/>
  </rowFields>
  <rowItems count="20">
    <i>
      <x v="2"/>
    </i>
    <i r="1">
      <x v="9"/>
    </i>
    <i>
      <x v="17"/>
    </i>
    <i r="1">
      <x v="1"/>
    </i>
    <i r="1">
      <x v="2"/>
    </i>
    <i r="1">
      <x v="3"/>
    </i>
    <i>
      <x v="19"/>
    </i>
    <i r="1">
      <x v="14"/>
    </i>
    <i r="1">
      <x v="27"/>
    </i>
    <i r="1">
      <x v="28"/>
    </i>
    <i r="1">
      <x v="50"/>
    </i>
    <i>
      <x v="27"/>
    </i>
    <i r="1">
      <x v="37"/>
    </i>
    <i>
      <x v="28"/>
    </i>
    <i r="1">
      <x v="5"/>
    </i>
    <i r="1">
      <x v="25"/>
    </i>
    <i r="1">
      <x v="26"/>
    </i>
    <i r="1">
      <x v="31"/>
    </i>
    <i r="1">
      <x v="38"/>
    </i>
    <i t="grand">
      <x/>
    </i>
  </rowItems>
  <colItems count="1">
    <i/>
  </colItems>
  <pageFields count="1">
    <pageField fld="42" hier="-1"/>
  </pageFields>
  <dataFields count="1">
    <dataField name="Cuenta de COD_FILA"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5BB31589-A8E0-4C5C-8059-6A12953D8133}" name="TablaDinámica2" cacheId="1" applyNumberFormats="0" applyBorderFormats="0" applyFontFormats="0" applyPatternFormats="0" applyAlignmentFormats="0" applyWidthHeightFormats="1" dataCaption="Valores" updatedVersion="6" minRefreshableVersion="3" useAutoFormatting="1" itemPrintTitles="1" createdVersion="6" indent="0" compact="0" compactData="0" gridDropZones="1" multipleFieldFilters="0">
  <location ref="A152:G161" firstHeaderRow="2" firstDataRow="2" firstDataCol="6" rowPageCount="3" colPageCount="1"/>
  <pivotFields count="43">
    <pivotField compact="0" outline="0" showAll="0"/>
    <pivotField dataField="1" compact="0" outline="0" showAll="0"/>
    <pivotField compact="0" outline="0" showAll="0"/>
    <pivotField compact="0" outline="0" showAll="0"/>
    <pivotField compact="0" outline="0" showAll="0" defaultSubtotal="0"/>
    <pivotField axis="axisRow" compact="0" outline="0" showAll="0" defaultSubtotal="0">
      <items count="10">
        <item x="1"/>
        <item x="0"/>
        <item x="8"/>
        <item x="6"/>
        <item x="9"/>
        <item x="7"/>
        <item x="3"/>
        <item x="4"/>
        <item x="5"/>
        <item x="2"/>
      </items>
    </pivotField>
    <pivotField compact="0" outline="0" showAll="0"/>
    <pivotField compact="0" outline="0" showAll="0"/>
    <pivotField compact="0" outline="0" showAll="0"/>
    <pivotField axis="axisRow" compact="0" outline="0" showAll="0" defaultSubtotal="0">
      <items count="53">
        <item x="6"/>
        <item x="7"/>
        <item x="8"/>
        <item x="9"/>
        <item x="42"/>
        <item x="10"/>
        <item x="43"/>
        <item x="44"/>
        <item x="11"/>
        <item x="12"/>
        <item x="20"/>
        <item x="51"/>
        <item x="33"/>
        <item x="0"/>
        <item x="13"/>
        <item x="1"/>
        <item x="34"/>
        <item x="30"/>
        <item x="39"/>
        <item x="31"/>
        <item x="32"/>
        <item x="2"/>
        <item x="50"/>
        <item x="3"/>
        <item x="23"/>
        <item x="4"/>
        <item x="5"/>
        <item x="14"/>
        <item x="15"/>
        <item x="24"/>
        <item x="49"/>
        <item x="16"/>
        <item x="35"/>
        <item x="40"/>
        <item x="36"/>
        <item x="38"/>
        <item x="41"/>
        <item x="17"/>
        <item x="18"/>
        <item x="25"/>
        <item x="52"/>
        <item x="26"/>
        <item x="21"/>
        <item x="27"/>
        <item x="28"/>
        <item x="29"/>
        <item x="45"/>
        <item x="47"/>
        <item x="48"/>
        <item x="46"/>
        <item x="19"/>
        <item x="22"/>
        <item x="37"/>
      </items>
    </pivotField>
    <pivotField compact="0" outline="0" showAll="0"/>
    <pivotField compact="0" outline="0" showAll="0"/>
    <pivotField axis="axisRow" compact="0" outline="0" showAll="0" defaultSubtotal="0">
      <items count="6">
        <item x="0"/>
        <item x="1"/>
        <item x="2"/>
        <item x="3"/>
        <item x="4"/>
        <item x="5"/>
      </items>
    </pivotField>
    <pivotField axis="axisRow" compact="0" outline="0" showAll="0" defaultSubtotal="0">
      <items count="115">
        <item x="16"/>
        <item x="63"/>
        <item x="13"/>
        <item x="50"/>
        <item x="43"/>
        <item x="34"/>
        <item x="47"/>
        <item x="39"/>
        <item x="44"/>
        <item x="24"/>
        <item x="107"/>
        <item x="91"/>
        <item x="23"/>
        <item x="90"/>
        <item x="29"/>
        <item x="21"/>
        <item x="87"/>
        <item x="86"/>
        <item x="53"/>
        <item x="27"/>
        <item x="45"/>
        <item x="113"/>
        <item x="60"/>
        <item x="76"/>
        <item x="80"/>
        <item x="1"/>
        <item x="32"/>
        <item x="105"/>
        <item x="66"/>
        <item x="110"/>
        <item x="28"/>
        <item x="33"/>
        <item x="56"/>
        <item x="3"/>
        <item x="68"/>
        <item x="59"/>
        <item x="18"/>
        <item x="108"/>
        <item x="111"/>
        <item x="71"/>
        <item x="114"/>
        <item x="61"/>
        <item x="2"/>
        <item x="72"/>
        <item x="20"/>
        <item x="0"/>
        <item x="40"/>
        <item x="36"/>
        <item x="77"/>
        <item x="73"/>
        <item x="112"/>
        <item x="74"/>
        <item x="94"/>
        <item x="55"/>
        <item x="5"/>
        <item x="22"/>
        <item x="103"/>
        <item x="9"/>
        <item x="81"/>
        <item x="11"/>
        <item x="38"/>
        <item x="14"/>
        <item x="19"/>
        <item x="64"/>
        <item x="104"/>
        <item x="17"/>
        <item x="37"/>
        <item x="98"/>
        <item x="57"/>
        <item x="51"/>
        <item x="95"/>
        <item x="96"/>
        <item x="92"/>
        <item x="41"/>
        <item x="12"/>
        <item x="15"/>
        <item x="99"/>
        <item x="42"/>
        <item x="62"/>
        <item x="8"/>
        <item x="109"/>
        <item x="83"/>
        <item x="25"/>
        <item x="79"/>
        <item x="10"/>
        <item x="106"/>
        <item x="82"/>
        <item x="89"/>
        <item x="67"/>
        <item x="54"/>
        <item x="65"/>
        <item x="31"/>
        <item x="97"/>
        <item x="78"/>
        <item x="93"/>
        <item x="84"/>
        <item x="30"/>
        <item x="35"/>
        <item x="52"/>
        <item x="6"/>
        <item x="7"/>
        <item x="69"/>
        <item x="58"/>
        <item x="48"/>
        <item x="26"/>
        <item x="75"/>
        <item x="49"/>
        <item x="85"/>
        <item x="88"/>
        <item x="46"/>
        <item x="70"/>
        <item x="4"/>
        <item x="102"/>
        <item x="101"/>
        <item x="100"/>
      </items>
    </pivotField>
    <pivotField compact="0" outline="0" showAll="0"/>
    <pivotField compact="0" outline="0" showAll="0"/>
    <pivotField compact="0" outline="0" showAll="0"/>
    <pivotField compact="0" outline="0" showAll="0"/>
    <pivotField compact="0" outline="0" showAll="0"/>
    <pivotField axis="axisPage" compact="0" outline="0" multipleItemSelectionAllowed="1" showAll="0">
      <items count="26">
        <item x="18"/>
        <item x="20"/>
        <item x="17"/>
        <item x="19"/>
        <item x="5"/>
        <item x="6"/>
        <item x="9"/>
        <item x="4"/>
        <item x="8"/>
        <item x="7"/>
        <item x="3"/>
        <item x="2"/>
        <item x="10"/>
        <item x="11"/>
        <item x="1"/>
        <item x="0"/>
        <item m="1" x="24"/>
        <item x="13"/>
        <item x="12"/>
        <item x="21"/>
        <item x="15"/>
        <item x="22"/>
        <item x="16"/>
        <item x="14"/>
        <item x="23"/>
        <item t="default"/>
      </items>
    </pivotField>
    <pivotField compact="0" numFmtId="166" outline="0" showAll="0"/>
    <pivotField compact="0" outline="0" showAll="0"/>
    <pivotField compact="0" outline="0" showAll="0"/>
    <pivotField compact="0" numFmtId="2" outline="0" showAll="0"/>
    <pivotField compact="0" outline="0" showAll="0"/>
    <pivotField compact="0" outline="0" showAll="0"/>
    <pivotField compact="0" outline="0" showAll="0"/>
    <pivotField compact="0" outline="0" showAll="0"/>
    <pivotField axis="axisRow" compact="0" outline="0" showAll="0" defaultSubtotal="0">
      <items count="34">
        <item m="1" x="29"/>
        <item x="6"/>
        <item x="1"/>
        <item m="1" x="28"/>
        <item x="20"/>
        <item x="14"/>
        <item x="5"/>
        <item x="13"/>
        <item x="12"/>
        <item m="1" x="25"/>
        <item m="1" x="27"/>
        <item x="16"/>
        <item x="23"/>
        <item m="1" x="24"/>
        <item x="11"/>
        <item x="3"/>
        <item x="0"/>
        <item x="7"/>
        <item x="10"/>
        <item x="9"/>
        <item x="22"/>
        <item m="1" x="26"/>
        <item x="17"/>
        <item x="8"/>
        <item x="4"/>
        <item x="2"/>
        <item m="1" x="31"/>
        <item m="1" x="30"/>
        <item m="1" x="33"/>
        <item m="1" x="32"/>
        <item x="15"/>
        <item x="18"/>
        <item x="19"/>
        <item x="21"/>
      </items>
    </pivotField>
    <pivotField compact="0" outline="0" showAll="0"/>
    <pivotField compact="0" outline="0" showAll="0"/>
    <pivotField compact="0" outline="0" showAll="0"/>
    <pivotField compact="0" outline="0" showAll="0"/>
    <pivotField compact="0" outline="0" showAll="0"/>
    <pivotField compact="0" outline="0" showAll="0"/>
    <pivotField name="SEGUIMIENTO OCI" axis="axisPage" compact="0" outline="0" multipleItemSelectionAllowed="1" showAll="0" defaultSubtotal="0">
      <items count="3">
        <item h="1" m="1" x="2"/>
        <item h="1" x="0"/>
        <item x="1"/>
      </items>
    </pivotField>
    <pivotField compact="0" outline="0" showAll="0"/>
    <pivotField compact="0" outline="0" showAll="0"/>
    <pivotField compact="0" outline="0" multipleItemSelectionAllowed="1" showAll="0"/>
    <pivotField compact="0" outline="0" showAll="0"/>
    <pivotField axis="axisRow" compact="0" outline="0" showAll="0" defaultSubtotal="0">
      <items count="24">
        <item x="7"/>
        <item m="1" x="20"/>
        <item m="1" x="22"/>
        <item x="5"/>
        <item m="1" x="18"/>
        <item x="3"/>
        <item x="13"/>
        <item x="4"/>
        <item m="1" x="23"/>
        <item x="2"/>
        <item m="1" x="19"/>
        <item x="0"/>
        <item m="1" x="21"/>
        <item x="6"/>
        <item x="1"/>
        <item x="8"/>
        <item x="9"/>
        <item x="10"/>
        <item x="11"/>
        <item x="12"/>
        <item x="14"/>
        <item x="15"/>
        <item x="16"/>
        <item x="17"/>
      </items>
    </pivotField>
    <pivotField axis="axisPage" compact="0" outline="0" multipleItemSelectionAllowed="1" showAll="0">
      <items count="5">
        <item x="0"/>
        <item x="2"/>
        <item m="1" x="3"/>
        <item x="1"/>
        <item t="default"/>
      </items>
    </pivotField>
    <pivotField compact="0" outline="0" showAll="0"/>
  </pivotFields>
  <rowFields count="6">
    <field x="28"/>
    <field x="5"/>
    <field x="9"/>
    <field x="12"/>
    <field x="40"/>
    <field x="13"/>
  </rowFields>
  <rowItems count="8">
    <i>
      <x v="6"/>
      <x/>
      <x v="8"/>
      <x v="1"/>
      <x v="14"/>
      <x v="74"/>
    </i>
    <i>
      <x v="7"/>
      <x v="5"/>
      <x v="39"/>
      <x v="1"/>
      <x v="9"/>
      <x v="109"/>
    </i>
    <i>
      <x v="14"/>
      <x v="5"/>
      <x v="23"/>
      <x/>
      <x v="11"/>
      <x v="60"/>
    </i>
    <i>
      <x v="16"/>
      <x v="1"/>
      <x v="51"/>
      <x/>
      <x v="11"/>
      <x v="14"/>
    </i>
    <i>
      <x v="19"/>
      <x/>
      <x v="9"/>
      <x/>
      <x v="11"/>
      <x v="12"/>
    </i>
    <i>
      <x v="23"/>
      <x v="5"/>
      <x v="13"/>
      <x v="2"/>
      <x v="11"/>
      <x v="5"/>
    </i>
    <i r="2">
      <x v="39"/>
      <x v="2"/>
      <x v="11"/>
      <x v="6"/>
    </i>
    <i t="grand">
      <x/>
    </i>
  </rowItems>
  <colItems count="1">
    <i/>
  </colItems>
  <pageFields count="3">
    <pageField fld="19" hier="-1"/>
    <pageField fld="35" hier="-1"/>
    <pageField fld="41" hier="-1"/>
  </pageFields>
  <dataFields count="1">
    <dataField name="Cuenta de COD_FILA" fld="1" subtotal="count" baseField="0" baseItem="0"/>
  </dataFields>
  <formats count="63">
    <format dxfId="71">
      <pivotArea dataOnly="0" labelOnly="1" outline="0" fieldPosition="0">
        <references count="3">
          <reference field="9" count="1" selected="0">
            <x v="8"/>
          </reference>
          <reference field="28" count="1" selected="0">
            <x v="6"/>
          </reference>
          <reference field="40" count="1">
            <x v="6"/>
          </reference>
        </references>
      </pivotArea>
    </format>
    <format dxfId="70">
      <pivotArea dataOnly="0" labelOnly="1" outline="0" fieldPosition="0">
        <references count="3">
          <reference field="9" count="1" selected="0">
            <x v="39"/>
          </reference>
          <reference field="28" count="1" selected="0">
            <x v="7"/>
          </reference>
          <reference field="40" count="1">
            <x v="9"/>
          </reference>
        </references>
      </pivotArea>
    </format>
    <format dxfId="69">
      <pivotArea dataOnly="0" labelOnly="1" outline="0" fieldPosition="0">
        <references count="3">
          <reference field="9" count="1" selected="0">
            <x v="23"/>
          </reference>
          <reference field="28" count="1" selected="0">
            <x v="14"/>
          </reference>
          <reference field="40" count="1">
            <x v="11"/>
          </reference>
        </references>
      </pivotArea>
    </format>
    <format dxfId="68">
      <pivotArea dataOnly="0" labelOnly="1" outline="0" fieldPosition="0">
        <references count="3">
          <reference field="9" count="1" selected="0">
            <x v="51"/>
          </reference>
          <reference field="28" count="1" selected="0">
            <x v="16"/>
          </reference>
          <reference field="40" count="1">
            <x v="12"/>
          </reference>
        </references>
      </pivotArea>
    </format>
    <format dxfId="67">
      <pivotArea dataOnly="0" labelOnly="1" outline="0" fieldPosition="0">
        <references count="3">
          <reference field="9" count="1" selected="0">
            <x v="9"/>
          </reference>
          <reference field="28" count="1" selected="0">
            <x v="19"/>
          </reference>
          <reference field="40" count="1">
            <x v="10"/>
          </reference>
        </references>
      </pivotArea>
    </format>
    <format dxfId="66">
      <pivotArea dataOnly="0" labelOnly="1" outline="0" fieldPosition="0">
        <references count="3">
          <reference field="9" count="1" selected="0">
            <x v="13"/>
          </reference>
          <reference field="28" count="1" selected="0">
            <x v="23"/>
          </reference>
          <reference field="40" count="1">
            <x v="11"/>
          </reference>
        </references>
      </pivotArea>
    </format>
    <format dxfId="65">
      <pivotArea field="12" type="button" dataOnly="0" labelOnly="1" outline="0" axis="axisRow" fieldPosition="3"/>
    </format>
    <format dxfId="64">
      <pivotArea field="40" type="button" dataOnly="0" labelOnly="1" outline="0" axis="axisRow" fieldPosition="4"/>
    </format>
    <format dxfId="63">
      <pivotArea dataOnly="0" labelOnly="1" outline="0" fieldPosition="0">
        <references count="3">
          <reference field="9" count="1" selected="0">
            <x v="8"/>
          </reference>
          <reference field="12" count="1">
            <x v="1"/>
          </reference>
          <reference field="28" count="1" selected="0">
            <x v="6"/>
          </reference>
        </references>
      </pivotArea>
    </format>
    <format dxfId="62">
      <pivotArea dataOnly="0" labelOnly="1" outline="0" fieldPosition="0">
        <references count="3">
          <reference field="9" count="1" selected="0">
            <x v="23"/>
          </reference>
          <reference field="12" count="1">
            <x v="0"/>
          </reference>
          <reference field="28" count="1" selected="0">
            <x v="14"/>
          </reference>
        </references>
      </pivotArea>
    </format>
    <format dxfId="61">
      <pivotArea dataOnly="0" labelOnly="1" outline="0" fieldPosition="0">
        <references count="3">
          <reference field="9" count="1" selected="0">
            <x v="13"/>
          </reference>
          <reference field="12" count="1">
            <x v="2"/>
          </reference>
          <reference field="28" count="1" selected="0">
            <x v="23"/>
          </reference>
        </references>
      </pivotArea>
    </format>
    <format dxfId="60">
      <pivotArea dataOnly="0" labelOnly="1" outline="0" fieldPosition="0">
        <references count="4">
          <reference field="9" count="1" selected="0">
            <x v="8"/>
          </reference>
          <reference field="12" count="1" selected="0">
            <x v="1"/>
          </reference>
          <reference field="28" count="1" selected="0">
            <x v="6"/>
          </reference>
          <reference field="40" count="1">
            <x v="6"/>
          </reference>
        </references>
      </pivotArea>
    </format>
    <format dxfId="59">
      <pivotArea dataOnly="0" labelOnly="1" outline="0" fieldPosition="0">
        <references count="4">
          <reference field="9" count="1" selected="0">
            <x v="39"/>
          </reference>
          <reference field="12" count="1" selected="0">
            <x v="1"/>
          </reference>
          <reference field="28" count="1" selected="0">
            <x v="7"/>
          </reference>
          <reference field="40" count="1">
            <x v="9"/>
          </reference>
        </references>
      </pivotArea>
    </format>
    <format dxfId="58">
      <pivotArea dataOnly="0" labelOnly="1" outline="0" fieldPosition="0">
        <references count="4">
          <reference field="9" count="1" selected="0">
            <x v="23"/>
          </reference>
          <reference field="12" count="1" selected="0">
            <x v="0"/>
          </reference>
          <reference field="28" count="1" selected="0">
            <x v="14"/>
          </reference>
          <reference field="40" count="1">
            <x v="11"/>
          </reference>
        </references>
      </pivotArea>
    </format>
    <format dxfId="57">
      <pivotArea dataOnly="0" labelOnly="1" outline="0" fieldPosition="0">
        <references count="4">
          <reference field="9" count="1" selected="0">
            <x v="51"/>
          </reference>
          <reference field="12" count="1" selected="0">
            <x v="0"/>
          </reference>
          <reference field="28" count="1" selected="0">
            <x v="16"/>
          </reference>
          <reference field="40" count="1">
            <x v="12"/>
          </reference>
        </references>
      </pivotArea>
    </format>
    <format dxfId="56">
      <pivotArea dataOnly="0" labelOnly="1" outline="0" fieldPosition="0">
        <references count="4">
          <reference field="9" count="1" selected="0">
            <x v="9"/>
          </reference>
          <reference field="12" count="1" selected="0">
            <x v="0"/>
          </reference>
          <reference field="28" count="1" selected="0">
            <x v="19"/>
          </reference>
          <reference field="40" count="1">
            <x v="10"/>
          </reference>
        </references>
      </pivotArea>
    </format>
    <format dxfId="55">
      <pivotArea dataOnly="0" labelOnly="1" outline="0" fieldPosition="0">
        <references count="4">
          <reference field="9" count="1" selected="0">
            <x v="13"/>
          </reference>
          <reference field="12" count="1" selected="0">
            <x v="2"/>
          </reference>
          <reference field="28" count="1" selected="0">
            <x v="23"/>
          </reference>
          <reference field="40" count="1">
            <x v="11"/>
          </reference>
        </references>
      </pivotArea>
    </format>
    <format dxfId="54">
      <pivotArea dataOnly="0" labelOnly="1" outline="0" fieldPosition="0">
        <references count="5">
          <reference field="9" count="1" selected="0">
            <x v="8"/>
          </reference>
          <reference field="12" count="1" selected="0">
            <x v="1"/>
          </reference>
          <reference field="13" count="1">
            <x v="74"/>
          </reference>
          <reference field="28" count="1" selected="0">
            <x v="6"/>
          </reference>
          <reference field="40" count="1" selected="0">
            <x v="6"/>
          </reference>
        </references>
      </pivotArea>
    </format>
    <format dxfId="53">
      <pivotArea dataOnly="0" labelOnly="1" outline="0" fieldPosition="0">
        <references count="5">
          <reference field="9" count="1" selected="0">
            <x v="39"/>
          </reference>
          <reference field="12" count="1" selected="0">
            <x v="1"/>
          </reference>
          <reference field="13" count="1">
            <x v="109"/>
          </reference>
          <reference field="28" count="1" selected="0">
            <x v="7"/>
          </reference>
          <reference field="40" count="1" selected="0">
            <x v="9"/>
          </reference>
        </references>
      </pivotArea>
    </format>
    <format dxfId="52">
      <pivotArea dataOnly="0" labelOnly="1" outline="0" fieldPosition="0">
        <references count="5">
          <reference field="9" count="1" selected="0">
            <x v="23"/>
          </reference>
          <reference field="12" count="1" selected="0">
            <x v="0"/>
          </reference>
          <reference field="13" count="1">
            <x v="60"/>
          </reference>
          <reference field="28" count="1" selected="0">
            <x v="14"/>
          </reference>
          <reference field="40" count="1" selected="0">
            <x v="11"/>
          </reference>
        </references>
      </pivotArea>
    </format>
    <format dxfId="51">
      <pivotArea dataOnly="0" labelOnly="1" outline="0" fieldPosition="0">
        <references count="5">
          <reference field="9" count="1" selected="0">
            <x v="51"/>
          </reference>
          <reference field="12" count="1" selected="0">
            <x v="0"/>
          </reference>
          <reference field="13" count="1">
            <x v="14"/>
          </reference>
          <reference field="28" count="1" selected="0">
            <x v="16"/>
          </reference>
          <reference field="40" count="1" selected="0">
            <x v="12"/>
          </reference>
        </references>
      </pivotArea>
    </format>
    <format dxfId="50">
      <pivotArea dataOnly="0" labelOnly="1" outline="0" fieldPosition="0">
        <references count="5">
          <reference field="9" count="1" selected="0">
            <x v="9"/>
          </reference>
          <reference field="12" count="1" selected="0">
            <x v="0"/>
          </reference>
          <reference field="13" count="1">
            <x v="12"/>
          </reference>
          <reference field="28" count="1" selected="0">
            <x v="19"/>
          </reference>
          <reference field="40" count="1" selected="0">
            <x v="10"/>
          </reference>
        </references>
      </pivotArea>
    </format>
    <format dxfId="49">
      <pivotArea dataOnly="0" labelOnly="1" outline="0" fieldPosition="0">
        <references count="5">
          <reference field="9" count="1" selected="0">
            <x v="13"/>
          </reference>
          <reference field="12" count="1" selected="0">
            <x v="2"/>
          </reference>
          <reference field="13" count="1">
            <x v="5"/>
          </reference>
          <reference field="28" count="1" selected="0">
            <x v="23"/>
          </reference>
          <reference field="40" count="1" selected="0">
            <x v="11"/>
          </reference>
        </references>
      </pivotArea>
    </format>
    <format dxfId="48">
      <pivotArea dataOnly="0" labelOnly="1" outline="0" fieldPosition="0">
        <references count="5">
          <reference field="9" count="1" selected="0">
            <x v="39"/>
          </reference>
          <reference field="12" count="1" selected="0">
            <x v="2"/>
          </reference>
          <reference field="13" count="1">
            <x v="6"/>
          </reference>
          <reference field="28" count="1" selected="0">
            <x v="23"/>
          </reference>
          <reference field="40" count="1" selected="0">
            <x v="11"/>
          </reference>
        </references>
      </pivotArea>
    </format>
    <format dxfId="47">
      <pivotArea dataOnly="0" labelOnly="1" outline="0" fieldPosition="0">
        <references count="2">
          <reference field="5" count="1">
            <x v="0"/>
          </reference>
          <reference field="28" count="1" selected="0">
            <x v="6"/>
          </reference>
        </references>
      </pivotArea>
    </format>
    <format dxfId="46">
      <pivotArea dataOnly="0" labelOnly="1" outline="0" fieldPosition="0">
        <references count="2">
          <reference field="5" count="1">
            <x v="5"/>
          </reference>
          <reference field="28" count="1" selected="0">
            <x v="7"/>
          </reference>
        </references>
      </pivotArea>
    </format>
    <format dxfId="45">
      <pivotArea dataOnly="0" labelOnly="1" outline="0" fieldPosition="0">
        <references count="2">
          <reference field="5" count="1">
            <x v="1"/>
          </reference>
          <reference field="28" count="1" selected="0">
            <x v="16"/>
          </reference>
        </references>
      </pivotArea>
    </format>
    <format dxfId="44">
      <pivotArea dataOnly="0" labelOnly="1" outline="0" fieldPosition="0">
        <references count="2">
          <reference field="5" count="1">
            <x v="0"/>
          </reference>
          <reference field="28" count="1" selected="0">
            <x v="19"/>
          </reference>
        </references>
      </pivotArea>
    </format>
    <format dxfId="43">
      <pivotArea dataOnly="0" labelOnly="1" outline="0" fieldPosition="0">
        <references count="2">
          <reference field="5" count="1">
            <x v="5"/>
          </reference>
          <reference field="28" count="1" selected="0">
            <x v="23"/>
          </reference>
        </references>
      </pivotArea>
    </format>
    <format dxfId="42">
      <pivotArea dataOnly="0" labelOnly="1" outline="0" fieldPosition="0">
        <references count="3">
          <reference field="5" count="1" selected="0">
            <x v="0"/>
          </reference>
          <reference field="9" count="1">
            <x v="8"/>
          </reference>
          <reference field="28" count="1" selected="0">
            <x v="6"/>
          </reference>
        </references>
      </pivotArea>
    </format>
    <format dxfId="41">
      <pivotArea dataOnly="0" labelOnly="1" outline="0" fieldPosition="0">
        <references count="3">
          <reference field="5" count="1" selected="0">
            <x v="5"/>
          </reference>
          <reference field="9" count="1">
            <x v="39"/>
          </reference>
          <reference field="28" count="1" selected="0">
            <x v="7"/>
          </reference>
        </references>
      </pivotArea>
    </format>
    <format dxfId="40">
      <pivotArea dataOnly="0" labelOnly="1" outline="0" fieldPosition="0">
        <references count="3">
          <reference field="5" count="1" selected="0">
            <x v="5"/>
          </reference>
          <reference field="9" count="1">
            <x v="23"/>
          </reference>
          <reference field="28" count="1" selected="0">
            <x v="14"/>
          </reference>
        </references>
      </pivotArea>
    </format>
    <format dxfId="39">
      <pivotArea dataOnly="0" labelOnly="1" outline="0" fieldPosition="0">
        <references count="3">
          <reference field="5" count="1" selected="0">
            <x v="1"/>
          </reference>
          <reference field="9" count="1">
            <x v="51"/>
          </reference>
          <reference field="28" count="1" selected="0">
            <x v="16"/>
          </reference>
        </references>
      </pivotArea>
    </format>
    <format dxfId="38">
      <pivotArea dataOnly="0" labelOnly="1" outline="0" fieldPosition="0">
        <references count="3">
          <reference field="5" count="1" selected="0">
            <x v="0"/>
          </reference>
          <reference field="9" count="1">
            <x v="9"/>
          </reference>
          <reference field="28" count="1" selected="0">
            <x v="19"/>
          </reference>
        </references>
      </pivotArea>
    </format>
    <format dxfId="37">
      <pivotArea dataOnly="0" labelOnly="1" outline="0" fieldPosition="0">
        <references count="3">
          <reference field="5" count="1" selected="0">
            <x v="5"/>
          </reference>
          <reference field="9" count="2">
            <x v="13"/>
            <x v="39"/>
          </reference>
          <reference field="28" count="1" selected="0">
            <x v="23"/>
          </reference>
        </references>
      </pivotArea>
    </format>
    <format dxfId="36">
      <pivotArea dataOnly="0" labelOnly="1" outline="0" fieldPosition="0">
        <references count="4">
          <reference field="5" count="1" selected="0">
            <x v="0"/>
          </reference>
          <reference field="9" count="1" selected="0">
            <x v="8"/>
          </reference>
          <reference field="12" count="1">
            <x v="1"/>
          </reference>
          <reference field="28" count="1" selected="0">
            <x v="6"/>
          </reference>
        </references>
      </pivotArea>
    </format>
    <format dxfId="35">
      <pivotArea dataOnly="0" labelOnly="1" outline="0" fieldPosition="0">
        <references count="4">
          <reference field="5" count="1" selected="0">
            <x v="5"/>
          </reference>
          <reference field="9" count="1" selected="0">
            <x v="23"/>
          </reference>
          <reference field="12" count="1">
            <x v="0"/>
          </reference>
          <reference field="28" count="1" selected="0">
            <x v="14"/>
          </reference>
        </references>
      </pivotArea>
    </format>
    <format dxfId="34">
      <pivotArea dataOnly="0" labelOnly="1" outline="0" fieldPosition="0">
        <references count="4">
          <reference field="5" count="1" selected="0">
            <x v="5"/>
          </reference>
          <reference field="9" count="1" selected="0">
            <x v="13"/>
          </reference>
          <reference field="12" count="1">
            <x v="2"/>
          </reference>
          <reference field="28" count="1" selected="0">
            <x v="23"/>
          </reference>
        </references>
      </pivotArea>
    </format>
    <format dxfId="33">
      <pivotArea dataOnly="0" labelOnly="1" outline="0" fieldPosition="0">
        <references count="5">
          <reference field="5" count="1" selected="0">
            <x v="0"/>
          </reference>
          <reference field="9" count="1" selected="0">
            <x v="8"/>
          </reference>
          <reference field="12" count="1" selected="0">
            <x v="1"/>
          </reference>
          <reference field="28" count="1" selected="0">
            <x v="6"/>
          </reference>
          <reference field="40" count="1">
            <x v="6"/>
          </reference>
        </references>
      </pivotArea>
    </format>
    <format dxfId="32">
      <pivotArea dataOnly="0" labelOnly="1" outline="0" fieldPosition="0">
        <references count="5">
          <reference field="5" count="1" selected="0">
            <x v="5"/>
          </reference>
          <reference field="9" count="1" selected="0">
            <x v="39"/>
          </reference>
          <reference field="12" count="1" selected="0">
            <x v="1"/>
          </reference>
          <reference field="28" count="1" selected="0">
            <x v="7"/>
          </reference>
          <reference field="40" count="1">
            <x v="9"/>
          </reference>
        </references>
      </pivotArea>
    </format>
    <format dxfId="31">
      <pivotArea dataOnly="0" labelOnly="1" outline="0" fieldPosition="0">
        <references count="5">
          <reference field="5" count="1" selected="0">
            <x v="5"/>
          </reference>
          <reference field="9" count="1" selected="0">
            <x v="23"/>
          </reference>
          <reference field="12" count="1" selected="0">
            <x v="0"/>
          </reference>
          <reference field="28" count="1" selected="0">
            <x v="14"/>
          </reference>
          <reference field="40" count="1">
            <x v="11"/>
          </reference>
        </references>
      </pivotArea>
    </format>
    <format dxfId="30">
      <pivotArea dataOnly="0" labelOnly="1" outline="0" fieldPosition="0">
        <references count="5">
          <reference field="5" count="1" selected="0">
            <x v="1"/>
          </reference>
          <reference field="9" count="1" selected="0">
            <x v="51"/>
          </reference>
          <reference field="12" count="1" selected="0">
            <x v="0"/>
          </reference>
          <reference field="28" count="1" selected="0">
            <x v="16"/>
          </reference>
          <reference field="40" count="1">
            <x v="12"/>
          </reference>
        </references>
      </pivotArea>
    </format>
    <format dxfId="29">
      <pivotArea dataOnly="0" labelOnly="1" outline="0" fieldPosition="0">
        <references count="5">
          <reference field="5" count="1" selected="0">
            <x v="0"/>
          </reference>
          <reference field="9" count="1" selected="0">
            <x v="9"/>
          </reference>
          <reference field="12" count="1" selected="0">
            <x v="0"/>
          </reference>
          <reference field="28" count="1" selected="0">
            <x v="19"/>
          </reference>
          <reference field="40" count="1">
            <x v="10"/>
          </reference>
        </references>
      </pivotArea>
    </format>
    <format dxfId="28">
      <pivotArea dataOnly="0" labelOnly="1" outline="0" fieldPosition="0">
        <references count="5">
          <reference field="5" count="1" selected="0">
            <x v="5"/>
          </reference>
          <reference field="9" count="1" selected="0">
            <x v="13"/>
          </reference>
          <reference field="12" count="1" selected="0">
            <x v="2"/>
          </reference>
          <reference field="28" count="1" selected="0">
            <x v="23"/>
          </reference>
          <reference field="40" count="1">
            <x v="11"/>
          </reference>
        </references>
      </pivotArea>
    </format>
    <format dxfId="27">
      <pivotArea dataOnly="0" labelOnly="1" outline="0" fieldPosition="0">
        <references count="1">
          <reference field="28" count="1">
            <x v="19"/>
          </reference>
        </references>
      </pivotArea>
    </format>
    <format dxfId="26">
      <pivotArea dataOnly="0" labelOnly="1" outline="0" fieldPosition="0">
        <references count="2">
          <reference field="5" count="1">
            <x v="0"/>
          </reference>
          <reference field="28" count="1" selected="0">
            <x v="19"/>
          </reference>
        </references>
      </pivotArea>
    </format>
    <format dxfId="25">
      <pivotArea dataOnly="0" labelOnly="1" outline="0" fieldPosition="0">
        <references count="3">
          <reference field="5" count="1" selected="0">
            <x v="0"/>
          </reference>
          <reference field="9" count="1">
            <x v="9"/>
          </reference>
          <reference field="28" count="1" selected="0">
            <x v="19"/>
          </reference>
        </references>
      </pivotArea>
    </format>
    <format dxfId="24">
      <pivotArea dataOnly="0" labelOnly="1" outline="0" offset="IV256" fieldPosition="0">
        <references count="4">
          <reference field="5" count="1" selected="0">
            <x v="5"/>
          </reference>
          <reference field="9" count="1" selected="0">
            <x v="23"/>
          </reference>
          <reference field="12" count="1">
            <x v="0"/>
          </reference>
          <reference field="28" count="1" selected="0">
            <x v="14"/>
          </reference>
        </references>
      </pivotArea>
    </format>
    <format dxfId="23">
      <pivotArea dataOnly="0" labelOnly="1" outline="0" fieldPosition="0">
        <references count="5">
          <reference field="5" count="1" selected="0">
            <x v="0"/>
          </reference>
          <reference field="9" count="1" selected="0">
            <x v="9"/>
          </reference>
          <reference field="12" count="1" selected="0">
            <x v="0"/>
          </reference>
          <reference field="28" count="1" selected="0">
            <x v="19"/>
          </reference>
          <reference field="40" count="1">
            <x v="10"/>
          </reference>
        </references>
      </pivotArea>
    </format>
    <format dxfId="22">
      <pivotArea dataOnly="0" labelOnly="1" outline="0" fieldPosition="0">
        <references count="6">
          <reference field="5" count="1" selected="0">
            <x v="0"/>
          </reference>
          <reference field="9" count="1" selected="0">
            <x v="9"/>
          </reference>
          <reference field="12" count="1" selected="0">
            <x v="0"/>
          </reference>
          <reference field="13" count="1">
            <x v="12"/>
          </reference>
          <reference field="28" count="1" selected="0">
            <x v="19"/>
          </reference>
          <reference field="40" count="1" selected="0">
            <x v="10"/>
          </reference>
        </references>
      </pivotArea>
    </format>
    <format dxfId="21">
      <pivotArea dataOnly="0" labelOnly="1" outline="0" fieldPosition="0">
        <references count="1">
          <reference field="28" count="1">
            <x v="23"/>
          </reference>
        </references>
      </pivotArea>
    </format>
    <format dxfId="20">
      <pivotArea dataOnly="0" labelOnly="1" outline="0" fieldPosition="0">
        <references count="2">
          <reference field="5" count="1">
            <x v="5"/>
          </reference>
          <reference field="28" count="1" selected="0">
            <x v="23"/>
          </reference>
        </references>
      </pivotArea>
    </format>
    <format dxfId="19">
      <pivotArea dataOnly="0" labelOnly="1" outline="0" fieldPosition="0">
        <references count="3">
          <reference field="5" count="1" selected="0">
            <x v="5"/>
          </reference>
          <reference field="9" count="2">
            <x v="13"/>
            <x v="39"/>
          </reference>
          <reference field="28" count="1" selected="0">
            <x v="23"/>
          </reference>
        </references>
      </pivotArea>
    </format>
    <format dxfId="18">
      <pivotArea dataOnly="0" labelOnly="1" outline="0" fieldPosition="0">
        <references count="4">
          <reference field="5" count="1" selected="0">
            <x v="5"/>
          </reference>
          <reference field="9" count="1" selected="0">
            <x v="13"/>
          </reference>
          <reference field="12" count="1">
            <x v="2"/>
          </reference>
          <reference field="28" count="1" selected="0">
            <x v="23"/>
          </reference>
        </references>
      </pivotArea>
    </format>
    <format dxfId="17">
      <pivotArea dataOnly="0" labelOnly="1" outline="0" fieldPosition="0">
        <references count="5">
          <reference field="5" count="1" selected="0">
            <x v="5"/>
          </reference>
          <reference field="9" count="1" selected="0">
            <x v="13"/>
          </reference>
          <reference field="12" count="1" selected="0">
            <x v="2"/>
          </reference>
          <reference field="28" count="1" selected="0">
            <x v="23"/>
          </reference>
          <reference field="40" count="1">
            <x v="11"/>
          </reference>
        </references>
      </pivotArea>
    </format>
    <format dxfId="16">
      <pivotArea dataOnly="0" labelOnly="1" outline="0" fieldPosition="0">
        <references count="6">
          <reference field="5" count="1" selected="0">
            <x v="5"/>
          </reference>
          <reference field="9" count="1" selected="0">
            <x v="13"/>
          </reference>
          <reference field="12" count="1" selected="0">
            <x v="2"/>
          </reference>
          <reference field="13" count="1">
            <x v="5"/>
          </reference>
          <reference field="28" count="1" selected="0">
            <x v="23"/>
          </reference>
          <reference field="40" count="1" selected="0">
            <x v="11"/>
          </reference>
        </references>
      </pivotArea>
    </format>
    <format dxfId="15">
      <pivotArea dataOnly="0" labelOnly="1" outline="0" fieldPosition="0">
        <references count="6">
          <reference field="5" count="1" selected="0">
            <x v="5"/>
          </reference>
          <reference field="9" count="1" selected="0">
            <x v="39"/>
          </reference>
          <reference field="12" count="1" selected="0">
            <x v="2"/>
          </reference>
          <reference field="13" count="1">
            <x v="6"/>
          </reference>
          <reference field="28" count="1" selected="0">
            <x v="23"/>
          </reference>
          <reference field="40" count="1" selected="0">
            <x v="11"/>
          </reference>
        </references>
      </pivotArea>
    </format>
    <format dxfId="14">
      <pivotArea dataOnly="0" labelOnly="1" outline="0" fieldPosition="0">
        <references count="1">
          <reference field="28" count="1">
            <x v="16"/>
          </reference>
        </references>
      </pivotArea>
    </format>
    <format dxfId="13">
      <pivotArea dataOnly="0" labelOnly="1" outline="0" fieldPosition="0">
        <references count="2">
          <reference field="5" count="1">
            <x v="1"/>
          </reference>
          <reference field="28" count="1" selected="0">
            <x v="16"/>
          </reference>
        </references>
      </pivotArea>
    </format>
    <format dxfId="12">
      <pivotArea dataOnly="0" labelOnly="1" outline="0" fieldPosition="0">
        <references count="3">
          <reference field="5" count="1" selected="0">
            <x v="1"/>
          </reference>
          <reference field="9" count="1">
            <x v="51"/>
          </reference>
          <reference field="28" count="1" selected="0">
            <x v="16"/>
          </reference>
        </references>
      </pivotArea>
    </format>
    <format dxfId="11">
      <pivotArea dataOnly="0" labelOnly="1" outline="0" offset="IV2" fieldPosition="0">
        <references count="4">
          <reference field="5" count="1" selected="0">
            <x v="5"/>
          </reference>
          <reference field="9" count="1" selected="0">
            <x v="23"/>
          </reference>
          <reference field="12" count="1">
            <x v="0"/>
          </reference>
          <reference field="28" count="1" selected="0">
            <x v="14"/>
          </reference>
        </references>
      </pivotArea>
    </format>
    <format dxfId="10">
      <pivotArea dataOnly="0" labelOnly="1" outline="0" fieldPosition="0">
        <references count="5">
          <reference field="5" count="1" selected="0">
            <x v="1"/>
          </reference>
          <reference field="9" count="1" selected="0">
            <x v="51"/>
          </reference>
          <reference field="12" count="1" selected="0">
            <x v="0"/>
          </reference>
          <reference field="28" count="1" selected="0">
            <x v="16"/>
          </reference>
          <reference field="40" count="1">
            <x v="12"/>
          </reference>
        </references>
      </pivotArea>
    </format>
    <format dxfId="9">
      <pivotArea dataOnly="0" labelOnly="1" outline="0" fieldPosition="0">
        <references count="6">
          <reference field="5" count="1" selected="0">
            <x v="1"/>
          </reference>
          <reference field="9" count="1" selected="0">
            <x v="51"/>
          </reference>
          <reference field="12" count="1" selected="0">
            <x v="0"/>
          </reference>
          <reference field="13" count="1">
            <x v="14"/>
          </reference>
          <reference field="28" count="1" selected="0">
            <x v="16"/>
          </reference>
          <reference field="40" count="1" selected="0">
            <x v="1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F453C8EC-4C57-406E-9658-06E0FC4157A5}" name="TablaDinámica5" cacheId="1" applyNumberFormats="0" applyBorderFormats="0" applyFontFormats="0" applyPatternFormats="0" applyAlignmentFormats="0" applyWidthHeightFormats="1" dataCaption="Valores" updatedVersion="6" minRefreshableVersion="3" useAutoFormatting="1" itemPrintTitles="1" createdVersion="6" indent="0" compact="0" compactData="0" gridDropZones="1" multipleFieldFilters="0">
  <location ref="A180:J186" firstHeaderRow="2" firstDataRow="2" firstDataCol="9" rowPageCount="1" colPageCount="1"/>
  <pivotFields count="43">
    <pivotField compact="0" outline="0" showAll="0"/>
    <pivotField dataField="1" compact="0" outline="0" showAll="0"/>
    <pivotField compact="0" outline="0" showAll="0"/>
    <pivotField compact="0" outline="0" showAll="0"/>
    <pivotField compact="0" outline="0" showAll="0"/>
    <pivotField axis="axisRow" compact="0" outline="0" showAll="0" defaultSubtotal="0">
      <items count="10">
        <item x="1"/>
        <item x="0"/>
        <item x="8"/>
        <item x="6"/>
        <item x="9"/>
        <item x="7"/>
        <item x="3"/>
        <item x="4"/>
        <item x="5"/>
        <item x="2"/>
      </items>
    </pivotField>
    <pivotField compact="0" outline="0" showAll="0" defaultSubtotal="0"/>
    <pivotField compact="0" outline="0" showAll="0"/>
    <pivotField compact="0" outline="0" showAll="0"/>
    <pivotField axis="axisRow" compact="0" outline="0" showAll="0" defaultSubtotal="0">
      <items count="53">
        <item x="6"/>
        <item x="7"/>
        <item x="8"/>
        <item x="9"/>
        <item x="42"/>
        <item x="10"/>
        <item x="43"/>
        <item x="44"/>
        <item x="11"/>
        <item x="12"/>
        <item sd="0" x="20"/>
        <item x="51"/>
        <item x="33"/>
        <item x="0"/>
        <item x="13"/>
        <item x="1"/>
        <item x="34"/>
        <item x="30"/>
        <item x="39"/>
        <item x="31"/>
        <item h="1" x="32"/>
        <item x="2"/>
        <item x="50"/>
        <item x="3"/>
        <item x="23"/>
        <item x="4"/>
        <item x="5"/>
        <item x="14"/>
        <item x="15"/>
        <item x="24"/>
        <item x="49"/>
        <item x="16"/>
        <item x="35"/>
        <item x="40"/>
        <item x="36"/>
        <item x="38"/>
        <item x="41"/>
        <item x="17"/>
        <item x="18"/>
        <item x="25"/>
        <item x="52"/>
        <item x="26"/>
        <item x="21"/>
        <item x="27"/>
        <item x="28"/>
        <item x="29"/>
        <item x="45"/>
        <item x="47"/>
        <item x="48"/>
        <item x="46"/>
        <item x="19"/>
        <item x="22"/>
        <item x="37"/>
      </items>
    </pivotField>
    <pivotField axis="axisRow" compact="0" outline="0" showAll="0" defaultSubtotal="0">
      <items count="85">
        <item m="1" x="84"/>
        <item m="1" x="83"/>
        <item m="1" x="82"/>
        <item x="10"/>
        <item x="7"/>
        <item x="74"/>
        <item x="16"/>
        <item x="60"/>
        <item x="13"/>
        <item x="53"/>
        <item x="54"/>
        <item x="15"/>
        <item x="9"/>
        <item x="51"/>
        <item x="64"/>
        <item x="17"/>
        <item x="63"/>
        <item x="73"/>
        <item x="39"/>
        <item x="42"/>
        <item x="44"/>
        <item x="34"/>
        <item x="11"/>
        <item x="22"/>
        <item x="37"/>
        <item x="36"/>
        <item x="32"/>
        <item x="26"/>
        <item x="40"/>
        <item x="21"/>
        <item x="46"/>
        <item x="50"/>
        <item x="45"/>
        <item x="29"/>
        <item x="30"/>
        <item x="43"/>
        <item x="14"/>
        <item x="65"/>
        <item x="67"/>
        <item x="41"/>
        <item x="12"/>
        <item x="52"/>
        <item x="20"/>
        <item x="75"/>
        <item x="56"/>
        <item x="6"/>
        <item x="24"/>
        <item x="58"/>
        <item x="72"/>
        <item x="8"/>
        <item x="47"/>
        <item x="57"/>
        <item x="61"/>
        <item x="18"/>
        <item x="55"/>
        <item x="59"/>
        <item x="49"/>
        <item x="48"/>
        <item x="35"/>
        <item x="28"/>
        <item x="31"/>
        <item x="19"/>
        <item x="38"/>
        <item x="25"/>
        <item x="71"/>
        <item x="33"/>
        <item x="62"/>
        <item x="2"/>
        <item x="0"/>
        <item x="27"/>
        <item x="3"/>
        <item x="1"/>
        <item x="4"/>
        <item x="66"/>
        <item x="68"/>
        <item x="5"/>
        <item x="23"/>
        <item x="69"/>
        <item m="1" x="81"/>
        <item x="76"/>
        <item x="77"/>
        <item x="78"/>
        <item x="79"/>
        <item x="80"/>
        <item x="70"/>
      </items>
    </pivotField>
    <pivotField compact="0" outline="0" showAll="0"/>
    <pivotField axis="axisRow" compact="0" outline="0" showAll="0" defaultSubtotal="0">
      <items count="6">
        <item x="0"/>
        <item x="1"/>
        <item x="2"/>
        <item x="3"/>
        <item x="4"/>
        <item x="5"/>
      </items>
    </pivotField>
    <pivotField axis="axisRow" compact="0" outline="0" showAll="0" defaultSubtotal="0">
      <items count="115">
        <item x="16"/>
        <item x="63"/>
        <item x="13"/>
        <item x="50"/>
        <item x="43"/>
        <item x="34"/>
        <item x="47"/>
        <item x="39"/>
        <item x="44"/>
        <item x="24"/>
        <item x="107"/>
        <item x="91"/>
        <item x="23"/>
        <item x="90"/>
        <item x="29"/>
        <item x="21"/>
        <item x="87"/>
        <item x="86"/>
        <item x="53"/>
        <item x="27"/>
        <item x="45"/>
        <item x="113"/>
        <item x="60"/>
        <item x="76"/>
        <item x="80"/>
        <item x="1"/>
        <item x="32"/>
        <item x="105"/>
        <item x="66"/>
        <item x="110"/>
        <item x="28"/>
        <item x="33"/>
        <item x="56"/>
        <item x="3"/>
        <item x="68"/>
        <item x="59"/>
        <item x="18"/>
        <item x="108"/>
        <item x="111"/>
        <item x="71"/>
        <item x="114"/>
        <item x="61"/>
        <item x="2"/>
        <item x="72"/>
        <item x="20"/>
        <item x="0"/>
        <item x="40"/>
        <item x="36"/>
        <item x="77"/>
        <item x="73"/>
        <item x="112"/>
        <item x="74"/>
        <item x="94"/>
        <item x="55"/>
        <item x="5"/>
        <item x="22"/>
        <item x="103"/>
        <item x="9"/>
        <item x="81"/>
        <item x="11"/>
        <item x="38"/>
        <item x="14"/>
        <item x="19"/>
        <item x="64"/>
        <item x="104"/>
        <item x="17"/>
        <item x="37"/>
        <item x="98"/>
        <item x="57"/>
        <item x="51"/>
        <item x="95"/>
        <item x="96"/>
        <item x="92"/>
        <item x="41"/>
        <item x="12"/>
        <item x="15"/>
        <item x="99"/>
        <item x="42"/>
        <item x="62"/>
        <item x="8"/>
        <item x="109"/>
        <item x="83"/>
        <item x="25"/>
        <item x="79"/>
        <item x="10"/>
        <item x="106"/>
        <item x="82"/>
        <item x="89"/>
        <item x="67"/>
        <item x="54"/>
        <item x="65"/>
        <item x="31"/>
        <item x="97"/>
        <item x="78"/>
        <item x="93"/>
        <item x="84"/>
        <item x="30"/>
        <item x="35"/>
        <item x="52"/>
        <item x="6"/>
        <item x="7"/>
        <item x="69"/>
        <item x="58"/>
        <item x="48"/>
        <item x="26"/>
        <item x="75"/>
        <item x="49"/>
        <item x="85"/>
        <item x="88"/>
        <item x="46"/>
        <item x="70"/>
        <item x="4"/>
        <item x="102"/>
        <item x="101"/>
        <item x="100"/>
      </items>
    </pivotField>
    <pivotField compact="0" outline="0" showAll="0" defaultSubtotal="0"/>
    <pivotField axis="axisRow" compact="0" outline="0" showAll="0" defaultSubtotal="0">
      <items count="103">
        <item x="16"/>
        <item x="11"/>
        <item x="77"/>
        <item x="14"/>
        <item x="20"/>
        <item x="82"/>
        <item x="95"/>
        <item x="21"/>
        <item x="12"/>
        <item x="13"/>
        <item x="86"/>
        <item x="51"/>
        <item x="57"/>
        <item x="9"/>
        <item x="27"/>
        <item x="72"/>
        <item x="47"/>
        <item x="79"/>
        <item x="41"/>
        <item x="43"/>
        <item x="59"/>
        <item x="45"/>
        <item x="15"/>
        <item x="54"/>
        <item x="19"/>
        <item x="0"/>
        <item x="31"/>
        <item x="102"/>
        <item x="28"/>
        <item x="98"/>
        <item x="76"/>
        <item x="94"/>
        <item x="1"/>
        <item x="97"/>
        <item x="96"/>
        <item x="8"/>
        <item x="99"/>
        <item x="34"/>
        <item x="70"/>
        <item x="4"/>
        <item x="58"/>
        <item x="90"/>
        <item x="60"/>
        <item x="39"/>
        <item x="24"/>
        <item x="81"/>
        <item x="93"/>
        <item x="5"/>
        <item x="66"/>
        <item x="100"/>
        <item x="62"/>
        <item x="44"/>
        <item x="23"/>
        <item x="61"/>
        <item x="78"/>
        <item x="36"/>
        <item x="17"/>
        <item x="32"/>
        <item x="42"/>
        <item x="65"/>
        <item x="46"/>
        <item x="64"/>
        <item x="10"/>
        <item x="50"/>
        <item x="18"/>
        <item x="33"/>
        <item x="67"/>
        <item x="37"/>
        <item x="56"/>
        <item x="6"/>
        <item x="53"/>
        <item x="73"/>
        <item x="3"/>
        <item x="74"/>
        <item x="25"/>
        <item x="75"/>
        <item x="69"/>
        <item x="22"/>
        <item x="26"/>
        <item x="48"/>
        <item x="55"/>
        <item x="71"/>
        <item x="84"/>
        <item x="89"/>
        <item x="30"/>
        <item x="88"/>
        <item x="35"/>
        <item x="85"/>
        <item x="87"/>
        <item x="29"/>
        <item x="101"/>
        <item x="83"/>
        <item x="91"/>
        <item x="2"/>
        <item x="40"/>
        <item x="7"/>
        <item x="38"/>
        <item x="68"/>
        <item x="80"/>
        <item x="63"/>
        <item x="49"/>
        <item x="92"/>
        <item x="52"/>
      </items>
    </pivotField>
    <pivotField compact="0" outline="0" showAll="0"/>
    <pivotField axis="axisRow" compact="0" outline="0" showAll="0" defaultSubtotal="0">
      <items count="12">
        <item x="8"/>
        <item x="6"/>
        <item x="7"/>
        <item x="0"/>
        <item x="1"/>
        <item x="4"/>
        <item x="9"/>
        <item x="10"/>
        <item x="11"/>
        <item x="5"/>
        <item x="2"/>
        <item x="3"/>
      </items>
    </pivotField>
    <pivotField compact="0" outline="0" showAll="0"/>
    <pivotField axis="axisRow" compact="0" outline="0" showAll="0" defaultSubtotal="0">
      <items count="25">
        <item h="1" x="18"/>
        <item h="1" x="20"/>
        <item h="1" x="17"/>
        <item h="1" x="19"/>
        <item h="1" x="5"/>
        <item h="1" x="6"/>
        <item h="1" x="9"/>
        <item h="1" x="4"/>
        <item h="1" x="8"/>
        <item h="1" x="7"/>
        <item h="1" x="3"/>
        <item h="1" x="2"/>
        <item h="1" x="10"/>
        <item h="1" x="11"/>
        <item h="1" x="1"/>
        <item h="1" x="0"/>
        <item h="1" m="1" x="24"/>
        <item h="1" x="13"/>
        <item h="1" x="12"/>
        <item x="21"/>
        <item x="15"/>
        <item h="1" x="22"/>
        <item h="1" x="16"/>
        <item h="1" x="14"/>
        <item h="1" x="23"/>
      </items>
    </pivotField>
    <pivotField compact="0" numFmtId="166" outline="0" showAll="0"/>
    <pivotField compact="0" outline="0" showAll="0"/>
    <pivotField compact="0" outline="0" showAll="0"/>
    <pivotField compact="0" numFmtId="2" outline="0" showAll="0"/>
    <pivotField compact="0" outline="0" showAll="0"/>
    <pivotField compact="0" outline="0" showAll="0"/>
    <pivotField compact="0" outline="0" showAll="0"/>
    <pivotField compact="0" outline="0" showAll="0"/>
    <pivotField axis="axisRow" compact="0" outline="0" showAll="0" defaultSubtotal="0">
      <items count="34">
        <item m="1" x="29"/>
        <item x="19"/>
        <item x="6"/>
        <item x="1"/>
        <item m="1" x="28"/>
        <item x="20"/>
        <item x="14"/>
        <item x="5"/>
        <item x="13"/>
        <item x="12"/>
        <item m="1" x="25"/>
        <item m="1" x="27"/>
        <item x="16"/>
        <item x="21"/>
        <item x="23"/>
        <item m="1" x="24"/>
        <item x="11"/>
        <item x="3"/>
        <item x="0"/>
        <item x="7"/>
        <item x="10"/>
        <item x="9"/>
        <item x="22"/>
        <item m="1" x="26"/>
        <item x="15"/>
        <item x="18"/>
        <item x="17"/>
        <item x="8"/>
        <item x="4"/>
        <item x="2"/>
        <item m="1" x="31"/>
        <item m="1" x="30"/>
        <item m="1" x="33"/>
        <item m="1" x="32"/>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Page" compact="0" outline="0" multipleItemSelectionAllowed="1" showAll="0">
      <items count="3">
        <item x="0"/>
        <item h="1" x="1"/>
        <item t="default"/>
      </items>
    </pivotField>
  </pivotFields>
  <rowFields count="9">
    <field x="28"/>
    <field x="5"/>
    <field x="9"/>
    <field x="10"/>
    <field x="12"/>
    <field x="13"/>
    <field x="17"/>
    <field x="15"/>
    <field x="19"/>
  </rowFields>
  <rowItems count="5">
    <i>
      <x v="12"/>
      <x v="2"/>
      <x v="11"/>
      <x v="43"/>
      <x v="4"/>
      <x v="27"/>
      <x v="3"/>
      <x v="46"/>
      <x v="19"/>
    </i>
    <i>
      <x v="14"/>
      <x v="2"/>
      <x v="11"/>
      <x v="43"/>
      <x v="5"/>
      <x v="85"/>
      <x v="3"/>
      <x v="31"/>
      <x v="19"/>
    </i>
    <i>
      <x v="27"/>
      <x v="2"/>
      <x v="34"/>
      <x v="9"/>
      <x/>
      <x v="101"/>
      <x v="3"/>
      <x v="50"/>
      <x v="20"/>
    </i>
    <i r="4">
      <x v="1"/>
      <x v="110"/>
      <x v="3"/>
      <x v="99"/>
      <x v="20"/>
    </i>
    <i t="grand">
      <x/>
    </i>
  </rowItems>
  <colItems count="1">
    <i/>
  </colItems>
  <pageFields count="1">
    <pageField fld="42" hier="-1"/>
  </pageFields>
  <dataFields count="1">
    <dataField name="Cuenta de COD_FILA"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EB15F461-3793-4B81-9434-595BCF88DB30}" name="TablaDinámica6" cacheId="1" applyNumberFormats="0" applyBorderFormats="0" applyFontFormats="0" applyPatternFormats="0" applyAlignmentFormats="0" applyWidthHeightFormats="1" dataCaption="Valores" updatedVersion="6" minRefreshableVersion="3" useAutoFormatting="1" itemPrintTitles="1" createdVersion="6" indent="0" compact="0" compactData="0" gridDropZones="1" multipleFieldFilters="0">
  <location ref="A18:J24" firstHeaderRow="2" firstDataRow="2" firstDataCol="4" rowPageCount="2" colPageCount="1"/>
  <pivotFields count="43">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defaultSubtotal="0">
      <items count="53">
        <item x="6"/>
        <item x="7"/>
        <item x="8"/>
        <item x="9"/>
        <item x="42"/>
        <item x="10"/>
        <item x="43"/>
        <item x="44"/>
        <item x="11"/>
        <item x="12"/>
        <item x="20"/>
        <item x="51"/>
        <item x="33"/>
        <item x="0"/>
        <item x="13"/>
        <item x="1"/>
        <item x="34"/>
        <item x="30"/>
        <item x="39"/>
        <item x="31"/>
        <item x="32"/>
        <item x="2"/>
        <item x="50"/>
        <item x="3"/>
        <item x="23"/>
        <item x="4"/>
        <item x="5"/>
        <item x="14"/>
        <item x="15"/>
        <item x="24"/>
        <item x="49"/>
        <item x="16"/>
        <item x="35"/>
        <item x="40"/>
        <item x="36"/>
        <item x="38"/>
        <item x="41"/>
        <item x="17"/>
        <item x="18"/>
        <item x="25"/>
        <item x="52"/>
        <item x="26"/>
        <item x="21"/>
        <item x="27"/>
        <item x="28"/>
        <item x="29"/>
        <item x="45"/>
        <item x="47"/>
        <item x="48"/>
        <item x="46"/>
        <item x="19"/>
        <item x="22"/>
        <item x="37"/>
      </items>
    </pivotField>
    <pivotField axis="axisRow" compact="0" outline="0" showAll="0" defaultSubtotal="0">
      <items count="85">
        <item m="1" x="84"/>
        <item m="1" x="83"/>
        <item m="1" x="82"/>
        <item x="10"/>
        <item x="79"/>
        <item x="7"/>
        <item x="74"/>
        <item x="16"/>
        <item x="60"/>
        <item x="13"/>
        <item x="53"/>
        <item x="54"/>
        <item x="15"/>
        <item x="9"/>
        <item x="51"/>
        <item x="64"/>
        <item x="17"/>
        <item x="63"/>
        <item x="73"/>
        <item x="77"/>
        <item x="39"/>
        <item x="42"/>
        <item x="44"/>
        <item x="34"/>
        <item x="78"/>
        <item x="11"/>
        <item x="22"/>
        <item x="37"/>
        <item x="36"/>
        <item x="32"/>
        <item x="26"/>
        <item x="40"/>
        <item x="21"/>
        <item x="46"/>
        <item x="50"/>
        <item x="45"/>
        <item x="29"/>
        <item x="30"/>
        <item x="43"/>
        <item x="14"/>
        <item x="65"/>
        <item x="80"/>
        <item x="67"/>
        <item x="41"/>
        <item x="12"/>
        <item x="70"/>
        <item x="52"/>
        <item x="20"/>
        <item x="75"/>
        <item x="56"/>
        <item x="6"/>
        <item x="24"/>
        <item x="58"/>
        <item x="72"/>
        <item x="8"/>
        <item x="47"/>
        <item x="57"/>
        <item x="61"/>
        <item x="18"/>
        <item x="55"/>
        <item x="59"/>
        <item x="49"/>
        <item x="48"/>
        <item x="76"/>
        <item x="35"/>
        <item x="28"/>
        <item x="31"/>
        <item x="19"/>
        <item x="38"/>
        <item x="25"/>
        <item x="71"/>
        <item x="33"/>
        <item x="62"/>
        <item x="2"/>
        <item x="0"/>
        <item x="27"/>
        <item x="3"/>
        <item x="1"/>
        <item x="4"/>
        <item x="66"/>
        <item x="68"/>
        <item x="5"/>
        <item x="23"/>
        <item x="69"/>
        <item m="1" x="81"/>
      </items>
    </pivotField>
    <pivotField compact="0" outline="0" showAll="0"/>
    <pivotField compact="0" outline="0" showAll="0"/>
    <pivotField axis="axisRow" compact="0" outline="0" showAll="0" defaultSubtotal="0">
      <items count="115">
        <item x="16"/>
        <item x="63"/>
        <item x="13"/>
        <item x="50"/>
        <item x="43"/>
        <item x="34"/>
        <item x="47"/>
        <item x="39"/>
        <item x="44"/>
        <item x="24"/>
        <item x="107"/>
        <item x="91"/>
        <item x="23"/>
        <item x="90"/>
        <item x="29"/>
        <item x="21"/>
        <item x="87"/>
        <item x="86"/>
        <item x="53"/>
        <item x="27"/>
        <item x="45"/>
        <item x="113"/>
        <item x="60"/>
        <item x="76"/>
        <item x="80"/>
        <item x="1"/>
        <item x="32"/>
        <item x="105"/>
        <item x="66"/>
        <item x="110"/>
        <item x="28"/>
        <item x="33"/>
        <item x="56"/>
        <item x="3"/>
        <item x="68"/>
        <item x="59"/>
        <item x="18"/>
        <item x="108"/>
        <item x="111"/>
        <item x="71"/>
        <item x="114"/>
        <item x="61"/>
        <item x="2"/>
        <item x="72"/>
        <item x="20"/>
        <item x="0"/>
        <item x="40"/>
        <item x="36"/>
        <item x="77"/>
        <item x="73"/>
        <item x="112"/>
        <item x="74"/>
        <item x="94"/>
        <item x="55"/>
        <item x="5"/>
        <item x="22"/>
        <item x="103"/>
        <item x="9"/>
        <item x="81"/>
        <item x="11"/>
        <item x="38"/>
        <item x="14"/>
        <item x="19"/>
        <item x="64"/>
        <item x="104"/>
        <item x="17"/>
        <item x="37"/>
        <item x="98"/>
        <item x="57"/>
        <item x="51"/>
        <item x="95"/>
        <item x="96"/>
        <item x="92"/>
        <item x="41"/>
        <item x="12"/>
        <item x="15"/>
        <item x="99"/>
        <item x="42"/>
        <item x="62"/>
        <item x="8"/>
        <item x="109"/>
        <item x="83"/>
        <item x="25"/>
        <item x="79"/>
        <item x="10"/>
        <item x="106"/>
        <item x="82"/>
        <item x="89"/>
        <item x="67"/>
        <item x="54"/>
        <item x="65"/>
        <item x="31"/>
        <item x="97"/>
        <item x="78"/>
        <item x="93"/>
        <item x="84"/>
        <item x="30"/>
        <item x="35"/>
        <item x="52"/>
        <item x="6"/>
        <item x="7"/>
        <item x="69"/>
        <item x="58"/>
        <item x="48"/>
        <item x="26"/>
        <item x="75"/>
        <item x="49"/>
        <item x="85"/>
        <item x="88"/>
        <item x="46"/>
        <item x="70"/>
        <item x="4"/>
        <item x="102"/>
        <item x="101"/>
        <item x="100"/>
      </items>
    </pivotField>
    <pivotField compact="0" outline="0" showAll="0"/>
    <pivotField compact="0" outline="0" showAll="0"/>
    <pivotField compact="0" outline="0" showAll="0"/>
    <pivotField compact="0" outline="0" showAll="0"/>
    <pivotField compact="0" outline="0" showAll="0"/>
    <pivotField compact="0" outline="0" showAll="0"/>
    <pivotField compact="0" numFmtId="166" outline="0" showAll="0"/>
    <pivotField compact="0" outline="0" showAll="0"/>
    <pivotField compact="0" outline="0" showAll="0"/>
    <pivotField compact="0" numFmtId="2"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25">
        <item x="7"/>
        <item m="1" x="20"/>
        <item m="1" x="22"/>
        <item x="15"/>
        <item x="17"/>
        <item x="16"/>
        <item x="8"/>
        <item x="9"/>
        <item x="14"/>
        <item x="12"/>
        <item x="5"/>
        <item x="11"/>
        <item x="10"/>
        <item m="1" x="18"/>
        <item x="3"/>
        <item x="13"/>
        <item x="6"/>
        <item x="4"/>
        <item m="1" x="23"/>
        <item x="2"/>
        <item m="1" x="19"/>
        <item m="1" x="21"/>
        <item x="1"/>
        <item x="0"/>
        <item t="default"/>
      </items>
    </pivotField>
    <pivotField axis="axisPage" compact="0" outline="0" multipleItemSelectionAllowed="1" showAll="0">
      <items count="5">
        <item h="1" x="0"/>
        <item h="1" x="2"/>
        <item m="1" x="3"/>
        <item x="1"/>
        <item t="default"/>
      </items>
    </pivotField>
    <pivotField axis="axisPage" compact="0" outline="0" multipleItemSelectionAllowed="1" showAll="0">
      <items count="3">
        <item x="0"/>
        <item h="1" x="1"/>
        <item t="default"/>
      </items>
    </pivotField>
  </pivotFields>
  <rowFields count="4">
    <field x="9"/>
    <field x="10"/>
    <field x="13"/>
    <field x="40"/>
  </rowFields>
  <rowItems count="5">
    <i>
      <x v="13"/>
      <x v="37"/>
      <x v="31"/>
      <x v="14"/>
    </i>
    <i>
      <x v="23"/>
      <x v="23"/>
      <x v="7"/>
      <x v="10"/>
    </i>
    <i>
      <x v="24"/>
      <x v="64"/>
      <x v="46"/>
      <x v="10"/>
    </i>
    <i>
      <x v="51"/>
      <x v="35"/>
      <x v="53"/>
      <x v="16"/>
    </i>
    <i t="grand">
      <x/>
    </i>
  </rowItems>
  <colItems count="1">
    <i/>
  </colItems>
  <pageFields count="2">
    <pageField fld="42" hier="-1"/>
    <pageField fld="41"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A454A43A-C376-4FED-BE03-6D04873F3B33}" name="TablaDinámica1" cacheId="1" applyNumberFormats="0" applyBorderFormats="0" applyFontFormats="0" applyPatternFormats="0" applyAlignmentFormats="0" applyWidthHeightFormats="1" dataCaption="Valores" updatedVersion="6" minRefreshableVersion="3" useAutoFormatting="1" itemPrintTitles="1" createdVersion="6" indent="0" compact="0" compactData="0" gridDropZones="1" multipleFieldFilters="0">
  <location ref="A135:G141" firstHeaderRow="2" firstDataRow="2" firstDataCol="6" rowPageCount="2" colPageCount="1"/>
  <pivotFields count="43">
    <pivotField compact="0" outline="0" showAll="0"/>
    <pivotField dataField="1" compact="0" outline="0" showAll="0"/>
    <pivotField compact="0" outline="0" showAll="0"/>
    <pivotField compact="0" outline="0" showAll="0"/>
    <pivotField compact="0" outline="0" showAll="0"/>
    <pivotField axis="axisRow" compact="0" outline="0" showAll="0" defaultSubtotal="0">
      <items count="10">
        <item x="1"/>
        <item x="0"/>
        <item x="8"/>
        <item x="6"/>
        <item x="9"/>
        <item x="7"/>
        <item x="3"/>
        <item x="4"/>
        <item x="5"/>
        <item x="2"/>
      </items>
    </pivotField>
    <pivotField compact="0" outline="0" showAll="0"/>
    <pivotField compact="0" outline="0" showAll="0"/>
    <pivotField compact="0" outline="0" showAll="0"/>
    <pivotField axis="axisRow" compact="0" outline="0" showAll="0" defaultSubtotal="0">
      <items count="53">
        <item x="6"/>
        <item x="7"/>
        <item x="8"/>
        <item x="9"/>
        <item x="42"/>
        <item x="10"/>
        <item x="43"/>
        <item x="44"/>
        <item x="11"/>
        <item x="12"/>
        <item x="20"/>
        <item x="51"/>
        <item x="33"/>
        <item x="0"/>
        <item x="13"/>
        <item x="1"/>
        <item x="34"/>
        <item x="30"/>
        <item x="39"/>
        <item x="31"/>
        <item x="32"/>
        <item x="2"/>
        <item x="50"/>
        <item x="3"/>
        <item x="23"/>
        <item x="4"/>
        <item x="5"/>
        <item x="14"/>
        <item x="15"/>
        <item x="24"/>
        <item x="49"/>
        <item x="16"/>
        <item x="35"/>
        <item x="40"/>
        <item x="36"/>
        <item x="38"/>
        <item x="41"/>
        <item x="17"/>
        <item x="18"/>
        <item x="25"/>
        <item x="52"/>
        <item x="26"/>
        <item x="21"/>
        <item x="27"/>
        <item x="28"/>
        <item x="29"/>
        <item x="45"/>
        <item x="47"/>
        <item x="48"/>
        <item x="46"/>
        <item x="19"/>
        <item x="22"/>
        <item x="37"/>
      </items>
    </pivotField>
    <pivotField compact="0" outline="0" showAll="0"/>
    <pivotField compact="0" outline="0" showAll="0"/>
    <pivotField axis="axisRow" compact="0" outline="0" showAll="0" defaultSubtotal="0">
      <items count="6">
        <item x="0"/>
        <item x="1"/>
        <item x="2"/>
        <item x="3"/>
        <item x="4"/>
        <item x="5"/>
      </items>
    </pivotField>
    <pivotField axis="axisRow" compact="0" outline="0" showAll="0" defaultSubtotal="0">
      <items count="115">
        <item x="16"/>
        <item x="63"/>
        <item x="13"/>
        <item x="50"/>
        <item x="43"/>
        <item x="34"/>
        <item x="47"/>
        <item x="39"/>
        <item x="44"/>
        <item x="24"/>
        <item x="107"/>
        <item x="91"/>
        <item x="23"/>
        <item x="90"/>
        <item x="29"/>
        <item x="21"/>
        <item x="87"/>
        <item x="86"/>
        <item x="53"/>
        <item x="27"/>
        <item x="45"/>
        <item x="113"/>
        <item x="60"/>
        <item x="76"/>
        <item x="80"/>
        <item x="1"/>
        <item x="32"/>
        <item x="105"/>
        <item x="66"/>
        <item x="110"/>
        <item x="28"/>
        <item x="33"/>
        <item x="56"/>
        <item x="3"/>
        <item x="68"/>
        <item x="59"/>
        <item x="18"/>
        <item x="108"/>
        <item x="111"/>
        <item x="71"/>
        <item x="114"/>
        <item x="61"/>
        <item x="2"/>
        <item x="72"/>
        <item x="20"/>
        <item x="0"/>
        <item x="40"/>
        <item x="36"/>
        <item x="77"/>
        <item x="73"/>
        <item x="112"/>
        <item x="74"/>
        <item x="94"/>
        <item x="55"/>
        <item x="5"/>
        <item x="22"/>
        <item x="103"/>
        <item x="9"/>
        <item x="81"/>
        <item x="11"/>
        <item x="38"/>
        <item x="14"/>
        <item x="19"/>
        <item x="64"/>
        <item x="104"/>
        <item x="17"/>
        <item x="37"/>
        <item x="98"/>
        <item x="57"/>
        <item x="51"/>
        <item x="95"/>
        <item x="96"/>
        <item x="92"/>
        <item x="41"/>
        <item x="12"/>
        <item x="15"/>
        <item x="99"/>
        <item x="42"/>
        <item x="62"/>
        <item x="8"/>
        <item x="109"/>
        <item x="83"/>
        <item x="25"/>
        <item x="79"/>
        <item x="10"/>
        <item x="106"/>
        <item x="82"/>
        <item x="89"/>
        <item x="67"/>
        <item x="54"/>
        <item x="65"/>
        <item x="31"/>
        <item x="97"/>
        <item x="78"/>
        <item x="93"/>
        <item x="84"/>
        <item x="30"/>
        <item x="35"/>
        <item x="52"/>
        <item x="6"/>
        <item x="7"/>
        <item x="69"/>
        <item x="58"/>
        <item x="48"/>
        <item x="26"/>
        <item x="75"/>
        <item x="49"/>
        <item x="85"/>
        <item x="88"/>
        <item x="46"/>
        <item x="70"/>
        <item x="4"/>
        <item x="102"/>
        <item x="101"/>
        <item x="100"/>
      </items>
    </pivotField>
    <pivotField compact="0" outline="0" showAll="0"/>
    <pivotField compact="0" outline="0" showAll="0"/>
    <pivotField compact="0" outline="0" showAll="0"/>
    <pivotField compact="0" outline="0" showAll="0"/>
    <pivotField compact="0" outline="0" showAll="0"/>
    <pivotField axis="axisPage" compact="0" outline="0" multipleItemSelectionAllowed="1" showAll="0">
      <items count="26">
        <item x="18"/>
        <item x="20"/>
        <item x="17"/>
        <item x="19"/>
        <item h="1" x="5"/>
        <item h="1" x="6"/>
        <item h="1" x="9"/>
        <item h="1" x="4"/>
        <item h="1" x="8"/>
        <item h="1" x="7"/>
        <item h="1" x="3"/>
        <item x="2"/>
        <item x="10"/>
        <item x="11"/>
        <item x="1"/>
        <item x="0"/>
        <item m="1" x="24"/>
        <item x="13"/>
        <item x="12"/>
        <item h="1" x="21"/>
        <item h="1" x="15"/>
        <item h="1" x="22"/>
        <item h="1" x="16"/>
        <item h="1" x="14"/>
        <item h="1" x="23"/>
        <item t="default"/>
      </items>
    </pivotField>
    <pivotField compact="0" numFmtId="166" outline="0" showAll="0"/>
    <pivotField compact="0" outline="0" showAll="0"/>
    <pivotField compact="0" outline="0" showAll="0"/>
    <pivotField compact="0" numFmtId="2" outline="0" showAll="0"/>
    <pivotField compact="0" outline="0" showAll="0"/>
    <pivotField compact="0" outline="0" showAll="0"/>
    <pivotField compact="0" outline="0" showAll="0"/>
    <pivotField compact="0" outline="0" showAll="0"/>
    <pivotField axis="axisRow" compact="0" outline="0" showAll="0" defaultSubtotal="0">
      <items count="34">
        <item m="1" x="29"/>
        <item x="6"/>
        <item x="1"/>
        <item m="1" x="28"/>
        <item x="20"/>
        <item x="14"/>
        <item x="5"/>
        <item x="13"/>
        <item x="12"/>
        <item m="1" x="25"/>
        <item m="1" x="27"/>
        <item x="16"/>
        <item x="23"/>
        <item m="1" x="24"/>
        <item x="11"/>
        <item x="3"/>
        <item x="0"/>
        <item x="7"/>
        <item x="10"/>
        <item x="9"/>
        <item x="22"/>
        <item m="1" x="26"/>
        <item x="17"/>
        <item x="8"/>
        <item x="4"/>
        <item x="2"/>
        <item m="1" x="31"/>
        <item m="1" x="30"/>
        <item m="1" x="33"/>
        <item m="1" x="32"/>
        <item x="15"/>
        <item x="18"/>
        <item x="19"/>
        <item x="21"/>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defaultSubtotal="0">
      <items count="24">
        <item x="7"/>
        <item m="1" x="20"/>
        <item m="1" x="22"/>
        <item x="5"/>
        <item m="1" x="18"/>
        <item x="3"/>
        <item x="13"/>
        <item x="6"/>
        <item x="4"/>
        <item m="1" x="23"/>
        <item x="2"/>
        <item m="1" x="19"/>
        <item m="1" x="21"/>
        <item x="0"/>
        <item x="1"/>
        <item x="8"/>
        <item x="9"/>
        <item x="10"/>
        <item x="11"/>
        <item x="12"/>
        <item x="14"/>
        <item x="15"/>
        <item x="16"/>
        <item x="17"/>
      </items>
    </pivotField>
    <pivotField axis="axisPage" compact="0" outline="0" multipleItemSelectionAllowed="1" showAll="0">
      <items count="5">
        <item h="1" x="0"/>
        <item h="1" x="2"/>
        <item m="1" x="3"/>
        <item x="1"/>
        <item t="default"/>
      </items>
    </pivotField>
    <pivotField compact="0" outline="0" showAll="0"/>
  </pivotFields>
  <rowFields count="6">
    <field x="28"/>
    <field x="5"/>
    <field x="9"/>
    <field x="12"/>
    <field x="40"/>
    <field x="13"/>
  </rowFields>
  <rowItems count="5">
    <i>
      <x v="16"/>
      <x v="3"/>
      <x v="23"/>
      <x/>
      <x v="3"/>
      <x v="7"/>
    </i>
    <i r="2">
      <x v="24"/>
      <x/>
      <x v="3"/>
      <x v="46"/>
    </i>
    <i>
      <x v="18"/>
      <x v="5"/>
      <x v="51"/>
      <x/>
      <x v="7"/>
      <x v="53"/>
    </i>
    <i>
      <x v="23"/>
      <x v="5"/>
      <x v="13"/>
      <x v="1"/>
      <x v="5"/>
      <x v="31"/>
    </i>
    <i t="grand">
      <x/>
    </i>
  </rowItems>
  <colItems count="1">
    <i/>
  </colItems>
  <pageFields count="2">
    <pageField fld="19" hier="-1"/>
    <pageField fld="41" hier="-1"/>
  </pageFields>
  <dataFields count="1">
    <dataField name="Cuenta de COD_FILA" fld="1" subtotal="count" baseField="0" baseItem="0"/>
  </dataFields>
  <formats count="187">
    <format dxfId="258">
      <pivotArea dataOnly="0" labelOnly="1" grandRow="1" outline="0" fieldPosition="0"/>
    </format>
    <format dxfId="257">
      <pivotArea dataOnly="0" labelOnly="1" outline="0" fieldPosition="0">
        <references count="4">
          <reference field="9" count="1" selected="0">
            <x v="0"/>
          </reference>
          <reference field="13" count="1" selected="0">
            <x v="99"/>
          </reference>
          <reference field="28" count="1" selected="0">
            <x v="25"/>
          </reference>
          <reference field="40" count="1">
            <x v="3"/>
          </reference>
        </references>
      </pivotArea>
    </format>
    <format dxfId="256">
      <pivotArea dataOnly="0" labelOnly="1" outline="0" fieldPosition="0">
        <references count="4">
          <reference field="9" count="1" selected="0">
            <x v="0"/>
          </reference>
          <reference field="13" count="1" selected="0">
            <x v="100"/>
          </reference>
          <reference field="28" count="1" selected="0">
            <x v="25"/>
          </reference>
          <reference field="40" count="1">
            <x v="3"/>
          </reference>
        </references>
      </pivotArea>
    </format>
    <format dxfId="255">
      <pivotArea dataOnly="0" labelOnly="1" outline="0" fieldPosition="0">
        <references count="4">
          <reference field="9" count="1" selected="0">
            <x v="13"/>
          </reference>
          <reference field="13" count="1" selected="0">
            <x v="31"/>
          </reference>
          <reference field="28" count="1" selected="0">
            <x v="23"/>
          </reference>
          <reference field="40" count="1">
            <x v="5"/>
          </reference>
        </references>
      </pivotArea>
    </format>
    <format dxfId="254">
      <pivotArea dataOnly="0" labelOnly="1" outline="0" fieldPosition="0">
        <references count="4">
          <reference field="9" count="1" selected="0">
            <x v="23"/>
          </reference>
          <reference field="13" count="1" selected="0">
            <x v="7"/>
          </reference>
          <reference field="28" count="1" selected="0">
            <x v="16"/>
          </reference>
          <reference field="40" count="1">
            <x v="0"/>
          </reference>
        </references>
      </pivotArea>
    </format>
    <format dxfId="253">
      <pivotArea dataOnly="0" labelOnly="1" outline="0" fieldPosition="0">
        <references count="4">
          <reference field="9" count="1" selected="0">
            <x v="24"/>
          </reference>
          <reference field="13" count="1" selected="0">
            <x v="46"/>
          </reference>
          <reference field="28" count="1" selected="0">
            <x v="16"/>
          </reference>
          <reference field="40" count="1">
            <x v="0"/>
          </reference>
        </references>
      </pivotArea>
    </format>
    <format dxfId="252">
      <pivotArea dataOnly="0" labelOnly="1" outline="0" fieldPosition="0">
        <references count="4">
          <reference field="9" count="1" selected="0">
            <x v="25"/>
          </reference>
          <reference field="13" count="1" selected="0">
            <x v="111"/>
          </reference>
          <reference field="28" count="1" selected="0">
            <x v="2"/>
          </reference>
          <reference field="40" count="1">
            <x v="9"/>
          </reference>
        </references>
      </pivotArea>
    </format>
    <format dxfId="251">
      <pivotArea dataOnly="0" labelOnly="1" outline="0" fieldPosition="0">
        <references count="4">
          <reference field="9" count="1" selected="0">
            <x v="25"/>
          </reference>
          <reference field="13" count="1" selected="0">
            <x v="4"/>
          </reference>
          <reference field="28" count="1" selected="0">
            <x v="16"/>
          </reference>
          <reference field="40" count="1">
            <x v="3"/>
          </reference>
        </references>
      </pivotArea>
    </format>
    <format dxfId="250">
      <pivotArea dataOnly="0" labelOnly="1" outline="0" fieldPosition="0">
        <references count="4">
          <reference field="9" count="1" selected="0">
            <x v="51"/>
          </reference>
          <reference field="13" count="1" selected="0">
            <x v="53"/>
          </reference>
          <reference field="28" count="1" selected="0">
            <x v="18"/>
          </reference>
          <reference field="40" count="1">
            <x v="7"/>
          </reference>
        </references>
      </pivotArea>
    </format>
    <format dxfId="249">
      <pivotArea dataOnly="0" labelOnly="1" outline="0" fieldPosition="0">
        <references count="3">
          <reference field="9" count="1" selected="0">
            <x v="25"/>
          </reference>
          <reference field="12" count="1">
            <x v="0"/>
          </reference>
          <reference field="28" count="1" selected="0">
            <x v="2"/>
          </reference>
        </references>
      </pivotArea>
    </format>
    <format dxfId="248">
      <pivotArea dataOnly="0" labelOnly="1" outline="0" fieldPosition="0">
        <references count="3">
          <reference field="9" count="1" selected="0">
            <x v="25"/>
          </reference>
          <reference field="12" count="1">
            <x v="1"/>
          </reference>
          <reference field="28" count="1" selected="0">
            <x v="16"/>
          </reference>
        </references>
      </pivotArea>
    </format>
    <format dxfId="247">
      <pivotArea dataOnly="0" labelOnly="1" outline="0" fieldPosition="0">
        <references count="3">
          <reference field="9" count="1" selected="0">
            <x v="51"/>
          </reference>
          <reference field="12" count="1">
            <x v="0"/>
          </reference>
          <reference field="28" count="1" selected="0">
            <x v="18"/>
          </reference>
        </references>
      </pivotArea>
    </format>
    <format dxfId="246">
      <pivotArea dataOnly="0" labelOnly="1" outline="0" fieldPosition="0">
        <references count="3">
          <reference field="9" count="1" selected="0">
            <x v="13"/>
          </reference>
          <reference field="12" count="1">
            <x v="1"/>
          </reference>
          <reference field="28" count="1" selected="0">
            <x v="23"/>
          </reference>
        </references>
      </pivotArea>
    </format>
    <format dxfId="245">
      <pivotArea dataOnly="0" labelOnly="1" outline="0" fieldPosition="0">
        <references count="3">
          <reference field="9" count="1" selected="0">
            <x v="0"/>
          </reference>
          <reference field="12" count="2">
            <x v="0"/>
            <x v="1"/>
          </reference>
          <reference field="28" count="1" selected="0">
            <x v="25"/>
          </reference>
        </references>
      </pivotArea>
    </format>
    <format dxfId="244">
      <pivotArea dataOnly="0" labelOnly="1" outline="0" fieldPosition="0">
        <references count="4">
          <reference field="9" count="1" selected="0">
            <x v="25"/>
          </reference>
          <reference field="12" count="1" selected="0">
            <x v="0"/>
          </reference>
          <reference field="28" count="1" selected="0">
            <x v="2"/>
          </reference>
          <reference field="40" count="1">
            <x v="9"/>
          </reference>
        </references>
      </pivotArea>
    </format>
    <format dxfId="243">
      <pivotArea dataOnly="0" labelOnly="1" outline="0" fieldPosition="0">
        <references count="4">
          <reference field="9" count="1" selected="0">
            <x v="23"/>
          </reference>
          <reference field="12" count="1" selected="0">
            <x v="0"/>
          </reference>
          <reference field="28" count="1" selected="0">
            <x v="16"/>
          </reference>
          <reference field="40" count="1">
            <x v="0"/>
          </reference>
        </references>
      </pivotArea>
    </format>
    <format dxfId="242">
      <pivotArea dataOnly="0" labelOnly="1" outline="0" fieldPosition="0">
        <references count="4">
          <reference field="9" count="1" selected="0">
            <x v="25"/>
          </reference>
          <reference field="12" count="1" selected="0">
            <x v="1"/>
          </reference>
          <reference field="28" count="1" selected="0">
            <x v="16"/>
          </reference>
          <reference field="40" count="1">
            <x v="3"/>
          </reference>
        </references>
      </pivotArea>
    </format>
    <format dxfId="241">
      <pivotArea dataOnly="0" labelOnly="1" outline="0" fieldPosition="0">
        <references count="4">
          <reference field="9" count="1" selected="0">
            <x v="51"/>
          </reference>
          <reference field="12" count="1" selected="0">
            <x v="0"/>
          </reference>
          <reference field="28" count="1" selected="0">
            <x v="18"/>
          </reference>
          <reference field="40" count="1">
            <x v="7"/>
          </reference>
        </references>
      </pivotArea>
    </format>
    <format dxfId="240">
      <pivotArea dataOnly="0" labelOnly="1" outline="0" fieldPosition="0">
        <references count="4">
          <reference field="9" count="1" selected="0">
            <x v="13"/>
          </reference>
          <reference field="12" count="1" selected="0">
            <x v="1"/>
          </reference>
          <reference field="28" count="1" selected="0">
            <x v="23"/>
          </reference>
          <reference field="40" count="1">
            <x v="5"/>
          </reference>
        </references>
      </pivotArea>
    </format>
    <format dxfId="239">
      <pivotArea dataOnly="0" labelOnly="1" outline="0" fieldPosition="0">
        <references count="4">
          <reference field="9" count="1" selected="0">
            <x v="0"/>
          </reference>
          <reference field="12" count="1" selected="0">
            <x v="0"/>
          </reference>
          <reference field="28" count="1" selected="0">
            <x v="25"/>
          </reference>
          <reference field="40" count="1">
            <x v="3"/>
          </reference>
        </references>
      </pivotArea>
    </format>
    <format dxfId="238">
      <pivotArea dataOnly="0" labelOnly="1" outline="0" fieldPosition="0">
        <references count="5">
          <reference field="9" count="1" selected="0">
            <x v="25"/>
          </reference>
          <reference field="12" count="1" selected="0">
            <x v="0"/>
          </reference>
          <reference field="13" count="1">
            <x v="111"/>
          </reference>
          <reference field="28" count="1" selected="0">
            <x v="2"/>
          </reference>
          <reference field="40" count="1" selected="0">
            <x v="9"/>
          </reference>
        </references>
      </pivotArea>
    </format>
    <format dxfId="237">
      <pivotArea dataOnly="0" labelOnly="1" outline="0" fieldPosition="0">
        <references count="5">
          <reference field="9" count="1" selected="0">
            <x v="23"/>
          </reference>
          <reference field="12" count="1" selected="0">
            <x v="0"/>
          </reference>
          <reference field="13" count="1">
            <x v="7"/>
          </reference>
          <reference field="28" count="1" selected="0">
            <x v="16"/>
          </reference>
          <reference field="40" count="1" selected="0">
            <x v="0"/>
          </reference>
        </references>
      </pivotArea>
    </format>
    <format dxfId="236">
      <pivotArea dataOnly="0" labelOnly="1" outline="0" fieldPosition="0">
        <references count="5">
          <reference field="9" count="1" selected="0">
            <x v="24"/>
          </reference>
          <reference field="12" count="1" selected="0">
            <x v="0"/>
          </reference>
          <reference field="13" count="1">
            <x v="46"/>
          </reference>
          <reference field="28" count="1" selected="0">
            <x v="16"/>
          </reference>
          <reference field="40" count="1" selected="0">
            <x v="0"/>
          </reference>
        </references>
      </pivotArea>
    </format>
    <format dxfId="235">
      <pivotArea dataOnly="0" labelOnly="1" outline="0" fieldPosition="0">
        <references count="5">
          <reference field="9" count="1" selected="0">
            <x v="25"/>
          </reference>
          <reference field="12" count="1" selected="0">
            <x v="1"/>
          </reference>
          <reference field="13" count="1">
            <x v="4"/>
          </reference>
          <reference field="28" count="1" selected="0">
            <x v="16"/>
          </reference>
          <reference field="40" count="1" selected="0">
            <x v="3"/>
          </reference>
        </references>
      </pivotArea>
    </format>
    <format dxfId="234">
      <pivotArea dataOnly="0" labelOnly="1" outline="0" fieldPosition="0">
        <references count="5">
          <reference field="9" count="1" selected="0">
            <x v="51"/>
          </reference>
          <reference field="12" count="1" selected="0">
            <x v="0"/>
          </reference>
          <reference field="13" count="1">
            <x v="53"/>
          </reference>
          <reference field="28" count="1" selected="0">
            <x v="18"/>
          </reference>
          <reference field="40" count="1" selected="0">
            <x v="7"/>
          </reference>
        </references>
      </pivotArea>
    </format>
    <format dxfId="233">
      <pivotArea dataOnly="0" labelOnly="1" outline="0" fieldPosition="0">
        <references count="5">
          <reference field="9" count="1" selected="0">
            <x v="13"/>
          </reference>
          <reference field="12" count="1" selected="0">
            <x v="1"/>
          </reference>
          <reference field="13" count="1">
            <x v="31"/>
          </reference>
          <reference field="28" count="1" selected="0">
            <x v="23"/>
          </reference>
          <reference field="40" count="1" selected="0">
            <x v="5"/>
          </reference>
        </references>
      </pivotArea>
    </format>
    <format dxfId="232">
      <pivotArea dataOnly="0" labelOnly="1" outline="0" fieldPosition="0">
        <references count="5">
          <reference field="9" count="1" selected="0">
            <x v="0"/>
          </reference>
          <reference field="12" count="1" selected="0">
            <x v="0"/>
          </reference>
          <reference field="13" count="1">
            <x v="99"/>
          </reference>
          <reference field="28" count="1" selected="0">
            <x v="25"/>
          </reference>
          <reference field="40" count="1" selected="0">
            <x v="3"/>
          </reference>
        </references>
      </pivotArea>
    </format>
    <format dxfId="231">
      <pivotArea dataOnly="0" labelOnly="1" outline="0" fieldPosition="0">
        <references count="5">
          <reference field="9" count="1" selected="0">
            <x v="0"/>
          </reference>
          <reference field="12" count="1" selected="0">
            <x v="1"/>
          </reference>
          <reference field="13" count="1">
            <x v="100"/>
          </reference>
          <reference field="28" count="1" selected="0">
            <x v="25"/>
          </reference>
          <reference field="40" count="1" selected="0">
            <x v="3"/>
          </reference>
        </references>
      </pivotArea>
    </format>
    <format dxfId="230">
      <pivotArea dataOnly="0" labelOnly="1" outline="0" fieldPosition="0">
        <references count="2">
          <reference field="5" count="1">
            <x v="1"/>
          </reference>
          <reference field="28" count="1" selected="0">
            <x v="2"/>
          </reference>
        </references>
      </pivotArea>
    </format>
    <format dxfId="229">
      <pivotArea dataOnly="0" labelOnly="1" outline="0" fieldPosition="0">
        <references count="2">
          <reference field="5" count="1">
            <x v="3"/>
          </reference>
          <reference field="28" count="1" selected="0">
            <x v="16"/>
          </reference>
        </references>
      </pivotArea>
    </format>
    <format dxfId="228">
      <pivotArea dataOnly="0" labelOnly="1" outline="0" fieldPosition="0">
        <references count="2">
          <reference field="5" count="1">
            <x v="5"/>
          </reference>
          <reference field="28" count="1" selected="0">
            <x v="18"/>
          </reference>
        </references>
      </pivotArea>
    </format>
    <format dxfId="227">
      <pivotArea dataOnly="0" labelOnly="1" outline="0" fieldPosition="0">
        <references count="2">
          <reference field="5" count="1">
            <x v="0"/>
          </reference>
          <reference field="28" count="1" selected="0">
            <x v="25"/>
          </reference>
        </references>
      </pivotArea>
    </format>
    <format dxfId="226">
      <pivotArea dataOnly="0" labelOnly="1" outline="0" fieldPosition="0">
        <references count="3">
          <reference field="5" count="1" selected="0">
            <x v="1"/>
          </reference>
          <reference field="9" count="1">
            <x v="25"/>
          </reference>
          <reference field="28" count="1" selected="0">
            <x v="2"/>
          </reference>
        </references>
      </pivotArea>
    </format>
    <format dxfId="225">
      <pivotArea dataOnly="0" labelOnly="1" outline="0" fieldPosition="0">
        <references count="3">
          <reference field="5" count="1" selected="0">
            <x v="3"/>
          </reference>
          <reference field="9" count="3">
            <x v="23"/>
            <x v="24"/>
            <x v="25"/>
          </reference>
          <reference field="28" count="1" selected="0">
            <x v="16"/>
          </reference>
        </references>
      </pivotArea>
    </format>
    <format dxfId="224">
      <pivotArea dataOnly="0" labelOnly="1" outline="0" fieldPosition="0">
        <references count="3">
          <reference field="5" count="1" selected="0">
            <x v="5"/>
          </reference>
          <reference field="9" count="1">
            <x v="51"/>
          </reference>
          <reference field="28" count="1" selected="0">
            <x v="18"/>
          </reference>
        </references>
      </pivotArea>
    </format>
    <format dxfId="223">
      <pivotArea dataOnly="0" labelOnly="1" outline="0" fieldPosition="0">
        <references count="3">
          <reference field="5" count="1" selected="0">
            <x v="5"/>
          </reference>
          <reference field="9" count="1">
            <x v="13"/>
          </reference>
          <reference field="28" count="1" selected="0">
            <x v="23"/>
          </reference>
        </references>
      </pivotArea>
    </format>
    <format dxfId="222">
      <pivotArea dataOnly="0" labelOnly="1" outline="0" fieldPosition="0">
        <references count="3">
          <reference field="5" count="1" selected="0">
            <x v="0"/>
          </reference>
          <reference field="9" count="1">
            <x v="0"/>
          </reference>
          <reference field="28" count="1" selected="0">
            <x v="25"/>
          </reference>
        </references>
      </pivotArea>
    </format>
    <format dxfId="221">
      <pivotArea dataOnly="0" labelOnly="1" outline="0" fieldPosition="0">
        <references count="4">
          <reference field="5" count="1" selected="0">
            <x v="1"/>
          </reference>
          <reference field="9" count="1" selected="0">
            <x v="25"/>
          </reference>
          <reference field="12" count="1">
            <x v="0"/>
          </reference>
          <reference field="28" count="1" selected="0">
            <x v="2"/>
          </reference>
        </references>
      </pivotArea>
    </format>
    <format dxfId="220">
      <pivotArea dataOnly="0" labelOnly="1" outline="0" fieldPosition="0">
        <references count="4">
          <reference field="5" count="1" selected="0">
            <x v="3"/>
          </reference>
          <reference field="9" count="1" selected="0">
            <x v="25"/>
          </reference>
          <reference field="12" count="1">
            <x v="1"/>
          </reference>
          <reference field="28" count="1" selected="0">
            <x v="16"/>
          </reference>
        </references>
      </pivotArea>
    </format>
    <format dxfId="219">
      <pivotArea dataOnly="0" labelOnly="1" outline="0" fieldPosition="0">
        <references count="4">
          <reference field="5" count="1" selected="0">
            <x v="5"/>
          </reference>
          <reference field="9" count="1" selected="0">
            <x v="51"/>
          </reference>
          <reference field="12" count="1">
            <x v="0"/>
          </reference>
          <reference field="28" count="1" selected="0">
            <x v="18"/>
          </reference>
        </references>
      </pivotArea>
    </format>
    <format dxfId="218">
      <pivotArea dataOnly="0" labelOnly="1" outline="0" fieldPosition="0">
        <references count="4">
          <reference field="5" count="1" selected="0">
            <x v="5"/>
          </reference>
          <reference field="9" count="1" selected="0">
            <x v="13"/>
          </reference>
          <reference field="12" count="1">
            <x v="1"/>
          </reference>
          <reference field="28" count="1" selected="0">
            <x v="23"/>
          </reference>
        </references>
      </pivotArea>
    </format>
    <format dxfId="217">
      <pivotArea dataOnly="0" labelOnly="1" outline="0" fieldPosition="0">
        <references count="4">
          <reference field="5" count="1" selected="0">
            <x v="0"/>
          </reference>
          <reference field="9" count="1" selected="0">
            <x v="0"/>
          </reference>
          <reference field="12" count="2">
            <x v="0"/>
            <x v="1"/>
          </reference>
          <reference field="28" count="1" selected="0">
            <x v="25"/>
          </reference>
        </references>
      </pivotArea>
    </format>
    <format dxfId="216">
      <pivotArea dataOnly="0" labelOnly="1" outline="0" fieldPosition="0">
        <references count="5">
          <reference field="5" count="1" selected="0">
            <x v="1"/>
          </reference>
          <reference field="9" count="1" selected="0">
            <x v="25"/>
          </reference>
          <reference field="12" count="1" selected="0">
            <x v="0"/>
          </reference>
          <reference field="28" count="1" selected="0">
            <x v="2"/>
          </reference>
          <reference field="40" count="1">
            <x v="9"/>
          </reference>
        </references>
      </pivotArea>
    </format>
    <format dxfId="215">
      <pivotArea dataOnly="0" labelOnly="1" outline="0" fieldPosition="0">
        <references count="5">
          <reference field="5" count="1" selected="0">
            <x v="3"/>
          </reference>
          <reference field="9" count="1" selected="0">
            <x v="23"/>
          </reference>
          <reference field="12" count="1" selected="0">
            <x v="0"/>
          </reference>
          <reference field="28" count="1" selected="0">
            <x v="16"/>
          </reference>
          <reference field="40" count="1">
            <x v="0"/>
          </reference>
        </references>
      </pivotArea>
    </format>
    <format dxfId="214">
      <pivotArea dataOnly="0" labelOnly="1" outline="0" fieldPosition="0">
        <references count="5">
          <reference field="5" count="1" selected="0">
            <x v="3"/>
          </reference>
          <reference field="9" count="1" selected="0">
            <x v="25"/>
          </reference>
          <reference field="12" count="1" selected="0">
            <x v="1"/>
          </reference>
          <reference field="28" count="1" selected="0">
            <x v="16"/>
          </reference>
          <reference field="40" count="1">
            <x v="3"/>
          </reference>
        </references>
      </pivotArea>
    </format>
    <format dxfId="213">
      <pivotArea dataOnly="0" labelOnly="1" outline="0" fieldPosition="0">
        <references count="5">
          <reference field="5" count="1" selected="0">
            <x v="5"/>
          </reference>
          <reference field="9" count="1" selected="0">
            <x v="51"/>
          </reference>
          <reference field="12" count="1" selected="0">
            <x v="0"/>
          </reference>
          <reference field="28" count="1" selected="0">
            <x v="18"/>
          </reference>
          <reference field="40" count="1">
            <x v="7"/>
          </reference>
        </references>
      </pivotArea>
    </format>
    <format dxfId="212">
      <pivotArea dataOnly="0" labelOnly="1" outline="0" fieldPosition="0">
        <references count="5">
          <reference field="5" count="1" selected="0">
            <x v="5"/>
          </reference>
          <reference field="9" count="1" selected="0">
            <x v="13"/>
          </reference>
          <reference field="12" count="1" selected="0">
            <x v="1"/>
          </reference>
          <reference field="28" count="1" selected="0">
            <x v="23"/>
          </reference>
          <reference field="40" count="1">
            <x v="5"/>
          </reference>
        </references>
      </pivotArea>
    </format>
    <format dxfId="211">
      <pivotArea dataOnly="0" labelOnly="1" outline="0" fieldPosition="0">
        <references count="5">
          <reference field="5" count="1" selected="0">
            <x v="0"/>
          </reference>
          <reference field="9" count="1" selected="0">
            <x v="0"/>
          </reference>
          <reference field="12" count="1" selected="0">
            <x v="0"/>
          </reference>
          <reference field="28" count="1" selected="0">
            <x v="25"/>
          </reference>
          <reference field="40" count="1">
            <x v="3"/>
          </reference>
        </references>
      </pivotArea>
    </format>
    <format dxfId="210">
      <pivotArea dataOnly="0" labelOnly="1" outline="0" fieldPosition="0">
        <references count="1">
          <reference field="28" count="1">
            <x v="23"/>
          </reference>
        </references>
      </pivotArea>
    </format>
    <format dxfId="209">
      <pivotArea dataOnly="0" labelOnly="1" outline="0" offset="IV256" fieldPosition="0">
        <references count="2">
          <reference field="5" count="1">
            <x v="5"/>
          </reference>
          <reference field="28" count="1" selected="0">
            <x v="18"/>
          </reference>
        </references>
      </pivotArea>
    </format>
    <format dxfId="208">
      <pivotArea dataOnly="0" labelOnly="1" outline="0" fieldPosition="0">
        <references count="3">
          <reference field="5" count="1" selected="0">
            <x v="5"/>
          </reference>
          <reference field="9" count="1">
            <x v="13"/>
          </reference>
          <reference field="28" count="1" selected="0">
            <x v="23"/>
          </reference>
        </references>
      </pivotArea>
    </format>
    <format dxfId="207">
      <pivotArea dataOnly="0" labelOnly="1" outline="0" fieldPosition="0">
        <references count="4">
          <reference field="5" count="1" selected="0">
            <x v="5"/>
          </reference>
          <reference field="9" count="1" selected="0">
            <x v="13"/>
          </reference>
          <reference field="12" count="1">
            <x v="1"/>
          </reference>
          <reference field="28" count="1" selected="0">
            <x v="23"/>
          </reference>
        </references>
      </pivotArea>
    </format>
    <format dxfId="206">
      <pivotArea dataOnly="0" labelOnly="1" outline="0" fieldPosition="0">
        <references count="5">
          <reference field="5" count="1" selected="0">
            <x v="5"/>
          </reference>
          <reference field="9" count="1" selected="0">
            <x v="13"/>
          </reference>
          <reference field="12" count="1" selected="0">
            <x v="1"/>
          </reference>
          <reference field="28" count="1" selected="0">
            <x v="23"/>
          </reference>
          <reference field="40" count="1">
            <x v="5"/>
          </reference>
        </references>
      </pivotArea>
    </format>
    <format dxfId="205">
      <pivotArea dataOnly="0" labelOnly="1" outline="0" fieldPosition="0">
        <references count="6">
          <reference field="5" count="1" selected="0">
            <x v="5"/>
          </reference>
          <reference field="9" count="1" selected="0">
            <x v="13"/>
          </reference>
          <reference field="12" count="1" selected="0">
            <x v="1"/>
          </reference>
          <reference field="13" count="1">
            <x v="31"/>
          </reference>
          <reference field="28" count="1" selected="0">
            <x v="23"/>
          </reference>
          <reference field="40" count="1" selected="0">
            <x v="5"/>
          </reference>
        </references>
      </pivotArea>
    </format>
    <format dxfId="204">
      <pivotArea dataOnly="0" labelOnly="1" outline="0" fieldPosition="0">
        <references count="1">
          <reference field="28" count="1">
            <x v="25"/>
          </reference>
        </references>
      </pivotArea>
    </format>
    <format dxfId="203">
      <pivotArea dataOnly="0" labelOnly="1" outline="0" fieldPosition="0">
        <references count="2">
          <reference field="5" count="1">
            <x v="0"/>
          </reference>
          <reference field="28" count="1" selected="0">
            <x v="25"/>
          </reference>
        </references>
      </pivotArea>
    </format>
    <format dxfId="202">
      <pivotArea dataOnly="0" labelOnly="1" outline="0" fieldPosition="0">
        <references count="3">
          <reference field="5" count="1" selected="0">
            <x v="0"/>
          </reference>
          <reference field="9" count="1">
            <x v="0"/>
          </reference>
          <reference field="28" count="1" selected="0">
            <x v="25"/>
          </reference>
        </references>
      </pivotArea>
    </format>
    <format dxfId="201">
      <pivotArea dataOnly="0" labelOnly="1" outline="0" fieldPosition="0">
        <references count="4">
          <reference field="5" count="1" selected="0">
            <x v="0"/>
          </reference>
          <reference field="9" count="1" selected="0">
            <x v="0"/>
          </reference>
          <reference field="12" count="2">
            <x v="0"/>
            <x v="1"/>
          </reference>
          <reference field="28" count="1" selected="0">
            <x v="25"/>
          </reference>
        </references>
      </pivotArea>
    </format>
    <format dxfId="200">
      <pivotArea dataOnly="0" labelOnly="1" outline="0" fieldPosition="0">
        <references count="5">
          <reference field="5" count="1" selected="0">
            <x v="0"/>
          </reference>
          <reference field="9" count="1" selected="0">
            <x v="0"/>
          </reference>
          <reference field="12" count="1" selected="0">
            <x v="0"/>
          </reference>
          <reference field="28" count="1" selected="0">
            <x v="25"/>
          </reference>
          <reference field="40" count="1">
            <x v="3"/>
          </reference>
        </references>
      </pivotArea>
    </format>
    <format dxfId="199">
      <pivotArea dataOnly="0" labelOnly="1" outline="0" fieldPosition="0">
        <references count="6">
          <reference field="5" count="1" selected="0">
            <x v="0"/>
          </reference>
          <reference field="9" count="1" selected="0">
            <x v="0"/>
          </reference>
          <reference field="12" count="1" selected="0">
            <x v="0"/>
          </reference>
          <reference field="13" count="1">
            <x v="99"/>
          </reference>
          <reference field="28" count="1" selected="0">
            <x v="25"/>
          </reference>
          <reference field="40" count="1" selected="0">
            <x v="3"/>
          </reference>
        </references>
      </pivotArea>
    </format>
    <format dxfId="198">
      <pivotArea dataOnly="0" labelOnly="1" outline="0" fieldPosition="0">
        <references count="6">
          <reference field="5" count="1" selected="0">
            <x v="0"/>
          </reference>
          <reference field="9" count="1" selected="0">
            <x v="0"/>
          </reference>
          <reference field="12" count="1" selected="0">
            <x v="1"/>
          </reference>
          <reference field="13" count="1">
            <x v="100"/>
          </reference>
          <reference field="28" count="1" selected="0">
            <x v="25"/>
          </reference>
          <reference field="40" count="1" selected="0">
            <x v="3"/>
          </reference>
        </references>
      </pivotArea>
    </format>
    <format dxfId="197">
      <pivotArea dataOnly="0" labelOnly="1" outline="0" fieldPosition="0">
        <references count="1">
          <reference field="28" count="2">
            <x v="2"/>
            <x v="16"/>
          </reference>
        </references>
      </pivotArea>
    </format>
    <format dxfId="196">
      <pivotArea dataOnly="0" labelOnly="1" outline="0" fieldPosition="0">
        <references count="2">
          <reference field="5" count="1">
            <x v="1"/>
          </reference>
          <reference field="28" count="1" selected="0">
            <x v="2"/>
          </reference>
        </references>
      </pivotArea>
    </format>
    <format dxfId="195">
      <pivotArea dataOnly="0" labelOnly="1" outline="0" fieldPosition="0">
        <references count="2">
          <reference field="5" count="1">
            <x v="3"/>
          </reference>
          <reference field="28" count="1" selected="0">
            <x v="16"/>
          </reference>
        </references>
      </pivotArea>
    </format>
    <format dxfId="194">
      <pivotArea dataOnly="0" labelOnly="1" outline="0" fieldPosition="0">
        <references count="3">
          <reference field="5" count="1" selected="0">
            <x v="1"/>
          </reference>
          <reference field="9" count="1">
            <x v="25"/>
          </reference>
          <reference field="28" count="1" selected="0">
            <x v="2"/>
          </reference>
        </references>
      </pivotArea>
    </format>
    <format dxfId="193">
      <pivotArea dataOnly="0" labelOnly="1" outline="0" fieldPosition="0">
        <references count="3">
          <reference field="5" count="1" selected="0">
            <x v="3"/>
          </reference>
          <reference field="9" count="3">
            <x v="23"/>
            <x v="24"/>
            <x v="25"/>
          </reference>
          <reference field="28" count="1" selected="0">
            <x v="16"/>
          </reference>
        </references>
      </pivotArea>
    </format>
    <format dxfId="192">
      <pivotArea dataOnly="0" labelOnly="1" outline="0" fieldPosition="0">
        <references count="4">
          <reference field="5" count="1" selected="0">
            <x v="1"/>
          </reference>
          <reference field="9" count="1" selected="0">
            <x v="25"/>
          </reference>
          <reference field="12" count="1">
            <x v="0"/>
          </reference>
          <reference field="28" count="1" selected="0">
            <x v="2"/>
          </reference>
        </references>
      </pivotArea>
    </format>
    <format dxfId="191">
      <pivotArea dataOnly="0" labelOnly="1" outline="0" fieldPosition="0">
        <references count="4">
          <reference field="5" count="1" selected="0">
            <x v="3"/>
          </reference>
          <reference field="9" count="1" selected="0">
            <x v="25"/>
          </reference>
          <reference field="12" count="1">
            <x v="1"/>
          </reference>
          <reference field="28" count="1" selected="0">
            <x v="16"/>
          </reference>
        </references>
      </pivotArea>
    </format>
    <format dxfId="190">
      <pivotArea dataOnly="0" labelOnly="1" outline="0" fieldPosition="0">
        <references count="5">
          <reference field="5" count="1" selected="0">
            <x v="1"/>
          </reference>
          <reference field="9" count="1" selected="0">
            <x v="25"/>
          </reference>
          <reference field="12" count="1" selected="0">
            <x v="0"/>
          </reference>
          <reference field="28" count="1" selected="0">
            <x v="2"/>
          </reference>
          <reference field="40" count="1">
            <x v="9"/>
          </reference>
        </references>
      </pivotArea>
    </format>
    <format dxfId="189">
      <pivotArea dataOnly="0" labelOnly="1" outline="0" fieldPosition="0">
        <references count="5">
          <reference field="5" count="1" selected="0">
            <x v="3"/>
          </reference>
          <reference field="9" count="1" selected="0">
            <x v="23"/>
          </reference>
          <reference field="12" count="1" selected="0">
            <x v="0"/>
          </reference>
          <reference field="28" count="1" selected="0">
            <x v="16"/>
          </reference>
          <reference field="40" count="1">
            <x v="0"/>
          </reference>
        </references>
      </pivotArea>
    </format>
    <format dxfId="188">
      <pivotArea dataOnly="0" labelOnly="1" outline="0" fieldPosition="0">
        <references count="5">
          <reference field="5" count="1" selected="0">
            <x v="3"/>
          </reference>
          <reference field="9" count="1" selected="0">
            <x v="25"/>
          </reference>
          <reference field="12" count="1" selected="0">
            <x v="1"/>
          </reference>
          <reference field="28" count="1" selected="0">
            <x v="16"/>
          </reference>
          <reference field="40" count="1">
            <x v="3"/>
          </reference>
        </references>
      </pivotArea>
    </format>
    <format dxfId="187">
      <pivotArea dataOnly="0" labelOnly="1" outline="0" fieldPosition="0">
        <references count="6">
          <reference field="5" count="1" selected="0">
            <x v="1"/>
          </reference>
          <reference field="9" count="1" selected="0">
            <x v="25"/>
          </reference>
          <reference field="12" count="1" selected="0">
            <x v="0"/>
          </reference>
          <reference field="13" count="1">
            <x v="111"/>
          </reference>
          <reference field="28" count="1" selected="0">
            <x v="2"/>
          </reference>
          <reference field="40" count="1" selected="0">
            <x v="9"/>
          </reference>
        </references>
      </pivotArea>
    </format>
    <format dxfId="186">
      <pivotArea dataOnly="0" labelOnly="1" outline="0" fieldPosition="0">
        <references count="6">
          <reference field="5" count="1" selected="0">
            <x v="3"/>
          </reference>
          <reference field="9" count="1" selected="0">
            <x v="23"/>
          </reference>
          <reference field="12" count="1" selected="0">
            <x v="0"/>
          </reference>
          <reference field="13" count="1">
            <x v="7"/>
          </reference>
          <reference field="28" count="1" selected="0">
            <x v="16"/>
          </reference>
          <reference field="40" count="1" selected="0">
            <x v="0"/>
          </reference>
        </references>
      </pivotArea>
    </format>
    <format dxfId="185">
      <pivotArea dataOnly="0" labelOnly="1" outline="0" fieldPosition="0">
        <references count="6">
          <reference field="5" count="1" selected="0">
            <x v="3"/>
          </reference>
          <reference field="9" count="1" selected="0">
            <x v="24"/>
          </reference>
          <reference field="12" count="1" selected="0">
            <x v="0"/>
          </reference>
          <reference field="13" count="1">
            <x v="46"/>
          </reference>
          <reference field="28" count="1" selected="0">
            <x v="16"/>
          </reference>
          <reference field="40" count="1" selected="0">
            <x v="0"/>
          </reference>
        </references>
      </pivotArea>
    </format>
    <format dxfId="184">
      <pivotArea dataOnly="0" labelOnly="1" outline="0" fieldPosition="0">
        <references count="6">
          <reference field="5" count="1" selected="0">
            <x v="3"/>
          </reference>
          <reference field="9" count="1" selected="0">
            <x v="25"/>
          </reference>
          <reference field="12" count="1" selected="0">
            <x v="1"/>
          </reference>
          <reference field="13" count="1">
            <x v="4"/>
          </reference>
          <reference field="28" count="1" selected="0">
            <x v="16"/>
          </reference>
          <reference field="40" count="1" selected="0">
            <x v="3"/>
          </reference>
        </references>
      </pivotArea>
    </format>
    <format dxfId="183">
      <pivotArea dataOnly="0" labelOnly="1" outline="0" fieldPosition="0">
        <references count="1">
          <reference field="28" count="1">
            <x v="18"/>
          </reference>
        </references>
      </pivotArea>
    </format>
    <format dxfId="182">
      <pivotArea dataOnly="0" labelOnly="1" outline="0" offset="IV1" fieldPosition="0">
        <references count="2">
          <reference field="5" count="1">
            <x v="5"/>
          </reference>
          <reference field="28" count="1" selected="0">
            <x v="18"/>
          </reference>
        </references>
      </pivotArea>
    </format>
    <format dxfId="181">
      <pivotArea dataOnly="0" labelOnly="1" outline="0" fieldPosition="0">
        <references count="3">
          <reference field="5" count="1" selected="0">
            <x v="5"/>
          </reference>
          <reference field="9" count="1">
            <x v="51"/>
          </reference>
          <reference field="28" count="1" selected="0">
            <x v="18"/>
          </reference>
        </references>
      </pivotArea>
    </format>
    <format dxfId="180">
      <pivotArea dataOnly="0" labelOnly="1" outline="0" fieldPosition="0">
        <references count="4">
          <reference field="5" count="1" selected="0">
            <x v="5"/>
          </reference>
          <reference field="9" count="1" selected="0">
            <x v="51"/>
          </reference>
          <reference field="12" count="1">
            <x v="0"/>
          </reference>
          <reference field="28" count="1" selected="0">
            <x v="18"/>
          </reference>
        </references>
      </pivotArea>
    </format>
    <format dxfId="179">
      <pivotArea dataOnly="0" labelOnly="1" outline="0" fieldPosition="0">
        <references count="5">
          <reference field="5" count="1" selected="0">
            <x v="5"/>
          </reference>
          <reference field="9" count="1" selected="0">
            <x v="51"/>
          </reference>
          <reference field="12" count="1" selected="0">
            <x v="0"/>
          </reference>
          <reference field="28" count="1" selected="0">
            <x v="18"/>
          </reference>
          <reference field="40" count="1">
            <x v="7"/>
          </reference>
        </references>
      </pivotArea>
    </format>
    <format dxfId="178">
      <pivotArea dataOnly="0" labelOnly="1" outline="0" fieldPosition="0">
        <references count="6">
          <reference field="5" count="1" selected="0">
            <x v="5"/>
          </reference>
          <reference field="9" count="1" selected="0">
            <x v="51"/>
          </reference>
          <reference field="12" count="1" selected="0">
            <x v="0"/>
          </reference>
          <reference field="13" count="1">
            <x v="53"/>
          </reference>
          <reference field="28" count="1" selected="0">
            <x v="18"/>
          </reference>
          <reference field="40" count="1" selected="0">
            <x v="7"/>
          </reference>
        </references>
      </pivotArea>
    </format>
    <format dxfId="177">
      <pivotArea outline="0" fieldPosition="0">
        <references count="6">
          <reference field="5" count="4" selected="0">
            <x v="0"/>
            <x v="1"/>
            <x v="3"/>
            <x v="5"/>
          </reference>
          <reference field="9" count="6" selected="0">
            <x v="0"/>
            <x v="13"/>
            <x v="23"/>
            <x v="24"/>
            <x v="25"/>
            <x v="51"/>
          </reference>
          <reference field="12" count="2" selected="0">
            <x v="0"/>
            <x v="1"/>
          </reference>
          <reference field="13" count="8" selected="0">
            <x v="4"/>
            <x v="7"/>
            <x v="31"/>
            <x v="46"/>
            <x v="53"/>
            <x v="99"/>
            <x v="100"/>
            <x v="111"/>
          </reference>
          <reference field="28" count="5" selected="0">
            <x v="2"/>
            <x v="16"/>
            <x v="18"/>
            <x v="23"/>
            <x v="25"/>
          </reference>
          <reference field="40" count="5" selected="0">
            <x v="0"/>
            <x v="3"/>
            <x v="5"/>
            <x v="7"/>
            <x v="9"/>
          </reference>
        </references>
      </pivotArea>
    </format>
    <format dxfId="176">
      <pivotArea dataOnly="0" labelOnly="1" outline="0" fieldPosition="0">
        <references count="1">
          <reference field="28" count="5">
            <x v="2"/>
            <x v="16"/>
            <x v="18"/>
            <x v="23"/>
            <x v="25"/>
          </reference>
        </references>
      </pivotArea>
    </format>
    <format dxfId="175">
      <pivotArea dataOnly="0" labelOnly="1" outline="0" fieldPosition="0">
        <references count="2">
          <reference field="5" count="1">
            <x v="1"/>
          </reference>
          <reference field="28" count="1" selected="0">
            <x v="2"/>
          </reference>
        </references>
      </pivotArea>
    </format>
    <format dxfId="174">
      <pivotArea dataOnly="0" labelOnly="1" outline="0" fieldPosition="0">
        <references count="2">
          <reference field="5" count="1">
            <x v="3"/>
          </reference>
          <reference field="28" count="1" selected="0">
            <x v="16"/>
          </reference>
        </references>
      </pivotArea>
    </format>
    <format dxfId="173">
      <pivotArea dataOnly="0" labelOnly="1" outline="0" fieldPosition="0">
        <references count="2">
          <reference field="5" count="1">
            <x v="5"/>
          </reference>
          <reference field="28" count="1" selected="0">
            <x v="18"/>
          </reference>
        </references>
      </pivotArea>
    </format>
    <format dxfId="172">
      <pivotArea dataOnly="0" labelOnly="1" outline="0" fieldPosition="0">
        <references count="2">
          <reference field="5" count="1">
            <x v="0"/>
          </reference>
          <reference field="28" count="1" selected="0">
            <x v="25"/>
          </reference>
        </references>
      </pivotArea>
    </format>
    <format dxfId="171">
      <pivotArea dataOnly="0" labelOnly="1" outline="0" fieldPosition="0">
        <references count="3">
          <reference field="5" count="1" selected="0">
            <x v="1"/>
          </reference>
          <reference field="9" count="1">
            <x v="25"/>
          </reference>
          <reference field="28" count="1" selected="0">
            <x v="2"/>
          </reference>
        </references>
      </pivotArea>
    </format>
    <format dxfId="170">
      <pivotArea dataOnly="0" labelOnly="1" outline="0" fieldPosition="0">
        <references count="3">
          <reference field="5" count="1" selected="0">
            <x v="3"/>
          </reference>
          <reference field="9" count="3">
            <x v="23"/>
            <x v="24"/>
            <x v="25"/>
          </reference>
          <reference field="28" count="1" selected="0">
            <x v="16"/>
          </reference>
        </references>
      </pivotArea>
    </format>
    <format dxfId="169">
      <pivotArea dataOnly="0" labelOnly="1" outline="0" fieldPosition="0">
        <references count="3">
          <reference field="5" count="1" selected="0">
            <x v="5"/>
          </reference>
          <reference field="9" count="1">
            <x v="51"/>
          </reference>
          <reference field="28" count="1" selected="0">
            <x v="18"/>
          </reference>
        </references>
      </pivotArea>
    </format>
    <format dxfId="168">
      <pivotArea dataOnly="0" labelOnly="1" outline="0" fieldPosition="0">
        <references count="3">
          <reference field="5" count="1" selected="0">
            <x v="5"/>
          </reference>
          <reference field="9" count="1">
            <x v="13"/>
          </reference>
          <reference field="28" count="1" selected="0">
            <x v="23"/>
          </reference>
        </references>
      </pivotArea>
    </format>
    <format dxfId="167">
      <pivotArea dataOnly="0" labelOnly="1" outline="0" fieldPosition="0">
        <references count="3">
          <reference field="5" count="1" selected="0">
            <x v="0"/>
          </reference>
          <reference field="9" count="1">
            <x v="0"/>
          </reference>
          <reference field="28" count="1" selected="0">
            <x v="25"/>
          </reference>
        </references>
      </pivotArea>
    </format>
    <format dxfId="166">
      <pivotArea dataOnly="0" labelOnly="1" outline="0" fieldPosition="0">
        <references count="4">
          <reference field="5" count="1" selected="0">
            <x v="1"/>
          </reference>
          <reference field="9" count="1" selected="0">
            <x v="25"/>
          </reference>
          <reference field="12" count="1">
            <x v="0"/>
          </reference>
          <reference field="28" count="1" selected="0">
            <x v="2"/>
          </reference>
        </references>
      </pivotArea>
    </format>
    <format dxfId="165">
      <pivotArea dataOnly="0" labelOnly="1" outline="0" fieldPosition="0">
        <references count="4">
          <reference field="5" count="1" selected="0">
            <x v="3"/>
          </reference>
          <reference field="9" count="1" selected="0">
            <x v="25"/>
          </reference>
          <reference field="12" count="1">
            <x v="1"/>
          </reference>
          <reference field="28" count="1" selected="0">
            <x v="16"/>
          </reference>
        </references>
      </pivotArea>
    </format>
    <format dxfId="164">
      <pivotArea dataOnly="0" labelOnly="1" outline="0" fieldPosition="0">
        <references count="4">
          <reference field="5" count="1" selected="0">
            <x v="5"/>
          </reference>
          <reference field="9" count="1" selected="0">
            <x v="51"/>
          </reference>
          <reference field="12" count="1">
            <x v="0"/>
          </reference>
          <reference field="28" count="1" selected="0">
            <x v="18"/>
          </reference>
        </references>
      </pivotArea>
    </format>
    <format dxfId="163">
      <pivotArea dataOnly="0" labelOnly="1" outline="0" fieldPosition="0">
        <references count="4">
          <reference field="5" count="1" selected="0">
            <x v="5"/>
          </reference>
          <reference field="9" count="1" selected="0">
            <x v="13"/>
          </reference>
          <reference field="12" count="1">
            <x v="1"/>
          </reference>
          <reference field="28" count="1" selected="0">
            <x v="23"/>
          </reference>
        </references>
      </pivotArea>
    </format>
    <format dxfId="162">
      <pivotArea dataOnly="0" labelOnly="1" outline="0" fieldPosition="0">
        <references count="4">
          <reference field="5" count="1" selected="0">
            <x v="0"/>
          </reference>
          <reference field="9" count="1" selected="0">
            <x v="0"/>
          </reference>
          <reference field="12" count="2">
            <x v="0"/>
            <x v="1"/>
          </reference>
          <reference field="28" count="1" selected="0">
            <x v="25"/>
          </reference>
        </references>
      </pivotArea>
    </format>
    <format dxfId="161">
      <pivotArea dataOnly="0" labelOnly="1" outline="0" fieldPosition="0">
        <references count="5">
          <reference field="5" count="1" selected="0">
            <x v="1"/>
          </reference>
          <reference field="9" count="1" selected="0">
            <x v="25"/>
          </reference>
          <reference field="12" count="1" selected="0">
            <x v="0"/>
          </reference>
          <reference field="28" count="1" selected="0">
            <x v="2"/>
          </reference>
          <reference field="40" count="1">
            <x v="9"/>
          </reference>
        </references>
      </pivotArea>
    </format>
    <format dxfId="160">
      <pivotArea dataOnly="0" labelOnly="1" outline="0" fieldPosition="0">
        <references count="5">
          <reference field="5" count="1" selected="0">
            <x v="3"/>
          </reference>
          <reference field="9" count="1" selected="0">
            <x v="23"/>
          </reference>
          <reference field="12" count="1" selected="0">
            <x v="0"/>
          </reference>
          <reference field="28" count="1" selected="0">
            <x v="16"/>
          </reference>
          <reference field="40" count="1">
            <x v="0"/>
          </reference>
        </references>
      </pivotArea>
    </format>
    <format dxfId="159">
      <pivotArea dataOnly="0" labelOnly="1" outline="0" fieldPosition="0">
        <references count="5">
          <reference field="5" count="1" selected="0">
            <x v="3"/>
          </reference>
          <reference field="9" count="1" selected="0">
            <x v="25"/>
          </reference>
          <reference field="12" count="1" selected="0">
            <x v="1"/>
          </reference>
          <reference field="28" count="1" selected="0">
            <x v="16"/>
          </reference>
          <reference field="40" count="1">
            <x v="3"/>
          </reference>
        </references>
      </pivotArea>
    </format>
    <format dxfId="158">
      <pivotArea dataOnly="0" labelOnly="1" outline="0" fieldPosition="0">
        <references count="5">
          <reference field="5" count="1" selected="0">
            <x v="5"/>
          </reference>
          <reference field="9" count="1" selected="0">
            <x v="51"/>
          </reference>
          <reference field="12" count="1" selected="0">
            <x v="0"/>
          </reference>
          <reference field="28" count="1" selected="0">
            <x v="18"/>
          </reference>
          <reference field="40" count="1">
            <x v="7"/>
          </reference>
        </references>
      </pivotArea>
    </format>
    <format dxfId="157">
      <pivotArea dataOnly="0" labelOnly="1" outline="0" fieldPosition="0">
        <references count="5">
          <reference field="5" count="1" selected="0">
            <x v="5"/>
          </reference>
          <reference field="9" count="1" selected="0">
            <x v="13"/>
          </reference>
          <reference field="12" count="1" selected="0">
            <x v="1"/>
          </reference>
          <reference field="28" count="1" selected="0">
            <x v="23"/>
          </reference>
          <reference field="40" count="1">
            <x v="5"/>
          </reference>
        </references>
      </pivotArea>
    </format>
    <format dxfId="156">
      <pivotArea dataOnly="0" labelOnly="1" outline="0" fieldPosition="0">
        <references count="5">
          <reference field="5" count="1" selected="0">
            <x v="0"/>
          </reference>
          <reference field="9" count="1" selected="0">
            <x v="0"/>
          </reference>
          <reference field="12" count="1" selected="0">
            <x v="0"/>
          </reference>
          <reference field="28" count="1" selected="0">
            <x v="25"/>
          </reference>
          <reference field="40" count="1">
            <x v="3"/>
          </reference>
        </references>
      </pivotArea>
    </format>
    <format dxfId="155">
      <pivotArea dataOnly="0" labelOnly="1" outline="0" fieldPosition="0">
        <references count="6">
          <reference field="5" count="1" selected="0">
            <x v="1"/>
          </reference>
          <reference field="9" count="1" selected="0">
            <x v="25"/>
          </reference>
          <reference field="12" count="1" selected="0">
            <x v="0"/>
          </reference>
          <reference field="13" count="1">
            <x v="111"/>
          </reference>
          <reference field="28" count="1" selected="0">
            <x v="2"/>
          </reference>
          <reference field="40" count="1" selected="0">
            <x v="9"/>
          </reference>
        </references>
      </pivotArea>
    </format>
    <format dxfId="154">
      <pivotArea dataOnly="0" labelOnly="1" outline="0" fieldPosition="0">
        <references count="6">
          <reference field="5" count="1" selected="0">
            <x v="3"/>
          </reference>
          <reference field="9" count="1" selected="0">
            <x v="23"/>
          </reference>
          <reference field="12" count="1" selected="0">
            <x v="0"/>
          </reference>
          <reference field="13" count="1">
            <x v="7"/>
          </reference>
          <reference field="28" count="1" selected="0">
            <x v="16"/>
          </reference>
          <reference field="40" count="1" selected="0">
            <x v="0"/>
          </reference>
        </references>
      </pivotArea>
    </format>
    <format dxfId="153">
      <pivotArea dataOnly="0" labelOnly="1" outline="0" fieldPosition="0">
        <references count="6">
          <reference field="5" count="1" selected="0">
            <x v="3"/>
          </reference>
          <reference field="9" count="1" selected="0">
            <x v="24"/>
          </reference>
          <reference field="12" count="1" selected="0">
            <x v="0"/>
          </reference>
          <reference field="13" count="1">
            <x v="46"/>
          </reference>
          <reference field="28" count="1" selected="0">
            <x v="16"/>
          </reference>
          <reference field="40" count="1" selected="0">
            <x v="0"/>
          </reference>
        </references>
      </pivotArea>
    </format>
    <format dxfId="152">
      <pivotArea dataOnly="0" labelOnly="1" outline="0" fieldPosition="0">
        <references count="6">
          <reference field="5" count="1" selected="0">
            <x v="3"/>
          </reference>
          <reference field="9" count="1" selected="0">
            <x v="25"/>
          </reference>
          <reference field="12" count="1" selected="0">
            <x v="1"/>
          </reference>
          <reference field="13" count="1">
            <x v="4"/>
          </reference>
          <reference field="28" count="1" selected="0">
            <x v="16"/>
          </reference>
          <reference field="40" count="1" selected="0">
            <x v="3"/>
          </reference>
        </references>
      </pivotArea>
    </format>
    <format dxfId="151">
      <pivotArea dataOnly="0" labelOnly="1" outline="0" fieldPosition="0">
        <references count="6">
          <reference field="5" count="1" selected="0">
            <x v="5"/>
          </reference>
          <reference field="9" count="1" selected="0">
            <x v="51"/>
          </reference>
          <reference field="12" count="1" selected="0">
            <x v="0"/>
          </reference>
          <reference field="13" count="1">
            <x v="53"/>
          </reference>
          <reference field="28" count="1" selected="0">
            <x v="18"/>
          </reference>
          <reference field="40" count="1" selected="0">
            <x v="7"/>
          </reference>
        </references>
      </pivotArea>
    </format>
    <format dxfId="150">
      <pivotArea dataOnly="0" labelOnly="1" outline="0" fieldPosition="0">
        <references count="6">
          <reference field="5" count="1" selected="0">
            <x v="5"/>
          </reference>
          <reference field="9" count="1" selected="0">
            <x v="13"/>
          </reference>
          <reference field="12" count="1" selected="0">
            <x v="1"/>
          </reference>
          <reference field="13" count="1">
            <x v="31"/>
          </reference>
          <reference field="28" count="1" selected="0">
            <x v="23"/>
          </reference>
          <reference field="40" count="1" selected="0">
            <x v="5"/>
          </reference>
        </references>
      </pivotArea>
    </format>
    <format dxfId="149">
      <pivotArea dataOnly="0" labelOnly="1" outline="0" fieldPosition="0">
        <references count="6">
          <reference field="5" count="1" selected="0">
            <x v="0"/>
          </reference>
          <reference field="9" count="1" selected="0">
            <x v="0"/>
          </reference>
          <reference field="12" count="1" selected="0">
            <x v="0"/>
          </reference>
          <reference field="13" count="1">
            <x v="99"/>
          </reference>
          <reference field="28" count="1" selected="0">
            <x v="25"/>
          </reference>
          <reference field="40" count="1" selected="0">
            <x v="3"/>
          </reference>
        </references>
      </pivotArea>
    </format>
    <format dxfId="148">
      <pivotArea dataOnly="0" labelOnly="1" outline="0" fieldPosition="0">
        <references count="6">
          <reference field="5" count="1" selected="0">
            <x v="0"/>
          </reference>
          <reference field="9" count="1" selected="0">
            <x v="0"/>
          </reference>
          <reference field="12" count="1" selected="0">
            <x v="1"/>
          </reference>
          <reference field="13" count="1">
            <x v="100"/>
          </reference>
          <reference field="28" count="1" selected="0">
            <x v="25"/>
          </reference>
          <reference field="40" count="1" selected="0">
            <x v="3"/>
          </reference>
        </references>
      </pivotArea>
    </format>
    <format dxfId="147">
      <pivotArea outline="0" fieldPosition="0">
        <references count="6">
          <reference field="5" count="4" selected="0">
            <x v="0"/>
            <x v="1"/>
            <x v="3"/>
            <x v="5"/>
          </reference>
          <reference field="9" count="6" selected="0">
            <x v="0"/>
            <x v="13"/>
            <x v="23"/>
            <x v="24"/>
            <x v="25"/>
            <x v="51"/>
          </reference>
          <reference field="12" count="2" selected="0">
            <x v="0"/>
            <x v="1"/>
          </reference>
          <reference field="13" count="8" selected="0">
            <x v="4"/>
            <x v="7"/>
            <x v="31"/>
            <x v="46"/>
            <x v="53"/>
            <x v="99"/>
            <x v="100"/>
            <x v="111"/>
          </reference>
          <reference field="28" count="5" selected="0">
            <x v="2"/>
            <x v="16"/>
            <x v="18"/>
            <x v="23"/>
            <x v="25"/>
          </reference>
          <reference field="40" count="5" selected="0">
            <x v="0"/>
            <x v="3"/>
            <x v="5"/>
            <x v="7"/>
            <x v="9"/>
          </reference>
        </references>
      </pivotArea>
    </format>
    <format dxfId="146">
      <pivotArea field="28" type="button" dataOnly="0" labelOnly="1" outline="0" axis="axisRow" fieldPosition="0"/>
    </format>
    <format dxfId="145">
      <pivotArea field="5" type="button" dataOnly="0" labelOnly="1" outline="0" axis="axisRow" fieldPosition="1"/>
    </format>
    <format dxfId="144">
      <pivotArea field="9" type="button" dataOnly="0" labelOnly="1" outline="0" axis="axisRow" fieldPosition="2"/>
    </format>
    <format dxfId="143">
      <pivotArea field="12" type="button" dataOnly="0" labelOnly="1" outline="0" axis="axisRow" fieldPosition="3"/>
    </format>
    <format dxfId="142">
      <pivotArea field="40" type="button" dataOnly="0" labelOnly="1" outline="0" axis="axisRow" fieldPosition="4"/>
    </format>
    <format dxfId="141">
      <pivotArea field="13" type="button" dataOnly="0" labelOnly="1" outline="0" axis="axisRow" fieldPosition="5"/>
    </format>
    <format dxfId="140">
      <pivotArea dataOnly="0" labelOnly="1" outline="0" fieldPosition="0">
        <references count="1">
          <reference field="28" count="5">
            <x v="2"/>
            <x v="16"/>
            <x v="18"/>
            <x v="23"/>
            <x v="25"/>
          </reference>
        </references>
      </pivotArea>
    </format>
    <format dxfId="139">
      <pivotArea dataOnly="0" labelOnly="1" outline="0" fieldPosition="0">
        <references count="2">
          <reference field="5" count="1">
            <x v="1"/>
          </reference>
          <reference field="28" count="1" selected="0">
            <x v="2"/>
          </reference>
        </references>
      </pivotArea>
    </format>
    <format dxfId="138">
      <pivotArea dataOnly="0" labelOnly="1" outline="0" fieldPosition="0">
        <references count="2">
          <reference field="5" count="1">
            <x v="3"/>
          </reference>
          <reference field="28" count="1" selected="0">
            <x v="16"/>
          </reference>
        </references>
      </pivotArea>
    </format>
    <format dxfId="137">
      <pivotArea dataOnly="0" labelOnly="1" outline="0" fieldPosition="0">
        <references count="2">
          <reference field="5" count="1">
            <x v="5"/>
          </reference>
          <reference field="28" count="1" selected="0">
            <x v="18"/>
          </reference>
        </references>
      </pivotArea>
    </format>
    <format dxfId="136">
      <pivotArea dataOnly="0" labelOnly="1" outline="0" fieldPosition="0">
        <references count="2">
          <reference field="5" count="1">
            <x v="0"/>
          </reference>
          <reference field="28" count="1" selected="0">
            <x v="25"/>
          </reference>
        </references>
      </pivotArea>
    </format>
    <format dxfId="135">
      <pivotArea dataOnly="0" labelOnly="1" outline="0" fieldPosition="0">
        <references count="3">
          <reference field="5" count="1" selected="0">
            <x v="1"/>
          </reference>
          <reference field="9" count="1">
            <x v="25"/>
          </reference>
          <reference field="28" count="1" selected="0">
            <x v="2"/>
          </reference>
        </references>
      </pivotArea>
    </format>
    <format dxfId="134">
      <pivotArea dataOnly="0" labelOnly="1" outline="0" fieldPosition="0">
        <references count="3">
          <reference field="5" count="1" selected="0">
            <x v="3"/>
          </reference>
          <reference field="9" count="3">
            <x v="23"/>
            <x v="24"/>
            <x v="25"/>
          </reference>
          <reference field="28" count="1" selected="0">
            <x v="16"/>
          </reference>
        </references>
      </pivotArea>
    </format>
    <format dxfId="133">
      <pivotArea dataOnly="0" labelOnly="1" outline="0" fieldPosition="0">
        <references count="3">
          <reference field="5" count="1" selected="0">
            <x v="5"/>
          </reference>
          <reference field="9" count="1">
            <x v="51"/>
          </reference>
          <reference field="28" count="1" selected="0">
            <x v="18"/>
          </reference>
        </references>
      </pivotArea>
    </format>
    <format dxfId="132">
      <pivotArea dataOnly="0" labelOnly="1" outline="0" fieldPosition="0">
        <references count="3">
          <reference field="5" count="1" selected="0">
            <x v="5"/>
          </reference>
          <reference field="9" count="1">
            <x v="13"/>
          </reference>
          <reference field="28" count="1" selected="0">
            <x v="23"/>
          </reference>
        </references>
      </pivotArea>
    </format>
    <format dxfId="131">
      <pivotArea dataOnly="0" labelOnly="1" outline="0" fieldPosition="0">
        <references count="3">
          <reference field="5" count="1" selected="0">
            <x v="0"/>
          </reference>
          <reference field="9" count="1">
            <x v="0"/>
          </reference>
          <reference field="28" count="1" selected="0">
            <x v="25"/>
          </reference>
        </references>
      </pivotArea>
    </format>
    <format dxfId="130">
      <pivotArea dataOnly="0" labelOnly="1" outline="0" fieldPosition="0">
        <references count="4">
          <reference field="5" count="1" selected="0">
            <x v="1"/>
          </reference>
          <reference field="9" count="1" selected="0">
            <x v="25"/>
          </reference>
          <reference field="12" count="1">
            <x v="0"/>
          </reference>
          <reference field="28" count="1" selected="0">
            <x v="2"/>
          </reference>
        </references>
      </pivotArea>
    </format>
    <format dxfId="129">
      <pivotArea dataOnly="0" labelOnly="1" outline="0" fieldPosition="0">
        <references count="4">
          <reference field="5" count="1" selected="0">
            <x v="3"/>
          </reference>
          <reference field="9" count="1" selected="0">
            <x v="25"/>
          </reference>
          <reference field="12" count="1">
            <x v="1"/>
          </reference>
          <reference field="28" count="1" selected="0">
            <x v="16"/>
          </reference>
        </references>
      </pivotArea>
    </format>
    <format dxfId="128">
      <pivotArea dataOnly="0" labelOnly="1" outline="0" fieldPosition="0">
        <references count="4">
          <reference field="5" count="1" selected="0">
            <x v="5"/>
          </reference>
          <reference field="9" count="1" selected="0">
            <x v="51"/>
          </reference>
          <reference field="12" count="1">
            <x v="0"/>
          </reference>
          <reference field="28" count="1" selected="0">
            <x v="18"/>
          </reference>
        </references>
      </pivotArea>
    </format>
    <format dxfId="127">
      <pivotArea dataOnly="0" labelOnly="1" outline="0" fieldPosition="0">
        <references count="4">
          <reference field="5" count="1" selected="0">
            <x v="5"/>
          </reference>
          <reference field="9" count="1" selected="0">
            <x v="13"/>
          </reference>
          <reference field="12" count="1">
            <x v="1"/>
          </reference>
          <reference field="28" count="1" selected="0">
            <x v="23"/>
          </reference>
        </references>
      </pivotArea>
    </format>
    <format dxfId="126">
      <pivotArea dataOnly="0" labelOnly="1" outline="0" fieldPosition="0">
        <references count="4">
          <reference field="5" count="1" selected="0">
            <x v="0"/>
          </reference>
          <reference field="9" count="1" selected="0">
            <x v="0"/>
          </reference>
          <reference field="12" count="2">
            <x v="0"/>
            <x v="1"/>
          </reference>
          <reference field="28" count="1" selected="0">
            <x v="25"/>
          </reference>
        </references>
      </pivotArea>
    </format>
    <format dxfId="125">
      <pivotArea dataOnly="0" labelOnly="1" outline="0" fieldPosition="0">
        <references count="5">
          <reference field="5" count="1" selected="0">
            <x v="1"/>
          </reference>
          <reference field="9" count="1" selected="0">
            <x v="25"/>
          </reference>
          <reference field="12" count="1" selected="0">
            <x v="0"/>
          </reference>
          <reference field="28" count="1" selected="0">
            <x v="2"/>
          </reference>
          <reference field="40" count="1">
            <x v="9"/>
          </reference>
        </references>
      </pivotArea>
    </format>
    <format dxfId="124">
      <pivotArea dataOnly="0" labelOnly="1" outline="0" fieldPosition="0">
        <references count="5">
          <reference field="5" count="1" selected="0">
            <x v="3"/>
          </reference>
          <reference field="9" count="1" selected="0">
            <x v="23"/>
          </reference>
          <reference field="12" count="1" selected="0">
            <x v="0"/>
          </reference>
          <reference field="28" count="1" selected="0">
            <x v="16"/>
          </reference>
          <reference field="40" count="1">
            <x v="0"/>
          </reference>
        </references>
      </pivotArea>
    </format>
    <format dxfId="123">
      <pivotArea dataOnly="0" labelOnly="1" outline="0" fieldPosition="0">
        <references count="5">
          <reference field="5" count="1" selected="0">
            <x v="3"/>
          </reference>
          <reference field="9" count="1" selected="0">
            <x v="25"/>
          </reference>
          <reference field="12" count="1" selected="0">
            <x v="1"/>
          </reference>
          <reference field="28" count="1" selected="0">
            <x v="16"/>
          </reference>
          <reference field="40" count="1">
            <x v="3"/>
          </reference>
        </references>
      </pivotArea>
    </format>
    <format dxfId="122">
      <pivotArea dataOnly="0" labelOnly="1" outline="0" fieldPosition="0">
        <references count="5">
          <reference field="5" count="1" selected="0">
            <x v="5"/>
          </reference>
          <reference field="9" count="1" selected="0">
            <x v="51"/>
          </reference>
          <reference field="12" count="1" selected="0">
            <x v="0"/>
          </reference>
          <reference field="28" count="1" selected="0">
            <x v="18"/>
          </reference>
          <reference field="40" count="1">
            <x v="7"/>
          </reference>
        </references>
      </pivotArea>
    </format>
    <format dxfId="121">
      <pivotArea dataOnly="0" labelOnly="1" outline="0" fieldPosition="0">
        <references count="5">
          <reference field="5" count="1" selected="0">
            <x v="5"/>
          </reference>
          <reference field="9" count="1" selected="0">
            <x v="13"/>
          </reference>
          <reference field="12" count="1" selected="0">
            <x v="1"/>
          </reference>
          <reference field="28" count="1" selected="0">
            <x v="23"/>
          </reference>
          <reference field="40" count="1">
            <x v="5"/>
          </reference>
        </references>
      </pivotArea>
    </format>
    <format dxfId="120">
      <pivotArea dataOnly="0" labelOnly="1" outline="0" fieldPosition="0">
        <references count="5">
          <reference field="5" count="1" selected="0">
            <x v="0"/>
          </reference>
          <reference field="9" count="1" selected="0">
            <x v="0"/>
          </reference>
          <reference field="12" count="1" selected="0">
            <x v="0"/>
          </reference>
          <reference field="28" count="1" selected="0">
            <x v="25"/>
          </reference>
          <reference field="40" count="1">
            <x v="3"/>
          </reference>
        </references>
      </pivotArea>
    </format>
    <format dxfId="119">
      <pivotArea dataOnly="0" labelOnly="1" outline="0" fieldPosition="0">
        <references count="6">
          <reference field="5" count="1" selected="0">
            <x v="1"/>
          </reference>
          <reference field="9" count="1" selected="0">
            <x v="25"/>
          </reference>
          <reference field="12" count="1" selected="0">
            <x v="0"/>
          </reference>
          <reference field="13" count="1">
            <x v="111"/>
          </reference>
          <reference field="28" count="1" selected="0">
            <x v="2"/>
          </reference>
          <reference field="40" count="1" selected="0">
            <x v="9"/>
          </reference>
        </references>
      </pivotArea>
    </format>
    <format dxfId="118">
      <pivotArea dataOnly="0" labelOnly="1" outline="0" fieldPosition="0">
        <references count="6">
          <reference field="5" count="1" selected="0">
            <x v="3"/>
          </reference>
          <reference field="9" count="1" selected="0">
            <x v="23"/>
          </reference>
          <reference field="12" count="1" selected="0">
            <x v="0"/>
          </reference>
          <reference field="13" count="1">
            <x v="7"/>
          </reference>
          <reference field="28" count="1" selected="0">
            <x v="16"/>
          </reference>
          <reference field="40" count="1" selected="0">
            <x v="0"/>
          </reference>
        </references>
      </pivotArea>
    </format>
    <format dxfId="117">
      <pivotArea dataOnly="0" labelOnly="1" outline="0" fieldPosition="0">
        <references count="6">
          <reference field="5" count="1" selected="0">
            <x v="3"/>
          </reference>
          <reference field="9" count="1" selected="0">
            <x v="24"/>
          </reference>
          <reference field="12" count="1" selected="0">
            <x v="0"/>
          </reference>
          <reference field="13" count="1">
            <x v="46"/>
          </reference>
          <reference field="28" count="1" selected="0">
            <x v="16"/>
          </reference>
          <reference field="40" count="1" selected="0">
            <x v="0"/>
          </reference>
        </references>
      </pivotArea>
    </format>
    <format dxfId="116">
      <pivotArea dataOnly="0" labelOnly="1" outline="0" fieldPosition="0">
        <references count="6">
          <reference field="5" count="1" selected="0">
            <x v="3"/>
          </reference>
          <reference field="9" count="1" selected="0">
            <x v="25"/>
          </reference>
          <reference field="12" count="1" selected="0">
            <x v="1"/>
          </reference>
          <reference field="13" count="1">
            <x v="4"/>
          </reference>
          <reference field="28" count="1" selected="0">
            <x v="16"/>
          </reference>
          <reference field="40" count="1" selected="0">
            <x v="3"/>
          </reference>
        </references>
      </pivotArea>
    </format>
    <format dxfId="115">
      <pivotArea dataOnly="0" labelOnly="1" outline="0" fieldPosition="0">
        <references count="6">
          <reference field="5" count="1" selected="0">
            <x v="5"/>
          </reference>
          <reference field="9" count="1" selected="0">
            <x v="51"/>
          </reference>
          <reference field="12" count="1" selected="0">
            <x v="0"/>
          </reference>
          <reference field="13" count="1">
            <x v="53"/>
          </reference>
          <reference field="28" count="1" selected="0">
            <x v="18"/>
          </reference>
          <reference field="40" count="1" selected="0">
            <x v="7"/>
          </reference>
        </references>
      </pivotArea>
    </format>
    <format dxfId="114">
      <pivotArea dataOnly="0" labelOnly="1" outline="0" fieldPosition="0">
        <references count="6">
          <reference field="5" count="1" selected="0">
            <x v="5"/>
          </reference>
          <reference field="9" count="1" selected="0">
            <x v="13"/>
          </reference>
          <reference field="12" count="1" selected="0">
            <x v="1"/>
          </reference>
          <reference field="13" count="1">
            <x v="31"/>
          </reference>
          <reference field="28" count="1" selected="0">
            <x v="23"/>
          </reference>
          <reference field="40" count="1" selected="0">
            <x v="5"/>
          </reference>
        </references>
      </pivotArea>
    </format>
    <format dxfId="113">
      <pivotArea dataOnly="0" labelOnly="1" outline="0" fieldPosition="0">
        <references count="6">
          <reference field="5" count="1" selected="0">
            <x v="0"/>
          </reference>
          <reference field="9" count="1" selected="0">
            <x v="0"/>
          </reference>
          <reference field="12" count="1" selected="0">
            <x v="0"/>
          </reference>
          <reference field="13" count="1">
            <x v="99"/>
          </reference>
          <reference field="28" count="1" selected="0">
            <x v="25"/>
          </reference>
          <reference field="40" count="1" selected="0">
            <x v="3"/>
          </reference>
        </references>
      </pivotArea>
    </format>
    <format dxfId="112">
      <pivotArea dataOnly="0" labelOnly="1" outline="0" fieldPosition="0">
        <references count="6">
          <reference field="5" count="1" selected="0">
            <x v="0"/>
          </reference>
          <reference field="9" count="1" selected="0">
            <x v="0"/>
          </reference>
          <reference field="12" count="1" selected="0">
            <x v="1"/>
          </reference>
          <reference field="13" count="1">
            <x v="100"/>
          </reference>
          <reference field="28" count="1" selected="0">
            <x v="25"/>
          </reference>
          <reference field="40" count="1" selected="0">
            <x v="3"/>
          </reference>
        </references>
      </pivotArea>
    </format>
    <format dxfId="111">
      <pivotArea dataOnly="0" labelOnly="1" outline="0" fieldPosition="0">
        <references count="2">
          <reference field="5" count="1">
            <x v="3"/>
          </reference>
          <reference field="28" count="1" selected="0">
            <x v="16"/>
          </reference>
        </references>
      </pivotArea>
    </format>
    <format dxfId="110">
      <pivotArea dataOnly="0" labelOnly="1" outline="0" fieldPosition="0">
        <references count="2">
          <reference field="5" count="1">
            <x v="5"/>
          </reference>
          <reference field="28" count="1" selected="0">
            <x v="18"/>
          </reference>
        </references>
      </pivotArea>
    </format>
    <format dxfId="109">
      <pivotArea dataOnly="0" labelOnly="1" outline="0" fieldPosition="0">
        <references count="3">
          <reference field="5" count="1" selected="0">
            <x v="3"/>
          </reference>
          <reference field="9" count="2">
            <x v="23"/>
            <x v="24"/>
          </reference>
          <reference field="28" count="1" selected="0">
            <x v="16"/>
          </reference>
        </references>
      </pivotArea>
    </format>
    <format dxfId="108">
      <pivotArea dataOnly="0" labelOnly="1" outline="0" fieldPosition="0">
        <references count="3">
          <reference field="5" count="1" selected="0">
            <x v="5"/>
          </reference>
          <reference field="9" count="1">
            <x v="51"/>
          </reference>
          <reference field="28" count="1" selected="0">
            <x v="18"/>
          </reference>
        </references>
      </pivotArea>
    </format>
    <format dxfId="107">
      <pivotArea dataOnly="0" labelOnly="1" outline="0" fieldPosition="0">
        <references count="3">
          <reference field="5" count="1" selected="0">
            <x v="5"/>
          </reference>
          <reference field="9" count="1">
            <x v="13"/>
          </reference>
          <reference field="28" count="1" selected="0">
            <x v="23"/>
          </reference>
        </references>
      </pivotArea>
    </format>
    <format dxfId="106">
      <pivotArea dataOnly="0" labelOnly="1" outline="0" fieldPosition="0">
        <references count="4">
          <reference field="5" count="1" selected="0">
            <x v="3"/>
          </reference>
          <reference field="9" count="1" selected="0">
            <x v="23"/>
          </reference>
          <reference field="12" count="1">
            <x v="0"/>
          </reference>
          <reference field="28" count="1" selected="0">
            <x v="16"/>
          </reference>
        </references>
      </pivotArea>
    </format>
    <format dxfId="105">
      <pivotArea dataOnly="0" labelOnly="1" outline="0" fieldPosition="0">
        <references count="4">
          <reference field="5" count="1" selected="0">
            <x v="5"/>
          </reference>
          <reference field="9" count="1" selected="0">
            <x v="13"/>
          </reference>
          <reference field="12" count="1">
            <x v="1"/>
          </reference>
          <reference field="28" count="1" selected="0">
            <x v="23"/>
          </reference>
        </references>
      </pivotArea>
    </format>
    <format dxfId="104">
      <pivotArea dataOnly="0" labelOnly="1" outline="0" fieldPosition="0">
        <references count="5">
          <reference field="5" count="1" selected="0">
            <x v="3"/>
          </reference>
          <reference field="9" count="1" selected="0">
            <x v="23"/>
          </reference>
          <reference field="12" count="1" selected="0">
            <x v="0"/>
          </reference>
          <reference field="28" count="1" selected="0">
            <x v="16"/>
          </reference>
          <reference field="40" count="1">
            <x v="3"/>
          </reference>
        </references>
      </pivotArea>
    </format>
    <format dxfId="103">
      <pivotArea dataOnly="0" labelOnly="1" outline="0" fieldPosition="0">
        <references count="5">
          <reference field="5" count="1" selected="0">
            <x v="5"/>
          </reference>
          <reference field="9" count="1" selected="0">
            <x v="51"/>
          </reference>
          <reference field="12" count="1" selected="0">
            <x v="0"/>
          </reference>
          <reference field="28" count="1" selected="0">
            <x v="18"/>
          </reference>
          <reference field="40" count="1">
            <x v="7"/>
          </reference>
        </references>
      </pivotArea>
    </format>
    <format dxfId="102">
      <pivotArea dataOnly="0" labelOnly="1" outline="0" fieldPosition="0">
        <references count="5">
          <reference field="5" count="1" selected="0">
            <x v="5"/>
          </reference>
          <reference field="9" count="1" selected="0">
            <x v="13"/>
          </reference>
          <reference field="12" count="1" selected="0">
            <x v="1"/>
          </reference>
          <reference field="28" count="1" selected="0">
            <x v="23"/>
          </reference>
          <reference field="40" count="1">
            <x v="5"/>
          </reference>
        </references>
      </pivotArea>
    </format>
    <format dxfId="101">
      <pivotArea outline="0" fieldPosition="0">
        <references count="6">
          <reference field="5" count="2" selected="0">
            <x v="3"/>
            <x v="5"/>
          </reference>
          <reference field="9" count="4" selected="0">
            <x v="13"/>
            <x v="23"/>
            <x v="24"/>
            <x v="51"/>
          </reference>
          <reference field="12" count="2" selected="0">
            <x v="0"/>
            <x v="1"/>
          </reference>
          <reference field="13" count="4" selected="0">
            <x v="7"/>
            <x v="31"/>
            <x v="46"/>
            <x v="53"/>
          </reference>
          <reference field="28" count="3" selected="0">
            <x v="16"/>
            <x v="18"/>
            <x v="23"/>
          </reference>
          <reference field="40" count="3" selected="0">
            <x v="3"/>
            <x v="5"/>
            <x v="7"/>
          </reference>
        </references>
      </pivotArea>
    </format>
    <format dxfId="100">
      <pivotArea field="28" type="button" dataOnly="0" labelOnly="1" outline="0" axis="axisRow" fieldPosition="0"/>
    </format>
    <format dxfId="99">
      <pivotArea field="5" type="button" dataOnly="0" labelOnly="1" outline="0" axis="axisRow" fieldPosition="1"/>
    </format>
    <format dxfId="98">
      <pivotArea field="9" type="button" dataOnly="0" labelOnly="1" outline="0" axis="axisRow" fieldPosition="2"/>
    </format>
    <format dxfId="97">
      <pivotArea field="12" type="button" dataOnly="0" labelOnly="1" outline="0" axis="axisRow" fieldPosition="3"/>
    </format>
    <format dxfId="96">
      <pivotArea field="40" type="button" dataOnly="0" labelOnly="1" outline="0" axis="axisRow" fieldPosition="4"/>
    </format>
    <format dxfId="95">
      <pivotArea field="13" type="button" dataOnly="0" labelOnly="1" outline="0" axis="axisRow" fieldPosition="5"/>
    </format>
    <format dxfId="94">
      <pivotArea dataOnly="0" labelOnly="1" outline="0" fieldPosition="0">
        <references count="1">
          <reference field="28" count="3">
            <x v="16"/>
            <x v="18"/>
            <x v="23"/>
          </reference>
        </references>
      </pivotArea>
    </format>
    <format dxfId="93">
      <pivotArea dataOnly="0" labelOnly="1" outline="0" fieldPosition="0">
        <references count="2">
          <reference field="5" count="1">
            <x v="3"/>
          </reference>
          <reference field="28" count="1" selected="0">
            <x v="16"/>
          </reference>
        </references>
      </pivotArea>
    </format>
    <format dxfId="92">
      <pivotArea dataOnly="0" labelOnly="1" outline="0" fieldPosition="0">
        <references count="2">
          <reference field="5" count="1">
            <x v="5"/>
          </reference>
          <reference field="28" count="1" selected="0">
            <x v="18"/>
          </reference>
        </references>
      </pivotArea>
    </format>
    <format dxfId="91">
      <pivotArea dataOnly="0" labelOnly="1" outline="0" fieldPosition="0">
        <references count="3">
          <reference field="5" count="1" selected="0">
            <x v="3"/>
          </reference>
          <reference field="9" count="2">
            <x v="23"/>
            <x v="24"/>
          </reference>
          <reference field="28" count="1" selected="0">
            <x v="16"/>
          </reference>
        </references>
      </pivotArea>
    </format>
    <format dxfId="90">
      <pivotArea dataOnly="0" labelOnly="1" outline="0" fieldPosition="0">
        <references count="3">
          <reference field="5" count="1" selected="0">
            <x v="5"/>
          </reference>
          <reference field="9" count="1">
            <x v="51"/>
          </reference>
          <reference field="28" count="1" selected="0">
            <x v="18"/>
          </reference>
        </references>
      </pivotArea>
    </format>
    <format dxfId="89">
      <pivotArea dataOnly="0" labelOnly="1" outline="0" fieldPosition="0">
        <references count="3">
          <reference field="5" count="1" selected="0">
            <x v="5"/>
          </reference>
          <reference field="9" count="1">
            <x v="13"/>
          </reference>
          <reference field="28" count="1" selected="0">
            <x v="23"/>
          </reference>
        </references>
      </pivotArea>
    </format>
    <format dxfId="88">
      <pivotArea dataOnly="0" labelOnly="1" outline="0" fieldPosition="0">
        <references count="4">
          <reference field="5" count="1" selected="0">
            <x v="3"/>
          </reference>
          <reference field="9" count="1" selected="0">
            <x v="23"/>
          </reference>
          <reference field="12" count="1">
            <x v="0"/>
          </reference>
          <reference field="28" count="1" selected="0">
            <x v="16"/>
          </reference>
        </references>
      </pivotArea>
    </format>
    <format dxfId="87">
      <pivotArea dataOnly="0" labelOnly="1" outline="0" fieldPosition="0">
        <references count="4">
          <reference field="5" count="1" selected="0">
            <x v="5"/>
          </reference>
          <reference field="9" count="1" selected="0">
            <x v="13"/>
          </reference>
          <reference field="12" count="1">
            <x v="1"/>
          </reference>
          <reference field="28" count="1" selected="0">
            <x v="23"/>
          </reference>
        </references>
      </pivotArea>
    </format>
    <format dxfId="86">
      <pivotArea dataOnly="0" labelOnly="1" outline="0" fieldPosition="0">
        <references count="5">
          <reference field="5" count="1" selected="0">
            <x v="3"/>
          </reference>
          <reference field="9" count="1" selected="0">
            <x v="23"/>
          </reference>
          <reference field="12" count="1" selected="0">
            <x v="0"/>
          </reference>
          <reference field="28" count="1" selected="0">
            <x v="16"/>
          </reference>
          <reference field="40" count="1">
            <x v="3"/>
          </reference>
        </references>
      </pivotArea>
    </format>
    <format dxfId="85">
      <pivotArea dataOnly="0" labelOnly="1" outline="0" fieldPosition="0">
        <references count="5">
          <reference field="5" count="1" selected="0">
            <x v="5"/>
          </reference>
          <reference field="9" count="1" selected="0">
            <x v="51"/>
          </reference>
          <reference field="12" count="1" selected="0">
            <x v="0"/>
          </reference>
          <reference field="28" count="1" selected="0">
            <x v="18"/>
          </reference>
          <reference field="40" count="1">
            <x v="7"/>
          </reference>
        </references>
      </pivotArea>
    </format>
    <format dxfId="84">
      <pivotArea dataOnly="0" labelOnly="1" outline="0" fieldPosition="0">
        <references count="5">
          <reference field="5" count="1" selected="0">
            <x v="5"/>
          </reference>
          <reference field="9" count="1" selected="0">
            <x v="13"/>
          </reference>
          <reference field="12" count="1" selected="0">
            <x v="1"/>
          </reference>
          <reference field="28" count="1" selected="0">
            <x v="23"/>
          </reference>
          <reference field="40" count="1">
            <x v="5"/>
          </reference>
        </references>
      </pivotArea>
    </format>
    <format dxfId="83">
      <pivotArea dataOnly="0" labelOnly="1" outline="0" fieldPosition="0">
        <references count="6">
          <reference field="5" count="1" selected="0">
            <x v="3"/>
          </reference>
          <reference field="9" count="1" selected="0">
            <x v="23"/>
          </reference>
          <reference field="12" count="1" selected="0">
            <x v="0"/>
          </reference>
          <reference field="13" count="1">
            <x v="7"/>
          </reference>
          <reference field="28" count="1" selected="0">
            <x v="16"/>
          </reference>
          <reference field="40" count="1" selected="0">
            <x v="3"/>
          </reference>
        </references>
      </pivotArea>
    </format>
    <format dxfId="82">
      <pivotArea dataOnly="0" labelOnly="1" outline="0" fieldPosition="0">
        <references count="6">
          <reference field="5" count="1" selected="0">
            <x v="3"/>
          </reference>
          <reference field="9" count="1" selected="0">
            <x v="24"/>
          </reference>
          <reference field="12" count="1" selected="0">
            <x v="0"/>
          </reference>
          <reference field="13" count="1">
            <x v="46"/>
          </reference>
          <reference field="28" count="1" selected="0">
            <x v="16"/>
          </reference>
          <reference field="40" count="1" selected="0">
            <x v="3"/>
          </reference>
        </references>
      </pivotArea>
    </format>
    <format dxfId="81">
      <pivotArea dataOnly="0" labelOnly="1" outline="0" fieldPosition="0">
        <references count="6">
          <reference field="5" count="1" selected="0">
            <x v="5"/>
          </reference>
          <reference field="9" count="1" selected="0">
            <x v="51"/>
          </reference>
          <reference field="12" count="1" selected="0">
            <x v="0"/>
          </reference>
          <reference field="13" count="1">
            <x v="53"/>
          </reference>
          <reference field="28" count="1" selected="0">
            <x v="18"/>
          </reference>
          <reference field="40" count="1" selected="0">
            <x v="7"/>
          </reference>
        </references>
      </pivotArea>
    </format>
    <format dxfId="80">
      <pivotArea dataOnly="0" labelOnly="1" outline="0" fieldPosition="0">
        <references count="6">
          <reference field="5" count="1" selected="0">
            <x v="5"/>
          </reference>
          <reference field="9" count="1" selected="0">
            <x v="13"/>
          </reference>
          <reference field="12" count="1" selected="0">
            <x v="1"/>
          </reference>
          <reference field="13" count="1">
            <x v="31"/>
          </reference>
          <reference field="28" count="1" selected="0">
            <x v="23"/>
          </reference>
          <reference field="40" count="1" selected="0">
            <x v="5"/>
          </reference>
        </references>
      </pivotArea>
    </format>
    <format dxfId="79">
      <pivotArea dataOnly="0" labelOnly="1" outline="0" fieldPosition="0">
        <references count="6">
          <reference field="5" count="1" selected="0">
            <x v="3"/>
          </reference>
          <reference field="9" count="1" selected="0">
            <x v="23"/>
          </reference>
          <reference field="12" count="1" selected="0">
            <x v="0"/>
          </reference>
          <reference field="13" count="1">
            <x v="7"/>
          </reference>
          <reference field="28" count="1" selected="0">
            <x v="16"/>
          </reference>
          <reference field="40" count="1" selected="0">
            <x v="3"/>
          </reference>
        </references>
      </pivotArea>
    </format>
    <format dxfId="78">
      <pivotArea dataOnly="0" labelOnly="1" outline="0" fieldPosition="0">
        <references count="6">
          <reference field="5" count="1" selected="0">
            <x v="3"/>
          </reference>
          <reference field="9" count="1" selected="0">
            <x v="24"/>
          </reference>
          <reference field="12" count="1" selected="0">
            <x v="0"/>
          </reference>
          <reference field="13" count="1">
            <x v="46"/>
          </reference>
          <reference field="28" count="1" selected="0">
            <x v="16"/>
          </reference>
          <reference field="40" count="1" selected="0">
            <x v="3"/>
          </reference>
        </references>
      </pivotArea>
    </format>
    <format dxfId="77">
      <pivotArea dataOnly="0" labelOnly="1" outline="0" fieldPosition="0">
        <references count="6">
          <reference field="5" count="1" selected="0">
            <x v="5"/>
          </reference>
          <reference field="9" count="1" selected="0">
            <x v="51"/>
          </reference>
          <reference field="12" count="1" selected="0">
            <x v="0"/>
          </reference>
          <reference field="13" count="1">
            <x v="53"/>
          </reference>
          <reference field="28" count="1" selected="0">
            <x v="18"/>
          </reference>
          <reference field="40" count="1" selected="0">
            <x v="7"/>
          </reference>
        </references>
      </pivotArea>
    </format>
    <format dxfId="76">
      <pivotArea dataOnly="0" labelOnly="1" outline="0" fieldPosition="0">
        <references count="6">
          <reference field="5" count="1" selected="0">
            <x v="5"/>
          </reference>
          <reference field="9" count="1" selected="0">
            <x v="13"/>
          </reference>
          <reference field="12" count="1" selected="0">
            <x v="1"/>
          </reference>
          <reference field="13" count="1">
            <x v="31"/>
          </reference>
          <reference field="28" count="1" selected="0">
            <x v="23"/>
          </reference>
          <reference field="40" count="1" selected="0">
            <x v="5"/>
          </reference>
        </references>
      </pivotArea>
    </format>
    <format dxfId="75">
      <pivotArea dataOnly="0" labelOnly="1" outline="0" fieldPosition="0">
        <references count="6">
          <reference field="5" count="1" selected="0">
            <x v="3"/>
          </reference>
          <reference field="9" count="1" selected="0">
            <x v="23"/>
          </reference>
          <reference field="12" count="1" selected="0">
            <x v="0"/>
          </reference>
          <reference field="13" count="1">
            <x v="7"/>
          </reference>
          <reference field="28" count="1" selected="0">
            <x v="16"/>
          </reference>
          <reference field="40" count="1" selected="0">
            <x v="3"/>
          </reference>
        </references>
      </pivotArea>
    </format>
    <format dxfId="74">
      <pivotArea dataOnly="0" labelOnly="1" outline="0" fieldPosition="0">
        <references count="6">
          <reference field="5" count="1" selected="0">
            <x v="3"/>
          </reference>
          <reference field="9" count="1" selected="0">
            <x v="24"/>
          </reference>
          <reference field="12" count="1" selected="0">
            <x v="0"/>
          </reference>
          <reference field="13" count="1">
            <x v="46"/>
          </reference>
          <reference field="28" count="1" selected="0">
            <x v="16"/>
          </reference>
          <reference field="40" count="1" selected="0">
            <x v="3"/>
          </reference>
        </references>
      </pivotArea>
    </format>
    <format dxfId="73">
      <pivotArea dataOnly="0" labelOnly="1" outline="0" fieldPosition="0">
        <references count="6">
          <reference field="5" count="1" selected="0">
            <x v="5"/>
          </reference>
          <reference field="9" count="1" selected="0">
            <x v="51"/>
          </reference>
          <reference field="12" count="1" selected="0">
            <x v="0"/>
          </reference>
          <reference field="13" count="1">
            <x v="53"/>
          </reference>
          <reference field="28" count="1" selected="0">
            <x v="18"/>
          </reference>
          <reference field="40" count="1" selected="0">
            <x v="7"/>
          </reference>
        </references>
      </pivotArea>
    </format>
    <format dxfId="72">
      <pivotArea dataOnly="0" labelOnly="1" outline="0" fieldPosition="0">
        <references count="6">
          <reference field="5" count="1" selected="0">
            <x v="5"/>
          </reference>
          <reference field="9" count="1" selected="0">
            <x v="13"/>
          </reference>
          <reference field="12" count="1" selected="0">
            <x v="1"/>
          </reference>
          <reference field="13" count="1">
            <x v="31"/>
          </reference>
          <reference field="28" count="1" selected="0">
            <x v="23"/>
          </reference>
          <reference field="40" count="1" selected="0">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FECA7F0A-BF56-4D8E-8F50-F84A9123B159}" name="TablaDinámica13"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4:B8" firstHeaderRow="1" firstDataRow="1" firstDataCol="1" rowPageCount="1" colPageCount="1"/>
  <pivotFields count="43">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6" showAll="0"/>
    <pivotField showAll="0"/>
    <pivotField showAll="0"/>
    <pivotField numFmtId="2"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5">
        <item x="0"/>
        <item x="2"/>
        <item m="1" x="3"/>
        <item x="1"/>
        <item t="default"/>
      </items>
    </pivotField>
    <pivotField axis="axisPage" multipleItemSelectionAllowed="1" showAll="0">
      <items count="3">
        <item x="0"/>
        <item h="1" x="1"/>
        <item t="default"/>
      </items>
    </pivotField>
  </pivotFields>
  <rowFields count="1">
    <field x="41"/>
  </rowFields>
  <rowItems count="4">
    <i>
      <x/>
    </i>
    <i>
      <x v="1"/>
    </i>
    <i>
      <x v="3"/>
    </i>
    <i t="grand">
      <x/>
    </i>
  </rowItems>
  <colItems count="1">
    <i/>
  </colItems>
  <pageFields count="1">
    <pageField fld="42" hier="-1"/>
  </pageFields>
  <dataFields count="1">
    <dataField name="Cuenta de COD_FILA"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FE47439E-7BB5-4650-8AD3-81FA0BC6432E}" name="TablaDinámica10" cacheId="1" applyNumberFormats="0" applyBorderFormats="0" applyFontFormats="0" applyPatternFormats="0" applyAlignmentFormats="0" applyWidthHeightFormats="1" dataCaption="Valores" updatedVersion="6" minRefreshableVersion="3" useAutoFormatting="1" itemPrintTitles="1" createdVersion="6" indent="0" compact="0" compactData="0" gridDropZones="1" multipleFieldFilters="0">
  <location ref="A222:G227" firstHeaderRow="2" firstDataRow="2" firstDataCol="6" rowPageCount="2" colPageCount="1"/>
  <pivotFields count="43">
    <pivotField compact="0" outline="0" showAll="0"/>
    <pivotField dataField="1" compact="0" outline="0" showAll="0"/>
    <pivotField compact="0" outline="0" showAll="0"/>
    <pivotField compact="0" outline="0" showAll="0"/>
    <pivotField compact="0" outline="0" showAll="0"/>
    <pivotField axis="axisRow" compact="0" outline="0" showAll="0" defaultSubtotal="0">
      <items count="10">
        <item x="1"/>
        <item x="0"/>
        <item x="8"/>
        <item x="6"/>
        <item x="9"/>
        <item x="7"/>
        <item x="3"/>
        <item x="4"/>
        <item x="5"/>
        <item x="2"/>
      </items>
    </pivotField>
    <pivotField compact="0" outline="0" showAll="0"/>
    <pivotField compact="0" outline="0" showAll="0"/>
    <pivotField compact="0" outline="0" showAll="0"/>
    <pivotField axis="axisRow" compact="0" outline="0" showAll="0" defaultSubtotal="0">
      <items count="53">
        <item x="6"/>
        <item x="7"/>
        <item x="8"/>
        <item x="9"/>
        <item x="42"/>
        <item x="10"/>
        <item x="43"/>
        <item x="44"/>
        <item x="11"/>
        <item x="12"/>
        <item x="20"/>
        <item x="51"/>
        <item x="33"/>
        <item x="0"/>
        <item x="13"/>
        <item x="1"/>
        <item x="34"/>
        <item x="30"/>
        <item x="39"/>
        <item x="31"/>
        <item x="32"/>
        <item x="2"/>
        <item x="50"/>
        <item x="3"/>
        <item x="23"/>
        <item x="4"/>
        <item x="5"/>
        <item x="14"/>
        <item x="15"/>
        <item x="24"/>
        <item x="49"/>
        <item x="16"/>
        <item x="35"/>
        <item x="40"/>
        <item x="36"/>
        <item x="38"/>
        <item x="41"/>
        <item x="17"/>
        <item x="18"/>
        <item x="25"/>
        <item x="52"/>
        <item x="26"/>
        <item x="21"/>
        <item x="27"/>
        <item x="28"/>
        <item x="29"/>
        <item x="45"/>
        <item x="47"/>
        <item x="48"/>
        <item x="46"/>
        <item x="19"/>
        <item x="22"/>
        <item x="37"/>
      </items>
    </pivotField>
    <pivotField compact="0" outline="0" showAll="0"/>
    <pivotField compact="0" outline="0" showAll="0"/>
    <pivotField axis="axisRow" compact="0" outline="0" showAll="0" defaultSubtotal="0">
      <items count="6">
        <item x="0"/>
        <item x="1"/>
        <item x="2"/>
        <item x="3"/>
        <item x="4"/>
        <item x="5"/>
      </items>
    </pivotField>
    <pivotField axis="axisRow" compact="0" outline="0" showAll="0" defaultSubtotal="0">
      <items count="115">
        <item x="16"/>
        <item x="63"/>
        <item x="13"/>
        <item x="50"/>
        <item x="43"/>
        <item x="34"/>
        <item x="47"/>
        <item x="39"/>
        <item x="44"/>
        <item x="24"/>
        <item x="107"/>
        <item x="91"/>
        <item x="23"/>
        <item x="90"/>
        <item x="29"/>
        <item x="21"/>
        <item x="87"/>
        <item x="86"/>
        <item x="53"/>
        <item x="27"/>
        <item x="45"/>
        <item x="113"/>
        <item x="60"/>
        <item x="76"/>
        <item x="80"/>
        <item x="1"/>
        <item x="32"/>
        <item x="105"/>
        <item x="66"/>
        <item x="110"/>
        <item x="28"/>
        <item x="33"/>
        <item x="56"/>
        <item x="3"/>
        <item x="68"/>
        <item x="59"/>
        <item x="18"/>
        <item x="108"/>
        <item x="111"/>
        <item x="71"/>
        <item x="114"/>
        <item x="61"/>
        <item x="2"/>
        <item x="72"/>
        <item x="20"/>
        <item x="0"/>
        <item x="40"/>
        <item x="36"/>
        <item x="77"/>
        <item x="73"/>
        <item x="112"/>
        <item x="74"/>
        <item x="94"/>
        <item x="55"/>
        <item x="5"/>
        <item x="22"/>
        <item x="103"/>
        <item x="9"/>
        <item x="81"/>
        <item x="11"/>
        <item x="38"/>
        <item x="14"/>
        <item x="19"/>
        <item x="64"/>
        <item x="104"/>
        <item x="17"/>
        <item x="37"/>
        <item x="98"/>
        <item x="57"/>
        <item x="51"/>
        <item x="95"/>
        <item x="96"/>
        <item x="92"/>
        <item x="41"/>
        <item x="12"/>
        <item x="15"/>
        <item x="99"/>
        <item x="42"/>
        <item x="62"/>
        <item x="8"/>
        <item x="109"/>
        <item x="83"/>
        <item x="25"/>
        <item x="79"/>
        <item x="10"/>
        <item x="106"/>
        <item x="82"/>
        <item x="89"/>
        <item x="67"/>
        <item x="54"/>
        <item x="65"/>
        <item x="31"/>
        <item x="97"/>
        <item x="78"/>
        <item x="93"/>
        <item x="84"/>
        <item x="30"/>
        <item x="35"/>
        <item x="52"/>
        <item x="6"/>
        <item x="7"/>
        <item x="69"/>
        <item x="58"/>
        <item x="48"/>
        <item x="26"/>
        <item x="75"/>
        <item x="49"/>
        <item x="85"/>
        <item x="88"/>
        <item x="46"/>
        <item x="70"/>
        <item x="4"/>
        <item x="102"/>
        <item x="101"/>
        <item x="100"/>
      </items>
    </pivotField>
    <pivotField compact="0" outline="0" showAll="0"/>
    <pivotField compact="0" outline="0" showAll="0"/>
    <pivotField compact="0" outline="0" showAll="0"/>
    <pivotField compact="0" outline="0" showAll="0"/>
    <pivotField compact="0" outline="0" showAll="0"/>
    <pivotField compact="0" outline="0" multipleItemSelectionAllowed="1" showAll="0"/>
    <pivotField compact="0" numFmtId="166" outline="0" showAll="0"/>
    <pivotField compact="0" outline="0" showAll="0"/>
    <pivotField compact="0" outline="0" showAll="0"/>
    <pivotField compact="0" numFmtId="2" outline="0" showAll="0"/>
    <pivotField compact="0" outline="0" showAll="0"/>
    <pivotField compact="0" outline="0" showAll="0"/>
    <pivotField compact="0" outline="0" showAll="0"/>
    <pivotField compact="0" outline="0" showAll="0"/>
    <pivotField axis="axisRow" compact="0" outline="0" showAll="0" defaultSubtotal="0">
      <items count="34">
        <item m="1" x="29"/>
        <item x="6"/>
        <item x="1"/>
        <item m="1" x="28"/>
        <item x="20"/>
        <item x="14"/>
        <item x="5"/>
        <item x="13"/>
        <item x="12"/>
        <item m="1" x="25"/>
        <item m="1" x="27"/>
        <item x="16"/>
        <item x="23"/>
        <item m="1" x="24"/>
        <item x="11"/>
        <item x="3"/>
        <item x="0"/>
        <item x="7"/>
        <item x="10"/>
        <item x="9"/>
        <item x="22"/>
        <item m="1" x="26"/>
        <item x="17"/>
        <item x="8"/>
        <item x="4"/>
        <item x="2"/>
        <item m="1" x="31"/>
        <item m="1" x="30"/>
        <item m="1" x="33"/>
        <item m="1" x="32"/>
        <item x="15"/>
        <item x="18"/>
        <item x="19"/>
        <item x="21"/>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defaultSubtotal="0">
      <items count="24">
        <item x="7"/>
        <item m="1" x="20"/>
        <item m="1" x="22"/>
        <item x="5"/>
        <item m="1" x="18"/>
        <item x="3"/>
        <item x="13"/>
        <item x="6"/>
        <item x="4"/>
        <item m="1" x="23"/>
        <item x="2"/>
        <item m="1" x="19"/>
        <item m="1" x="21"/>
        <item x="0"/>
        <item x="1"/>
        <item x="8"/>
        <item x="9"/>
        <item x="10"/>
        <item x="11"/>
        <item x="12"/>
        <item x="14"/>
        <item x="15"/>
        <item x="16"/>
        <item x="17"/>
      </items>
    </pivotField>
    <pivotField axis="axisPage" compact="0" outline="0" multipleItemSelectionAllowed="1" showAll="0">
      <items count="5">
        <item h="1" x="0"/>
        <item h="1" x="2"/>
        <item m="1" x="3"/>
        <item x="1"/>
        <item t="default"/>
      </items>
    </pivotField>
    <pivotField axis="axisPage" compact="0" outline="0" multipleItemSelectionAllowed="1" showAll="0">
      <items count="3">
        <item h="1" x="0"/>
        <item x="1"/>
        <item t="default"/>
      </items>
    </pivotField>
  </pivotFields>
  <rowFields count="6">
    <field x="28"/>
    <field x="5"/>
    <field x="9"/>
    <field x="12"/>
    <field x="40"/>
    <field x="13"/>
  </rowFields>
  <rowItems count="4">
    <i>
      <x v="23"/>
      <x v="8"/>
      <x v="37"/>
      <x/>
      <x v="5"/>
      <x v="36"/>
    </i>
    <i>
      <x v="24"/>
      <x v="6"/>
      <x v="25"/>
      <x/>
      <x v="8"/>
      <x v="15"/>
    </i>
    <i r="2">
      <x v="26"/>
      <x/>
      <x v="10"/>
      <x v="75"/>
    </i>
    <i t="grand">
      <x/>
    </i>
  </rowItems>
  <colItems count="1">
    <i/>
  </colItems>
  <pageFields count="2">
    <pageField fld="42" hier="-1"/>
    <pageField fld="41" hier="-1"/>
  </pageFields>
  <dataFields count="1">
    <dataField name="Cuenta de COD_FILA" fld="1" subtotal="count" baseField="0" baseItem="0"/>
  </dataFields>
  <formats count="237">
    <format dxfId="495">
      <pivotArea dataOnly="0" labelOnly="1" grandRow="1" outline="0" fieldPosition="0"/>
    </format>
    <format dxfId="494">
      <pivotArea dataOnly="0" labelOnly="1" outline="0" fieldPosition="0">
        <references count="4">
          <reference field="9" count="1" selected="0">
            <x v="0"/>
          </reference>
          <reference field="13" count="1" selected="0">
            <x v="99"/>
          </reference>
          <reference field="28" count="1" selected="0">
            <x v="25"/>
          </reference>
          <reference field="40" count="1">
            <x v="3"/>
          </reference>
        </references>
      </pivotArea>
    </format>
    <format dxfId="493">
      <pivotArea dataOnly="0" labelOnly="1" outline="0" fieldPosition="0">
        <references count="4">
          <reference field="9" count="1" selected="0">
            <x v="0"/>
          </reference>
          <reference field="13" count="1" selected="0">
            <x v="100"/>
          </reference>
          <reference field="28" count="1" selected="0">
            <x v="25"/>
          </reference>
          <reference field="40" count="1">
            <x v="3"/>
          </reference>
        </references>
      </pivotArea>
    </format>
    <format dxfId="492">
      <pivotArea dataOnly="0" labelOnly="1" outline="0" fieldPosition="0">
        <references count="4">
          <reference field="9" count="1" selected="0">
            <x v="13"/>
          </reference>
          <reference field="13" count="1" selected="0">
            <x v="31"/>
          </reference>
          <reference field="28" count="1" selected="0">
            <x v="23"/>
          </reference>
          <reference field="40" count="1">
            <x v="5"/>
          </reference>
        </references>
      </pivotArea>
    </format>
    <format dxfId="491">
      <pivotArea dataOnly="0" labelOnly="1" outline="0" fieldPosition="0">
        <references count="4">
          <reference field="9" count="1" selected="0">
            <x v="23"/>
          </reference>
          <reference field="13" count="1" selected="0">
            <x v="7"/>
          </reference>
          <reference field="28" count="1" selected="0">
            <x v="16"/>
          </reference>
          <reference field="40" count="1">
            <x v="0"/>
          </reference>
        </references>
      </pivotArea>
    </format>
    <format dxfId="490">
      <pivotArea dataOnly="0" labelOnly="1" outline="0" fieldPosition="0">
        <references count="4">
          <reference field="9" count="1" selected="0">
            <x v="24"/>
          </reference>
          <reference field="13" count="1" selected="0">
            <x v="46"/>
          </reference>
          <reference field="28" count="1" selected="0">
            <x v="16"/>
          </reference>
          <reference field="40" count="1">
            <x v="0"/>
          </reference>
        </references>
      </pivotArea>
    </format>
    <format dxfId="489">
      <pivotArea dataOnly="0" labelOnly="1" outline="0" fieldPosition="0">
        <references count="4">
          <reference field="9" count="1" selected="0">
            <x v="25"/>
          </reference>
          <reference field="13" count="1" selected="0">
            <x v="111"/>
          </reference>
          <reference field="28" count="1" selected="0">
            <x v="2"/>
          </reference>
          <reference field="40" count="1">
            <x v="9"/>
          </reference>
        </references>
      </pivotArea>
    </format>
    <format dxfId="488">
      <pivotArea dataOnly="0" labelOnly="1" outline="0" fieldPosition="0">
        <references count="4">
          <reference field="9" count="1" selected="0">
            <x v="25"/>
          </reference>
          <reference field="13" count="1" selected="0">
            <x v="4"/>
          </reference>
          <reference field="28" count="1" selected="0">
            <x v="16"/>
          </reference>
          <reference field="40" count="1">
            <x v="3"/>
          </reference>
        </references>
      </pivotArea>
    </format>
    <format dxfId="487">
      <pivotArea dataOnly="0" labelOnly="1" outline="0" fieldPosition="0">
        <references count="4">
          <reference field="9" count="1" selected="0">
            <x v="51"/>
          </reference>
          <reference field="13" count="1" selected="0">
            <x v="53"/>
          </reference>
          <reference field="28" count="1" selected="0">
            <x v="18"/>
          </reference>
          <reference field="40" count="1">
            <x v="7"/>
          </reference>
        </references>
      </pivotArea>
    </format>
    <format dxfId="486">
      <pivotArea dataOnly="0" labelOnly="1" outline="0" fieldPosition="0">
        <references count="3">
          <reference field="9" count="1" selected="0">
            <x v="25"/>
          </reference>
          <reference field="12" count="1">
            <x v="0"/>
          </reference>
          <reference field="28" count="1" selected="0">
            <x v="2"/>
          </reference>
        </references>
      </pivotArea>
    </format>
    <format dxfId="485">
      <pivotArea dataOnly="0" labelOnly="1" outline="0" fieldPosition="0">
        <references count="3">
          <reference field="9" count="1" selected="0">
            <x v="25"/>
          </reference>
          <reference field="12" count="1">
            <x v="1"/>
          </reference>
          <reference field="28" count="1" selected="0">
            <x v="16"/>
          </reference>
        </references>
      </pivotArea>
    </format>
    <format dxfId="484">
      <pivotArea dataOnly="0" labelOnly="1" outline="0" fieldPosition="0">
        <references count="3">
          <reference field="9" count="1" selected="0">
            <x v="51"/>
          </reference>
          <reference field="12" count="1">
            <x v="0"/>
          </reference>
          <reference field="28" count="1" selected="0">
            <x v="18"/>
          </reference>
        </references>
      </pivotArea>
    </format>
    <format dxfId="483">
      <pivotArea dataOnly="0" labelOnly="1" outline="0" fieldPosition="0">
        <references count="3">
          <reference field="9" count="1" selected="0">
            <x v="13"/>
          </reference>
          <reference field="12" count="1">
            <x v="1"/>
          </reference>
          <reference field="28" count="1" selected="0">
            <x v="23"/>
          </reference>
        </references>
      </pivotArea>
    </format>
    <format dxfId="482">
      <pivotArea dataOnly="0" labelOnly="1" outline="0" fieldPosition="0">
        <references count="3">
          <reference field="9" count="1" selected="0">
            <x v="0"/>
          </reference>
          <reference field="12" count="2">
            <x v="0"/>
            <x v="1"/>
          </reference>
          <reference field="28" count="1" selected="0">
            <x v="25"/>
          </reference>
        </references>
      </pivotArea>
    </format>
    <format dxfId="481">
      <pivotArea dataOnly="0" labelOnly="1" outline="0" fieldPosition="0">
        <references count="4">
          <reference field="9" count="1" selected="0">
            <x v="25"/>
          </reference>
          <reference field="12" count="1" selected="0">
            <x v="0"/>
          </reference>
          <reference field="28" count="1" selected="0">
            <x v="2"/>
          </reference>
          <reference field="40" count="1">
            <x v="9"/>
          </reference>
        </references>
      </pivotArea>
    </format>
    <format dxfId="480">
      <pivotArea dataOnly="0" labelOnly="1" outline="0" fieldPosition="0">
        <references count="4">
          <reference field="9" count="1" selected="0">
            <x v="23"/>
          </reference>
          <reference field="12" count="1" selected="0">
            <x v="0"/>
          </reference>
          <reference field="28" count="1" selected="0">
            <x v="16"/>
          </reference>
          <reference field="40" count="1">
            <x v="0"/>
          </reference>
        </references>
      </pivotArea>
    </format>
    <format dxfId="479">
      <pivotArea dataOnly="0" labelOnly="1" outline="0" fieldPosition="0">
        <references count="4">
          <reference field="9" count="1" selected="0">
            <x v="25"/>
          </reference>
          <reference field="12" count="1" selected="0">
            <x v="1"/>
          </reference>
          <reference field="28" count="1" selected="0">
            <x v="16"/>
          </reference>
          <reference field="40" count="1">
            <x v="3"/>
          </reference>
        </references>
      </pivotArea>
    </format>
    <format dxfId="478">
      <pivotArea dataOnly="0" labelOnly="1" outline="0" fieldPosition="0">
        <references count="4">
          <reference field="9" count="1" selected="0">
            <x v="51"/>
          </reference>
          <reference field="12" count="1" selected="0">
            <x v="0"/>
          </reference>
          <reference field="28" count="1" selected="0">
            <x v="18"/>
          </reference>
          <reference field="40" count="1">
            <x v="7"/>
          </reference>
        </references>
      </pivotArea>
    </format>
    <format dxfId="477">
      <pivotArea dataOnly="0" labelOnly="1" outline="0" fieldPosition="0">
        <references count="4">
          <reference field="9" count="1" selected="0">
            <x v="13"/>
          </reference>
          <reference field="12" count="1" selected="0">
            <x v="1"/>
          </reference>
          <reference field="28" count="1" selected="0">
            <x v="23"/>
          </reference>
          <reference field="40" count="1">
            <x v="5"/>
          </reference>
        </references>
      </pivotArea>
    </format>
    <format dxfId="476">
      <pivotArea dataOnly="0" labelOnly="1" outline="0" fieldPosition="0">
        <references count="4">
          <reference field="9" count="1" selected="0">
            <x v="0"/>
          </reference>
          <reference field="12" count="1" selected="0">
            <x v="0"/>
          </reference>
          <reference field="28" count="1" selected="0">
            <x v="25"/>
          </reference>
          <reference field="40" count="1">
            <x v="3"/>
          </reference>
        </references>
      </pivotArea>
    </format>
    <format dxfId="475">
      <pivotArea dataOnly="0" labelOnly="1" outline="0" fieldPosition="0">
        <references count="5">
          <reference field="9" count="1" selected="0">
            <x v="25"/>
          </reference>
          <reference field="12" count="1" selected="0">
            <x v="0"/>
          </reference>
          <reference field="13" count="1">
            <x v="111"/>
          </reference>
          <reference field="28" count="1" selected="0">
            <x v="2"/>
          </reference>
          <reference field="40" count="1" selected="0">
            <x v="9"/>
          </reference>
        </references>
      </pivotArea>
    </format>
    <format dxfId="474">
      <pivotArea dataOnly="0" labelOnly="1" outline="0" fieldPosition="0">
        <references count="5">
          <reference field="9" count="1" selected="0">
            <x v="23"/>
          </reference>
          <reference field="12" count="1" selected="0">
            <x v="0"/>
          </reference>
          <reference field="13" count="1">
            <x v="7"/>
          </reference>
          <reference field="28" count="1" selected="0">
            <x v="16"/>
          </reference>
          <reference field="40" count="1" selected="0">
            <x v="0"/>
          </reference>
        </references>
      </pivotArea>
    </format>
    <format dxfId="473">
      <pivotArea dataOnly="0" labelOnly="1" outline="0" fieldPosition="0">
        <references count="5">
          <reference field="9" count="1" selected="0">
            <x v="24"/>
          </reference>
          <reference field="12" count="1" selected="0">
            <x v="0"/>
          </reference>
          <reference field="13" count="1">
            <x v="46"/>
          </reference>
          <reference field="28" count="1" selected="0">
            <x v="16"/>
          </reference>
          <reference field="40" count="1" selected="0">
            <x v="0"/>
          </reference>
        </references>
      </pivotArea>
    </format>
    <format dxfId="472">
      <pivotArea dataOnly="0" labelOnly="1" outline="0" fieldPosition="0">
        <references count="5">
          <reference field="9" count="1" selected="0">
            <x v="25"/>
          </reference>
          <reference field="12" count="1" selected="0">
            <x v="1"/>
          </reference>
          <reference field="13" count="1">
            <x v="4"/>
          </reference>
          <reference field="28" count="1" selected="0">
            <x v="16"/>
          </reference>
          <reference field="40" count="1" selected="0">
            <x v="3"/>
          </reference>
        </references>
      </pivotArea>
    </format>
    <format dxfId="471">
      <pivotArea dataOnly="0" labelOnly="1" outline="0" fieldPosition="0">
        <references count="5">
          <reference field="9" count="1" selected="0">
            <x v="51"/>
          </reference>
          <reference field="12" count="1" selected="0">
            <x v="0"/>
          </reference>
          <reference field="13" count="1">
            <x v="53"/>
          </reference>
          <reference field="28" count="1" selected="0">
            <x v="18"/>
          </reference>
          <reference field="40" count="1" selected="0">
            <x v="7"/>
          </reference>
        </references>
      </pivotArea>
    </format>
    <format dxfId="470">
      <pivotArea dataOnly="0" labelOnly="1" outline="0" fieldPosition="0">
        <references count="5">
          <reference field="9" count="1" selected="0">
            <x v="13"/>
          </reference>
          <reference field="12" count="1" selected="0">
            <x v="1"/>
          </reference>
          <reference field="13" count="1">
            <x v="31"/>
          </reference>
          <reference field="28" count="1" selected="0">
            <x v="23"/>
          </reference>
          <reference field="40" count="1" selected="0">
            <x v="5"/>
          </reference>
        </references>
      </pivotArea>
    </format>
    <format dxfId="469">
      <pivotArea dataOnly="0" labelOnly="1" outline="0" fieldPosition="0">
        <references count="5">
          <reference field="9" count="1" selected="0">
            <x v="0"/>
          </reference>
          <reference field="12" count="1" selected="0">
            <x v="0"/>
          </reference>
          <reference field="13" count="1">
            <x v="99"/>
          </reference>
          <reference field="28" count="1" selected="0">
            <x v="25"/>
          </reference>
          <reference field="40" count="1" selected="0">
            <x v="3"/>
          </reference>
        </references>
      </pivotArea>
    </format>
    <format dxfId="468">
      <pivotArea dataOnly="0" labelOnly="1" outline="0" fieldPosition="0">
        <references count="5">
          <reference field="9" count="1" selected="0">
            <x v="0"/>
          </reference>
          <reference field="12" count="1" selected="0">
            <x v="1"/>
          </reference>
          <reference field="13" count="1">
            <x v="100"/>
          </reference>
          <reference field="28" count="1" selected="0">
            <x v="25"/>
          </reference>
          <reference field="40" count="1" selected="0">
            <x v="3"/>
          </reference>
        </references>
      </pivotArea>
    </format>
    <format dxfId="467">
      <pivotArea dataOnly="0" labelOnly="1" outline="0" fieldPosition="0">
        <references count="2">
          <reference field="5" count="1">
            <x v="1"/>
          </reference>
          <reference field="28" count="1" selected="0">
            <x v="2"/>
          </reference>
        </references>
      </pivotArea>
    </format>
    <format dxfId="466">
      <pivotArea dataOnly="0" labelOnly="1" outline="0" fieldPosition="0">
        <references count="2">
          <reference field="5" count="1">
            <x v="3"/>
          </reference>
          <reference field="28" count="1" selected="0">
            <x v="16"/>
          </reference>
        </references>
      </pivotArea>
    </format>
    <format dxfId="465">
      <pivotArea dataOnly="0" labelOnly="1" outline="0" fieldPosition="0">
        <references count="2">
          <reference field="5" count="1">
            <x v="5"/>
          </reference>
          <reference field="28" count="1" selected="0">
            <x v="18"/>
          </reference>
        </references>
      </pivotArea>
    </format>
    <format dxfId="464">
      <pivotArea dataOnly="0" labelOnly="1" outline="0" fieldPosition="0">
        <references count="2">
          <reference field="5" count="1">
            <x v="0"/>
          </reference>
          <reference field="28" count="1" selected="0">
            <x v="25"/>
          </reference>
        </references>
      </pivotArea>
    </format>
    <format dxfId="463">
      <pivotArea dataOnly="0" labelOnly="1" outline="0" fieldPosition="0">
        <references count="3">
          <reference field="5" count="1" selected="0">
            <x v="1"/>
          </reference>
          <reference field="9" count="1">
            <x v="25"/>
          </reference>
          <reference field="28" count="1" selected="0">
            <x v="2"/>
          </reference>
        </references>
      </pivotArea>
    </format>
    <format dxfId="462">
      <pivotArea dataOnly="0" labelOnly="1" outline="0" fieldPosition="0">
        <references count="3">
          <reference field="5" count="1" selected="0">
            <x v="3"/>
          </reference>
          <reference field="9" count="3">
            <x v="23"/>
            <x v="24"/>
            <x v="25"/>
          </reference>
          <reference field="28" count="1" selected="0">
            <x v="16"/>
          </reference>
        </references>
      </pivotArea>
    </format>
    <format dxfId="461">
      <pivotArea dataOnly="0" labelOnly="1" outline="0" fieldPosition="0">
        <references count="3">
          <reference field="5" count="1" selected="0">
            <x v="5"/>
          </reference>
          <reference field="9" count="1">
            <x v="51"/>
          </reference>
          <reference field="28" count="1" selected="0">
            <x v="18"/>
          </reference>
        </references>
      </pivotArea>
    </format>
    <format dxfId="460">
      <pivotArea dataOnly="0" labelOnly="1" outline="0" fieldPosition="0">
        <references count="3">
          <reference field="5" count="1" selected="0">
            <x v="5"/>
          </reference>
          <reference field="9" count="1">
            <x v="13"/>
          </reference>
          <reference field="28" count="1" selected="0">
            <x v="23"/>
          </reference>
        </references>
      </pivotArea>
    </format>
    <format dxfId="459">
      <pivotArea dataOnly="0" labelOnly="1" outline="0" fieldPosition="0">
        <references count="3">
          <reference field="5" count="1" selected="0">
            <x v="0"/>
          </reference>
          <reference field="9" count="1">
            <x v="0"/>
          </reference>
          <reference field="28" count="1" selected="0">
            <x v="25"/>
          </reference>
        </references>
      </pivotArea>
    </format>
    <format dxfId="458">
      <pivotArea dataOnly="0" labelOnly="1" outline="0" fieldPosition="0">
        <references count="4">
          <reference field="5" count="1" selected="0">
            <x v="1"/>
          </reference>
          <reference field="9" count="1" selected="0">
            <x v="25"/>
          </reference>
          <reference field="12" count="1">
            <x v="0"/>
          </reference>
          <reference field="28" count="1" selected="0">
            <x v="2"/>
          </reference>
        </references>
      </pivotArea>
    </format>
    <format dxfId="457">
      <pivotArea dataOnly="0" labelOnly="1" outline="0" fieldPosition="0">
        <references count="4">
          <reference field="5" count="1" selected="0">
            <x v="3"/>
          </reference>
          <reference field="9" count="1" selected="0">
            <x v="25"/>
          </reference>
          <reference field="12" count="1">
            <x v="1"/>
          </reference>
          <reference field="28" count="1" selected="0">
            <x v="16"/>
          </reference>
        </references>
      </pivotArea>
    </format>
    <format dxfId="456">
      <pivotArea dataOnly="0" labelOnly="1" outline="0" fieldPosition="0">
        <references count="4">
          <reference field="5" count="1" selected="0">
            <x v="5"/>
          </reference>
          <reference field="9" count="1" selected="0">
            <x v="51"/>
          </reference>
          <reference field="12" count="1">
            <x v="0"/>
          </reference>
          <reference field="28" count="1" selected="0">
            <x v="18"/>
          </reference>
        </references>
      </pivotArea>
    </format>
    <format dxfId="455">
      <pivotArea dataOnly="0" labelOnly="1" outline="0" fieldPosition="0">
        <references count="4">
          <reference field="5" count="1" selected="0">
            <x v="5"/>
          </reference>
          <reference field="9" count="1" selected="0">
            <x v="13"/>
          </reference>
          <reference field="12" count="1">
            <x v="1"/>
          </reference>
          <reference field="28" count="1" selected="0">
            <x v="23"/>
          </reference>
        </references>
      </pivotArea>
    </format>
    <format dxfId="454">
      <pivotArea dataOnly="0" labelOnly="1" outline="0" fieldPosition="0">
        <references count="4">
          <reference field="5" count="1" selected="0">
            <x v="0"/>
          </reference>
          <reference field="9" count="1" selected="0">
            <x v="0"/>
          </reference>
          <reference field="12" count="2">
            <x v="0"/>
            <x v="1"/>
          </reference>
          <reference field="28" count="1" selected="0">
            <x v="25"/>
          </reference>
        </references>
      </pivotArea>
    </format>
    <format dxfId="453">
      <pivotArea dataOnly="0" labelOnly="1" outline="0" fieldPosition="0">
        <references count="5">
          <reference field="5" count="1" selected="0">
            <x v="1"/>
          </reference>
          <reference field="9" count="1" selected="0">
            <x v="25"/>
          </reference>
          <reference field="12" count="1" selected="0">
            <x v="0"/>
          </reference>
          <reference field="28" count="1" selected="0">
            <x v="2"/>
          </reference>
          <reference field="40" count="1">
            <x v="9"/>
          </reference>
        </references>
      </pivotArea>
    </format>
    <format dxfId="452">
      <pivotArea dataOnly="0" labelOnly="1" outline="0" fieldPosition="0">
        <references count="5">
          <reference field="5" count="1" selected="0">
            <x v="3"/>
          </reference>
          <reference field="9" count="1" selected="0">
            <x v="23"/>
          </reference>
          <reference field="12" count="1" selected="0">
            <x v="0"/>
          </reference>
          <reference field="28" count="1" selected="0">
            <x v="16"/>
          </reference>
          <reference field="40" count="1">
            <x v="0"/>
          </reference>
        </references>
      </pivotArea>
    </format>
    <format dxfId="451">
      <pivotArea dataOnly="0" labelOnly="1" outline="0" fieldPosition="0">
        <references count="5">
          <reference field="5" count="1" selected="0">
            <x v="3"/>
          </reference>
          <reference field="9" count="1" selected="0">
            <x v="25"/>
          </reference>
          <reference field="12" count="1" selected="0">
            <x v="1"/>
          </reference>
          <reference field="28" count="1" selected="0">
            <x v="16"/>
          </reference>
          <reference field="40" count="1">
            <x v="3"/>
          </reference>
        </references>
      </pivotArea>
    </format>
    <format dxfId="450">
      <pivotArea dataOnly="0" labelOnly="1" outline="0" fieldPosition="0">
        <references count="5">
          <reference field="5" count="1" selected="0">
            <x v="5"/>
          </reference>
          <reference field="9" count="1" selected="0">
            <x v="51"/>
          </reference>
          <reference field="12" count="1" selected="0">
            <x v="0"/>
          </reference>
          <reference field="28" count="1" selected="0">
            <x v="18"/>
          </reference>
          <reference field="40" count="1">
            <x v="7"/>
          </reference>
        </references>
      </pivotArea>
    </format>
    <format dxfId="449">
      <pivotArea dataOnly="0" labelOnly="1" outline="0" fieldPosition="0">
        <references count="5">
          <reference field="5" count="1" selected="0">
            <x v="5"/>
          </reference>
          <reference field="9" count="1" selected="0">
            <x v="13"/>
          </reference>
          <reference field="12" count="1" selected="0">
            <x v="1"/>
          </reference>
          <reference field="28" count="1" selected="0">
            <x v="23"/>
          </reference>
          <reference field="40" count="1">
            <x v="5"/>
          </reference>
        </references>
      </pivotArea>
    </format>
    <format dxfId="448">
      <pivotArea dataOnly="0" labelOnly="1" outline="0" fieldPosition="0">
        <references count="5">
          <reference field="5" count="1" selected="0">
            <x v="0"/>
          </reference>
          <reference field="9" count="1" selected="0">
            <x v="0"/>
          </reference>
          <reference field="12" count="1" selected="0">
            <x v="0"/>
          </reference>
          <reference field="28" count="1" selected="0">
            <x v="25"/>
          </reference>
          <reference field="40" count="1">
            <x v="3"/>
          </reference>
        </references>
      </pivotArea>
    </format>
    <format dxfId="447">
      <pivotArea dataOnly="0" labelOnly="1" outline="0" fieldPosition="0">
        <references count="1">
          <reference field="28" count="1">
            <x v="23"/>
          </reference>
        </references>
      </pivotArea>
    </format>
    <format dxfId="446">
      <pivotArea dataOnly="0" labelOnly="1" outline="0" offset="IV256" fieldPosition="0">
        <references count="2">
          <reference field="5" count="1">
            <x v="5"/>
          </reference>
          <reference field="28" count="1" selected="0">
            <x v="18"/>
          </reference>
        </references>
      </pivotArea>
    </format>
    <format dxfId="445">
      <pivotArea dataOnly="0" labelOnly="1" outline="0" fieldPosition="0">
        <references count="3">
          <reference field="5" count="1" selected="0">
            <x v="5"/>
          </reference>
          <reference field="9" count="1">
            <x v="13"/>
          </reference>
          <reference field="28" count="1" selected="0">
            <x v="23"/>
          </reference>
        </references>
      </pivotArea>
    </format>
    <format dxfId="444">
      <pivotArea dataOnly="0" labelOnly="1" outline="0" fieldPosition="0">
        <references count="4">
          <reference field="5" count="1" selected="0">
            <x v="5"/>
          </reference>
          <reference field="9" count="1" selected="0">
            <x v="13"/>
          </reference>
          <reference field="12" count="1">
            <x v="1"/>
          </reference>
          <reference field="28" count="1" selected="0">
            <x v="23"/>
          </reference>
        </references>
      </pivotArea>
    </format>
    <format dxfId="443">
      <pivotArea dataOnly="0" labelOnly="1" outline="0" fieldPosition="0">
        <references count="5">
          <reference field="5" count="1" selected="0">
            <x v="5"/>
          </reference>
          <reference field="9" count="1" selected="0">
            <x v="13"/>
          </reference>
          <reference field="12" count="1" selected="0">
            <x v="1"/>
          </reference>
          <reference field="28" count="1" selected="0">
            <x v="23"/>
          </reference>
          <reference field="40" count="1">
            <x v="5"/>
          </reference>
        </references>
      </pivotArea>
    </format>
    <format dxfId="442">
      <pivotArea dataOnly="0" labelOnly="1" outline="0" fieldPosition="0">
        <references count="6">
          <reference field="5" count="1" selected="0">
            <x v="5"/>
          </reference>
          <reference field="9" count="1" selected="0">
            <x v="13"/>
          </reference>
          <reference field="12" count="1" selected="0">
            <x v="1"/>
          </reference>
          <reference field="13" count="1">
            <x v="31"/>
          </reference>
          <reference field="28" count="1" selected="0">
            <x v="23"/>
          </reference>
          <reference field="40" count="1" selected="0">
            <x v="5"/>
          </reference>
        </references>
      </pivotArea>
    </format>
    <format dxfId="441">
      <pivotArea dataOnly="0" labelOnly="1" outline="0" fieldPosition="0">
        <references count="1">
          <reference field="28" count="1">
            <x v="25"/>
          </reference>
        </references>
      </pivotArea>
    </format>
    <format dxfId="440">
      <pivotArea dataOnly="0" labelOnly="1" outline="0" fieldPosition="0">
        <references count="2">
          <reference field="5" count="1">
            <x v="0"/>
          </reference>
          <reference field="28" count="1" selected="0">
            <x v="25"/>
          </reference>
        </references>
      </pivotArea>
    </format>
    <format dxfId="439">
      <pivotArea dataOnly="0" labelOnly="1" outline="0" fieldPosition="0">
        <references count="3">
          <reference field="5" count="1" selected="0">
            <x v="0"/>
          </reference>
          <reference field="9" count="1">
            <x v="0"/>
          </reference>
          <reference field="28" count="1" selected="0">
            <x v="25"/>
          </reference>
        </references>
      </pivotArea>
    </format>
    <format dxfId="438">
      <pivotArea dataOnly="0" labelOnly="1" outline="0" fieldPosition="0">
        <references count="4">
          <reference field="5" count="1" selected="0">
            <x v="0"/>
          </reference>
          <reference field="9" count="1" selected="0">
            <x v="0"/>
          </reference>
          <reference field="12" count="2">
            <x v="0"/>
            <x v="1"/>
          </reference>
          <reference field="28" count="1" selected="0">
            <x v="25"/>
          </reference>
        </references>
      </pivotArea>
    </format>
    <format dxfId="437">
      <pivotArea dataOnly="0" labelOnly="1" outline="0" fieldPosition="0">
        <references count="5">
          <reference field="5" count="1" selected="0">
            <x v="0"/>
          </reference>
          <reference field="9" count="1" selected="0">
            <x v="0"/>
          </reference>
          <reference field="12" count="1" selected="0">
            <x v="0"/>
          </reference>
          <reference field="28" count="1" selected="0">
            <x v="25"/>
          </reference>
          <reference field="40" count="1">
            <x v="3"/>
          </reference>
        </references>
      </pivotArea>
    </format>
    <format dxfId="436">
      <pivotArea dataOnly="0" labelOnly="1" outline="0" fieldPosition="0">
        <references count="6">
          <reference field="5" count="1" selected="0">
            <x v="0"/>
          </reference>
          <reference field="9" count="1" selected="0">
            <x v="0"/>
          </reference>
          <reference field="12" count="1" selected="0">
            <x v="0"/>
          </reference>
          <reference field="13" count="1">
            <x v="99"/>
          </reference>
          <reference field="28" count="1" selected="0">
            <x v="25"/>
          </reference>
          <reference field="40" count="1" selected="0">
            <x v="3"/>
          </reference>
        </references>
      </pivotArea>
    </format>
    <format dxfId="435">
      <pivotArea dataOnly="0" labelOnly="1" outline="0" fieldPosition="0">
        <references count="6">
          <reference field="5" count="1" selected="0">
            <x v="0"/>
          </reference>
          <reference field="9" count="1" selected="0">
            <x v="0"/>
          </reference>
          <reference field="12" count="1" selected="0">
            <x v="1"/>
          </reference>
          <reference field="13" count="1">
            <x v="100"/>
          </reference>
          <reference field="28" count="1" selected="0">
            <x v="25"/>
          </reference>
          <reference field="40" count="1" selected="0">
            <x v="3"/>
          </reference>
        </references>
      </pivotArea>
    </format>
    <format dxfId="434">
      <pivotArea dataOnly="0" labelOnly="1" outline="0" fieldPosition="0">
        <references count="1">
          <reference field="28" count="2">
            <x v="2"/>
            <x v="16"/>
          </reference>
        </references>
      </pivotArea>
    </format>
    <format dxfId="433">
      <pivotArea dataOnly="0" labelOnly="1" outline="0" fieldPosition="0">
        <references count="2">
          <reference field="5" count="1">
            <x v="1"/>
          </reference>
          <reference field="28" count="1" selected="0">
            <x v="2"/>
          </reference>
        </references>
      </pivotArea>
    </format>
    <format dxfId="432">
      <pivotArea dataOnly="0" labelOnly="1" outline="0" fieldPosition="0">
        <references count="2">
          <reference field="5" count="1">
            <x v="3"/>
          </reference>
          <reference field="28" count="1" selected="0">
            <x v="16"/>
          </reference>
        </references>
      </pivotArea>
    </format>
    <format dxfId="431">
      <pivotArea dataOnly="0" labelOnly="1" outline="0" fieldPosition="0">
        <references count="3">
          <reference field="5" count="1" selected="0">
            <x v="1"/>
          </reference>
          <reference field="9" count="1">
            <x v="25"/>
          </reference>
          <reference field="28" count="1" selected="0">
            <x v="2"/>
          </reference>
        </references>
      </pivotArea>
    </format>
    <format dxfId="430">
      <pivotArea dataOnly="0" labelOnly="1" outline="0" fieldPosition="0">
        <references count="3">
          <reference field="5" count="1" selected="0">
            <x v="3"/>
          </reference>
          <reference field="9" count="3">
            <x v="23"/>
            <x v="24"/>
            <x v="25"/>
          </reference>
          <reference field="28" count="1" selected="0">
            <x v="16"/>
          </reference>
        </references>
      </pivotArea>
    </format>
    <format dxfId="429">
      <pivotArea dataOnly="0" labelOnly="1" outline="0" fieldPosition="0">
        <references count="4">
          <reference field="5" count="1" selected="0">
            <x v="1"/>
          </reference>
          <reference field="9" count="1" selected="0">
            <x v="25"/>
          </reference>
          <reference field="12" count="1">
            <x v="0"/>
          </reference>
          <reference field="28" count="1" selected="0">
            <x v="2"/>
          </reference>
        </references>
      </pivotArea>
    </format>
    <format dxfId="428">
      <pivotArea dataOnly="0" labelOnly="1" outline="0" fieldPosition="0">
        <references count="4">
          <reference field="5" count="1" selected="0">
            <x v="3"/>
          </reference>
          <reference field="9" count="1" selected="0">
            <x v="25"/>
          </reference>
          <reference field="12" count="1">
            <x v="1"/>
          </reference>
          <reference field="28" count="1" selected="0">
            <x v="16"/>
          </reference>
        </references>
      </pivotArea>
    </format>
    <format dxfId="427">
      <pivotArea dataOnly="0" labelOnly="1" outline="0" fieldPosition="0">
        <references count="5">
          <reference field="5" count="1" selected="0">
            <x v="1"/>
          </reference>
          <reference field="9" count="1" selected="0">
            <x v="25"/>
          </reference>
          <reference field="12" count="1" selected="0">
            <x v="0"/>
          </reference>
          <reference field="28" count="1" selected="0">
            <x v="2"/>
          </reference>
          <reference field="40" count="1">
            <x v="9"/>
          </reference>
        </references>
      </pivotArea>
    </format>
    <format dxfId="426">
      <pivotArea dataOnly="0" labelOnly="1" outline="0" fieldPosition="0">
        <references count="5">
          <reference field="5" count="1" selected="0">
            <x v="3"/>
          </reference>
          <reference field="9" count="1" selected="0">
            <x v="23"/>
          </reference>
          <reference field="12" count="1" selected="0">
            <x v="0"/>
          </reference>
          <reference field="28" count="1" selected="0">
            <x v="16"/>
          </reference>
          <reference field="40" count="1">
            <x v="0"/>
          </reference>
        </references>
      </pivotArea>
    </format>
    <format dxfId="425">
      <pivotArea dataOnly="0" labelOnly="1" outline="0" fieldPosition="0">
        <references count="5">
          <reference field="5" count="1" selected="0">
            <x v="3"/>
          </reference>
          <reference field="9" count="1" selected="0">
            <x v="25"/>
          </reference>
          <reference field="12" count="1" selected="0">
            <x v="1"/>
          </reference>
          <reference field="28" count="1" selected="0">
            <x v="16"/>
          </reference>
          <reference field="40" count="1">
            <x v="3"/>
          </reference>
        </references>
      </pivotArea>
    </format>
    <format dxfId="424">
      <pivotArea dataOnly="0" labelOnly="1" outline="0" fieldPosition="0">
        <references count="6">
          <reference field="5" count="1" selected="0">
            <x v="1"/>
          </reference>
          <reference field="9" count="1" selected="0">
            <x v="25"/>
          </reference>
          <reference field="12" count="1" selected="0">
            <x v="0"/>
          </reference>
          <reference field="13" count="1">
            <x v="111"/>
          </reference>
          <reference field="28" count="1" selected="0">
            <x v="2"/>
          </reference>
          <reference field="40" count="1" selected="0">
            <x v="9"/>
          </reference>
        </references>
      </pivotArea>
    </format>
    <format dxfId="423">
      <pivotArea dataOnly="0" labelOnly="1" outline="0" fieldPosition="0">
        <references count="6">
          <reference field="5" count="1" selected="0">
            <x v="3"/>
          </reference>
          <reference field="9" count="1" selected="0">
            <x v="23"/>
          </reference>
          <reference field="12" count="1" selected="0">
            <x v="0"/>
          </reference>
          <reference field="13" count="1">
            <x v="7"/>
          </reference>
          <reference field="28" count="1" selected="0">
            <x v="16"/>
          </reference>
          <reference field="40" count="1" selected="0">
            <x v="0"/>
          </reference>
        </references>
      </pivotArea>
    </format>
    <format dxfId="422">
      <pivotArea dataOnly="0" labelOnly="1" outline="0" fieldPosition="0">
        <references count="6">
          <reference field="5" count="1" selected="0">
            <x v="3"/>
          </reference>
          <reference field="9" count="1" selected="0">
            <x v="24"/>
          </reference>
          <reference field="12" count="1" selected="0">
            <x v="0"/>
          </reference>
          <reference field="13" count="1">
            <x v="46"/>
          </reference>
          <reference field="28" count="1" selected="0">
            <x v="16"/>
          </reference>
          <reference field="40" count="1" selected="0">
            <x v="0"/>
          </reference>
        </references>
      </pivotArea>
    </format>
    <format dxfId="421">
      <pivotArea dataOnly="0" labelOnly="1" outline="0" fieldPosition="0">
        <references count="6">
          <reference field="5" count="1" selected="0">
            <x v="3"/>
          </reference>
          <reference field="9" count="1" selected="0">
            <x v="25"/>
          </reference>
          <reference field="12" count="1" selected="0">
            <x v="1"/>
          </reference>
          <reference field="13" count="1">
            <x v="4"/>
          </reference>
          <reference field="28" count="1" selected="0">
            <x v="16"/>
          </reference>
          <reference field="40" count="1" selected="0">
            <x v="3"/>
          </reference>
        </references>
      </pivotArea>
    </format>
    <format dxfId="420">
      <pivotArea dataOnly="0" labelOnly="1" outline="0" fieldPosition="0">
        <references count="1">
          <reference field="28" count="1">
            <x v="18"/>
          </reference>
        </references>
      </pivotArea>
    </format>
    <format dxfId="419">
      <pivotArea dataOnly="0" labelOnly="1" outline="0" offset="IV1" fieldPosition="0">
        <references count="2">
          <reference field="5" count="1">
            <x v="5"/>
          </reference>
          <reference field="28" count="1" selected="0">
            <x v="18"/>
          </reference>
        </references>
      </pivotArea>
    </format>
    <format dxfId="418">
      <pivotArea dataOnly="0" labelOnly="1" outline="0" fieldPosition="0">
        <references count="3">
          <reference field="5" count="1" selected="0">
            <x v="5"/>
          </reference>
          <reference field="9" count="1">
            <x v="51"/>
          </reference>
          <reference field="28" count="1" selected="0">
            <x v="18"/>
          </reference>
        </references>
      </pivotArea>
    </format>
    <format dxfId="417">
      <pivotArea dataOnly="0" labelOnly="1" outline="0" fieldPosition="0">
        <references count="4">
          <reference field="5" count="1" selected="0">
            <x v="5"/>
          </reference>
          <reference field="9" count="1" selected="0">
            <x v="51"/>
          </reference>
          <reference field="12" count="1">
            <x v="0"/>
          </reference>
          <reference field="28" count="1" selected="0">
            <x v="18"/>
          </reference>
        </references>
      </pivotArea>
    </format>
    <format dxfId="416">
      <pivotArea dataOnly="0" labelOnly="1" outline="0" fieldPosition="0">
        <references count="5">
          <reference field="5" count="1" selected="0">
            <x v="5"/>
          </reference>
          <reference field="9" count="1" selected="0">
            <x v="51"/>
          </reference>
          <reference field="12" count="1" selected="0">
            <x v="0"/>
          </reference>
          <reference field="28" count="1" selected="0">
            <x v="18"/>
          </reference>
          <reference field="40" count="1">
            <x v="7"/>
          </reference>
        </references>
      </pivotArea>
    </format>
    <format dxfId="415">
      <pivotArea dataOnly="0" labelOnly="1" outline="0" fieldPosition="0">
        <references count="6">
          <reference field="5" count="1" selected="0">
            <x v="5"/>
          </reference>
          <reference field="9" count="1" selected="0">
            <x v="51"/>
          </reference>
          <reference field="12" count="1" selected="0">
            <x v="0"/>
          </reference>
          <reference field="13" count="1">
            <x v="53"/>
          </reference>
          <reference field="28" count="1" selected="0">
            <x v="18"/>
          </reference>
          <reference field="40" count="1" selected="0">
            <x v="7"/>
          </reference>
        </references>
      </pivotArea>
    </format>
    <format dxfId="414">
      <pivotArea outline="0" fieldPosition="0">
        <references count="6">
          <reference field="5" count="4" selected="0">
            <x v="0"/>
            <x v="1"/>
            <x v="3"/>
            <x v="5"/>
          </reference>
          <reference field="9" count="6" selected="0">
            <x v="0"/>
            <x v="13"/>
            <x v="23"/>
            <x v="24"/>
            <x v="25"/>
            <x v="51"/>
          </reference>
          <reference field="12" count="2" selected="0">
            <x v="0"/>
            <x v="1"/>
          </reference>
          <reference field="13" count="8" selected="0">
            <x v="4"/>
            <x v="7"/>
            <x v="31"/>
            <x v="46"/>
            <x v="53"/>
            <x v="99"/>
            <x v="100"/>
            <x v="111"/>
          </reference>
          <reference field="28" count="5" selected="0">
            <x v="2"/>
            <x v="16"/>
            <x v="18"/>
            <x v="23"/>
            <x v="25"/>
          </reference>
          <reference field="40" count="5" selected="0">
            <x v="0"/>
            <x v="3"/>
            <x v="5"/>
            <x v="7"/>
            <x v="9"/>
          </reference>
        </references>
      </pivotArea>
    </format>
    <format dxfId="413">
      <pivotArea dataOnly="0" labelOnly="1" outline="0" fieldPosition="0">
        <references count="1">
          <reference field="28" count="5">
            <x v="2"/>
            <x v="16"/>
            <x v="18"/>
            <x v="23"/>
            <x v="25"/>
          </reference>
        </references>
      </pivotArea>
    </format>
    <format dxfId="412">
      <pivotArea dataOnly="0" labelOnly="1" outline="0" fieldPosition="0">
        <references count="2">
          <reference field="5" count="1">
            <x v="1"/>
          </reference>
          <reference field="28" count="1" selected="0">
            <x v="2"/>
          </reference>
        </references>
      </pivotArea>
    </format>
    <format dxfId="411">
      <pivotArea dataOnly="0" labelOnly="1" outline="0" fieldPosition="0">
        <references count="2">
          <reference field="5" count="1">
            <x v="3"/>
          </reference>
          <reference field="28" count="1" selected="0">
            <x v="16"/>
          </reference>
        </references>
      </pivotArea>
    </format>
    <format dxfId="410">
      <pivotArea dataOnly="0" labelOnly="1" outline="0" fieldPosition="0">
        <references count="2">
          <reference field="5" count="1">
            <x v="5"/>
          </reference>
          <reference field="28" count="1" selected="0">
            <x v="18"/>
          </reference>
        </references>
      </pivotArea>
    </format>
    <format dxfId="409">
      <pivotArea dataOnly="0" labelOnly="1" outline="0" fieldPosition="0">
        <references count="2">
          <reference field="5" count="1">
            <x v="0"/>
          </reference>
          <reference field="28" count="1" selected="0">
            <x v="25"/>
          </reference>
        </references>
      </pivotArea>
    </format>
    <format dxfId="408">
      <pivotArea dataOnly="0" labelOnly="1" outline="0" fieldPosition="0">
        <references count="3">
          <reference field="5" count="1" selected="0">
            <x v="1"/>
          </reference>
          <reference field="9" count="1">
            <x v="25"/>
          </reference>
          <reference field="28" count="1" selected="0">
            <x v="2"/>
          </reference>
        </references>
      </pivotArea>
    </format>
    <format dxfId="407">
      <pivotArea dataOnly="0" labelOnly="1" outline="0" fieldPosition="0">
        <references count="3">
          <reference field="5" count="1" selected="0">
            <x v="3"/>
          </reference>
          <reference field="9" count="3">
            <x v="23"/>
            <x v="24"/>
            <x v="25"/>
          </reference>
          <reference field="28" count="1" selected="0">
            <x v="16"/>
          </reference>
        </references>
      </pivotArea>
    </format>
    <format dxfId="406">
      <pivotArea dataOnly="0" labelOnly="1" outline="0" fieldPosition="0">
        <references count="3">
          <reference field="5" count="1" selected="0">
            <x v="5"/>
          </reference>
          <reference field="9" count="1">
            <x v="51"/>
          </reference>
          <reference field="28" count="1" selected="0">
            <x v="18"/>
          </reference>
        </references>
      </pivotArea>
    </format>
    <format dxfId="405">
      <pivotArea dataOnly="0" labelOnly="1" outline="0" fieldPosition="0">
        <references count="3">
          <reference field="5" count="1" selected="0">
            <x v="5"/>
          </reference>
          <reference field="9" count="1">
            <x v="13"/>
          </reference>
          <reference field="28" count="1" selected="0">
            <x v="23"/>
          </reference>
        </references>
      </pivotArea>
    </format>
    <format dxfId="404">
      <pivotArea dataOnly="0" labelOnly="1" outline="0" fieldPosition="0">
        <references count="3">
          <reference field="5" count="1" selected="0">
            <x v="0"/>
          </reference>
          <reference field="9" count="1">
            <x v="0"/>
          </reference>
          <reference field="28" count="1" selected="0">
            <x v="25"/>
          </reference>
        </references>
      </pivotArea>
    </format>
    <format dxfId="403">
      <pivotArea dataOnly="0" labelOnly="1" outline="0" fieldPosition="0">
        <references count="4">
          <reference field="5" count="1" selected="0">
            <x v="1"/>
          </reference>
          <reference field="9" count="1" selected="0">
            <x v="25"/>
          </reference>
          <reference field="12" count="1">
            <x v="0"/>
          </reference>
          <reference field="28" count="1" selected="0">
            <x v="2"/>
          </reference>
        </references>
      </pivotArea>
    </format>
    <format dxfId="402">
      <pivotArea dataOnly="0" labelOnly="1" outline="0" fieldPosition="0">
        <references count="4">
          <reference field="5" count="1" selected="0">
            <x v="3"/>
          </reference>
          <reference field="9" count="1" selected="0">
            <x v="25"/>
          </reference>
          <reference field="12" count="1">
            <x v="1"/>
          </reference>
          <reference field="28" count="1" selected="0">
            <x v="16"/>
          </reference>
        </references>
      </pivotArea>
    </format>
    <format dxfId="401">
      <pivotArea dataOnly="0" labelOnly="1" outline="0" fieldPosition="0">
        <references count="4">
          <reference field="5" count="1" selected="0">
            <x v="5"/>
          </reference>
          <reference field="9" count="1" selected="0">
            <x v="51"/>
          </reference>
          <reference field="12" count="1">
            <x v="0"/>
          </reference>
          <reference field="28" count="1" selected="0">
            <x v="18"/>
          </reference>
        </references>
      </pivotArea>
    </format>
    <format dxfId="400">
      <pivotArea dataOnly="0" labelOnly="1" outline="0" fieldPosition="0">
        <references count="4">
          <reference field="5" count="1" selected="0">
            <x v="5"/>
          </reference>
          <reference field="9" count="1" selected="0">
            <x v="13"/>
          </reference>
          <reference field="12" count="1">
            <x v="1"/>
          </reference>
          <reference field="28" count="1" selected="0">
            <x v="23"/>
          </reference>
        </references>
      </pivotArea>
    </format>
    <format dxfId="399">
      <pivotArea dataOnly="0" labelOnly="1" outline="0" fieldPosition="0">
        <references count="4">
          <reference field="5" count="1" selected="0">
            <x v="0"/>
          </reference>
          <reference field="9" count="1" selected="0">
            <x v="0"/>
          </reference>
          <reference field="12" count="2">
            <x v="0"/>
            <x v="1"/>
          </reference>
          <reference field="28" count="1" selected="0">
            <x v="25"/>
          </reference>
        </references>
      </pivotArea>
    </format>
    <format dxfId="398">
      <pivotArea dataOnly="0" labelOnly="1" outline="0" fieldPosition="0">
        <references count="5">
          <reference field="5" count="1" selected="0">
            <x v="1"/>
          </reference>
          <reference field="9" count="1" selected="0">
            <x v="25"/>
          </reference>
          <reference field="12" count="1" selected="0">
            <x v="0"/>
          </reference>
          <reference field="28" count="1" selected="0">
            <x v="2"/>
          </reference>
          <reference field="40" count="1">
            <x v="9"/>
          </reference>
        </references>
      </pivotArea>
    </format>
    <format dxfId="397">
      <pivotArea dataOnly="0" labelOnly="1" outline="0" fieldPosition="0">
        <references count="5">
          <reference field="5" count="1" selected="0">
            <x v="3"/>
          </reference>
          <reference field="9" count="1" selected="0">
            <x v="23"/>
          </reference>
          <reference field="12" count="1" selected="0">
            <x v="0"/>
          </reference>
          <reference field="28" count="1" selected="0">
            <x v="16"/>
          </reference>
          <reference field="40" count="1">
            <x v="0"/>
          </reference>
        </references>
      </pivotArea>
    </format>
    <format dxfId="396">
      <pivotArea dataOnly="0" labelOnly="1" outline="0" fieldPosition="0">
        <references count="5">
          <reference field="5" count="1" selected="0">
            <x v="3"/>
          </reference>
          <reference field="9" count="1" selected="0">
            <x v="25"/>
          </reference>
          <reference field="12" count="1" selected="0">
            <x v="1"/>
          </reference>
          <reference field="28" count="1" selected="0">
            <x v="16"/>
          </reference>
          <reference field="40" count="1">
            <x v="3"/>
          </reference>
        </references>
      </pivotArea>
    </format>
    <format dxfId="395">
      <pivotArea dataOnly="0" labelOnly="1" outline="0" fieldPosition="0">
        <references count="5">
          <reference field="5" count="1" selected="0">
            <x v="5"/>
          </reference>
          <reference field="9" count="1" selected="0">
            <x v="51"/>
          </reference>
          <reference field="12" count="1" selected="0">
            <x v="0"/>
          </reference>
          <reference field="28" count="1" selected="0">
            <x v="18"/>
          </reference>
          <reference field="40" count="1">
            <x v="7"/>
          </reference>
        </references>
      </pivotArea>
    </format>
    <format dxfId="394">
      <pivotArea dataOnly="0" labelOnly="1" outline="0" fieldPosition="0">
        <references count="5">
          <reference field="5" count="1" selected="0">
            <x v="5"/>
          </reference>
          <reference field="9" count="1" selected="0">
            <x v="13"/>
          </reference>
          <reference field="12" count="1" selected="0">
            <x v="1"/>
          </reference>
          <reference field="28" count="1" selected="0">
            <x v="23"/>
          </reference>
          <reference field="40" count="1">
            <x v="5"/>
          </reference>
        </references>
      </pivotArea>
    </format>
    <format dxfId="393">
      <pivotArea dataOnly="0" labelOnly="1" outline="0" fieldPosition="0">
        <references count="5">
          <reference field="5" count="1" selected="0">
            <x v="0"/>
          </reference>
          <reference field="9" count="1" selected="0">
            <x v="0"/>
          </reference>
          <reference field="12" count="1" selected="0">
            <x v="0"/>
          </reference>
          <reference field="28" count="1" selected="0">
            <x v="25"/>
          </reference>
          <reference field="40" count="1">
            <x v="3"/>
          </reference>
        </references>
      </pivotArea>
    </format>
    <format dxfId="392">
      <pivotArea dataOnly="0" labelOnly="1" outline="0" fieldPosition="0">
        <references count="6">
          <reference field="5" count="1" selected="0">
            <x v="1"/>
          </reference>
          <reference field="9" count="1" selected="0">
            <x v="25"/>
          </reference>
          <reference field="12" count="1" selected="0">
            <x v="0"/>
          </reference>
          <reference field="13" count="1">
            <x v="111"/>
          </reference>
          <reference field="28" count="1" selected="0">
            <x v="2"/>
          </reference>
          <reference field="40" count="1" selected="0">
            <x v="9"/>
          </reference>
        </references>
      </pivotArea>
    </format>
    <format dxfId="391">
      <pivotArea dataOnly="0" labelOnly="1" outline="0" fieldPosition="0">
        <references count="6">
          <reference field="5" count="1" selected="0">
            <x v="3"/>
          </reference>
          <reference field="9" count="1" selected="0">
            <x v="23"/>
          </reference>
          <reference field="12" count="1" selected="0">
            <x v="0"/>
          </reference>
          <reference field="13" count="1">
            <x v="7"/>
          </reference>
          <reference field="28" count="1" selected="0">
            <x v="16"/>
          </reference>
          <reference field="40" count="1" selected="0">
            <x v="0"/>
          </reference>
        </references>
      </pivotArea>
    </format>
    <format dxfId="390">
      <pivotArea dataOnly="0" labelOnly="1" outline="0" fieldPosition="0">
        <references count="6">
          <reference field="5" count="1" selected="0">
            <x v="3"/>
          </reference>
          <reference field="9" count="1" selected="0">
            <x v="24"/>
          </reference>
          <reference field="12" count="1" selected="0">
            <x v="0"/>
          </reference>
          <reference field="13" count="1">
            <x v="46"/>
          </reference>
          <reference field="28" count="1" selected="0">
            <x v="16"/>
          </reference>
          <reference field="40" count="1" selected="0">
            <x v="0"/>
          </reference>
        </references>
      </pivotArea>
    </format>
    <format dxfId="389">
      <pivotArea dataOnly="0" labelOnly="1" outline="0" fieldPosition="0">
        <references count="6">
          <reference field="5" count="1" selected="0">
            <x v="3"/>
          </reference>
          <reference field="9" count="1" selected="0">
            <x v="25"/>
          </reference>
          <reference field="12" count="1" selected="0">
            <x v="1"/>
          </reference>
          <reference field="13" count="1">
            <x v="4"/>
          </reference>
          <reference field="28" count="1" selected="0">
            <x v="16"/>
          </reference>
          <reference field="40" count="1" selected="0">
            <x v="3"/>
          </reference>
        </references>
      </pivotArea>
    </format>
    <format dxfId="388">
      <pivotArea dataOnly="0" labelOnly="1" outline="0" fieldPosition="0">
        <references count="6">
          <reference field="5" count="1" selected="0">
            <x v="5"/>
          </reference>
          <reference field="9" count="1" selected="0">
            <x v="51"/>
          </reference>
          <reference field="12" count="1" selected="0">
            <x v="0"/>
          </reference>
          <reference field="13" count="1">
            <x v="53"/>
          </reference>
          <reference field="28" count="1" selected="0">
            <x v="18"/>
          </reference>
          <reference field="40" count="1" selected="0">
            <x v="7"/>
          </reference>
        </references>
      </pivotArea>
    </format>
    <format dxfId="387">
      <pivotArea dataOnly="0" labelOnly="1" outline="0" fieldPosition="0">
        <references count="6">
          <reference field="5" count="1" selected="0">
            <x v="5"/>
          </reference>
          <reference field="9" count="1" selected="0">
            <x v="13"/>
          </reference>
          <reference field="12" count="1" selected="0">
            <x v="1"/>
          </reference>
          <reference field="13" count="1">
            <x v="31"/>
          </reference>
          <reference field="28" count="1" selected="0">
            <x v="23"/>
          </reference>
          <reference field="40" count="1" selected="0">
            <x v="5"/>
          </reference>
        </references>
      </pivotArea>
    </format>
    <format dxfId="386">
      <pivotArea dataOnly="0" labelOnly="1" outline="0" fieldPosition="0">
        <references count="6">
          <reference field="5" count="1" selected="0">
            <x v="0"/>
          </reference>
          <reference field="9" count="1" selected="0">
            <x v="0"/>
          </reference>
          <reference field="12" count="1" selected="0">
            <x v="0"/>
          </reference>
          <reference field="13" count="1">
            <x v="99"/>
          </reference>
          <reference field="28" count="1" selected="0">
            <x v="25"/>
          </reference>
          <reference field="40" count="1" selected="0">
            <x v="3"/>
          </reference>
        </references>
      </pivotArea>
    </format>
    <format dxfId="385">
      <pivotArea dataOnly="0" labelOnly="1" outline="0" fieldPosition="0">
        <references count="6">
          <reference field="5" count="1" selected="0">
            <x v="0"/>
          </reference>
          <reference field="9" count="1" selected="0">
            <x v="0"/>
          </reference>
          <reference field="12" count="1" selected="0">
            <x v="1"/>
          </reference>
          <reference field="13" count="1">
            <x v="100"/>
          </reference>
          <reference field="28" count="1" selected="0">
            <x v="25"/>
          </reference>
          <reference field="40" count="1" selected="0">
            <x v="3"/>
          </reference>
        </references>
      </pivotArea>
    </format>
    <format dxfId="384">
      <pivotArea outline="0" fieldPosition="0">
        <references count="6">
          <reference field="5" count="4" selected="0">
            <x v="0"/>
            <x v="1"/>
            <x v="3"/>
            <x v="5"/>
          </reference>
          <reference field="9" count="6" selected="0">
            <x v="0"/>
            <x v="13"/>
            <x v="23"/>
            <x v="24"/>
            <x v="25"/>
            <x v="51"/>
          </reference>
          <reference field="12" count="2" selected="0">
            <x v="0"/>
            <x v="1"/>
          </reference>
          <reference field="13" count="8" selected="0">
            <x v="4"/>
            <x v="7"/>
            <x v="31"/>
            <x v="46"/>
            <x v="53"/>
            <x v="99"/>
            <x v="100"/>
            <x v="111"/>
          </reference>
          <reference field="28" count="5" selected="0">
            <x v="2"/>
            <x v="16"/>
            <x v="18"/>
            <x v="23"/>
            <x v="25"/>
          </reference>
          <reference field="40" count="5" selected="0">
            <x v="0"/>
            <x v="3"/>
            <x v="5"/>
            <x v="7"/>
            <x v="9"/>
          </reference>
        </references>
      </pivotArea>
    </format>
    <format dxfId="383">
      <pivotArea field="28" type="button" dataOnly="0" labelOnly="1" outline="0" axis="axisRow" fieldPosition="0"/>
    </format>
    <format dxfId="382">
      <pivotArea field="5" type="button" dataOnly="0" labelOnly="1" outline="0" axis="axisRow" fieldPosition="1"/>
    </format>
    <format dxfId="381">
      <pivotArea field="9" type="button" dataOnly="0" labelOnly="1" outline="0" axis="axisRow" fieldPosition="2"/>
    </format>
    <format dxfId="380">
      <pivotArea field="12" type="button" dataOnly="0" labelOnly="1" outline="0" axis="axisRow" fieldPosition="3"/>
    </format>
    <format dxfId="379">
      <pivotArea field="40" type="button" dataOnly="0" labelOnly="1" outline="0" axis="axisRow" fieldPosition="4"/>
    </format>
    <format dxfId="378">
      <pivotArea field="13" type="button" dataOnly="0" labelOnly="1" outline="0" axis="axisRow" fieldPosition="5"/>
    </format>
    <format dxfId="377">
      <pivotArea dataOnly="0" labelOnly="1" outline="0" fieldPosition="0">
        <references count="1">
          <reference field="28" count="5">
            <x v="2"/>
            <x v="16"/>
            <x v="18"/>
            <x v="23"/>
            <x v="25"/>
          </reference>
        </references>
      </pivotArea>
    </format>
    <format dxfId="376">
      <pivotArea dataOnly="0" labelOnly="1" outline="0" fieldPosition="0">
        <references count="2">
          <reference field="5" count="1">
            <x v="1"/>
          </reference>
          <reference field="28" count="1" selected="0">
            <x v="2"/>
          </reference>
        </references>
      </pivotArea>
    </format>
    <format dxfId="375">
      <pivotArea dataOnly="0" labelOnly="1" outline="0" fieldPosition="0">
        <references count="2">
          <reference field="5" count="1">
            <x v="3"/>
          </reference>
          <reference field="28" count="1" selected="0">
            <x v="16"/>
          </reference>
        </references>
      </pivotArea>
    </format>
    <format dxfId="374">
      <pivotArea dataOnly="0" labelOnly="1" outline="0" fieldPosition="0">
        <references count="2">
          <reference field="5" count="1">
            <x v="5"/>
          </reference>
          <reference field="28" count="1" selected="0">
            <x v="18"/>
          </reference>
        </references>
      </pivotArea>
    </format>
    <format dxfId="373">
      <pivotArea dataOnly="0" labelOnly="1" outline="0" fieldPosition="0">
        <references count="2">
          <reference field="5" count="1">
            <x v="0"/>
          </reference>
          <reference field="28" count="1" selected="0">
            <x v="25"/>
          </reference>
        </references>
      </pivotArea>
    </format>
    <format dxfId="372">
      <pivotArea dataOnly="0" labelOnly="1" outline="0" fieldPosition="0">
        <references count="3">
          <reference field="5" count="1" selected="0">
            <x v="1"/>
          </reference>
          <reference field="9" count="1">
            <x v="25"/>
          </reference>
          <reference field="28" count="1" selected="0">
            <x v="2"/>
          </reference>
        </references>
      </pivotArea>
    </format>
    <format dxfId="371">
      <pivotArea dataOnly="0" labelOnly="1" outline="0" fieldPosition="0">
        <references count="3">
          <reference field="5" count="1" selected="0">
            <x v="3"/>
          </reference>
          <reference field="9" count="3">
            <x v="23"/>
            <x v="24"/>
            <x v="25"/>
          </reference>
          <reference field="28" count="1" selected="0">
            <x v="16"/>
          </reference>
        </references>
      </pivotArea>
    </format>
    <format dxfId="370">
      <pivotArea dataOnly="0" labelOnly="1" outline="0" fieldPosition="0">
        <references count="3">
          <reference field="5" count="1" selected="0">
            <x v="5"/>
          </reference>
          <reference field="9" count="1">
            <x v="51"/>
          </reference>
          <reference field="28" count="1" selected="0">
            <x v="18"/>
          </reference>
        </references>
      </pivotArea>
    </format>
    <format dxfId="369">
      <pivotArea dataOnly="0" labelOnly="1" outline="0" fieldPosition="0">
        <references count="3">
          <reference field="5" count="1" selected="0">
            <x v="5"/>
          </reference>
          <reference field="9" count="1">
            <x v="13"/>
          </reference>
          <reference field="28" count="1" selected="0">
            <x v="23"/>
          </reference>
        </references>
      </pivotArea>
    </format>
    <format dxfId="368">
      <pivotArea dataOnly="0" labelOnly="1" outline="0" fieldPosition="0">
        <references count="3">
          <reference field="5" count="1" selected="0">
            <x v="0"/>
          </reference>
          <reference field="9" count="1">
            <x v="0"/>
          </reference>
          <reference field="28" count="1" selected="0">
            <x v="25"/>
          </reference>
        </references>
      </pivotArea>
    </format>
    <format dxfId="367">
      <pivotArea dataOnly="0" labelOnly="1" outline="0" fieldPosition="0">
        <references count="4">
          <reference field="5" count="1" selected="0">
            <x v="1"/>
          </reference>
          <reference field="9" count="1" selected="0">
            <x v="25"/>
          </reference>
          <reference field="12" count="1">
            <x v="0"/>
          </reference>
          <reference field="28" count="1" selected="0">
            <x v="2"/>
          </reference>
        </references>
      </pivotArea>
    </format>
    <format dxfId="366">
      <pivotArea dataOnly="0" labelOnly="1" outline="0" fieldPosition="0">
        <references count="4">
          <reference field="5" count="1" selected="0">
            <x v="3"/>
          </reference>
          <reference field="9" count="1" selected="0">
            <x v="25"/>
          </reference>
          <reference field="12" count="1">
            <x v="1"/>
          </reference>
          <reference field="28" count="1" selected="0">
            <x v="16"/>
          </reference>
        </references>
      </pivotArea>
    </format>
    <format dxfId="365">
      <pivotArea dataOnly="0" labelOnly="1" outline="0" fieldPosition="0">
        <references count="4">
          <reference field="5" count="1" selected="0">
            <x v="5"/>
          </reference>
          <reference field="9" count="1" selected="0">
            <x v="51"/>
          </reference>
          <reference field="12" count="1">
            <x v="0"/>
          </reference>
          <reference field="28" count="1" selected="0">
            <x v="18"/>
          </reference>
        </references>
      </pivotArea>
    </format>
    <format dxfId="364">
      <pivotArea dataOnly="0" labelOnly="1" outline="0" fieldPosition="0">
        <references count="4">
          <reference field="5" count="1" selected="0">
            <x v="5"/>
          </reference>
          <reference field="9" count="1" selected="0">
            <x v="13"/>
          </reference>
          <reference field="12" count="1">
            <x v="1"/>
          </reference>
          <reference field="28" count="1" selected="0">
            <x v="23"/>
          </reference>
        </references>
      </pivotArea>
    </format>
    <format dxfId="363">
      <pivotArea dataOnly="0" labelOnly="1" outline="0" fieldPosition="0">
        <references count="4">
          <reference field="5" count="1" selected="0">
            <x v="0"/>
          </reference>
          <reference field="9" count="1" selected="0">
            <x v="0"/>
          </reference>
          <reference field="12" count="2">
            <x v="0"/>
            <x v="1"/>
          </reference>
          <reference field="28" count="1" selected="0">
            <x v="25"/>
          </reference>
        </references>
      </pivotArea>
    </format>
    <format dxfId="362">
      <pivotArea dataOnly="0" labelOnly="1" outline="0" fieldPosition="0">
        <references count="5">
          <reference field="5" count="1" selected="0">
            <x v="1"/>
          </reference>
          <reference field="9" count="1" selected="0">
            <x v="25"/>
          </reference>
          <reference field="12" count="1" selected="0">
            <x v="0"/>
          </reference>
          <reference field="28" count="1" selected="0">
            <x v="2"/>
          </reference>
          <reference field="40" count="1">
            <x v="9"/>
          </reference>
        </references>
      </pivotArea>
    </format>
    <format dxfId="361">
      <pivotArea dataOnly="0" labelOnly="1" outline="0" fieldPosition="0">
        <references count="5">
          <reference field="5" count="1" selected="0">
            <x v="3"/>
          </reference>
          <reference field="9" count="1" selected="0">
            <x v="23"/>
          </reference>
          <reference field="12" count="1" selected="0">
            <x v="0"/>
          </reference>
          <reference field="28" count="1" selected="0">
            <x v="16"/>
          </reference>
          <reference field="40" count="1">
            <x v="0"/>
          </reference>
        </references>
      </pivotArea>
    </format>
    <format dxfId="360">
      <pivotArea dataOnly="0" labelOnly="1" outline="0" fieldPosition="0">
        <references count="5">
          <reference field="5" count="1" selected="0">
            <x v="3"/>
          </reference>
          <reference field="9" count="1" selected="0">
            <x v="25"/>
          </reference>
          <reference field="12" count="1" selected="0">
            <x v="1"/>
          </reference>
          <reference field="28" count="1" selected="0">
            <x v="16"/>
          </reference>
          <reference field="40" count="1">
            <x v="3"/>
          </reference>
        </references>
      </pivotArea>
    </format>
    <format dxfId="359">
      <pivotArea dataOnly="0" labelOnly="1" outline="0" fieldPosition="0">
        <references count="5">
          <reference field="5" count="1" selected="0">
            <x v="5"/>
          </reference>
          <reference field="9" count="1" selected="0">
            <x v="51"/>
          </reference>
          <reference field="12" count="1" selected="0">
            <x v="0"/>
          </reference>
          <reference field="28" count="1" selected="0">
            <x v="18"/>
          </reference>
          <reference field="40" count="1">
            <x v="7"/>
          </reference>
        </references>
      </pivotArea>
    </format>
    <format dxfId="358">
      <pivotArea dataOnly="0" labelOnly="1" outline="0" fieldPosition="0">
        <references count="5">
          <reference field="5" count="1" selected="0">
            <x v="5"/>
          </reference>
          <reference field="9" count="1" selected="0">
            <x v="13"/>
          </reference>
          <reference field="12" count="1" selected="0">
            <x v="1"/>
          </reference>
          <reference field="28" count="1" selected="0">
            <x v="23"/>
          </reference>
          <reference field="40" count="1">
            <x v="5"/>
          </reference>
        </references>
      </pivotArea>
    </format>
    <format dxfId="357">
      <pivotArea dataOnly="0" labelOnly="1" outline="0" fieldPosition="0">
        <references count="5">
          <reference field="5" count="1" selected="0">
            <x v="0"/>
          </reference>
          <reference field="9" count="1" selected="0">
            <x v="0"/>
          </reference>
          <reference field="12" count="1" selected="0">
            <x v="0"/>
          </reference>
          <reference field="28" count="1" selected="0">
            <x v="25"/>
          </reference>
          <reference field="40" count="1">
            <x v="3"/>
          </reference>
        </references>
      </pivotArea>
    </format>
    <format dxfId="356">
      <pivotArea dataOnly="0" labelOnly="1" outline="0" fieldPosition="0">
        <references count="6">
          <reference field="5" count="1" selected="0">
            <x v="1"/>
          </reference>
          <reference field="9" count="1" selected="0">
            <x v="25"/>
          </reference>
          <reference field="12" count="1" selected="0">
            <x v="0"/>
          </reference>
          <reference field="13" count="1">
            <x v="111"/>
          </reference>
          <reference field="28" count="1" selected="0">
            <x v="2"/>
          </reference>
          <reference field="40" count="1" selected="0">
            <x v="9"/>
          </reference>
        </references>
      </pivotArea>
    </format>
    <format dxfId="355">
      <pivotArea dataOnly="0" labelOnly="1" outline="0" fieldPosition="0">
        <references count="6">
          <reference field="5" count="1" selected="0">
            <x v="3"/>
          </reference>
          <reference field="9" count="1" selected="0">
            <x v="23"/>
          </reference>
          <reference field="12" count="1" selected="0">
            <x v="0"/>
          </reference>
          <reference field="13" count="1">
            <x v="7"/>
          </reference>
          <reference field="28" count="1" selected="0">
            <x v="16"/>
          </reference>
          <reference field="40" count="1" selected="0">
            <x v="0"/>
          </reference>
        </references>
      </pivotArea>
    </format>
    <format dxfId="354">
      <pivotArea dataOnly="0" labelOnly="1" outline="0" fieldPosition="0">
        <references count="6">
          <reference field="5" count="1" selected="0">
            <x v="3"/>
          </reference>
          <reference field="9" count="1" selected="0">
            <x v="24"/>
          </reference>
          <reference field="12" count="1" selected="0">
            <x v="0"/>
          </reference>
          <reference field="13" count="1">
            <x v="46"/>
          </reference>
          <reference field="28" count="1" selected="0">
            <x v="16"/>
          </reference>
          <reference field="40" count="1" selected="0">
            <x v="0"/>
          </reference>
        </references>
      </pivotArea>
    </format>
    <format dxfId="353">
      <pivotArea dataOnly="0" labelOnly="1" outline="0" fieldPosition="0">
        <references count="6">
          <reference field="5" count="1" selected="0">
            <x v="3"/>
          </reference>
          <reference field="9" count="1" selected="0">
            <x v="25"/>
          </reference>
          <reference field="12" count="1" selected="0">
            <x v="1"/>
          </reference>
          <reference field="13" count="1">
            <x v="4"/>
          </reference>
          <reference field="28" count="1" selected="0">
            <x v="16"/>
          </reference>
          <reference field="40" count="1" selected="0">
            <x v="3"/>
          </reference>
        </references>
      </pivotArea>
    </format>
    <format dxfId="352">
      <pivotArea dataOnly="0" labelOnly="1" outline="0" fieldPosition="0">
        <references count="6">
          <reference field="5" count="1" selected="0">
            <x v="5"/>
          </reference>
          <reference field="9" count="1" selected="0">
            <x v="51"/>
          </reference>
          <reference field="12" count="1" selected="0">
            <x v="0"/>
          </reference>
          <reference field="13" count="1">
            <x v="53"/>
          </reference>
          <reference field="28" count="1" selected="0">
            <x v="18"/>
          </reference>
          <reference field="40" count="1" selected="0">
            <x v="7"/>
          </reference>
        </references>
      </pivotArea>
    </format>
    <format dxfId="351">
      <pivotArea dataOnly="0" labelOnly="1" outline="0" fieldPosition="0">
        <references count="6">
          <reference field="5" count="1" selected="0">
            <x v="5"/>
          </reference>
          <reference field="9" count="1" selected="0">
            <x v="13"/>
          </reference>
          <reference field="12" count="1" selected="0">
            <x v="1"/>
          </reference>
          <reference field="13" count="1">
            <x v="31"/>
          </reference>
          <reference field="28" count="1" selected="0">
            <x v="23"/>
          </reference>
          <reference field="40" count="1" selected="0">
            <x v="5"/>
          </reference>
        </references>
      </pivotArea>
    </format>
    <format dxfId="350">
      <pivotArea dataOnly="0" labelOnly="1" outline="0" fieldPosition="0">
        <references count="6">
          <reference field="5" count="1" selected="0">
            <x v="0"/>
          </reference>
          <reference field="9" count="1" selected="0">
            <x v="0"/>
          </reference>
          <reference field="12" count="1" selected="0">
            <x v="0"/>
          </reference>
          <reference field="13" count="1">
            <x v="99"/>
          </reference>
          <reference field="28" count="1" selected="0">
            <x v="25"/>
          </reference>
          <reference field="40" count="1" selected="0">
            <x v="3"/>
          </reference>
        </references>
      </pivotArea>
    </format>
    <format dxfId="349">
      <pivotArea dataOnly="0" labelOnly="1" outline="0" fieldPosition="0">
        <references count="6">
          <reference field="5" count="1" selected="0">
            <x v="0"/>
          </reference>
          <reference field="9" count="1" selected="0">
            <x v="0"/>
          </reference>
          <reference field="12" count="1" selected="0">
            <x v="1"/>
          </reference>
          <reference field="13" count="1">
            <x v="100"/>
          </reference>
          <reference field="28" count="1" selected="0">
            <x v="25"/>
          </reference>
          <reference field="40" count="1" selected="0">
            <x v="3"/>
          </reference>
        </references>
      </pivotArea>
    </format>
    <format dxfId="348">
      <pivotArea dataOnly="0" labelOnly="1" outline="0" fieldPosition="0">
        <references count="2">
          <reference field="5" count="1">
            <x v="3"/>
          </reference>
          <reference field="28" count="1" selected="0">
            <x v="16"/>
          </reference>
        </references>
      </pivotArea>
    </format>
    <format dxfId="347">
      <pivotArea dataOnly="0" labelOnly="1" outline="0" fieldPosition="0">
        <references count="2">
          <reference field="5" count="1">
            <x v="5"/>
          </reference>
          <reference field="28" count="1" selected="0">
            <x v="18"/>
          </reference>
        </references>
      </pivotArea>
    </format>
    <format dxfId="346">
      <pivotArea dataOnly="0" labelOnly="1" outline="0" fieldPosition="0">
        <references count="3">
          <reference field="5" count="1" selected="0">
            <x v="3"/>
          </reference>
          <reference field="9" count="2">
            <x v="23"/>
            <x v="24"/>
          </reference>
          <reference field="28" count="1" selected="0">
            <x v="16"/>
          </reference>
        </references>
      </pivotArea>
    </format>
    <format dxfId="345">
      <pivotArea dataOnly="0" labelOnly="1" outline="0" fieldPosition="0">
        <references count="3">
          <reference field="5" count="1" selected="0">
            <x v="5"/>
          </reference>
          <reference field="9" count="1">
            <x v="51"/>
          </reference>
          <reference field="28" count="1" selected="0">
            <x v="18"/>
          </reference>
        </references>
      </pivotArea>
    </format>
    <format dxfId="344">
      <pivotArea dataOnly="0" labelOnly="1" outline="0" fieldPosition="0">
        <references count="3">
          <reference field="5" count="1" selected="0">
            <x v="5"/>
          </reference>
          <reference field="9" count="1">
            <x v="13"/>
          </reference>
          <reference field="28" count="1" selected="0">
            <x v="23"/>
          </reference>
        </references>
      </pivotArea>
    </format>
    <format dxfId="343">
      <pivotArea dataOnly="0" labelOnly="1" outline="0" fieldPosition="0">
        <references count="4">
          <reference field="5" count="1" selected="0">
            <x v="3"/>
          </reference>
          <reference field="9" count="1" selected="0">
            <x v="23"/>
          </reference>
          <reference field="12" count="1">
            <x v="0"/>
          </reference>
          <reference field="28" count="1" selected="0">
            <x v="16"/>
          </reference>
        </references>
      </pivotArea>
    </format>
    <format dxfId="342">
      <pivotArea dataOnly="0" labelOnly="1" outline="0" fieldPosition="0">
        <references count="4">
          <reference field="5" count="1" selected="0">
            <x v="5"/>
          </reference>
          <reference field="9" count="1" selected="0">
            <x v="13"/>
          </reference>
          <reference field="12" count="1">
            <x v="1"/>
          </reference>
          <reference field="28" count="1" selected="0">
            <x v="23"/>
          </reference>
        </references>
      </pivotArea>
    </format>
    <format dxfId="341">
      <pivotArea dataOnly="0" labelOnly="1" outline="0" fieldPosition="0">
        <references count="5">
          <reference field="5" count="1" selected="0">
            <x v="3"/>
          </reference>
          <reference field="9" count="1" selected="0">
            <x v="23"/>
          </reference>
          <reference field="12" count="1" selected="0">
            <x v="0"/>
          </reference>
          <reference field="28" count="1" selected="0">
            <x v="16"/>
          </reference>
          <reference field="40" count="1">
            <x v="3"/>
          </reference>
        </references>
      </pivotArea>
    </format>
    <format dxfId="340">
      <pivotArea dataOnly="0" labelOnly="1" outline="0" fieldPosition="0">
        <references count="5">
          <reference field="5" count="1" selected="0">
            <x v="5"/>
          </reference>
          <reference field="9" count="1" selected="0">
            <x v="51"/>
          </reference>
          <reference field="12" count="1" selected="0">
            <x v="0"/>
          </reference>
          <reference field="28" count="1" selected="0">
            <x v="18"/>
          </reference>
          <reference field="40" count="1">
            <x v="7"/>
          </reference>
        </references>
      </pivotArea>
    </format>
    <format dxfId="339">
      <pivotArea dataOnly="0" labelOnly="1" outline="0" fieldPosition="0">
        <references count="5">
          <reference field="5" count="1" selected="0">
            <x v="5"/>
          </reference>
          <reference field="9" count="1" selected="0">
            <x v="13"/>
          </reference>
          <reference field="12" count="1" selected="0">
            <x v="1"/>
          </reference>
          <reference field="28" count="1" selected="0">
            <x v="23"/>
          </reference>
          <reference field="40" count="1">
            <x v="5"/>
          </reference>
        </references>
      </pivotArea>
    </format>
    <format dxfId="338">
      <pivotArea outline="0" fieldPosition="0">
        <references count="6">
          <reference field="5" count="2" selected="0">
            <x v="3"/>
            <x v="5"/>
          </reference>
          <reference field="9" count="4" selected="0">
            <x v="13"/>
            <x v="23"/>
            <x v="24"/>
            <x v="51"/>
          </reference>
          <reference field="12" count="2" selected="0">
            <x v="0"/>
            <x v="1"/>
          </reference>
          <reference field="13" count="4" selected="0">
            <x v="7"/>
            <x v="31"/>
            <x v="46"/>
            <x v="53"/>
          </reference>
          <reference field="28" count="3" selected="0">
            <x v="16"/>
            <x v="18"/>
            <x v="23"/>
          </reference>
          <reference field="40" count="3" selected="0">
            <x v="3"/>
            <x v="5"/>
            <x v="7"/>
          </reference>
        </references>
      </pivotArea>
    </format>
    <format dxfId="337">
      <pivotArea dataOnly="0" labelOnly="1" outline="0" fieldPosition="0">
        <references count="1">
          <reference field="28" count="3">
            <x v="16"/>
            <x v="18"/>
            <x v="23"/>
          </reference>
        </references>
      </pivotArea>
    </format>
    <format dxfId="336">
      <pivotArea dataOnly="0" labelOnly="1" outline="0" fieldPosition="0">
        <references count="2">
          <reference field="5" count="1">
            <x v="3"/>
          </reference>
          <reference field="28" count="1" selected="0">
            <x v="16"/>
          </reference>
        </references>
      </pivotArea>
    </format>
    <format dxfId="335">
      <pivotArea dataOnly="0" labelOnly="1" outline="0" fieldPosition="0">
        <references count="2">
          <reference field="5" count="1">
            <x v="5"/>
          </reference>
          <reference field="28" count="1" selected="0">
            <x v="18"/>
          </reference>
        </references>
      </pivotArea>
    </format>
    <format dxfId="334">
      <pivotArea dataOnly="0" labelOnly="1" outline="0" fieldPosition="0">
        <references count="3">
          <reference field="5" count="1" selected="0">
            <x v="3"/>
          </reference>
          <reference field="9" count="2">
            <x v="23"/>
            <x v="24"/>
          </reference>
          <reference field="28" count="1" selected="0">
            <x v="16"/>
          </reference>
        </references>
      </pivotArea>
    </format>
    <format dxfId="333">
      <pivotArea dataOnly="0" labelOnly="1" outline="0" fieldPosition="0">
        <references count="3">
          <reference field="5" count="1" selected="0">
            <x v="5"/>
          </reference>
          <reference field="9" count="1">
            <x v="51"/>
          </reference>
          <reference field="28" count="1" selected="0">
            <x v="18"/>
          </reference>
        </references>
      </pivotArea>
    </format>
    <format dxfId="332">
      <pivotArea dataOnly="0" labelOnly="1" outline="0" fieldPosition="0">
        <references count="3">
          <reference field="5" count="1" selected="0">
            <x v="5"/>
          </reference>
          <reference field="9" count="1">
            <x v="13"/>
          </reference>
          <reference field="28" count="1" selected="0">
            <x v="23"/>
          </reference>
        </references>
      </pivotArea>
    </format>
    <format dxfId="331">
      <pivotArea dataOnly="0" labelOnly="1" outline="0" fieldPosition="0">
        <references count="4">
          <reference field="5" count="1" selected="0">
            <x v="3"/>
          </reference>
          <reference field="9" count="1" selected="0">
            <x v="23"/>
          </reference>
          <reference field="12" count="1">
            <x v="0"/>
          </reference>
          <reference field="28" count="1" selected="0">
            <x v="16"/>
          </reference>
        </references>
      </pivotArea>
    </format>
    <format dxfId="330">
      <pivotArea dataOnly="0" labelOnly="1" outline="0" fieldPosition="0">
        <references count="4">
          <reference field="5" count="1" selected="0">
            <x v="5"/>
          </reference>
          <reference field="9" count="1" selected="0">
            <x v="13"/>
          </reference>
          <reference field="12" count="1">
            <x v="1"/>
          </reference>
          <reference field="28" count="1" selected="0">
            <x v="23"/>
          </reference>
        </references>
      </pivotArea>
    </format>
    <format dxfId="329">
      <pivotArea dataOnly="0" labelOnly="1" outline="0" fieldPosition="0">
        <references count="5">
          <reference field="5" count="1" selected="0">
            <x v="3"/>
          </reference>
          <reference field="9" count="1" selected="0">
            <x v="23"/>
          </reference>
          <reference field="12" count="1" selected="0">
            <x v="0"/>
          </reference>
          <reference field="28" count="1" selected="0">
            <x v="16"/>
          </reference>
          <reference field="40" count="1">
            <x v="3"/>
          </reference>
        </references>
      </pivotArea>
    </format>
    <format dxfId="328">
      <pivotArea dataOnly="0" labelOnly="1" outline="0" fieldPosition="0">
        <references count="5">
          <reference field="5" count="1" selected="0">
            <x v="5"/>
          </reference>
          <reference field="9" count="1" selected="0">
            <x v="51"/>
          </reference>
          <reference field="12" count="1" selected="0">
            <x v="0"/>
          </reference>
          <reference field="28" count="1" selected="0">
            <x v="18"/>
          </reference>
          <reference field="40" count="1">
            <x v="7"/>
          </reference>
        </references>
      </pivotArea>
    </format>
    <format dxfId="327">
      <pivotArea dataOnly="0" labelOnly="1" outline="0" fieldPosition="0">
        <references count="5">
          <reference field="5" count="1" selected="0">
            <x v="5"/>
          </reference>
          <reference field="9" count="1" selected="0">
            <x v="13"/>
          </reference>
          <reference field="12" count="1" selected="0">
            <x v="1"/>
          </reference>
          <reference field="28" count="1" selected="0">
            <x v="23"/>
          </reference>
          <reference field="40" count="1">
            <x v="5"/>
          </reference>
        </references>
      </pivotArea>
    </format>
    <format dxfId="326">
      <pivotArea dataOnly="0" labelOnly="1" outline="0" fieldPosition="0">
        <references count="6">
          <reference field="5" count="1" selected="0">
            <x v="3"/>
          </reference>
          <reference field="9" count="1" selected="0">
            <x v="23"/>
          </reference>
          <reference field="12" count="1" selected="0">
            <x v="0"/>
          </reference>
          <reference field="13" count="1">
            <x v="7"/>
          </reference>
          <reference field="28" count="1" selected="0">
            <x v="16"/>
          </reference>
          <reference field="40" count="1" selected="0">
            <x v="3"/>
          </reference>
        </references>
      </pivotArea>
    </format>
    <format dxfId="325">
      <pivotArea dataOnly="0" labelOnly="1" outline="0" fieldPosition="0">
        <references count="6">
          <reference field="5" count="1" selected="0">
            <x v="3"/>
          </reference>
          <reference field="9" count="1" selected="0">
            <x v="24"/>
          </reference>
          <reference field="12" count="1" selected="0">
            <x v="0"/>
          </reference>
          <reference field="13" count="1">
            <x v="46"/>
          </reference>
          <reference field="28" count="1" selected="0">
            <x v="16"/>
          </reference>
          <reference field="40" count="1" selected="0">
            <x v="3"/>
          </reference>
        </references>
      </pivotArea>
    </format>
    <format dxfId="324">
      <pivotArea dataOnly="0" labelOnly="1" outline="0" fieldPosition="0">
        <references count="6">
          <reference field="5" count="1" selected="0">
            <x v="5"/>
          </reference>
          <reference field="9" count="1" selected="0">
            <x v="51"/>
          </reference>
          <reference field="12" count="1" selected="0">
            <x v="0"/>
          </reference>
          <reference field="13" count="1">
            <x v="53"/>
          </reference>
          <reference field="28" count="1" selected="0">
            <x v="18"/>
          </reference>
          <reference field="40" count="1" selected="0">
            <x v="7"/>
          </reference>
        </references>
      </pivotArea>
    </format>
    <format dxfId="323">
      <pivotArea dataOnly="0" labelOnly="1" outline="0" fieldPosition="0">
        <references count="6">
          <reference field="5" count="1" selected="0">
            <x v="5"/>
          </reference>
          <reference field="9" count="1" selected="0">
            <x v="13"/>
          </reference>
          <reference field="12" count="1" selected="0">
            <x v="1"/>
          </reference>
          <reference field="13" count="1">
            <x v="31"/>
          </reference>
          <reference field="28" count="1" selected="0">
            <x v="23"/>
          </reference>
          <reference field="40" count="1" selected="0">
            <x v="5"/>
          </reference>
        </references>
      </pivotArea>
    </format>
    <format dxfId="322">
      <pivotArea dataOnly="0" labelOnly="1" outline="0" fieldPosition="0">
        <references count="6">
          <reference field="5" count="1" selected="0">
            <x v="3"/>
          </reference>
          <reference field="9" count="1" selected="0">
            <x v="23"/>
          </reference>
          <reference field="12" count="1" selected="0">
            <x v="0"/>
          </reference>
          <reference field="13" count="1">
            <x v="7"/>
          </reference>
          <reference field="28" count="1" selected="0">
            <x v="16"/>
          </reference>
          <reference field="40" count="1" selected="0">
            <x v="3"/>
          </reference>
        </references>
      </pivotArea>
    </format>
    <format dxfId="321">
      <pivotArea dataOnly="0" labelOnly="1" outline="0" fieldPosition="0">
        <references count="6">
          <reference field="5" count="1" selected="0">
            <x v="3"/>
          </reference>
          <reference field="9" count="1" selected="0">
            <x v="24"/>
          </reference>
          <reference field="12" count="1" selected="0">
            <x v="0"/>
          </reference>
          <reference field="13" count="1">
            <x v="46"/>
          </reference>
          <reference field="28" count="1" selected="0">
            <x v="16"/>
          </reference>
          <reference field="40" count="1" selected="0">
            <x v="3"/>
          </reference>
        </references>
      </pivotArea>
    </format>
    <format dxfId="320">
      <pivotArea dataOnly="0" labelOnly="1" outline="0" fieldPosition="0">
        <references count="6">
          <reference field="5" count="1" selected="0">
            <x v="5"/>
          </reference>
          <reference field="9" count="1" selected="0">
            <x v="51"/>
          </reference>
          <reference field="12" count="1" selected="0">
            <x v="0"/>
          </reference>
          <reference field="13" count="1">
            <x v="53"/>
          </reference>
          <reference field="28" count="1" selected="0">
            <x v="18"/>
          </reference>
          <reference field="40" count="1" selected="0">
            <x v="7"/>
          </reference>
        </references>
      </pivotArea>
    </format>
    <format dxfId="319">
      <pivotArea dataOnly="0" labelOnly="1" outline="0" fieldPosition="0">
        <references count="6">
          <reference field="5" count="1" selected="0">
            <x v="5"/>
          </reference>
          <reference field="9" count="1" selected="0">
            <x v="13"/>
          </reference>
          <reference field="12" count="1" selected="0">
            <x v="1"/>
          </reference>
          <reference field="13" count="1">
            <x v="31"/>
          </reference>
          <reference field="28" count="1" selected="0">
            <x v="23"/>
          </reference>
          <reference field="40" count="1" selected="0">
            <x v="5"/>
          </reference>
        </references>
      </pivotArea>
    </format>
    <format dxfId="318">
      <pivotArea dataOnly="0" labelOnly="1" outline="0" fieldPosition="0">
        <references count="6">
          <reference field="5" count="1" selected="0">
            <x v="3"/>
          </reference>
          <reference field="9" count="1" selected="0">
            <x v="23"/>
          </reference>
          <reference field="12" count="1" selected="0">
            <x v="0"/>
          </reference>
          <reference field="13" count="1">
            <x v="7"/>
          </reference>
          <reference field="28" count="1" selected="0">
            <x v="16"/>
          </reference>
          <reference field="40" count="1" selected="0">
            <x v="3"/>
          </reference>
        </references>
      </pivotArea>
    </format>
    <format dxfId="317">
      <pivotArea dataOnly="0" labelOnly="1" outline="0" fieldPosition="0">
        <references count="6">
          <reference field="5" count="1" selected="0">
            <x v="3"/>
          </reference>
          <reference field="9" count="1" selected="0">
            <x v="24"/>
          </reference>
          <reference field="12" count="1" selected="0">
            <x v="0"/>
          </reference>
          <reference field="13" count="1">
            <x v="46"/>
          </reference>
          <reference field="28" count="1" selected="0">
            <x v="16"/>
          </reference>
          <reference field="40" count="1" selected="0">
            <x v="3"/>
          </reference>
        </references>
      </pivotArea>
    </format>
    <format dxfId="316">
      <pivotArea dataOnly="0" labelOnly="1" outline="0" fieldPosition="0">
        <references count="6">
          <reference field="5" count="1" selected="0">
            <x v="5"/>
          </reference>
          <reference field="9" count="1" selected="0">
            <x v="51"/>
          </reference>
          <reference field="12" count="1" selected="0">
            <x v="0"/>
          </reference>
          <reference field="13" count="1">
            <x v="53"/>
          </reference>
          <reference field="28" count="1" selected="0">
            <x v="18"/>
          </reference>
          <reference field="40" count="1" selected="0">
            <x v="7"/>
          </reference>
        </references>
      </pivotArea>
    </format>
    <format dxfId="315">
      <pivotArea dataOnly="0" labelOnly="1" outline="0" fieldPosition="0">
        <references count="6">
          <reference field="5" count="1" selected="0">
            <x v="5"/>
          </reference>
          <reference field="9" count="1" selected="0">
            <x v="13"/>
          </reference>
          <reference field="12" count="1" selected="0">
            <x v="1"/>
          </reference>
          <reference field="13" count="1">
            <x v="31"/>
          </reference>
          <reference field="28" count="1" selected="0">
            <x v="23"/>
          </reference>
          <reference field="40" count="1" selected="0">
            <x v="5"/>
          </reference>
        </references>
      </pivotArea>
    </format>
    <format dxfId="314">
      <pivotArea dataOnly="0" labelOnly="1" outline="0" fieldPosition="0">
        <references count="2">
          <reference field="5" count="1">
            <x v="8"/>
          </reference>
          <reference field="28" count="1" selected="0">
            <x v="23"/>
          </reference>
        </references>
      </pivotArea>
    </format>
    <format dxfId="313">
      <pivotArea dataOnly="0" labelOnly="1" outline="0" fieldPosition="0">
        <references count="2">
          <reference field="5" count="2">
            <x v="6"/>
            <x v="8"/>
          </reference>
          <reference field="28" count="1" selected="0">
            <x v="24"/>
          </reference>
        </references>
      </pivotArea>
    </format>
    <format dxfId="312">
      <pivotArea dataOnly="0" labelOnly="1" outline="0" fieldPosition="0">
        <references count="3">
          <reference field="5" count="1" selected="0">
            <x v="8"/>
          </reference>
          <reference field="9" count="1">
            <x v="37"/>
          </reference>
          <reference field="28" count="1" selected="0">
            <x v="23"/>
          </reference>
        </references>
      </pivotArea>
    </format>
    <format dxfId="311">
      <pivotArea dataOnly="0" labelOnly="1" outline="0" fieldPosition="0">
        <references count="3">
          <reference field="5" count="1" selected="0">
            <x v="6"/>
          </reference>
          <reference field="9" count="2">
            <x v="25"/>
            <x v="26"/>
          </reference>
          <reference field="28" count="1" selected="0">
            <x v="24"/>
          </reference>
        </references>
      </pivotArea>
    </format>
    <format dxfId="310">
      <pivotArea dataOnly="0" labelOnly="1" outline="0" fieldPosition="0">
        <references count="3">
          <reference field="5" count="1" selected="0">
            <x v="8"/>
          </reference>
          <reference field="9" count="1">
            <x v="31"/>
          </reference>
          <reference field="28" count="1" selected="0">
            <x v="24"/>
          </reference>
        </references>
      </pivotArea>
    </format>
    <format dxfId="309">
      <pivotArea dataOnly="0" labelOnly="1" outline="0" fieldPosition="0">
        <references count="4">
          <reference field="5" count="1" selected="0">
            <x v="8"/>
          </reference>
          <reference field="9" count="1" selected="0">
            <x v="37"/>
          </reference>
          <reference field="12" count="1">
            <x v="0"/>
          </reference>
          <reference field="28" count="1" selected="0">
            <x v="23"/>
          </reference>
        </references>
      </pivotArea>
    </format>
    <format dxfId="308">
      <pivotArea dataOnly="0" labelOnly="1" outline="0" fieldPosition="0">
        <references count="5">
          <reference field="5" count="1" selected="0">
            <x v="8"/>
          </reference>
          <reference field="9" count="1" selected="0">
            <x v="37"/>
          </reference>
          <reference field="12" count="1" selected="0">
            <x v="0"/>
          </reference>
          <reference field="28" count="1" selected="0">
            <x v="23"/>
          </reference>
          <reference field="40" count="1">
            <x v="5"/>
          </reference>
        </references>
      </pivotArea>
    </format>
    <format dxfId="307">
      <pivotArea dataOnly="0" labelOnly="1" outline="0" fieldPosition="0">
        <references count="5">
          <reference field="5" count="1" selected="0">
            <x v="6"/>
          </reference>
          <reference field="9" count="1" selected="0">
            <x v="25"/>
          </reference>
          <reference field="12" count="1" selected="0">
            <x v="0"/>
          </reference>
          <reference field="28" count="1" selected="0">
            <x v="24"/>
          </reference>
          <reference field="40" count="1">
            <x v="8"/>
          </reference>
        </references>
      </pivotArea>
    </format>
    <format dxfId="306">
      <pivotArea dataOnly="0" labelOnly="1" outline="0" fieldPosition="0">
        <references count="5">
          <reference field="5" count="1" selected="0">
            <x v="6"/>
          </reference>
          <reference field="9" count="1" selected="0">
            <x v="26"/>
          </reference>
          <reference field="12" count="1" selected="0">
            <x v="0"/>
          </reference>
          <reference field="28" count="1" selected="0">
            <x v="24"/>
          </reference>
          <reference field="40" count="1">
            <x v="10"/>
          </reference>
        </references>
      </pivotArea>
    </format>
    <format dxfId="305">
      <pivotArea dataOnly="0" labelOnly="1" outline="0" fieldPosition="0">
        <references count="5">
          <reference field="5" count="1" selected="0">
            <x v="8"/>
          </reference>
          <reference field="9" count="1" selected="0">
            <x v="31"/>
          </reference>
          <reference field="12" count="1" selected="0">
            <x v="0"/>
          </reference>
          <reference field="28" count="1" selected="0">
            <x v="24"/>
          </reference>
          <reference field="40" count="1">
            <x v="5"/>
          </reference>
        </references>
      </pivotArea>
    </format>
    <format dxfId="304">
      <pivotArea dataOnly="0" labelOnly="1" outline="0" fieldPosition="0">
        <references count="6">
          <reference field="5" count="1" selected="0">
            <x v="8"/>
          </reference>
          <reference field="9" count="1" selected="0">
            <x v="37"/>
          </reference>
          <reference field="12" count="1" selected="0">
            <x v="0"/>
          </reference>
          <reference field="13" count="1">
            <x v="36"/>
          </reference>
          <reference field="28" count="1" selected="0">
            <x v="23"/>
          </reference>
          <reference field="40" count="1" selected="0">
            <x v="5"/>
          </reference>
        </references>
      </pivotArea>
    </format>
    <format dxfId="303">
      <pivotArea dataOnly="0" labelOnly="1" outline="0" fieldPosition="0">
        <references count="6">
          <reference field="5" count="1" selected="0">
            <x v="6"/>
          </reference>
          <reference field="9" count="1" selected="0">
            <x v="25"/>
          </reference>
          <reference field="12" count="1" selected="0">
            <x v="0"/>
          </reference>
          <reference field="13" count="1">
            <x v="15"/>
          </reference>
          <reference field="28" count="1" selected="0">
            <x v="24"/>
          </reference>
          <reference field="40" count="1" selected="0">
            <x v="8"/>
          </reference>
        </references>
      </pivotArea>
    </format>
    <format dxfId="302">
      <pivotArea dataOnly="0" labelOnly="1" outline="0" fieldPosition="0">
        <references count="6">
          <reference field="5" count="1" selected="0">
            <x v="6"/>
          </reference>
          <reference field="9" count="1" selected="0">
            <x v="26"/>
          </reference>
          <reference field="12" count="1" selected="0">
            <x v="0"/>
          </reference>
          <reference field="13" count="1">
            <x v="75"/>
          </reference>
          <reference field="28" count="1" selected="0">
            <x v="24"/>
          </reference>
          <reference field="40" count="1" selected="0">
            <x v="10"/>
          </reference>
        </references>
      </pivotArea>
    </format>
    <format dxfId="301">
      <pivotArea dataOnly="0" labelOnly="1" outline="0" fieldPosition="0">
        <references count="6">
          <reference field="5" count="1" selected="0">
            <x v="8"/>
          </reference>
          <reference field="9" count="1" selected="0">
            <x v="31"/>
          </reference>
          <reference field="12" count="1" selected="0">
            <x v="0"/>
          </reference>
          <reference field="13" count="1">
            <x v="65"/>
          </reference>
          <reference field="28" count="1" selected="0">
            <x v="24"/>
          </reference>
          <reference field="40" count="1" selected="0">
            <x v="5"/>
          </reference>
        </references>
      </pivotArea>
    </format>
    <format dxfId="300">
      <pivotArea outline="0" fieldPosition="0">
        <references count="6">
          <reference field="5" count="2" selected="0">
            <x v="6"/>
            <x v="8"/>
          </reference>
          <reference field="9" count="4" selected="0">
            <x v="25"/>
            <x v="26"/>
            <x v="31"/>
            <x v="37"/>
          </reference>
          <reference field="12" count="1" selected="0">
            <x v="0"/>
          </reference>
          <reference field="13" count="4" selected="0">
            <x v="15"/>
            <x v="36"/>
            <x v="65"/>
            <x v="75"/>
          </reference>
          <reference field="28" count="2" selected="0">
            <x v="23"/>
            <x v="24"/>
          </reference>
          <reference field="40" count="3" selected="0">
            <x v="5"/>
            <x v="8"/>
            <x v="10"/>
          </reference>
        </references>
      </pivotArea>
    </format>
    <format dxfId="299">
      <pivotArea field="28" type="button" dataOnly="0" labelOnly="1" outline="0" axis="axisRow" fieldPosition="0"/>
    </format>
    <format dxfId="298">
      <pivotArea field="5" type="button" dataOnly="0" labelOnly="1" outline="0" axis="axisRow" fieldPosition="1"/>
    </format>
    <format dxfId="297">
      <pivotArea field="9" type="button" dataOnly="0" labelOnly="1" outline="0" axis="axisRow" fieldPosition="2"/>
    </format>
    <format dxfId="296">
      <pivotArea field="12" type="button" dataOnly="0" labelOnly="1" outline="0" axis="axisRow" fieldPosition="3"/>
    </format>
    <format dxfId="295">
      <pivotArea field="40" type="button" dataOnly="0" labelOnly="1" outline="0" axis="axisRow" fieldPosition="4"/>
    </format>
    <format dxfId="294">
      <pivotArea field="13" type="button" dataOnly="0" labelOnly="1" outline="0" axis="axisRow" fieldPosition="5"/>
    </format>
    <format dxfId="293">
      <pivotArea dataOnly="0" labelOnly="1" outline="0" fieldPosition="0">
        <references count="1">
          <reference field="28" count="2">
            <x v="23"/>
            <x v="24"/>
          </reference>
        </references>
      </pivotArea>
    </format>
    <format dxfId="292">
      <pivotArea dataOnly="0" labelOnly="1" outline="0" fieldPosition="0">
        <references count="2">
          <reference field="5" count="1">
            <x v="8"/>
          </reference>
          <reference field="28" count="1" selected="0">
            <x v="23"/>
          </reference>
        </references>
      </pivotArea>
    </format>
    <format dxfId="291">
      <pivotArea dataOnly="0" labelOnly="1" outline="0" fieldPosition="0">
        <references count="2">
          <reference field="5" count="2">
            <x v="6"/>
            <x v="8"/>
          </reference>
          <reference field="28" count="1" selected="0">
            <x v="24"/>
          </reference>
        </references>
      </pivotArea>
    </format>
    <format dxfId="290">
      <pivotArea dataOnly="0" labelOnly="1" outline="0" fieldPosition="0">
        <references count="3">
          <reference field="5" count="1" selected="0">
            <x v="8"/>
          </reference>
          <reference field="9" count="1">
            <x v="37"/>
          </reference>
          <reference field="28" count="1" selected="0">
            <x v="23"/>
          </reference>
        </references>
      </pivotArea>
    </format>
    <format dxfId="289">
      <pivotArea dataOnly="0" labelOnly="1" outline="0" fieldPosition="0">
        <references count="3">
          <reference field="5" count="1" selected="0">
            <x v="6"/>
          </reference>
          <reference field="9" count="2">
            <x v="25"/>
            <x v="26"/>
          </reference>
          <reference field="28" count="1" selected="0">
            <x v="24"/>
          </reference>
        </references>
      </pivotArea>
    </format>
    <format dxfId="288">
      <pivotArea dataOnly="0" labelOnly="1" outline="0" fieldPosition="0">
        <references count="3">
          <reference field="5" count="1" selected="0">
            <x v="8"/>
          </reference>
          <reference field="9" count="1">
            <x v="31"/>
          </reference>
          <reference field="28" count="1" selected="0">
            <x v="24"/>
          </reference>
        </references>
      </pivotArea>
    </format>
    <format dxfId="287">
      <pivotArea dataOnly="0" labelOnly="1" outline="0" fieldPosition="0">
        <references count="4">
          <reference field="5" count="1" selected="0">
            <x v="8"/>
          </reference>
          <reference field="9" count="1" selected="0">
            <x v="37"/>
          </reference>
          <reference field="12" count="1">
            <x v="0"/>
          </reference>
          <reference field="28" count="1" selected="0">
            <x v="23"/>
          </reference>
        </references>
      </pivotArea>
    </format>
    <format dxfId="286">
      <pivotArea dataOnly="0" labelOnly="1" outline="0" fieldPosition="0">
        <references count="5">
          <reference field="5" count="1" selected="0">
            <x v="8"/>
          </reference>
          <reference field="9" count="1" selected="0">
            <x v="37"/>
          </reference>
          <reference field="12" count="1" selected="0">
            <x v="0"/>
          </reference>
          <reference field="28" count="1" selected="0">
            <x v="23"/>
          </reference>
          <reference field="40" count="1">
            <x v="5"/>
          </reference>
        </references>
      </pivotArea>
    </format>
    <format dxfId="285">
      <pivotArea dataOnly="0" labelOnly="1" outline="0" fieldPosition="0">
        <references count="5">
          <reference field="5" count="1" selected="0">
            <x v="6"/>
          </reference>
          <reference field="9" count="1" selected="0">
            <x v="25"/>
          </reference>
          <reference field="12" count="1" selected="0">
            <x v="0"/>
          </reference>
          <reference field="28" count="1" selected="0">
            <x v="24"/>
          </reference>
          <reference field="40" count="1">
            <x v="8"/>
          </reference>
        </references>
      </pivotArea>
    </format>
    <format dxfId="284">
      <pivotArea dataOnly="0" labelOnly="1" outline="0" fieldPosition="0">
        <references count="5">
          <reference field="5" count="1" selected="0">
            <x v="6"/>
          </reference>
          <reference field="9" count="1" selected="0">
            <x v="26"/>
          </reference>
          <reference field="12" count="1" selected="0">
            <x v="0"/>
          </reference>
          <reference field="28" count="1" selected="0">
            <x v="24"/>
          </reference>
          <reference field="40" count="1">
            <x v="10"/>
          </reference>
        </references>
      </pivotArea>
    </format>
    <format dxfId="283">
      <pivotArea dataOnly="0" labelOnly="1" outline="0" fieldPosition="0">
        <references count="5">
          <reference field="5" count="1" selected="0">
            <x v="8"/>
          </reference>
          <reference field="9" count="1" selected="0">
            <x v="31"/>
          </reference>
          <reference field="12" count="1" selected="0">
            <x v="0"/>
          </reference>
          <reference field="28" count="1" selected="0">
            <x v="24"/>
          </reference>
          <reference field="40" count="1">
            <x v="5"/>
          </reference>
        </references>
      </pivotArea>
    </format>
    <format dxfId="282">
      <pivotArea dataOnly="0" labelOnly="1" outline="0" fieldPosition="0">
        <references count="6">
          <reference field="5" count="1" selected="0">
            <x v="8"/>
          </reference>
          <reference field="9" count="1" selected="0">
            <x v="37"/>
          </reference>
          <reference field="12" count="1" selected="0">
            <x v="0"/>
          </reference>
          <reference field="13" count="1">
            <x v="36"/>
          </reference>
          <reference field="28" count="1" selected="0">
            <x v="23"/>
          </reference>
          <reference field="40" count="1" selected="0">
            <x v="5"/>
          </reference>
        </references>
      </pivotArea>
    </format>
    <format dxfId="281">
      <pivotArea dataOnly="0" labelOnly="1" outline="0" fieldPosition="0">
        <references count="6">
          <reference field="5" count="1" selected="0">
            <x v="6"/>
          </reference>
          <reference field="9" count="1" selected="0">
            <x v="25"/>
          </reference>
          <reference field="12" count="1" selected="0">
            <x v="0"/>
          </reference>
          <reference field="13" count="1">
            <x v="15"/>
          </reference>
          <reference field="28" count="1" selected="0">
            <x v="24"/>
          </reference>
          <reference field="40" count="1" selected="0">
            <x v="8"/>
          </reference>
        </references>
      </pivotArea>
    </format>
    <format dxfId="280">
      <pivotArea dataOnly="0" labelOnly="1" outline="0" fieldPosition="0">
        <references count="6">
          <reference field="5" count="1" selected="0">
            <x v="6"/>
          </reference>
          <reference field="9" count="1" selected="0">
            <x v="26"/>
          </reference>
          <reference field="12" count="1" selected="0">
            <x v="0"/>
          </reference>
          <reference field="13" count="1">
            <x v="75"/>
          </reference>
          <reference field="28" count="1" selected="0">
            <x v="24"/>
          </reference>
          <reference field="40" count="1" selected="0">
            <x v="10"/>
          </reference>
        </references>
      </pivotArea>
    </format>
    <format dxfId="279">
      <pivotArea dataOnly="0" labelOnly="1" outline="0" fieldPosition="0">
        <references count="6">
          <reference field="5" count="1" selected="0">
            <x v="8"/>
          </reference>
          <reference field="9" count="1" selected="0">
            <x v="31"/>
          </reference>
          <reference field="12" count="1" selected="0">
            <x v="0"/>
          </reference>
          <reference field="13" count="1">
            <x v="65"/>
          </reference>
          <reference field="28" count="1" selected="0">
            <x v="24"/>
          </reference>
          <reference field="40" count="1" selected="0">
            <x v="5"/>
          </reference>
        </references>
      </pivotArea>
    </format>
    <format dxfId="278">
      <pivotArea dataOnly="0" labelOnly="1" outline="0" fieldPosition="0">
        <references count="3">
          <reference field="5" count="1" selected="0">
            <x v="8"/>
          </reference>
          <reference field="9" count="1">
            <x v="37"/>
          </reference>
          <reference field="28" count="1" selected="0">
            <x v="23"/>
          </reference>
        </references>
      </pivotArea>
    </format>
    <format dxfId="277">
      <pivotArea dataOnly="0" labelOnly="1" outline="0" fieldPosition="0">
        <references count="3">
          <reference field="5" count="1" selected="0">
            <x v="6"/>
          </reference>
          <reference field="9" count="2">
            <x v="25"/>
            <x v="26"/>
          </reference>
          <reference field="28" count="1" selected="0">
            <x v="24"/>
          </reference>
        </references>
      </pivotArea>
    </format>
    <format dxfId="276">
      <pivotArea dataOnly="0" labelOnly="1" outline="0" fieldPosition="0">
        <references count="4">
          <reference field="5" count="1" selected="0">
            <x v="8"/>
          </reference>
          <reference field="9" count="1" selected="0">
            <x v="37"/>
          </reference>
          <reference field="12" count="1">
            <x v="0"/>
          </reference>
          <reference field="28" count="1" selected="0">
            <x v="23"/>
          </reference>
        </references>
      </pivotArea>
    </format>
    <format dxfId="275">
      <pivotArea dataOnly="0" labelOnly="1" outline="0" fieldPosition="0">
        <references count="5">
          <reference field="5" count="1" selected="0">
            <x v="8"/>
          </reference>
          <reference field="9" count="1" selected="0">
            <x v="37"/>
          </reference>
          <reference field="12" count="1" selected="0">
            <x v="0"/>
          </reference>
          <reference field="28" count="1" selected="0">
            <x v="23"/>
          </reference>
          <reference field="40" count="1">
            <x v="5"/>
          </reference>
        </references>
      </pivotArea>
    </format>
    <format dxfId="274">
      <pivotArea dataOnly="0" labelOnly="1" outline="0" fieldPosition="0">
        <references count="5">
          <reference field="5" count="1" selected="0">
            <x v="6"/>
          </reference>
          <reference field="9" count="1" selected="0">
            <x v="25"/>
          </reference>
          <reference field="12" count="1" selected="0">
            <x v="0"/>
          </reference>
          <reference field="28" count="1" selected="0">
            <x v="24"/>
          </reference>
          <reference field="40" count="1">
            <x v="8"/>
          </reference>
        </references>
      </pivotArea>
    </format>
    <format dxfId="273">
      <pivotArea dataOnly="0" labelOnly="1" outline="0" fieldPosition="0">
        <references count="5">
          <reference field="5" count="1" selected="0">
            <x v="6"/>
          </reference>
          <reference field="9" count="1" selected="0">
            <x v="26"/>
          </reference>
          <reference field="12" count="1" selected="0">
            <x v="0"/>
          </reference>
          <reference field="28" count="1" selected="0">
            <x v="24"/>
          </reference>
          <reference field="40" count="1">
            <x v="10"/>
          </reference>
        </references>
      </pivotArea>
    </format>
    <format dxfId="272">
      <pivotArea dataOnly="0" labelOnly="1" outline="0" fieldPosition="0">
        <references count="1">
          <reference field="28" count="1">
            <x v="23"/>
          </reference>
        </references>
      </pivotArea>
    </format>
    <format dxfId="271">
      <pivotArea dataOnly="0" labelOnly="1" outline="0" fieldPosition="0">
        <references count="1">
          <reference field="28" count="1">
            <x v="24"/>
          </reference>
        </references>
      </pivotArea>
    </format>
    <format dxfId="270">
      <pivotArea outline="0" fieldPosition="0">
        <references count="6">
          <reference field="5" count="2" selected="0">
            <x v="6"/>
            <x v="8"/>
          </reference>
          <reference field="9" count="3" selected="0">
            <x v="25"/>
            <x v="26"/>
            <x v="37"/>
          </reference>
          <reference field="12" count="1" selected="0">
            <x v="0"/>
          </reference>
          <reference field="13" count="3" selected="0">
            <x v="15"/>
            <x v="36"/>
            <x v="75"/>
          </reference>
          <reference field="28" count="2" selected="0">
            <x v="23"/>
            <x v="24"/>
          </reference>
          <reference field="40" count="3" selected="0">
            <x v="5"/>
            <x v="8"/>
            <x v="10"/>
          </reference>
        </references>
      </pivotArea>
    </format>
    <format dxfId="269">
      <pivotArea dataOnly="0" labelOnly="1" outline="0" fieldPosition="0">
        <references count="2">
          <reference field="5" count="1">
            <x v="8"/>
          </reference>
          <reference field="28" count="1" selected="0">
            <x v="23"/>
          </reference>
        </references>
      </pivotArea>
    </format>
    <format dxfId="268">
      <pivotArea dataOnly="0" labelOnly="1" outline="0" fieldPosition="0">
        <references count="2">
          <reference field="5" count="1">
            <x v="6"/>
          </reference>
          <reference field="28" count="1" selected="0">
            <x v="24"/>
          </reference>
        </references>
      </pivotArea>
    </format>
    <format dxfId="267">
      <pivotArea dataOnly="0" labelOnly="1" outline="0" fieldPosition="0">
        <references count="3">
          <reference field="5" count="1" selected="0">
            <x v="8"/>
          </reference>
          <reference field="9" count="1">
            <x v="37"/>
          </reference>
          <reference field="28" count="1" selected="0">
            <x v="23"/>
          </reference>
        </references>
      </pivotArea>
    </format>
    <format dxfId="266">
      <pivotArea dataOnly="0" labelOnly="1" outline="0" fieldPosition="0">
        <references count="3">
          <reference field="5" count="1" selected="0">
            <x v="6"/>
          </reference>
          <reference field="9" count="2">
            <x v="25"/>
            <x v="26"/>
          </reference>
          <reference field="28" count="1" selected="0">
            <x v="24"/>
          </reference>
        </references>
      </pivotArea>
    </format>
    <format dxfId="265">
      <pivotArea dataOnly="0" labelOnly="1" outline="0" fieldPosition="0">
        <references count="4">
          <reference field="5" count="1" selected="0">
            <x v="8"/>
          </reference>
          <reference field="9" count="1" selected="0">
            <x v="37"/>
          </reference>
          <reference field="12" count="1">
            <x v="0"/>
          </reference>
          <reference field="28" count="1" selected="0">
            <x v="23"/>
          </reference>
        </references>
      </pivotArea>
    </format>
    <format dxfId="264">
      <pivotArea dataOnly="0" labelOnly="1" outline="0" fieldPosition="0">
        <references count="5">
          <reference field="5" count="1" selected="0">
            <x v="8"/>
          </reference>
          <reference field="9" count="1" selected="0">
            <x v="37"/>
          </reference>
          <reference field="12" count="1" selected="0">
            <x v="0"/>
          </reference>
          <reference field="28" count="1" selected="0">
            <x v="23"/>
          </reference>
          <reference field="40" count="1">
            <x v="5"/>
          </reference>
        </references>
      </pivotArea>
    </format>
    <format dxfId="263">
      <pivotArea dataOnly="0" labelOnly="1" outline="0" fieldPosition="0">
        <references count="5">
          <reference field="5" count="1" selected="0">
            <x v="6"/>
          </reference>
          <reference field="9" count="1" selected="0">
            <x v="25"/>
          </reference>
          <reference field="12" count="1" selected="0">
            <x v="0"/>
          </reference>
          <reference field="28" count="1" selected="0">
            <x v="24"/>
          </reference>
          <reference field="40" count="1">
            <x v="8"/>
          </reference>
        </references>
      </pivotArea>
    </format>
    <format dxfId="262">
      <pivotArea dataOnly="0" labelOnly="1" outline="0" fieldPosition="0">
        <references count="5">
          <reference field="5" count="1" selected="0">
            <x v="6"/>
          </reference>
          <reference field="9" count="1" selected="0">
            <x v="26"/>
          </reference>
          <reference field="12" count="1" selected="0">
            <x v="0"/>
          </reference>
          <reference field="28" count="1" selected="0">
            <x v="24"/>
          </reference>
          <reference field="40" count="1">
            <x v="10"/>
          </reference>
        </references>
      </pivotArea>
    </format>
    <format dxfId="261">
      <pivotArea dataOnly="0" labelOnly="1" outline="0" fieldPosition="0">
        <references count="6">
          <reference field="5" count="1" selected="0">
            <x v="8"/>
          </reference>
          <reference field="9" count="1" selected="0">
            <x v="37"/>
          </reference>
          <reference field="12" count="1" selected="0">
            <x v="0"/>
          </reference>
          <reference field="13" count="1">
            <x v="36"/>
          </reference>
          <reference field="28" count="1" selected="0">
            <x v="23"/>
          </reference>
          <reference field="40" count="1" selected="0">
            <x v="5"/>
          </reference>
        </references>
      </pivotArea>
    </format>
    <format dxfId="260">
      <pivotArea dataOnly="0" labelOnly="1" outline="0" fieldPosition="0">
        <references count="6">
          <reference field="5" count="1" selected="0">
            <x v="6"/>
          </reference>
          <reference field="9" count="1" selected="0">
            <x v="25"/>
          </reference>
          <reference field="12" count="1" selected="0">
            <x v="0"/>
          </reference>
          <reference field="13" count="1">
            <x v="15"/>
          </reference>
          <reference field="28" count="1" selected="0">
            <x v="24"/>
          </reference>
          <reference field="40" count="1" selected="0">
            <x v="8"/>
          </reference>
        </references>
      </pivotArea>
    </format>
    <format dxfId="259">
      <pivotArea dataOnly="0" labelOnly="1" outline="0" fieldPosition="0">
        <references count="6">
          <reference field="5" count="1" selected="0">
            <x v="6"/>
          </reference>
          <reference field="9" count="1" selected="0">
            <x v="26"/>
          </reference>
          <reference field="12" count="1" selected="0">
            <x v="0"/>
          </reference>
          <reference field="13" count="1">
            <x v="75"/>
          </reference>
          <reference field="28" count="1" selected="0">
            <x v="24"/>
          </reference>
          <reference field="40" count="1" selected="0">
            <x v="1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DCB906FD-A4AF-4546-8D95-2B4C62CC12FA}" name="TablaDinámica4" cacheId="1" applyNumberFormats="0" applyBorderFormats="0" applyFontFormats="0" applyPatternFormats="0" applyAlignmentFormats="0" applyWidthHeightFormats="1" dataCaption="Valores" updatedVersion="6" minRefreshableVersion="3" useAutoFormatting="1" itemPrintTitles="1" createdVersion="6" indent="0" compact="0" compactData="0" gridDropZones="1" multipleFieldFilters="0">
  <location ref="A167:D172" firstHeaderRow="2" firstDataRow="2" firstDataCol="3" rowPageCount="1" colPageCount="1"/>
  <pivotFields count="43">
    <pivotField compact="0" outline="0" showAll="0"/>
    <pivotField dataField="1"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pivotField compact="0" outline="0" showAll="0"/>
    <pivotField axis="axisRow" compact="0" outline="0" showAll="0" defaultSubtotal="0">
      <items count="53">
        <item x="6"/>
        <item x="7"/>
        <item x="8"/>
        <item x="9"/>
        <item x="42"/>
        <item x="10"/>
        <item x="43"/>
        <item x="44"/>
        <item x="11"/>
        <item x="12"/>
        <item x="20"/>
        <item x="51"/>
        <item x="33"/>
        <item x="0"/>
        <item x="13"/>
        <item x="1"/>
        <item x="34"/>
        <item x="30"/>
        <item x="39"/>
        <item x="31"/>
        <item x="32"/>
        <item x="2"/>
        <item x="50"/>
        <item x="3"/>
        <item x="23"/>
        <item x="4"/>
        <item x="5"/>
        <item x="14"/>
        <item x="15"/>
        <item x="24"/>
        <item x="49"/>
        <item x="16"/>
        <item x="35"/>
        <item x="40"/>
        <item x="36"/>
        <item x="38"/>
        <item x="41"/>
        <item x="17"/>
        <item x="18"/>
        <item x="25"/>
        <item x="52"/>
        <item x="26"/>
        <item x="21"/>
        <item x="27"/>
        <item x="28"/>
        <item x="29"/>
        <item x="45"/>
        <item x="47"/>
        <item x="48"/>
        <item x="46"/>
        <item x="19"/>
        <item x="22"/>
        <item x="37"/>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26">
        <item h="1" x="18"/>
        <item h="1" x="20"/>
        <item h="1" x="17"/>
        <item h="1" x="19"/>
        <item h="1" x="5"/>
        <item h="1" x="6"/>
        <item h="1" x="9"/>
        <item h="1" x="4"/>
        <item h="1" x="8"/>
        <item h="1" x="7"/>
        <item h="1" x="3"/>
        <item h="1" x="2"/>
        <item h="1" x="10"/>
        <item h="1" x="11"/>
        <item h="1" x="1"/>
        <item h="1" x="0"/>
        <item h="1" m="1" x="24"/>
        <item h="1" x="13"/>
        <item h="1" x="12"/>
        <item x="21"/>
        <item x="15"/>
        <item h="1" x="22"/>
        <item h="1" x="16"/>
        <item h="1" x="14"/>
        <item h="1" x="23"/>
        <item t="default"/>
      </items>
    </pivotField>
    <pivotField compact="0" numFmtId="166" outline="0" showAll="0"/>
    <pivotField compact="0" outline="0" showAll="0"/>
    <pivotField compact="0" outline="0" showAll="0"/>
    <pivotField compact="0" numFmtId="2" outline="0" showAll="0"/>
    <pivotField compact="0" outline="0" showAll="0"/>
    <pivotField compact="0" outline="0" showAll="0"/>
    <pivotField compact="0" outline="0" showAll="0"/>
    <pivotField compact="0" outline="0" showAll="0"/>
    <pivotField axis="axisRow" compact="0" outline="0" showAll="0" defaultSubtotal="0">
      <items count="34">
        <item m="1" x="29"/>
        <item x="19"/>
        <item x="6"/>
        <item x="1"/>
        <item m="1" x="28"/>
        <item x="20"/>
        <item x="14"/>
        <item x="5"/>
        <item x="13"/>
        <item x="12"/>
        <item m="1" x="25"/>
        <item m="1" x="27"/>
        <item x="16"/>
        <item x="21"/>
        <item x="23"/>
        <item m="1" x="24"/>
        <item x="11"/>
        <item x="3"/>
        <item x="0"/>
        <item x="7"/>
        <item x="10"/>
        <item x="9"/>
        <item x="22"/>
        <item m="1" x="26"/>
        <item x="15"/>
        <item x="18"/>
        <item x="17"/>
        <item x="8"/>
        <item x="4"/>
        <item x="2"/>
        <item m="1" x="31"/>
        <item m="1" x="30"/>
        <item m="1" x="33"/>
        <item m="1" x="32"/>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Page" compact="0" outline="0" multipleItemSelectionAllowed="1" showAll="0">
      <items count="3">
        <item x="0"/>
        <item h="1" x="1"/>
        <item t="default"/>
      </items>
    </pivotField>
  </pivotFields>
  <rowFields count="3">
    <field x="28"/>
    <field x="9"/>
    <field x="19"/>
  </rowFields>
  <rowItems count="4">
    <i>
      <x v="12"/>
      <x v="11"/>
      <x v="19"/>
    </i>
    <i>
      <x v="14"/>
      <x v="11"/>
      <x v="19"/>
    </i>
    <i>
      <x v="27"/>
      <x v="34"/>
      <x v="20"/>
    </i>
    <i t="grand">
      <x/>
    </i>
  </rowItems>
  <colItems count="1">
    <i/>
  </colItems>
  <pageFields count="1">
    <pageField fld="42" hier="-1"/>
  </pageFields>
  <dataFields count="1">
    <dataField name="Cuenta de COD_FILA"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ivotTable" Target="../pivotTables/pivotTable8.xml"/><Relationship Id="rId13" Type="http://schemas.openxmlformats.org/officeDocument/2006/relationships/drawing" Target="../drawings/drawing1.xml"/><Relationship Id="rId3" Type="http://schemas.openxmlformats.org/officeDocument/2006/relationships/pivotTable" Target="../pivotTables/pivotTable3.xml"/><Relationship Id="rId7" Type="http://schemas.openxmlformats.org/officeDocument/2006/relationships/pivotTable" Target="../pivotTables/pivotTable7.xml"/><Relationship Id="rId12"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11" Type="http://schemas.openxmlformats.org/officeDocument/2006/relationships/pivotTable" Target="../pivotTables/pivotTable11.xml"/><Relationship Id="rId5" Type="http://schemas.openxmlformats.org/officeDocument/2006/relationships/pivotTable" Target="../pivotTables/pivotTable5.xml"/><Relationship Id="rId15" Type="http://schemas.openxmlformats.org/officeDocument/2006/relationships/comments" Target="../comments2.xml"/><Relationship Id="rId10" Type="http://schemas.openxmlformats.org/officeDocument/2006/relationships/pivotTable" Target="../pivotTables/pivotTable10.xml"/><Relationship Id="rId4" Type="http://schemas.openxmlformats.org/officeDocument/2006/relationships/pivotTable" Target="../pivotTables/pivotTable4.xml"/><Relationship Id="rId9" Type="http://schemas.openxmlformats.org/officeDocument/2006/relationships/pivotTable" Target="../pivotTables/pivotTable9.xml"/><Relationship Id="rId1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J161"/>
  <sheetViews>
    <sheetView tabSelected="1" zoomScale="69" zoomScaleNormal="69" workbookViewId="0">
      <pane xSplit="5" ySplit="8" topLeftCell="F9" activePane="bottomRight" state="frozen"/>
      <selection pane="topRight" activeCell="F1" sqref="F1"/>
      <selection pane="bottomLeft" activeCell="A9" sqref="A9"/>
      <selection pane="bottomRight" activeCell="F9" sqref="F9"/>
    </sheetView>
  </sheetViews>
  <sheetFormatPr baseColWidth="10" defaultColWidth="13" defaultRowHeight="19.5" customHeight="1"/>
  <cols>
    <col min="1" max="2" width="12.28515625" customWidth="1"/>
    <col min="3" max="9" width="14.5703125" style="69" customWidth="1"/>
    <col min="10" max="12" width="14.5703125" style="60" customWidth="1"/>
    <col min="13" max="13" width="14.5703125" style="69" customWidth="1"/>
    <col min="14" max="14" width="59.42578125" style="60" customWidth="1"/>
    <col min="15" max="15" width="14.5703125" style="56" hidden="1" customWidth="1"/>
    <col min="16" max="16" width="14.5703125" style="60" customWidth="1"/>
    <col min="17" max="17" width="14.5703125" style="60" hidden="1" customWidth="1"/>
    <col min="18" max="18" width="14.5703125" style="61" hidden="1" customWidth="1"/>
    <col min="19" max="20" width="14.5703125" style="60" hidden="1" customWidth="1"/>
    <col min="21" max="21" width="14.5703125" hidden="1" customWidth="1"/>
    <col min="22" max="22" width="14.5703125" style="3" hidden="1" customWidth="1"/>
    <col min="23" max="23" width="14.5703125" style="68" hidden="1" customWidth="1"/>
    <col min="24" max="26" width="14.5703125" style="3" hidden="1" customWidth="1"/>
    <col min="27" max="27" width="14.5703125" style="1" customWidth="1"/>
    <col min="28" max="28" width="31.7109375" style="62" customWidth="1"/>
    <col min="29" max="29" width="14.5703125" style="1" customWidth="1"/>
    <col min="30" max="30" width="14.5703125" style="62" hidden="1" customWidth="1"/>
    <col min="31" max="31" width="14.5703125" hidden="1" customWidth="1"/>
    <col min="32" max="34" width="14.5703125" style="67" hidden="1" customWidth="1"/>
    <col min="35" max="35" width="14.5703125" style="62" hidden="1" customWidth="1"/>
    <col min="36" max="36" width="14.5703125" style="66" hidden="1" customWidth="1"/>
    <col min="37" max="37" width="14.5703125" style="2" hidden="1" customWidth="1"/>
    <col min="38" max="38" width="14.5703125" style="2" customWidth="1"/>
    <col min="39" max="39" width="14.5703125" style="69" customWidth="1"/>
    <col min="40" max="40" width="65.140625" style="69" customWidth="1"/>
    <col min="41" max="41" width="14.5703125" style="69" customWidth="1"/>
    <col min="42" max="42" width="15.42578125" style="69" customWidth="1"/>
    <col min="43" max="43" width="14.42578125" style="69" customWidth="1"/>
    <col min="44" max="44" width="84" hidden="1" customWidth="1"/>
    <col min="45" max="45" width="13.140625" hidden="1" customWidth="1"/>
    <col min="47" max="47" width="15.28515625" customWidth="1"/>
    <col min="48" max="48" width="14.85546875" customWidth="1"/>
    <col min="49" max="49" width="34.7109375" customWidth="1"/>
    <col min="50" max="50" width="10.28515625" customWidth="1"/>
    <col min="51" max="51" width="15.5703125" customWidth="1"/>
  </cols>
  <sheetData>
    <row r="1" spans="1:62" s="55" customFormat="1" ht="19.5" customHeight="1">
      <c r="A1" s="80" t="s">
        <v>146</v>
      </c>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M1" s="69"/>
      <c r="AN1" s="69"/>
      <c r="AO1" s="69"/>
      <c r="AP1" s="69"/>
      <c r="AQ1" s="69"/>
      <c r="AU1" s="99" t="s">
        <v>769</v>
      </c>
      <c r="AV1" s="99"/>
    </row>
    <row r="2" spans="1:62" s="69" customFormat="1" ht="19.5" customHeight="1">
      <c r="A2" s="227" t="s">
        <v>147</v>
      </c>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N2" s="227"/>
      <c r="AO2" s="227"/>
      <c r="AP2" s="227"/>
      <c r="AU2" s="99"/>
      <c r="AV2" s="99"/>
    </row>
    <row r="3" spans="1:62" s="69" customFormat="1" ht="19.5" customHeight="1" thickBot="1">
      <c r="A3" s="228" t="s">
        <v>518</v>
      </c>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U3" s="99" t="s">
        <v>770</v>
      </c>
      <c r="AV3" s="99" t="s">
        <v>520</v>
      </c>
    </row>
    <row r="4" spans="1:62" s="69" customFormat="1" ht="19.5" customHeight="1" thickBot="1">
      <c r="V4" s="222" t="s">
        <v>11</v>
      </c>
      <c r="W4" s="223"/>
      <c r="X4" s="224"/>
      <c r="Y4" s="48">
        <v>43555</v>
      </c>
      <c r="AD4" s="225" t="s">
        <v>108</v>
      </c>
      <c r="AE4" s="225"/>
      <c r="AF4" s="225"/>
      <c r="AG4" s="225"/>
      <c r="AH4" s="226" t="s">
        <v>109</v>
      </c>
      <c r="AI4" s="226"/>
      <c r="AJ4" s="226"/>
      <c r="AK4" s="226"/>
      <c r="AU4" s="99" t="s">
        <v>185</v>
      </c>
      <c r="AV4" s="99" t="s">
        <v>149</v>
      </c>
    </row>
    <row r="5" spans="1:62" s="69" customFormat="1" ht="19.5" customHeight="1">
      <c r="A5" s="97" t="s">
        <v>110</v>
      </c>
      <c r="B5" s="76" t="s">
        <v>107</v>
      </c>
      <c r="C5" s="57" t="s">
        <v>111</v>
      </c>
      <c r="D5" s="57">
        <v>4</v>
      </c>
      <c r="E5" s="57">
        <v>8</v>
      </c>
      <c r="F5" s="57">
        <v>12</v>
      </c>
      <c r="G5" s="57"/>
      <c r="H5" s="57" t="s">
        <v>111</v>
      </c>
      <c r="I5" s="57" t="s">
        <v>111</v>
      </c>
      <c r="J5" s="57">
        <v>16</v>
      </c>
      <c r="K5" s="57" t="s">
        <v>111</v>
      </c>
      <c r="L5" s="57" t="s">
        <v>111</v>
      </c>
      <c r="M5" s="57">
        <v>20</v>
      </c>
      <c r="N5" s="57" t="s">
        <v>111</v>
      </c>
      <c r="O5" s="57" t="s">
        <v>111</v>
      </c>
      <c r="P5" s="57" t="s">
        <v>112</v>
      </c>
      <c r="Q5" s="57" t="s">
        <v>111</v>
      </c>
      <c r="R5" s="57" t="s">
        <v>111</v>
      </c>
      <c r="S5" s="57" t="s">
        <v>111</v>
      </c>
      <c r="T5" s="57" t="s">
        <v>111</v>
      </c>
      <c r="U5" s="57" t="s">
        <v>111</v>
      </c>
      <c r="V5" s="57" t="s">
        <v>111</v>
      </c>
      <c r="W5" s="57" t="s">
        <v>111</v>
      </c>
      <c r="X5" s="57" t="s">
        <v>111</v>
      </c>
      <c r="Y5" s="57" t="s">
        <v>111</v>
      </c>
      <c r="Z5" s="57" t="s">
        <v>111</v>
      </c>
      <c r="AA5" s="57" t="s">
        <v>111</v>
      </c>
      <c r="AB5" s="57" t="s">
        <v>111</v>
      </c>
      <c r="AC5" s="57" t="s">
        <v>111</v>
      </c>
      <c r="AD5" s="57" t="s">
        <v>111</v>
      </c>
      <c r="AE5" s="57" t="s">
        <v>111</v>
      </c>
      <c r="AF5" s="57" t="s">
        <v>111</v>
      </c>
      <c r="AG5" s="57" t="s">
        <v>111</v>
      </c>
      <c r="AH5" s="57" t="s">
        <v>111</v>
      </c>
      <c r="AI5" s="57" t="s">
        <v>111</v>
      </c>
      <c r="AJ5" s="57" t="s">
        <v>111</v>
      </c>
      <c r="AK5" s="57" t="s">
        <v>111</v>
      </c>
      <c r="AL5" s="57">
        <v>32</v>
      </c>
      <c r="AM5" s="57"/>
      <c r="AN5" s="57">
        <v>36</v>
      </c>
      <c r="AO5" s="57">
        <v>40</v>
      </c>
      <c r="AP5" s="57">
        <v>44</v>
      </c>
      <c r="AQ5" s="57" t="s">
        <v>111</v>
      </c>
      <c r="AU5" s="99" t="s">
        <v>149</v>
      </c>
      <c r="AV5" s="99"/>
      <c r="AY5" s="77"/>
      <c r="AZ5" s="77"/>
      <c r="BA5" s="77"/>
      <c r="BB5" s="77"/>
      <c r="BC5" s="77"/>
      <c r="BE5" s="78"/>
      <c r="BF5" s="78"/>
      <c r="BG5" s="78"/>
      <c r="BH5" s="78" t="s">
        <v>521</v>
      </c>
      <c r="BI5" s="79"/>
      <c r="BJ5" s="80"/>
    </row>
    <row r="6" spans="1:62" s="84" customFormat="1" ht="19.5" customHeight="1">
      <c r="A6" s="81" t="s">
        <v>113</v>
      </c>
      <c r="B6" s="82" t="s">
        <v>111</v>
      </c>
      <c r="C6" s="82" t="s">
        <v>111</v>
      </c>
      <c r="D6" s="82">
        <v>4</v>
      </c>
      <c r="E6" s="82">
        <v>8</v>
      </c>
      <c r="F6" s="82">
        <v>20</v>
      </c>
      <c r="G6" s="82"/>
      <c r="H6" s="82" t="s">
        <v>111</v>
      </c>
      <c r="I6" s="82" t="s">
        <v>111</v>
      </c>
      <c r="J6" s="82">
        <v>24</v>
      </c>
      <c r="K6" s="82" t="s">
        <v>111</v>
      </c>
      <c r="L6" s="82">
        <v>28</v>
      </c>
      <c r="M6" s="82">
        <v>32</v>
      </c>
      <c r="N6" s="82">
        <v>36</v>
      </c>
      <c r="O6" s="82" t="s">
        <v>111</v>
      </c>
      <c r="P6" s="82">
        <v>44</v>
      </c>
      <c r="Q6" s="82">
        <v>48</v>
      </c>
      <c r="R6" s="82">
        <v>60</v>
      </c>
      <c r="S6" s="82">
        <v>68</v>
      </c>
      <c r="T6" s="82">
        <v>72</v>
      </c>
      <c r="U6" s="82" t="s">
        <v>111</v>
      </c>
      <c r="V6" s="82" t="s">
        <v>111</v>
      </c>
      <c r="W6" s="82" t="s">
        <v>111</v>
      </c>
      <c r="X6" s="82" t="s">
        <v>111</v>
      </c>
      <c r="Y6" s="82" t="s">
        <v>111</v>
      </c>
      <c r="Z6" s="82" t="s">
        <v>111</v>
      </c>
      <c r="AA6" s="82" t="s">
        <v>111</v>
      </c>
      <c r="AB6" s="82" t="s">
        <v>111</v>
      </c>
      <c r="AC6" s="82">
        <v>64</v>
      </c>
      <c r="AD6" s="82" t="s">
        <v>111</v>
      </c>
      <c r="AE6" s="82" t="s">
        <v>111</v>
      </c>
      <c r="AF6" s="82" t="s">
        <v>111</v>
      </c>
      <c r="AG6" s="82" t="s">
        <v>111</v>
      </c>
      <c r="AH6" s="82" t="s">
        <v>111</v>
      </c>
      <c r="AI6" s="82" t="s">
        <v>111</v>
      </c>
      <c r="AJ6" s="82" t="s">
        <v>111</v>
      </c>
      <c r="AK6" s="82" t="s">
        <v>111</v>
      </c>
      <c r="AL6" s="82" t="s">
        <v>111</v>
      </c>
      <c r="AM6" s="82"/>
      <c r="AN6" s="82" t="s">
        <v>111</v>
      </c>
      <c r="AO6" s="82" t="s">
        <v>111</v>
      </c>
      <c r="AP6" s="82">
        <v>76</v>
      </c>
      <c r="AQ6" s="82">
        <v>80</v>
      </c>
      <c r="AU6" s="100" t="s">
        <v>771</v>
      </c>
      <c r="AV6" s="100"/>
      <c r="AY6" s="83"/>
      <c r="AZ6" s="83"/>
      <c r="BA6" s="83"/>
      <c r="BB6" s="83"/>
      <c r="BC6" s="83"/>
      <c r="BE6" s="85"/>
      <c r="BF6" s="85"/>
      <c r="BG6" s="85"/>
      <c r="BH6" s="85" t="s">
        <v>114</v>
      </c>
      <c r="BI6" s="86"/>
      <c r="BJ6" s="87"/>
    </row>
    <row r="7" spans="1:62" s="84" customFormat="1" ht="19.5" customHeight="1" thickBot="1">
      <c r="A7" s="88" t="s">
        <v>115</v>
      </c>
      <c r="B7" s="89" t="s">
        <v>111</v>
      </c>
      <c r="C7" s="89" t="s">
        <v>111</v>
      </c>
      <c r="D7" s="89">
        <v>4</v>
      </c>
      <c r="E7" s="89">
        <v>8</v>
      </c>
      <c r="F7" s="89">
        <v>20</v>
      </c>
      <c r="G7" s="89"/>
      <c r="H7" s="89">
        <v>22</v>
      </c>
      <c r="I7" s="89">
        <v>23</v>
      </c>
      <c r="J7" s="89">
        <v>24</v>
      </c>
      <c r="K7" s="89">
        <v>28</v>
      </c>
      <c r="L7" s="89" t="s">
        <v>111</v>
      </c>
      <c r="M7" s="89" t="s">
        <v>111</v>
      </c>
      <c r="N7" s="89" t="s">
        <v>111</v>
      </c>
      <c r="O7" s="89" t="s">
        <v>111</v>
      </c>
      <c r="P7" s="89" t="s">
        <v>111</v>
      </c>
      <c r="Q7" s="89" t="s">
        <v>111</v>
      </c>
      <c r="R7" s="89" t="s">
        <v>111</v>
      </c>
      <c r="S7" s="89" t="s">
        <v>111</v>
      </c>
      <c r="T7" s="89" t="s">
        <v>111</v>
      </c>
      <c r="U7" s="89" t="s">
        <v>111</v>
      </c>
      <c r="V7" s="89" t="s">
        <v>111</v>
      </c>
      <c r="W7" s="89" t="s">
        <v>111</v>
      </c>
      <c r="X7" s="89" t="s">
        <v>111</v>
      </c>
      <c r="Y7" s="89" t="s">
        <v>111</v>
      </c>
      <c r="Z7" s="89" t="s">
        <v>111</v>
      </c>
      <c r="AA7" s="89" t="s">
        <v>111</v>
      </c>
      <c r="AB7" s="89" t="s">
        <v>111</v>
      </c>
      <c r="AC7" s="89" t="s">
        <v>111</v>
      </c>
      <c r="AD7" s="89" t="s">
        <v>111</v>
      </c>
      <c r="AE7" s="89" t="s">
        <v>111</v>
      </c>
      <c r="AF7" s="89" t="s">
        <v>111</v>
      </c>
      <c r="AG7" s="89" t="s">
        <v>111</v>
      </c>
      <c r="AH7" s="89" t="s">
        <v>111</v>
      </c>
      <c r="AI7" s="89" t="s">
        <v>111</v>
      </c>
      <c r="AJ7" s="89" t="s">
        <v>111</v>
      </c>
      <c r="AK7" s="89" t="s">
        <v>111</v>
      </c>
      <c r="AL7" s="89" t="s">
        <v>111</v>
      </c>
      <c r="AM7" s="89"/>
      <c r="AN7" s="89" t="s">
        <v>111</v>
      </c>
      <c r="AO7" s="89" t="s">
        <v>111</v>
      </c>
      <c r="AP7" s="89" t="s">
        <v>111</v>
      </c>
      <c r="AQ7" s="89" t="s">
        <v>111</v>
      </c>
      <c r="AY7" s="77"/>
      <c r="AZ7" s="77"/>
      <c r="BA7" s="77"/>
      <c r="BB7" s="77"/>
      <c r="BC7" s="77"/>
      <c r="BE7" s="85"/>
      <c r="BF7" s="85"/>
      <c r="BG7" s="85"/>
      <c r="BH7" s="85" t="s">
        <v>116</v>
      </c>
      <c r="BI7" s="86"/>
      <c r="BJ7" s="87"/>
    </row>
    <row r="8" spans="1:62" ht="19.5" customHeight="1" thickBot="1">
      <c r="A8" s="105" t="s">
        <v>762</v>
      </c>
      <c r="B8" s="105" t="s">
        <v>117</v>
      </c>
      <c r="C8" s="105" t="s">
        <v>118</v>
      </c>
      <c r="D8" s="105" t="s">
        <v>119</v>
      </c>
      <c r="E8" s="105" t="s">
        <v>120</v>
      </c>
      <c r="F8" s="105" t="s">
        <v>121</v>
      </c>
      <c r="G8" s="106" t="s">
        <v>148</v>
      </c>
      <c r="H8" s="105" t="s">
        <v>122</v>
      </c>
      <c r="I8" s="105" t="s">
        <v>123</v>
      </c>
      <c r="J8" s="105" t="s">
        <v>124</v>
      </c>
      <c r="K8" s="105" t="s">
        <v>125</v>
      </c>
      <c r="L8" s="105" t="s">
        <v>126</v>
      </c>
      <c r="M8" s="105" t="s">
        <v>127</v>
      </c>
      <c r="N8" s="105" t="s">
        <v>128</v>
      </c>
      <c r="O8" s="105" t="s">
        <v>33</v>
      </c>
      <c r="P8" s="105" t="s">
        <v>129</v>
      </c>
      <c r="Q8" s="105" t="s">
        <v>130</v>
      </c>
      <c r="R8" s="105" t="s">
        <v>131</v>
      </c>
      <c r="S8" s="105" t="s">
        <v>132</v>
      </c>
      <c r="T8" s="105" t="s">
        <v>133</v>
      </c>
      <c r="U8" s="107" t="s">
        <v>0</v>
      </c>
      <c r="V8" s="107" t="s">
        <v>1</v>
      </c>
      <c r="W8" s="107" t="s">
        <v>522</v>
      </c>
      <c r="X8" s="108" t="s">
        <v>8</v>
      </c>
      <c r="Y8" s="108" t="s">
        <v>9</v>
      </c>
      <c r="Z8" s="108" t="s">
        <v>10</v>
      </c>
      <c r="AA8" s="108" t="s">
        <v>7</v>
      </c>
      <c r="AB8" s="108" t="s">
        <v>35</v>
      </c>
      <c r="AC8" s="108" t="s">
        <v>34</v>
      </c>
      <c r="AD8" s="108" t="s">
        <v>134</v>
      </c>
      <c r="AE8" s="108" t="s">
        <v>135</v>
      </c>
      <c r="AF8" s="108" t="s">
        <v>136</v>
      </c>
      <c r="AG8" s="108" t="s">
        <v>137</v>
      </c>
      <c r="AH8" s="108" t="s">
        <v>138</v>
      </c>
      <c r="AI8" s="108" t="s">
        <v>139</v>
      </c>
      <c r="AJ8" s="108" t="s">
        <v>140</v>
      </c>
      <c r="AK8" s="108" t="s">
        <v>141</v>
      </c>
      <c r="AL8" s="109" t="s">
        <v>142</v>
      </c>
      <c r="AM8" s="119" t="s">
        <v>839</v>
      </c>
      <c r="AN8" s="109" t="s">
        <v>789</v>
      </c>
      <c r="AO8" s="109" t="s">
        <v>143</v>
      </c>
      <c r="AP8" s="109" t="s">
        <v>144</v>
      </c>
      <c r="AQ8" s="109" t="s">
        <v>145</v>
      </c>
      <c r="AR8" s="91" t="s">
        <v>100</v>
      </c>
      <c r="AS8" s="91" t="s">
        <v>101</v>
      </c>
    </row>
    <row r="9" spans="1:62" s="204" customFormat="1" ht="75.75" customHeight="1" thickBot="1">
      <c r="A9" s="220">
        <v>1</v>
      </c>
      <c r="B9" s="145" t="s">
        <v>2</v>
      </c>
      <c r="C9" s="145" t="s">
        <v>177</v>
      </c>
      <c r="D9" s="145" t="s">
        <v>157</v>
      </c>
      <c r="E9" s="145" t="s">
        <v>773</v>
      </c>
      <c r="F9" s="145">
        <v>53</v>
      </c>
      <c r="G9" s="145" t="s">
        <v>169</v>
      </c>
      <c r="H9" s="145" t="s">
        <v>176</v>
      </c>
      <c r="I9" s="145" t="s">
        <v>183</v>
      </c>
      <c r="J9" s="145" t="s">
        <v>411</v>
      </c>
      <c r="K9" s="190" t="s">
        <v>429</v>
      </c>
      <c r="L9" s="190" t="s">
        <v>428</v>
      </c>
      <c r="M9" s="173">
        <v>1</v>
      </c>
      <c r="N9" s="190" t="s">
        <v>427</v>
      </c>
      <c r="O9" s="191"/>
      <c r="P9" s="190" t="s">
        <v>426</v>
      </c>
      <c r="Q9" s="190" t="s">
        <v>425</v>
      </c>
      <c r="R9" s="75">
        <v>1</v>
      </c>
      <c r="S9" s="101">
        <v>42975</v>
      </c>
      <c r="T9" s="174">
        <v>43337</v>
      </c>
      <c r="U9" s="192">
        <f t="shared" ref="U9:U40" si="0">DATEDIF(S9,T9,"D")/7</f>
        <v>51.714285714285715</v>
      </c>
      <c r="V9" s="193">
        <f t="shared" ref="V9:V40" si="1">+AL9</f>
        <v>100</v>
      </c>
      <c r="W9" s="193">
        <f t="shared" ref="W9:W40" si="2">IF(R9=0,0,IF(V9/R9&gt;1,1,V9/R9))</f>
        <v>1</v>
      </c>
      <c r="X9" s="194">
        <f t="shared" ref="X9:X40" si="3">U9*W9</f>
        <v>51.714285714285715</v>
      </c>
      <c r="Y9" s="193">
        <f t="shared" ref="Y9:Y40" si="4">IF(T9&lt;=$Y$4,X9,0)</f>
        <v>51.714285714285715</v>
      </c>
      <c r="Z9" s="193">
        <f t="shared" ref="Z9:Z40" si="5">IF($Y$4&gt;=T9,U9,0)</f>
        <v>51.714285714285715</v>
      </c>
      <c r="AA9" s="92" t="s">
        <v>761</v>
      </c>
      <c r="AB9" s="92" t="s">
        <v>763</v>
      </c>
      <c r="AC9" s="207" t="s">
        <v>735</v>
      </c>
      <c r="AD9" s="75"/>
      <c r="AE9" s="149"/>
      <c r="AF9" s="149"/>
      <c r="AG9" s="149"/>
      <c r="AH9" s="93"/>
      <c r="AI9" s="149"/>
      <c r="AJ9" s="149"/>
      <c r="AK9" s="93" t="s">
        <v>782</v>
      </c>
      <c r="AL9" s="195">
        <v>100</v>
      </c>
      <c r="AM9" s="93" t="s">
        <v>836</v>
      </c>
      <c r="AN9" s="196" t="s">
        <v>886</v>
      </c>
      <c r="AO9" s="93">
        <v>100</v>
      </c>
      <c r="AP9" s="93" t="s">
        <v>185</v>
      </c>
      <c r="AQ9" s="93" t="s">
        <v>520</v>
      </c>
      <c r="AR9" s="199">
        <v>5</v>
      </c>
      <c r="AS9" s="199">
        <v>1</v>
      </c>
    </row>
    <row r="10" spans="1:62" s="204" customFormat="1" ht="75.75" customHeight="1" thickBot="1">
      <c r="A10" s="220">
        <v>2</v>
      </c>
      <c r="B10" s="145" t="s">
        <v>3</v>
      </c>
      <c r="C10" s="145" t="s">
        <v>177</v>
      </c>
      <c r="D10" s="145" t="s">
        <v>157</v>
      </c>
      <c r="E10" s="145" t="s">
        <v>773</v>
      </c>
      <c r="F10" s="145">
        <v>53</v>
      </c>
      <c r="G10" s="145" t="s">
        <v>169</v>
      </c>
      <c r="H10" s="145" t="s">
        <v>176</v>
      </c>
      <c r="I10" s="145" t="s">
        <v>183</v>
      </c>
      <c r="J10" s="145" t="s">
        <v>389</v>
      </c>
      <c r="K10" s="190" t="s">
        <v>399</v>
      </c>
      <c r="L10" s="190" t="s">
        <v>398</v>
      </c>
      <c r="M10" s="173">
        <v>1</v>
      </c>
      <c r="N10" s="190" t="s">
        <v>397</v>
      </c>
      <c r="O10" s="191"/>
      <c r="P10" s="190" t="s">
        <v>396</v>
      </c>
      <c r="Q10" s="190" t="s">
        <v>395</v>
      </c>
      <c r="R10" s="75">
        <v>1</v>
      </c>
      <c r="S10" s="101">
        <v>42975</v>
      </c>
      <c r="T10" s="174">
        <v>43337</v>
      </c>
      <c r="U10" s="192">
        <f t="shared" si="0"/>
        <v>51.714285714285715</v>
      </c>
      <c r="V10" s="193">
        <f t="shared" si="1"/>
        <v>100</v>
      </c>
      <c r="W10" s="193">
        <f t="shared" si="2"/>
        <v>1</v>
      </c>
      <c r="X10" s="194">
        <f t="shared" si="3"/>
        <v>51.714285714285715</v>
      </c>
      <c r="Y10" s="193">
        <f t="shared" si="4"/>
        <v>51.714285714285715</v>
      </c>
      <c r="Z10" s="193">
        <f t="shared" si="5"/>
        <v>51.714285714285715</v>
      </c>
      <c r="AA10" s="92" t="s">
        <v>761</v>
      </c>
      <c r="AB10" s="92" t="s">
        <v>763</v>
      </c>
      <c r="AC10" s="207" t="s">
        <v>735</v>
      </c>
      <c r="AD10" s="75"/>
      <c r="AE10" s="75"/>
      <c r="AF10" s="149"/>
      <c r="AG10" s="149"/>
      <c r="AH10" s="149"/>
      <c r="AI10" s="149"/>
      <c r="AJ10" s="149"/>
      <c r="AK10" s="93" t="s">
        <v>782</v>
      </c>
      <c r="AL10" s="195">
        <v>100</v>
      </c>
      <c r="AM10" s="195" t="s">
        <v>836</v>
      </c>
      <c r="AN10" s="196" t="s">
        <v>888</v>
      </c>
      <c r="AO10" s="93">
        <v>100</v>
      </c>
      <c r="AP10" s="93" t="s">
        <v>185</v>
      </c>
      <c r="AQ10" s="93" t="s">
        <v>520</v>
      </c>
      <c r="AR10" s="199">
        <v>5</v>
      </c>
      <c r="AS10" s="199">
        <v>1</v>
      </c>
    </row>
    <row r="11" spans="1:62" s="204" customFormat="1" ht="75.75" customHeight="1" thickBot="1">
      <c r="A11" s="220">
        <v>3</v>
      </c>
      <c r="B11" s="145" t="s">
        <v>4</v>
      </c>
      <c r="C11" s="145" t="s">
        <v>177</v>
      </c>
      <c r="D11" s="145" t="s">
        <v>157</v>
      </c>
      <c r="E11" s="145" t="s">
        <v>773</v>
      </c>
      <c r="F11" s="145">
        <v>53</v>
      </c>
      <c r="G11" s="145" t="s">
        <v>169</v>
      </c>
      <c r="H11" s="145" t="s">
        <v>176</v>
      </c>
      <c r="I11" s="145" t="s">
        <v>183</v>
      </c>
      <c r="J11" s="145" t="s">
        <v>370</v>
      </c>
      <c r="K11" s="190" t="s">
        <v>369</v>
      </c>
      <c r="L11" s="190" t="s">
        <v>368</v>
      </c>
      <c r="M11" s="173">
        <v>1</v>
      </c>
      <c r="N11" s="190" t="s">
        <v>367</v>
      </c>
      <c r="O11" s="191"/>
      <c r="P11" s="190" t="s">
        <v>366</v>
      </c>
      <c r="Q11" s="190" t="s">
        <v>365</v>
      </c>
      <c r="R11" s="75">
        <v>2</v>
      </c>
      <c r="S11" s="101">
        <v>42975</v>
      </c>
      <c r="T11" s="174">
        <v>43312</v>
      </c>
      <c r="U11" s="192">
        <f t="shared" si="0"/>
        <v>48.142857142857146</v>
      </c>
      <c r="V11" s="193">
        <f t="shared" si="1"/>
        <v>100</v>
      </c>
      <c r="W11" s="193">
        <f t="shared" si="2"/>
        <v>1</v>
      </c>
      <c r="X11" s="194">
        <f t="shared" si="3"/>
        <v>48.142857142857146</v>
      </c>
      <c r="Y11" s="193">
        <f t="shared" si="4"/>
        <v>48.142857142857146</v>
      </c>
      <c r="Z11" s="193">
        <f t="shared" si="5"/>
        <v>48.142857142857146</v>
      </c>
      <c r="AA11" s="92" t="s">
        <v>761</v>
      </c>
      <c r="AB11" s="92" t="s">
        <v>763</v>
      </c>
      <c r="AC11" s="207" t="s">
        <v>735</v>
      </c>
      <c r="AD11" s="75"/>
      <c r="AE11" s="146"/>
      <c r="AF11" s="149"/>
      <c r="AG11" s="149"/>
      <c r="AH11" s="146"/>
      <c r="AI11" s="149"/>
      <c r="AJ11" s="93"/>
      <c r="AK11" s="208" t="s">
        <v>782</v>
      </c>
      <c r="AL11" s="195">
        <v>100</v>
      </c>
      <c r="AM11" s="195" t="s">
        <v>836</v>
      </c>
      <c r="AN11" s="196" t="s">
        <v>890</v>
      </c>
      <c r="AO11" s="93">
        <v>100</v>
      </c>
      <c r="AP11" s="93" t="s">
        <v>185</v>
      </c>
      <c r="AQ11" s="93" t="s">
        <v>520</v>
      </c>
      <c r="AR11" s="199">
        <v>5</v>
      </c>
      <c r="AS11" s="199">
        <v>1</v>
      </c>
    </row>
    <row r="12" spans="1:62" s="204" customFormat="1" ht="75.75" customHeight="1" thickBot="1">
      <c r="A12" s="220">
        <v>4</v>
      </c>
      <c r="B12" s="145" t="s">
        <v>5</v>
      </c>
      <c r="C12" s="145" t="s">
        <v>177</v>
      </c>
      <c r="D12" s="145" t="s">
        <v>157</v>
      </c>
      <c r="E12" s="145" t="s">
        <v>773</v>
      </c>
      <c r="F12" s="145">
        <v>53</v>
      </c>
      <c r="G12" s="145" t="s">
        <v>169</v>
      </c>
      <c r="H12" s="145" t="s">
        <v>176</v>
      </c>
      <c r="I12" s="145" t="s">
        <v>183</v>
      </c>
      <c r="J12" s="145" t="s">
        <v>354</v>
      </c>
      <c r="K12" s="190" t="s">
        <v>364</v>
      </c>
      <c r="L12" s="190" t="s">
        <v>363</v>
      </c>
      <c r="M12" s="173">
        <v>1</v>
      </c>
      <c r="N12" s="190" t="s">
        <v>362</v>
      </c>
      <c r="O12" s="191"/>
      <c r="P12" s="190" t="s">
        <v>361</v>
      </c>
      <c r="Q12" s="190" t="s">
        <v>360</v>
      </c>
      <c r="R12" s="75">
        <v>1</v>
      </c>
      <c r="S12" s="101">
        <v>42975</v>
      </c>
      <c r="T12" s="174">
        <v>43337</v>
      </c>
      <c r="U12" s="192">
        <f t="shared" si="0"/>
        <v>51.714285714285715</v>
      </c>
      <c r="V12" s="193">
        <f t="shared" si="1"/>
        <v>100</v>
      </c>
      <c r="W12" s="193">
        <f t="shared" si="2"/>
        <v>1</v>
      </c>
      <c r="X12" s="194">
        <f t="shared" si="3"/>
        <v>51.714285714285715</v>
      </c>
      <c r="Y12" s="193">
        <f t="shared" si="4"/>
        <v>51.714285714285715</v>
      </c>
      <c r="Z12" s="193">
        <f t="shared" si="5"/>
        <v>51.714285714285715</v>
      </c>
      <c r="AA12" s="92" t="s">
        <v>761</v>
      </c>
      <c r="AB12" s="92" t="s">
        <v>763</v>
      </c>
      <c r="AC12" s="207" t="s">
        <v>735</v>
      </c>
      <c r="AD12" s="75"/>
      <c r="AE12" s="149"/>
      <c r="AF12" s="149"/>
      <c r="AG12" s="149"/>
      <c r="AH12" s="93"/>
      <c r="AI12" s="149"/>
      <c r="AJ12" s="149"/>
      <c r="AK12" s="208" t="s">
        <v>782</v>
      </c>
      <c r="AL12" s="195">
        <v>100</v>
      </c>
      <c r="AM12" s="195" t="s">
        <v>836</v>
      </c>
      <c r="AN12" s="196" t="s">
        <v>892</v>
      </c>
      <c r="AO12" s="93">
        <v>100</v>
      </c>
      <c r="AP12" s="93" t="s">
        <v>185</v>
      </c>
      <c r="AQ12" s="93" t="s">
        <v>520</v>
      </c>
      <c r="AR12" s="199">
        <v>5</v>
      </c>
      <c r="AS12" s="199">
        <v>1</v>
      </c>
    </row>
    <row r="13" spans="1:62" s="204" customFormat="1" ht="75.75" customHeight="1" thickBot="1">
      <c r="A13" s="220">
        <v>5</v>
      </c>
      <c r="B13" s="145" t="s">
        <v>6</v>
      </c>
      <c r="C13" s="145" t="s">
        <v>177</v>
      </c>
      <c r="D13" s="145" t="s">
        <v>157</v>
      </c>
      <c r="E13" s="145" t="s">
        <v>773</v>
      </c>
      <c r="F13" s="145">
        <v>53</v>
      </c>
      <c r="G13" s="145" t="s">
        <v>169</v>
      </c>
      <c r="H13" s="145" t="s">
        <v>176</v>
      </c>
      <c r="I13" s="145" t="s">
        <v>183</v>
      </c>
      <c r="J13" s="145" t="s">
        <v>155</v>
      </c>
      <c r="K13" s="190" t="s">
        <v>339</v>
      </c>
      <c r="L13" s="190" t="s">
        <v>338</v>
      </c>
      <c r="M13" s="173">
        <v>1</v>
      </c>
      <c r="N13" s="190" t="s">
        <v>337</v>
      </c>
      <c r="O13" s="191"/>
      <c r="P13" s="190" t="s">
        <v>336</v>
      </c>
      <c r="Q13" s="190" t="s">
        <v>335</v>
      </c>
      <c r="R13" s="75">
        <v>99</v>
      </c>
      <c r="S13" s="101">
        <v>42975</v>
      </c>
      <c r="T13" s="174">
        <v>43337</v>
      </c>
      <c r="U13" s="192">
        <f t="shared" si="0"/>
        <v>51.714285714285715</v>
      </c>
      <c r="V13" s="193">
        <f t="shared" si="1"/>
        <v>100</v>
      </c>
      <c r="W13" s="193">
        <f t="shared" si="2"/>
        <v>1</v>
      </c>
      <c r="X13" s="194">
        <f t="shared" si="3"/>
        <v>51.714285714285715</v>
      </c>
      <c r="Y13" s="193">
        <f t="shared" si="4"/>
        <v>51.714285714285715</v>
      </c>
      <c r="Z13" s="193">
        <f t="shared" si="5"/>
        <v>51.714285714285715</v>
      </c>
      <c r="AA13" s="92" t="s">
        <v>761</v>
      </c>
      <c r="AB13" s="92" t="s">
        <v>763</v>
      </c>
      <c r="AC13" s="173" t="s">
        <v>334</v>
      </c>
      <c r="AD13" s="75"/>
      <c r="AE13" s="149"/>
      <c r="AF13" s="149"/>
      <c r="AG13" s="149"/>
      <c r="AH13" s="93"/>
      <c r="AI13" s="149"/>
      <c r="AJ13" s="209"/>
      <c r="AK13" s="208"/>
      <c r="AL13" s="195">
        <v>100</v>
      </c>
      <c r="AM13" s="195" t="s">
        <v>836</v>
      </c>
      <c r="AN13" s="196" t="s">
        <v>893</v>
      </c>
      <c r="AO13" s="93">
        <v>100</v>
      </c>
      <c r="AP13" s="93" t="s">
        <v>185</v>
      </c>
      <c r="AQ13" s="93" t="s">
        <v>520</v>
      </c>
      <c r="AR13" s="199">
        <v>5</v>
      </c>
      <c r="AS13" s="199">
        <v>1</v>
      </c>
    </row>
    <row r="14" spans="1:62" s="204" customFormat="1" ht="75.75" customHeight="1" thickBot="1">
      <c r="A14" s="220">
        <v>6</v>
      </c>
      <c r="B14" s="145" t="s">
        <v>36</v>
      </c>
      <c r="C14" s="145" t="s">
        <v>177</v>
      </c>
      <c r="D14" s="145" t="s">
        <v>157</v>
      </c>
      <c r="E14" s="145" t="s">
        <v>773</v>
      </c>
      <c r="F14" s="145">
        <v>53</v>
      </c>
      <c r="G14" s="145" t="s">
        <v>169</v>
      </c>
      <c r="H14" s="145" t="s">
        <v>176</v>
      </c>
      <c r="I14" s="145" t="s">
        <v>183</v>
      </c>
      <c r="J14" s="145" t="s">
        <v>321</v>
      </c>
      <c r="K14" s="190" t="s">
        <v>320</v>
      </c>
      <c r="L14" s="190" t="s">
        <v>319</v>
      </c>
      <c r="M14" s="173">
        <v>1</v>
      </c>
      <c r="N14" s="190" t="s">
        <v>318</v>
      </c>
      <c r="O14" s="191"/>
      <c r="P14" s="190" t="s">
        <v>317</v>
      </c>
      <c r="Q14" s="190" t="s">
        <v>316</v>
      </c>
      <c r="R14" s="75">
        <v>1</v>
      </c>
      <c r="S14" s="101">
        <v>42975</v>
      </c>
      <c r="T14" s="174">
        <v>43337</v>
      </c>
      <c r="U14" s="192">
        <f t="shared" si="0"/>
        <v>51.714285714285715</v>
      </c>
      <c r="V14" s="193">
        <f t="shared" si="1"/>
        <v>100</v>
      </c>
      <c r="W14" s="193">
        <f t="shared" si="2"/>
        <v>1</v>
      </c>
      <c r="X14" s="194">
        <f t="shared" si="3"/>
        <v>51.714285714285715</v>
      </c>
      <c r="Y14" s="193">
        <f t="shared" si="4"/>
        <v>51.714285714285715</v>
      </c>
      <c r="Z14" s="193">
        <f t="shared" si="5"/>
        <v>51.714285714285715</v>
      </c>
      <c r="AA14" s="92" t="s">
        <v>761</v>
      </c>
      <c r="AB14" s="92" t="s">
        <v>763</v>
      </c>
      <c r="AC14" s="207" t="s">
        <v>735</v>
      </c>
      <c r="AD14" s="75"/>
      <c r="AE14" s="149"/>
      <c r="AF14" s="149"/>
      <c r="AG14" s="149"/>
      <c r="AH14" s="209"/>
      <c r="AI14" s="149"/>
      <c r="AJ14" s="149"/>
      <c r="AK14" s="93" t="s">
        <v>782</v>
      </c>
      <c r="AL14" s="195">
        <v>100</v>
      </c>
      <c r="AM14" s="195" t="s">
        <v>836</v>
      </c>
      <c r="AN14" s="196" t="s">
        <v>896</v>
      </c>
      <c r="AO14" s="93">
        <v>100</v>
      </c>
      <c r="AP14" s="93" t="s">
        <v>185</v>
      </c>
      <c r="AQ14" s="93" t="s">
        <v>520</v>
      </c>
      <c r="AR14" s="199">
        <v>5</v>
      </c>
      <c r="AS14" s="199">
        <v>1</v>
      </c>
      <c r="AU14" s="210"/>
    </row>
    <row r="15" spans="1:62" s="204" customFormat="1" ht="75.75" customHeight="1" thickBot="1">
      <c r="A15" s="220">
        <v>7</v>
      </c>
      <c r="B15" s="145" t="s">
        <v>37</v>
      </c>
      <c r="C15" s="145" t="s">
        <v>402</v>
      </c>
      <c r="D15" s="145" t="s">
        <v>157</v>
      </c>
      <c r="E15" s="145" t="s">
        <v>773</v>
      </c>
      <c r="F15" s="145">
        <v>48</v>
      </c>
      <c r="G15" s="145" t="s">
        <v>401</v>
      </c>
      <c r="H15" s="145" t="s">
        <v>168</v>
      </c>
      <c r="I15" s="145" t="s">
        <v>515</v>
      </c>
      <c r="J15" s="145" t="s">
        <v>514</v>
      </c>
      <c r="K15" s="191" t="s">
        <v>513</v>
      </c>
      <c r="L15" s="191" t="s">
        <v>512</v>
      </c>
      <c r="M15" s="75">
        <v>1</v>
      </c>
      <c r="N15" s="191" t="s">
        <v>517</v>
      </c>
      <c r="O15" s="191"/>
      <c r="P15" s="191" t="s">
        <v>195</v>
      </c>
      <c r="Q15" s="191" t="s">
        <v>250</v>
      </c>
      <c r="R15" s="193">
        <v>1</v>
      </c>
      <c r="S15" s="101">
        <v>42879</v>
      </c>
      <c r="T15" s="101">
        <v>43190</v>
      </c>
      <c r="U15" s="192">
        <f t="shared" si="0"/>
        <v>44.428571428571431</v>
      </c>
      <c r="V15" s="193">
        <f t="shared" si="1"/>
        <v>100</v>
      </c>
      <c r="W15" s="193">
        <f t="shared" si="2"/>
        <v>1</v>
      </c>
      <c r="X15" s="194">
        <f t="shared" si="3"/>
        <v>44.428571428571431</v>
      </c>
      <c r="Y15" s="193">
        <f t="shared" si="4"/>
        <v>44.428571428571431</v>
      </c>
      <c r="Z15" s="193">
        <f t="shared" si="5"/>
        <v>44.428571428571431</v>
      </c>
      <c r="AA15" s="92" t="s">
        <v>761</v>
      </c>
      <c r="AB15" s="92" t="s">
        <v>763</v>
      </c>
      <c r="AC15" s="93" t="s">
        <v>729</v>
      </c>
      <c r="AD15" s="75"/>
      <c r="AE15" s="211"/>
      <c r="AF15" s="211"/>
      <c r="AG15" s="211"/>
      <c r="AH15" s="211"/>
      <c r="AI15" s="211"/>
      <c r="AJ15" s="211"/>
      <c r="AK15" s="93" t="s">
        <v>782</v>
      </c>
      <c r="AL15" s="195">
        <v>100</v>
      </c>
      <c r="AM15" s="195" t="s">
        <v>836</v>
      </c>
      <c r="AN15" s="200" t="s">
        <v>995</v>
      </c>
      <c r="AO15" s="93">
        <v>100</v>
      </c>
      <c r="AP15" s="93" t="s">
        <v>185</v>
      </c>
      <c r="AQ15" s="93" t="s">
        <v>520</v>
      </c>
      <c r="AR15" s="199">
        <v>5</v>
      </c>
      <c r="AS15" s="199">
        <v>1</v>
      </c>
    </row>
    <row r="16" spans="1:62" s="204" customFormat="1" ht="75.75" customHeight="1" thickBot="1">
      <c r="A16" s="220">
        <v>8</v>
      </c>
      <c r="B16" s="145" t="s">
        <v>38</v>
      </c>
      <c r="C16" s="145" t="s">
        <v>402</v>
      </c>
      <c r="D16" s="145" t="s">
        <v>157</v>
      </c>
      <c r="E16" s="145" t="s">
        <v>773</v>
      </c>
      <c r="F16" s="145">
        <v>48</v>
      </c>
      <c r="G16" s="145" t="s">
        <v>401</v>
      </c>
      <c r="H16" s="145" t="s">
        <v>168</v>
      </c>
      <c r="I16" s="145" t="s">
        <v>515</v>
      </c>
      <c r="J16" s="145" t="s">
        <v>514</v>
      </c>
      <c r="K16" s="191" t="s">
        <v>513</v>
      </c>
      <c r="L16" s="191" t="s">
        <v>512</v>
      </c>
      <c r="M16" s="75">
        <v>2</v>
      </c>
      <c r="N16" s="191" t="s">
        <v>516</v>
      </c>
      <c r="O16" s="191"/>
      <c r="P16" s="191" t="s">
        <v>195</v>
      </c>
      <c r="Q16" s="191" t="s">
        <v>250</v>
      </c>
      <c r="R16" s="75">
        <v>1</v>
      </c>
      <c r="S16" s="101">
        <v>42879</v>
      </c>
      <c r="T16" s="101">
        <v>43190</v>
      </c>
      <c r="U16" s="192">
        <f t="shared" si="0"/>
        <v>44.428571428571431</v>
      </c>
      <c r="V16" s="193">
        <f t="shared" si="1"/>
        <v>100</v>
      </c>
      <c r="W16" s="193">
        <f t="shared" si="2"/>
        <v>1</v>
      </c>
      <c r="X16" s="194">
        <f t="shared" si="3"/>
        <v>44.428571428571431</v>
      </c>
      <c r="Y16" s="193">
        <f t="shared" si="4"/>
        <v>44.428571428571431</v>
      </c>
      <c r="Z16" s="193">
        <f t="shared" si="5"/>
        <v>44.428571428571431</v>
      </c>
      <c r="AA16" s="92" t="s">
        <v>761</v>
      </c>
      <c r="AB16" s="92" t="s">
        <v>763</v>
      </c>
      <c r="AC16" s="93" t="s">
        <v>729</v>
      </c>
      <c r="AD16" s="75"/>
      <c r="AE16" s="211"/>
      <c r="AF16" s="211"/>
      <c r="AG16" s="211"/>
      <c r="AH16" s="211"/>
      <c r="AI16" s="211"/>
      <c r="AJ16" s="211"/>
      <c r="AK16" s="93" t="s">
        <v>782</v>
      </c>
      <c r="AL16" s="195">
        <v>100</v>
      </c>
      <c r="AM16" s="195" t="s">
        <v>836</v>
      </c>
      <c r="AN16" s="200" t="s">
        <v>897</v>
      </c>
      <c r="AO16" s="93">
        <v>100</v>
      </c>
      <c r="AP16" s="93" t="s">
        <v>185</v>
      </c>
      <c r="AQ16" s="93" t="s">
        <v>520</v>
      </c>
      <c r="AR16" s="199">
        <v>5</v>
      </c>
      <c r="AS16" s="199">
        <v>1</v>
      </c>
    </row>
    <row r="17" spans="1:52" s="204" customFormat="1" ht="75.75" customHeight="1" thickBot="1">
      <c r="A17" s="220">
        <v>9</v>
      </c>
      <c r="B17" s="145" t="s">
        <v>39</v>
      </c>
      <c r="C17" s="145" t="s">
        <v>402</v>
      </c>
      <c r="D17" s="145" t="s">
        <v>157</v>
      </c>
      <c r="E17" s="145" t="s">
        <v>773</v>
      </c>
      <c r="F17" s="145">
        <v>48</v>
      </c>
      <c r="G17" s="145" t="s">
        <v>401</v>
      </c>
      <c r="H17" s="145" t="s">
        <v>168</v>
      </c>
      <c r="I17" s="145" t="s">
        <v>192</v>
      </c>
      <c r="J17" s="145" t="s">
        <v>508</v>
      </c>
      <c r="K17" s="191" t="s">
        <v>507</v>
      </c>
      <c r="L17" s="191" t="s">
        <v>506</v>
      </c>
      <c r="M17" s="75">
        <v>1</v>
      </c>
      <c r="N17" s="191" t="s">
        <v>505</v>
      </c>
      <c r="O17" s="191"/>
      <c r="P17" s="191" t="s">
        <v>504</v>
      </c>
      <c r="Q17" s="191" t="s">
        <v>503</v>
      </c>
      <c r="R17" s="75">
        <v>1</v>
      </c>
      <c r="S17" s="101">
        <v>42879</v>
      </c>
      <c r="T17" s="101">
        <v>43100</v>
      </c>
      <c r="U17" s="192">
        <f t="shared" si="0"/>
        <v>31.571428571428573</v>
      </c>
      <c r="V17" s="193">
        <f t="shared" si="1"/>
        <v>100</v>
      </c>
      <c r="W17" s="193">
        <f t="shared" si="2"/>
        <v>1</v>
      </c>
      <c r="X17" s="194">
        <f t="shared" si="3"/>
        <v>31.571428571428573</v>
      </c>
      <c r="Y17" s="193">
        <f t="shared" si="4"/>
        <v>31.571428571428573</v>
      </c>
      <c r="Z17" s="193">
        <f t="shared" si="5"/>
        <v>31.571428571428573</v>
      </c>
      <c r="AA17" s="92" t="s">
        <v>761</v>
      </c>
      <c r="AB17" s="185" t="s">
        <v>764</v>
      </c>
      <c r="AC17" s="212" t="s">
        <v>726</v>
      </c>
      <c r="AD17" s="75"/>
      <c r="AE17" s="211"/>
      <c r="AF17" s="211"/>
      <c r="AG17" s="211"/>
      <c r="AH17" s="213"/>
      <c r="AI17" s="211"/>
      <c r="AJ17" s="213"/>
      <c r="AK17" s="93"/>
      <c r="AL17" s="195">
        <v>100</v>
      </c>
      <c r="AM17" s="195" t="s">
        <v>838</v>
      </c>
      <c r="AN17" s="197" t="s">
        <v>502</v>
      </c>
      <c r="AO17" s="93">
        <v>100</v>
      </c>
      <c r="AP17" s="93" t="s">
        <v>185</v>
      </c>
      <c r="AQ17" s="93" t="s">
        <v>149</v>
      </c>
      <c r="AR17" s="199">
        <v>5</v>
      </c>
      <c r="AS17" s="199">
        <v>1</v>
      </c>
    </row>
    <row r="18" spans="1:52" s="204" customFormat="1" ht="75.75" customHeight="1" thickBot="1">
      <c r="A18" s="220">
        <v>10</v>
      </c>
      <c r="B18" s="145" t="s">
        <v>40</v>
      </c>
      <c r="C18" s="145" t="s">
        <v>402</v>
      </c>
      <c r="D18" s="145" t="s">
        <v>157</v>
      </c>
      <c r="E18" s="145" t="s">
        <v>773</v>
      </c>
      <c r="F18" s="145">
        <v>48</v>
      </c>
      <c r="G18" s="145" t="s">
        <v>401</v>
      </c>
      <c r="H18" s="145" t="s">
        <v>168</v>
      </c>
      <c r="I18" s="145" t="s">
        <v>192</v>
      </c>
      <c r="J18" s="145" t="s">
        <v>501</v>
      </c>
      <c r="K18" s="191" t="s">
        <v>500</v>
      </c>
      <c r="L18" s="191" t="s">
        <v>499</v>
      </c>
      <c r="M18" s="75">
        <v>1</v>
      </c>
      <c r="N18" s="191" t="s">
        <v>498</v>
      </c>
      <c r="O18" s="191"/>
      <c r="P18" s="191" t="s">
        <v>497</v>
      </c>
      <c r="Q18" s="191" t="s">
        <v>497</v>
      </c>
      <c r="R18" s="75">
        <v>1</v>
      </c>
      <c r="S18" s="101">
        <v>42879</v>
      </c>
      <c r="T18" s="101">
        <v>43100</v>
      </c>
      <c r="U18" s="192">
        <f t="shared" si="0"/>
        <v>31.571428571428573</v>
      </c>
      <c r="V18" s="193">
        <f t="shared" si="1"/>
        <v>100</v>
      </c>
      <c r="W18" s="193">
        <f t="shared" si="2"/>
        <v>1</v>
      </c>
      <c r="X18" s="194">
        <f t="shared" si="3"/>
        <v>31.571428571428573</v>
      </c>
      <c r="Y18" s="193">
        <f t="shared" si="4"/>
        <v>31.571428571428573</v>
      </c>
      <c r="Z18" s="193">
        <f t="shared" si="5"/>
        <v>31.571428571428573</v>
      </c>
      <c r="AA18" s="92" t="s">
        <v>761</v>
      </c>
      <c r="AB18" s="185" t="s">
        <v>764</v>
      </c>
      <c r="AC18" s="212" t="s">
        <v>726</v>
      </c>
      <c r="AD18" s="75"/>
      <c r="AE18" s="211"/>
      <c r="AF18" s="211"/>
      <c r="AG18" s="211"/>
      <c r="AH18" s="211"/>
      <c r="AI18" s="211"/>
      <c r="AJ18" s="211"/>
      <c r="AK18" s="93"/>
      <c r="AL18" s="195">
        <v>100</v>
      </c>
      <c r="AM18" s="195" t="s">
        <v>838</v>
      </c>
      <c r="AN18" s="197" t="s">
        <v>496</v>
      </c>
      <c r="AO18" s="93">
        <v>100</v>
      </c>
      <c r="AP18" s="93" t="s">
        <v>185</v>
      </c>
      <c r="AQ18" s="93" t="s">
        <v>149</v>
      </c>
      <c r="AR18" s="199">
        <v>5</v>
      </c>
      <c r="AS18" s="199">
        <v>1</v>
      </c>
    </row>
    <row r="19" spans="1:52" s="204" customFormat="1" ht="75.75" customHeight="1" thickBot="1">
      <c r="A19" s="220">
        <v>11</v>
      </c>
      <c r="B19" s="145" t="s">
        <v>41</v>
      </c>
      <c r="C19" s="145" t="s">
        <v>402</v>
      </c>
      <c r="D19" s="145" t="s">
        <v>157</v>
      </c>
      <c r="E19" s="145" t="s">
        <v>773</v>
      </c>
      <c r="F19" s="145">
        <v>48</v>
      </c>
      <c r="G19" s="145" t="s">
        <v>401</v>
      </c>
      <c r="H19" s="145" t="s">
        <v>168</v>
      </c>
      <c r="I19" s="145" t="s">
        <v>192</v>
      </c>
      <c r="J19" s="145" t="s">
        <v>495</v>
      </c>
      <c r="K19" s="191" t="s">
        <v>494</v>
      </c>
      <c r="L19" s="191" t="s">
        <v>493</v>
      </c>
      <c r="M19" s="75">
        <v>1</v>
      </c>
      <c r="N19" s="191" t="s">
        <v>492</v>
      </c>
      <c r="O19" s="191"/>
      <c r="P19" s="191" t="s">
        <v>491</v>
      </c>
      <c r="Q19" s="191" t="s">
        <v>491</v>
      </c>
      <c r="R19" s="75">
        <v>1</v>
      </c>
      <c r="S19" s="101">
        <v>42879</v>
      </c>
      <c r="T19" s="101">
        <v>43008</v>
      </c>
      <c r="U19" s="192">
        <f t="shared" si="0"/>
        <v>18.428571428571427</v>
      </c>
      <c r="V19" s="193">
        <f t="shared" si="1"/>
        <v>100</v>
      </c>
      <c r="W19" s="193">
        <f t="shared" si="2"/>
        <v>1</v>
      </c>
      <c r="X19" s="194">
        <f t="shared" si="3"/>
        <v>18.428571428571427</v>
      </c>
      <c r="Y19" s="193">
        <f t="shared" si="4"/>
        <v>18.428571428571427</v>
      </c>
      <c r="Z19" s="193">
        <f t="shared" si="5"/>
        <v>18.428571428571427</v>
      </c>
      <c r="AA19" s="92" t="s">
        <v>761</v>
      </c>
      <c r="AB19" s="185" t="s">
        <v>764</v>
      </c>
      <c r="AC19" s="212" t="s">
        <v>726</v>
      </c>
      <c r="AD19" s="75"/>
      <c r="AE19" s="211"/>
      <c r="AF19" s="211"/>
      <c r="AG19" s="211"/>
      <c r="AH19" s="211"/>
      <c r="AI19" s="211"/>
      <c r="AJ19" s="211"/>
      <c r="AK19" s="93"/>
      <c r="AL19" s="195">
        <v>100</v>
      </c>
      <c r="AM19" s="195" t="s">
        <v>838</v>
      </c>
      <c r="AN19" s="197" t="s">
        <v>490</v>
      </c>
      <c r="AO19" s="93">
        <v>100</v>
      </c>
      <c r="AP19" s="93" t="s">
        <v>185</v>
      </c>
      <c r="AQ19" s="93" t="s">
        <v>149</v>
      </c>
      <c r="AR19" s="199">
        <v>5</v>
      </c>
      <c r="AS19" s="199">
        <v>1</v>
      </c>
      <c r="AU19" s="221" t="s">
        <v>981</v>
      </c>
      <c r="AV19" s="221" t="s">
        <v>966</v>
      </c>
      <c r="AW19" s="221" t="s">
        <v>35</v>
      </c>
      <c r="AX19" s="221" t="s">
        <v>34</v>
      </c>
      <c r="AY19" s="221" t="s">
        <v>144</v>
      </c>
    </row>
    <row r="20" spans="1:52" s="204" customFormat="1" ht="75.75" customHeight="1" thickBot="1">
      <c r="A20" s="220">
        <v>12</v>
      </c>
      <c r="B20" s="145" t="s">
        <v>42</v>
      </c>
      <c r="C20" s="145" t="s">
        <v>477</v>
      </c>
      <c r="D20" s="145" t="s">
        <v>157</v>
      </c>
      <c r="E20" s="145" t="s">
        <v>790</v>
      </c>
      <c r="F20" s="145">
        <v>802</v>
      </c>
      <c r="G20" s="145" t="s">
        <v>484</v>
      </c>
      <c r="H20" s="145" t="s">
        <v>156</v>
      </c>
      <c r="I20" s="145" t="s">
        <v>156</v>
      </c>
      <c r="J20" s="145" t="s">
        <v>483</v>
      </c>
      <c r="K20" s="191" t="s">
        <v>482</v>
      </c>
      <c r="L20" s="191" t="s">
        <v>481</v>
      </c>
      <c r="M20" s="75">
        <v>1</v>
      </c>
      <c r="N20" s="191" t="s">
        <v>480</v>
      </c>
      <c r="O20" s="191"/>
      <c r="P20" s="191" t="s">
        <v>479</v>
      </c>
      <c r="Q20" s="191" t="s">
        <v>478</v>
      </c>
      <c r="R20" s="75">
        <v>100</v>
      </c>
      <c r="S20" s="101">
        <v>42005</v>
      </c>
      <c r="T20" s="101">
        <v>42367</v>
      </c>
      <c r="U20" s="192">
        <f t="shared" si="0"/>
        <v>51.714285714285715</v>
      </c>
      <c r="V20" s="193">
        <f t="shared" si="1"/>
        <v>100</v>
      </c>
      <c r="W20" s="193">
        <f t="shared" si="2"/>
        <v>1</v>
      </c>
      <c r="X20" s="194">
        <f t="shared" si="3"/>
        <v>51.714285714285715</v>
      </c>
      <c r="Y20" s="193">
        <f t="shared" si="4"/>
        <v>51.714285714285715</v>
      </c>
      <c r="Z20" s="193">
        <f t="shared" si="5"/>
        <v>51.714285714285715</v>
      </c>
      <c r="AA20" s="92" t="s">
        <v>761</v>
      </c>
      <c r="AB20" s="185" t="s">
        <v>763</v>
      </c>
      <c r="AC20" s="212" t="s">
        <v>737</v>
      </c>
      <c r="AD20" s="75"/>
      <c r="AE20" s="211"/>
      <c r="AF20" s="211"/>
      <c r="AG20" s="211"/>
      <c r="AH20" s="211"/>
      <c r="AI20" s="211"/>
      <c r="AJ20" s="211"/>
      <c r="AK20" s="93"/>
      <c r="AL20" s="195">
        <v>100</v>
      </c>
      <c r="AM20" s="195" t="s">
        <v>836</v>
      </c>
      <c r="AN20" s="197" t="s">
        <v>898</v>
      </c>
      <c r="AO20" s="93">
        <v>100</v>
      </c>
      <c r="AP20" s="93" t="s">
        <v>185</v>
      </c>
      <c r="AQ20" s="93" t="s">
        <v>149</v>
      </c>
      <c r="AR20" s="199">
        <v>5</v>
      </c>
      <c r="AS20" s="199">
        <v>1</v>
      </c>
      <c r="AU20" s="145">
        <v>48</v>
      </c>
      <c r="AV20" s="185" t="s">
        <v>508</v>
      </c>
      <c r="AW20" s="185" t="s">
        <v>764</v>
      </c>
      <c r="AX20" s="212" t="s">
        <v>726</v>
      </c>
      <c r="AY20" s="93" t="s">
        <v>185</v>
      </c>
    </row>
    <row r="21" spans="1:52" s="204" customFormat="1" ht="75.75" customHeight="1" thickBot="1">
      <c r="A21" s="220">
        <v>13</v>
      </c>
      <c r="B21" s="145" t="s">
        <v>43</v>
      </c>
      <c r="C21" s="145" t="s">
        <v>402</v>
      </c>
      <c r="D21" s="145" t="s">
        <v>157</v>
      </c>
      <c r="E21" s="145" t="s">
        <v>773</v>
      </c>
      <c r="F21" s="145">
        <v>48</v>
      </c>
      <c r="G21" s="145" t="s">
        <v>401</v>
      </c>
      <c r="H21" s="198" t="s">
        <v>453</v>
      </c>
      <c r="I21" s="198" t="s">
        <v>452</v>
      </c>
      <c r="J21" s="145" t="s">
        <v>465</v>
      </c>
      <c r="K21" s="191" t="s">
        <v>464</v>
      </c>
      <c r="L21" s="191" t="s">
        <v>463</v>
      </c>
      <c r="M21" s="75">
        <v>2</v>
      </c>
      <c r="N21" s="191" t="s">
        <v>462</v>
      </c>
      <c r="O21" s="191"/>
      <c r="P21" s="191" t="s">
        <v>461</v>
      </c>
      <c r="Q21" s="191" t="s">
        <v>460</v>
      </c>
      <c r="R21" s="75">
        <v>1</v>
      </c>
      <c r="S21" s="101">
        <v>42879</v>
      </c>
      <c r="T21" s="101">
        <v>43190</v>
      </c>
      <c r="U21" s="192">
        <f t="shared" si="0"/>
        <v>44.428571428571431</v>
      </c>
      <c r="V21" s="193">
        <f t="shared" si="1"/>
        <v>96</v>
      </c>
      <c r="W21" s="193">
        <f t="shared" si="2"/>
        <v>1</v>
      </c>
      <c r="X21" s="194">
        <f t="shared" si="3"/>
        <v>44.428571428571431</v>
      </c>
      <c r="Y21" s="193">
        <f t="shared" si="4"/>
        <v>44.428571428571431</v>
      </c>
      <c r="Z21" s="193">
        <f t="shared" si="5"/>
        <v>44.428571428571431</v>
      </c>
      <c r="AA21" s="92" t="s">
        <v>761</v>
      </c>
      <c r="AB21" s="92" t="s">
        <v>764</v>
      </c>
      <c r="AC21" s="93" t="s">
        <v>725</v>
      </c>
      <c r="AD21" s="75"/>
      <c r="AE21" s="149"/>
      <c r="AF21" s="149"/>
      <c r="AG21" s="149"/>
      <c r="AH21" s="149"/>
      <c r="AI21" s="149"/>
      <c r="AJ21" s="149" t="s">
        <v>855</v>
      </c>
      <c r="AK21" s="93" t="s">
        <v>841</v>
      </c>
      <c r="AL21" s="195">
        <v>96</v>
      </c>
      <c r="AM21" s="195" t="s">
        <v>838</v>
      </c>
      <c r="AN21" s="205" t="s">
        <v>942</v>
      </c>
      <c r="AO21" s="93">
        <v>96</v>
      </c>
      <c r="AP21" s="93" t="s">
        <v>185</v>
      </c>
      <c r="AQ21" s="93" t="s">
        <v>520</v>
      </c>
      <c r="AR21" s="199">
        <v>5</v>
      </c>
      <c r="AS21" s="199">
        <v>1</v>
      </c>
      <c r="AU21" s="145">
        <v>48</v>
      </c>
      <c r="AV21" s="185" t="s">
        <v>501</v>
      </c>
      <c r="AW21" s="185" t="s">
        <v>764</v>
      </c>
      <c r="AX21" s="212" t="s">
        <v>726</v>
      </c>
      <c r="AY21" s="93" t="s">
        <v>185</v>
      </c>
    </row>
    <row r="22" spans="1:52" s="204" customFormat="1" ht="75.75" customHeight="1" thickBot="1">
      <c r="A22" s="220">
        <v>14</v>
      </c>
      <c r="B22" s="145" t="s">
        <v>44</v>
      </c>
      <c r="C22" s="145" t="s">
        <v>402</v>
      </c>
      <c r="D22" s="145" t="s">
        <v>157</v>
      </c>
      <c r="E22" s="145" t="s">
        <v>773</v>
      </c>
      <c r="F22" s="145">
        <v>48</v>
      </c>
      <c r="G22" s="145" t="s">
        <v>401</v>
      </c>
      <c r="H22" s="145" t="s">
        <v>453</v>
      </c>
      <c r="I22" s="145" t="s">
        <v>452</v>
      </c>
      <c r="J22" s="145" t="s">
        <v>451</v>
      </c>
      <c r="K22" s="191" t="s">
        <v>450</v>
      </c>
      <c r="L22" s="191" t="s">
        <v>449</v>
      </c>
      <c r="M22" s="75">
        <v>2</v>
      </c>
      <c r="N22" s="191" t="s">
        <v>448</v>
      </c>
      <c r="O22" s="191"/>
      <c r="P22" s="191" t="s">
        <v>447</v>
      </c>
      <c r="Q22" s="191" t="s">
        <v>447</v>
      </c>
      <c r="R22" s="75">
        <v>1</v>
      </c>
      <c r="S22" s="101">
        <v>42879</v>
      </c>
      <c r="T22" s="101">
        <v>43100</v>
      </c>
      <c r="U22" s="192">
        <f t="shared" si="0"/>
        <v>31.571428571428573</v>
      </c>
      <c r="V22" s="193">
        <f t="shared" si="1"/>
        <v>100</v>
      </c>
      <c r="W22" s="193">
        <f t="shared" si="2"/>
        <v>1</v>
      </c>
      <c r="X22" s="194">
        <f t="shared" si="3"/>
        <v>31.571428571428573</v>
      </c>
      <c r="Y22" s="193">
        <f t="shared" si="4"/>
        <v>31.571428571428573</v>
      </c>
      <c r="Z22" s="193">
        <f t="shared" si="5"/>
        <v>31.571428571428573</v>
      </c>
      <c r="AA22" s="92" t="s">
        <v>761</v>
      </c>
      <c r="AB22" s="185" t="s">
        <v>763</v>
      </c>
      <c r="AC22" s="187" t="s">
        <v>446</v>
      </c>
      <c r="AD22" s="75"/>
      <c r="AE22" s="149"/>
      <c r="AF22" s="149"/>
      <c r="AG22" s="149"/>
      <c r="AH22" s="75"/>
      <c r="AI22" s="149"/>
      <c r="AJ22" s="149"/>
      <c r="AK22" s="93"/>
      <c r="AL22" s="195">
        <v>100</v>
      </c>
      <c r="AM22" s="195" t="s">
        <v>836</v>
      </c>
      <c r="AN22" s="197" t="s">
        <v>900</v>
      </c>
      <c r="AO22" s="93">
        <v>100</v>
      </c>
      <c r="AP22" s="93" t="s">
        <v>185</v>
      </c>
      <c r="AQ22" s="93" t="s">
        <v>149</v>
      </c>
      <c r="AR22" s="199">
        <v>5</v>
      </c>
      <c r="AS22" s="199">
        <v>1</v>
      </c>
      <c r="AU22" s="145">
        <v>48</v>
      </c>
      <c r="AV22" s="185" t="s">
        <v>495</v>
      </c>
      <c r="AW22" s="185" t="s">
        <v>764</v>
      </c>
      <c r="AX22" s="212" t="s">
        <v>726</v>
      </c>
      <c r="AY22" s="93" t="s">
        <v>185</v>
      </c>
    </row>
    <row r="23" spans="1:52" s="204" customFormat="1" ht="75.75" customHeight="1" thickBot="1">
      <c r="A23" s="220">
        <v>15</v>
      </c>
      <c r="B23" s="145" t="s">
        <v>45</v>
      </c>
      <c r="C23" s="145" t="s">
        <v>402</v>
      </c>
      <c r="D23" s="145" t="s">
        <v>157</v>
      </c>
      <c r="E23" s="145" t="s">
        <v>773</v>
      </c>
      <c r="F23" s="145">
        <v>48</v>
      </c>
      <c r="G23" s="145" t="s">
        <v>401</v>
      </c>
      <c r="H23" s="145" t="s">
        <v>168</v>
      </c>
      <c r="I23" s="145" t="s">
        <v>167</v>
      </c>
      <c r="J23" s="145" t="s">
        <v>407</v>
      </c>
      <c r="K23" s="191" t="s">
        <v>406</v>
      </c>
      <c r="L23" s="191" t="s">
        <v>405</v>
      </c>
      <c r="M23" s="75">
        <v>1</v>
      </c>
      <c r="N23" s="191" t="s">
        <v>404</v>
      </c>
      <c r="O23" s="191"/>
      <c r="P23" s="191" t="s">
        <v>403</v>
      </c>
      <c r="Q23" s="191" t="s">
        <v>403</v>
      </c>
      <c r="R23" s="75">
        <v>1</v>
      </c>
      <c r="S23" s="101">
        <v>42879</v>
      </c>
      <c r="T23" s="101">
        <v>43100</v>
      </c>
      <c r="U23" s="192">
        <f t="shared" si="0"/>
        <v>31.571428571428573</v>
      </c>
      <c r="V23" s="193">
        <f t="shared" si="1"/>
        <v>100</v>
      </c>
      <c r="W23" s="193">
        <f t="shared" si="2"/>
        <v>1</v>
      </c>
      <c r="X23" s="194">
        <f t="shared" si="3"/>
        <v>31.571428571428573</v>
      </c>
      <c r="Y23" s="193">
        <f t="shared" si="4"/>
        <v>31.571428571428573</v>
      </c>
      <c r="Z23" s="193">
        <f t="shared" si="5"/>
        <v>31.571428571428573</v>
      </c>
      <c r="AA23" s="92" t="s">
        <v>761</v>
      </c>
      <c r="AB23" s="185" t="s">
        <v>763</v>
      </c>
      <c r="AC23" s="212" t="s">
        <v>736</v>
      </c>
      <c r="AD23" s="75"/>
      <c r="AE23" s="75"/>
      <c r="AF23" s="149"/>
      <c r="AG23" s="149"/>
      <c r="AH23" s="149"/>
      <c r="AI23" s="149"/>
      <c r="AJ23" s="149"/>
      <c r="AK23" s="93" t="s">
        <v>782</v>
      </c>
      <c r="AL23" s="195">
        <v>100</v>
      </c>
      <c r="AM23" s="195" t="s">
        <v>836</v>
      </c>
      <c r="AN23" s="197" t="s">
        <v>899</v>
      </c>
      <c r="AO23" s="93">
        <v>100</v>
      </c>
      <c r="AP23" s="93" t="s">
        <v>185</v>
      </c>
      <c r="AQ23" s="93" t="s">
        <v>149</v>
      </c>
      <c r="AR23" s="199">
        <v>5</v>
      </c>
      <c r="AS23" s="199">
        <v>1</v>
      </c>
      <c r="AU23" s="145">
        <v>802</v>
      </c>
      <c r="AV23" s="185" t="s">
        <v>483</v>
      </c>
      <c r="AW23" s="185" t="s">
        <v>763</v>
      </c>
      <c r="AX23" s="212" t="s">
        <v>737</v>
      </c>
      <c r="AY23" s="93" t="s">
        <v>185</v>
      </c>
    </row>
    <row r="24" spans="1:52" s="204" customFormat="1" ht="75.75" customHeight="1" thickBot="1">
      <c r="A24" s="220">
        <v>16</v>
      </c>
      <c r="B24" s="145" t="s">
        <v>46</v>
      </c>
      <c r="C24" s="145" t="s">
        <v>158</v>
      </c>
      <c r="D24" s="145" t="s">
        <v>157</v>
      </c>
      <c r="E24" s="145" t="s">
        <v>791</v>
      </c>
      <c r="F24" s="145">
        <v>72</v>
      </c>
      <c r="G24" s="145" t="s">
        <v>169</v>
      </c>
      <c r="H24" s="145" t="s">
        <v>156</v>
      </c>
      <c r="I24" s="145" t="s">
        <v>156</v>
      </c>
      <c r="J24" s="145" t="s">
        <v>321</v>
      </c>
      <c r="K24" s="191" t="s">
        <v>326</v>
      </c>
      <c r="L24" s="191" t="s">
        <v>325</v>
      </c>
      <c r="M24" s="75">
        <v>1</v>
      </c>
      <c r="N24" s="191" t="s">
        <v>324</v>
      </c>
      <c r="O24" s="191"/>
      <c r="P24" s="191" t="s">
        <v>323</v>
      </c>
      <c r="Q24" s="191" t="s">
        <v>322</v>
      </c>
      <c r="R24" s="75">
        <v>1</v>
      </c>
      <c r="S24" s="101">
        <v>42615</v>
      </c>
      <c r="T24" s="101">
        <v>42886</v>
      </c>
      <c r="U24" s="192">
        <f t="shared" si="0"/>
        <v>38.714285714285715</v>
      </c>
      <c r="V24" s="193">
        <f t="shared" si="1"/>
        <v>90</v>
      </c>
      <c r="W24" s="193">
        <f t="shared" si="2"/>
        <v>1</v>
      </c>
      <c r="X24" s="194">
        <f t="shared" si="3"/>
        <v>38.714285714285715</v>
      </c>
      <c r="Y24" s="193">
        <f t="shared" si="4"/>
        <v>38.714285714285715</v>
      </c>
      <c r="Z24" s="193">
        <f t="shared" si="5"/>
        <v>38.714285714285715</v>
      </c>
      <c r="AA24" s="92" t="s">
        <v>761</v>
      </c>
      <c r="AB24" s="185" t="s">
        <v>763</v>
      </c>
      <c r="AC24" s="212" t="s">
        <v>737</v>
      </c>
      <c r="AD24" s="75"/>
      <c r="AE24" s="93"/>
      <c r="AF24" s="149"/>
      <c r="AG24" s="149"/>
      <c r="AH24" s="209"/>
      <c r="AI24" s="149"/>
      <c r="AJ24" s="149"/>
      <c r="AK24" s="93" t="s">
        <v>782</v>
      </c>
      <c r="AL24" s="195">
        <v>90</v>
      </c>
      <c r="AM24" s="195" t="s">
        <v>836</v>
      </c>
      <c r="AN24" s="197" t="s">
        <v>987</v>
      </c>
      <c r="AO24" s="93">
        <v>90</v>
      </c>
      <c r="AP24" s="93" t="s">
        <v>149</v>
      </c>
      <c r="AQ24" s="93" t="s">
        <v>149</v>
      </c>
      <c r="AR24" s="199">
        <v>5</v>
      </c>
      <c r="AS24" s="199">
        <v>1</v>
      </c>
      <c r="AU24" s="145">
        <v>48</v>
      </c>
      <c r="AV24" s="185" t="s">
        <v>451</v>
      </c>
      <c r="AW24" s="185" t="s">
        <v>763</v>
      </c>
      <c r="AX24" s="187" t="s">
        <v>446</v>
      </c>
      <c r="AY24" s="93" t="s">
        <v>185</v>
      </c>
    </row>
    <row r="25" spans="1:52" s="204" customFormat="1" ht="75.75" customHeight="1" thickBot="1">
      <c r="A25" s="220">
        <v>17</v>
      </c>
      <c r="B25" s="145" t="s">
        <v>47</v>
      </c>
      <c r="C25" s="145" t="s">
        <v>193</v>
      </c>
      <c r="D25" s="145" t="s">
        <v>157</v>
      </c>
      <c r="E25" s="145" t="s">
        <v>791</v>
      </c>
      <c r="F25" s="145">
        <v>79</v>
      </c>
      <c r="G25" s="145" t="s">
        <v>169</v>
      </c>
      <c r="H25" s="145" t="s">
        <v>168</v>
      </c>
      <c r="I25" s="145" t="s">
        <v>192</v>
      </c>
      <c r="J25" s="145" t="s">
        <v>315</v>
      </c>
      <c r="K25" s="191" t="s">
        <v>314</v>
      </c>
      <c r="L25" s="191" t="s">
        <v>313</v>
      </c>
      <c r="M25" s="75">
        <v>1</v>
      </c>
      <c r="N25" s="191" t="s">
        <v>309</v>
      </c>
      <c r="O25" s="191"/>
      <c r="P25" s="191" t="s">
        <v>308</v>
      </c>
      <c r="Q25" s="191" t="s">
        <v>307</v>
      </c>
      <c r="R25" s="75">
        <v>1</v>
      </c>
      <c r="S25" s="101">
        <v>42765</v>
      </c>
      <c r="T25" s="101">
        <v>43100</v>
      </c>
      <c r="U25" s="192">
        <f t="shared" si="0"/>
        <v>47.857142857142854</v>
      </c>
      <c r="V25" s="193">
        <f t="shared" si="1"/>
        <v>100</v>
      </c>
      <c r="W25" s="193">
        <f t="shared" si="2"/>
        <v>1</v>
      </c>
      <c r="X25" s="194">
        <f t="shared" si="3"/>
        <v>47.857142857142854</v>
      </c>
      <c r="Y25" s="193">
        <f t="shared" si="4"/>
        <v>47.857142857142854</v>
      </c>
      <c r="Z25" s="193">
        <f t="shared" si="5"/>
        <v>47.857142857142854</v>
      </c>
      <c r="AA25" s="92" t="s">
        <v>761</v>
      </c>
      <c r="AB25" s="185" t="s">
        <v>763</v>
      </c>
      <c r="AC25" s="212" t="s">
        <v>736</v>
      </c>
      <c r="AD25" s="75"/>
      <c r="AE25" s="75"/>
      <c r="AF25" s="149"/>
      <c r="AG25" s="149"/>
      <c r="AH25" s="149"/>
      <c r="AI25" s="209"/>
      <c r="AJ25" s="149"/>
      <c r="AK25" s="93" t="s">
        <v>782</v>
      </c>
      <c r="AL25" s="195">
        <v>100</v>
      </c>
      <c r="AM25" s="195" t="s">
        <v>836</v>
      </c>
      <c r="AN25" s="197" t="s">
        <v>901</v>
      </c>
      <c r="AO25" s="93">
        <v>100</v>
      </c>
      <c r="AP25" s="93" t="s">
        <v>185</v>
      </c>
      <c r="AQ25" s="93" t="s">
        <v>149</v>
      </c>
      <c r="AR25" s="199">
        <v>5</v>
      </c>
      <c r="AS25" s="199">
        <v>1</v>
      </c>
      <c r="AU25" s="145">
        <v>48</v>
      </c>
      <c r="AV25" s="185" t="s">
        <v>407</v>
      </c>
      <c r="AW25" s="185" t="s">
        <v>763</v>
      </c>
      <c r="AX25" s="212" t="s">
        <v>736</v>
      </c>
      <c r="AY25" s="93" t="s">
        <v>185</v>
      </c>
    </row>
    <row r="26" spans="1:52" s="204" customFormat="1" ht="75.75" customHeight="1" thickBot="1">
      <c r="A26" s="220">
        <v>18</v>
      </c>
      <c r="B26" s="145" t="s">
        <v>48</v>
      </c>
      <c r="C26" s="145" t="s">
        <v>193</v>
      </c>
      <c r="D26" s="145" t="s">
        <v>157</v>
      </c>
      <c r="E26" s="145" t="s">
        <v>791</v>
      </c>
      <c r="F26" s="145">
        <v>79</v>
      </c>
      <c r="G26" s="145" t="s">
        <v>169</v>
      </c>
      <c r="H26" s="145" t="s">
        <v>168</v>
      </c>
      <c r="I26" s="145" t="s">
        <v>192</v>
      </c>
      <c r="J26" s="145" t="s">
        <v>312</v>
      </c>
      <c r="K26" s="191" t="s">
        <v>311</v>
      </c>
      <c r="L26" s="191" t="s">
        <v>310</v>
      </c>
      <c r="M26" s="75">
        <v>1</v>
      </c>
      <c r="N26" s="191" t="s">
        <v>309</v>
      </c>
      <c r="O26" s="191"/>
      <c r="P26" s="191" t="s">
        <v>308</v>
      </c>
      <c r="Q26" s="191" t="s">
        <v>307</v>
      </c>
      <c r="R26" s="75">
        <v>1</v>
      </c>
      <c r="S26" s="101">
        <v>42765</v>
      </c>
      <c r="T26" s="101">
        <v>43100</v>
      </c>
      <c r="U26" s="192">
        <f t="shared" si="0"/>
        <v>47.857142857142854</v>
      </c>
      <c r="V26" s="193">
        <f t="shared" si="1"/>
        <v>100</v>
      </c>
      <c r="W26" s="193">
        <f t="shared" si="2"/>
        <v>1</v>
      </c>
      <c r="X26" s="194">
        <f t="shared" si="3"/>
        <v>47.857142857142854</v>
      </c>
      <c r="Y26" s="193">
        <f t="shared" si="4"/>
        <v>47.857142857142854</v>
      </c>
      <c r="Z26" s="193">
        <f t="shared" si="5"/>
        <v>47.857142857142854</v>
      </c>
      <c r="AA26" s="92" t="s">
        <v>761</v>
      </c>
      <c r="AB26" s="185" t="s">
        <v>763</v>
      </c>
      <c r="AC26" s="212" t="s">
        <v>736</v>
      </c>
      <c r="AD26" s="75"/>
      <c r="AE26" s="149"/>
      <c r="AF26" s="149"/>
      <c r="AG26" s="149"/>
      <c r="AH26" s="149"/>
      <c r="AI26" s="149"/>
      <c r="AJ26" s="149"/>
      <c r="AK26" s="93" t="s">
        <v>782</v>
      </c>
      <c r="AL26" s="195">
        <v>100</v>
      </c>
      <c r="AM26" s="195" t="s">
        <v>836</v>
      </c>
      <c r="AN26" s="197" t="s">
        <v>901</v>
      </c>
      <c r="AO26" s="93">
        <v>100</v>
      </c>
      <c r="AP26" s="93" t="s">
        <v>185</v>
      </c>
      <c r="AQ26" s="93" t="s">
        <v>149</v>
      </c>
      <c r="AR26" s="199">
        <v>5</v>
      </c>
      <c r="AS26" s="199">
        <v>1</v>
      </c>
      <c r="AU26" s="145">
        <v>72</v>
      </c>
      <c r="AV26" s="185" t="s">
        <v>321</v>
      </c>
      <c r="AW26" s="185" t="s">
        <v>763</v>
      </c>
      <c r="AX26" s="212" t="s">
        <v>737</v>
      </c>
      <c r="AY26" s="93" t="s">
        <v>149</v>
      </c>
    </row>
    <row r="27" spans="1:52" s="204" customFormat="1" ht="75.75" customHeight="1" thickBot="1">
      <c r="A27" s="220">
        <v>19</v>
      </c>
      <c r="B27" s="145" t="s">
        <v>49</v>
      </c>
      <c r="C27" s="145" t="s">
        <v>284</v>
      </c>
      <c r="D27" s="145" t="s">
        <v>157</v>
      </c>
      <c r="E27" s="145" t="s">
        <v>791</v>
      </c>
      <c r="F27" s="145">
        <v>293</v>
      </c>
      <c r="G27" s="145" t="s">
        <v>169</v>
      </c>
      <c r="H27" s="145" t="s">
        <v>156</v>
      </c>
      <c r="I27" s="145" t="s">
        <v>156</v>
      </c>
      <c r="J27" s="145" t="s">
        <v>294</v>
      </c>
      <c r="K27" s="191" t="s">
        <v>293</v>
      </c>
      <c r="L27" s="191" t="s">
        <v>292</v>
      </c>
      <c r="M27" s="75">
        <v>1</v>
      </c>
      <c r="N27" s="191" t="s">
        <v>291</v>
      </c>
      <c r="O27" s="191"/>
      <c r="P27" s="191" t="s">
        <v>290</v>
      </c>
      <c r="Q27" s="191" t="s">
        <v>289</v>
      </c>
      <c r="R27" s="75">
        <v>1</v>
      </c>
      <c r="S27" s="101">
        <v>42736</v>
      </c>
      <c r="T27" s="101">
        <v>43089</v>
      </c>
      <c r="U27" s="192">
        <f t="shared" si="0"/>
        <v>50.428571428571431</v>
      </c>
      <c r="V27" s="193">
        <f t="shared" si="1"/>
        <v>75</v>
      </c>
      <c r="W27" s="193">
        <f t="shared" si="2"/>
        <v>1</v>
      </c>
      <c r="X27" s="194">
        <f t="shared" si="3"/>
        <v>50.428571428571431</v>
      </c>
      <c r="Y27" s="193">
        <f t="shared" si="4"/>
        <v>50.428571428571431</v>
      </c>
      <c r="Z27" s="193">
        <f t="shared" si="5"/>
        <v>50.428571428571431</v>
      </c>
      <c r="AA27" s="92" t="s">
        <v>761</v>
      </c>
      <c r="AB27" s="185" t="s">
        <v>763</v>
      </c>
      <c r="AC27" s="212" t="s">
        <v>737</v>
      </c>
      <c r="AD27" s="75"/>
      <c r="AE27" s="93"/>
      <c r="AF27" s="149"/>
      <c r="AG27" s="149"/>
      <c r="AH27" s="209"/>
      <c r="AI27" s="149"/>
      <c r="AJ27" s="149"/>
      <c r="AK27" s="93" t="s">
        <v>782</v>
      </c>
      <c r="AL27" s="195">
        <v>75</v>
      </c>
      <c r="AM27" s="195" t="s">
        <v>836</v>
      </c>
      <c r="AN27" s="197" t="s">
        <v>988</v>
      </c>
      <c r="AO27" s="93">
        <v>75</v>
      </c>
      <c r="AP27" s="93" t="s">
        <v>185</v>
      </c>
      <c r="AQ27" s="93" t="s">
        <v>149</v>
      </c>
      <c r="AR27" s="199">
        <v>5</v>
      </c>
      <c r="AS27" s="199">
        <v>1</v>
      </c>
      <c r="AU27" s="145">
        <v>79</v>
      </c>
      <c r="AV27" s="185" t="s">
        <v>315</v>
      </c>
      <c r="AW27" s="185" t="s">
        <v>763</v>
      </c>
      <c r="AX27" s="212" t="s">
        <v>736</v>
      </c>
      <c r="AY27" s="93" t="s">
        <v>185</v>
      </c>
    </row>
    <row r="28" spans="1:52" s="204" customFormat="1" ht="75.75" customHeight="1" thickBot="1">
      <c r="A28" s="220">
        <v>20</v>
      </c>
      <c r="B28" s="145" t="s">
        <v>50</v>
      </c>
      <c r="C28" s="145" t="s">
        <v>284</v>
      </c>
      <c r="D28" s="145" t="s">
        <v>157</v>
      </c>
      <c r="E28" s="145" t="s">
        <v>791</v>
      </c>
      <c r="F28" s="145">
        <v>293</v>
      </c>
      <c r="G28" s="145" t="s">
        <v>169</v>
      </c>
      <c r="H28" s="145" t="s">
        <v>156</v>
      </c>
      <c r="I28" s="145" t="s">
        <v>156</v>
      </c>
      <c r="J28" s="145" t="s">
        <v>288</v>
      </c>
      <c r="K28" s="191" t="s">
        <v>287</v>
      </c>
      <c r="L28" s="191" t="s">
        <v>286</v>
      </c>
      <c r="M28" s="75">
        <v>1</v>
      </c>
      <c r="N28" s="191" t="s">
        <v>285</v>
      </c>
      <c r="O28" s="191"/>
      <c r="P28" s="191" t="s">
        <v>413</v>
      </c>
      <c r="Q28" s="191" t="s">
        <v>412</v>
      </c>
      <c r="R28" s="75">
        <v>3</v>
      </c>
      <c r="S28" s="101">
        <v>42736</v>
      </c>
      <c r="T28" s="101">
        <v>43089</v>
      </c>
      <c r="U28" s="192">
        <f t="shared" si="0"/>
        <v>50.428571428571431</v>
      </c>
      <c r="V28" s="193">
        <f t="shared" si="1"/>
        <v>75</v>
      </c>
      <c r="W28" s="193">
        <f t="shared" si="2"/>
        <v>1</v>
      </c>
      <c r="X28" s="194">
        <f t="shared" si="3"/>
        <v>50.428571428571431</v>
      </c>
      <c r="Y28" s="193">
        <f t="shared" si="4"/>
        <v>50.428571428571431</v>
      </c>
      <c r="Z28" s="193">
        <f t="shared" si="5"/>
        <v>50.428571428571431</v>
      </c>
      <c r="AA28" s="92" t="s">
        <v>761</v>
      </c>
      <c r="AB28" s="185" t="s">
        <v>114</v>
      </c>
      <c r="AC28" s="212" t="s">
        <v>731</v>
      </c>
      <c r="AD28" s="75"/>
      <c r="AE28" s="75"/>
      <c r="AF28" s="149"/>
      <c r="AG28" s="149"/>
      <c r="AH28" s="149"/>
      <c r="AI28" s="209"/>
      <c r="AJ28" s="149"/>
      <c r="AK28" s="93" t="s">
        <v>782</v>
      </c>
      <c r="AL28" s="195">
        <v>75</v>
      </c>
      <c r="AM28" s="195" t="s">
        <v>835</v>
      </c>
      <c r="AN28" s="191" t="s">
        <v>902</v>
      </c>
      <c r="AO28" s="93">
        <v>75</v>
      </c>
      <c r="AP28" s="93" t="s">
        <v>149</v>
      </c>
      <c r="AQ28" s="93" t="s">
        <v>149</v>
      </c>
      <c r="AR28" s="199">
        <v>5</v>
      </c>
      <c r="AS28" s="199">
        <v>1</v>
      </c>
      <c r="AU28" s="145">
        <v>79</v>
      </c>
      <c r="AV28" s="185" t="s">
        <v>312</v>
      </c>
      <c r="AW28" s="185" t="s">
        <v>763</v>
      </c>
      <c r="AX28" s="212" t="s">
        <v>736</v>
      </c>
      <c r="AY28" s="93" t="s">
        <v>185</v>
      </c>
    </row>
    <row r="29" spans="1:52" s="204" customFormat="1" ht="75.75" customHeight="1" thickBot="1">
      <c r="A29" s="220">
        <v>21</v>
      </c>
      <c r="B29" s="145" t="s">
        <v>51</v>
      </c>
      <c r="C29" s="145" t="s">
        <v>284</v>
      </c>
      <c r="D29" s="145" t="s">
        <v>157</v>
      </c>
      <c r="E29" s="145" t="s">
        <v>791</v>
      </c>
      <c r="F29" s="145">
        <v>293</v>
      </c>
      <c r="G29" s="145" t="s">
        <v>169</v>
      </c>
      <c r="H29" s="145" t="s">
        <v>156</v>
      </c>
      <c r="I29" s="145" t="s">
        <v>156</v>
      </c>
      <c r="J29" s="145" t="s">
        <v>283</v>
      </c>
      <c r="K29" s="191" t="s">
        <v>282</v>
      </c>
      <c r="L29" s="191" t="s">
        <v>281</v>
      </c>
      <c r="M29" s="75">
        <v>1</v>
      </c>
      <c r="N29" s="191" t="s">
        <v>280</v>
      </c>
      <c r="O29" s="191"/>
      <c r="P29" s="191" t="s">
        <v>279</v>
      </c>
      <c r="Q29" s="191" t="s">
        <v>278</v>
      </c>
      <c r="R29" s="75">
        <v>1</v>
      </c>
      <c r="S29" s="101">
        <v>42736</v>
      </c>
      <c r="T29" s="101">
        <v>43089</v>
      </c>
      <c r="U29" s="192">
        <f t="shared" si="0"/>
        <v>50.428571428571431</v>
      </c>
      <c r="V29" s="193">
        <f t="shared" si="1"/>
        <v>100</v>
      </c>
      <c r="W29" s="193">
        <f t="shared" si="2"/>
        <v>1</v>
      </c>
      <c r="X29" s="194">
        <f t="shared" si="3"/>
        <v>50.428571428571431</v>
      </c>
      <c r="Y29" s="193">
        <f t="shared" si="4"/>
        <v>50.428571428571431</v>
      </c>
      <c r="Z29" s="193">
        <f t="shared" si="5"/>
        <v>50.428571428571431</v>
      </c>
      <c r="AA29" s="92" t="s">
        <v>761</v>
      </c>
      <c r="AB29" s="185" t="s">
        <v>763</v>
      </c>
      <c r="AC29" s="212" t="s">
        <v>737</v>
      </c>
      <c r="AD29" s="75"/>
      <c r="AE29" s="149"/>
      <c r="AF29" s="149"/>
      <c r="AG29" s="149"/>
      <c r="AH29" s="149"/>
      <c r="AI29" s="149"/>
      <c r="AJ29" s="149"/>
      <c r="AK29" s="93" t="s">
        <v>782</v>
      </c>
      <c r="AL29" s="195">
        <v>100</v>
      </c>
      <c r="AM29" s="195" t="s">
        <v>836</v>
      </c>
      <c r="AN29" s="197" t="s">
        <v>989</v>
      </c>
      <c r="AO29" s="93">
        <v>100</v>
      </c>
      <c r="AP29" s="93" t="s">
        <v>185</v>
      </c>
      <c r="AQ29" s="93" t="s">
        <v>149</v>
      </c>
      <c r="AR29" s="199">
        <v>5</v>
      </c>
      <c r="AS29" s="199">
        <v>1</v>
      </c>
      <c r="AU29" s="145">
        <v>293</v>
      </c>
      <c r="AV29" s="185" t="s">
        <v>294</v>
      </c>
      <c r="AW29" s="185" t="s">
        <v>763</v>
      </c>
      <c r="AX29" s="212" t="s">
        <v>737</v>
      </c>
      <c r="AY29" s="93" t="s">
        <v>185</v>
      </c>
    </row>
    <row r="30" spans="1:52" s="204" customFormat="1" ht="75.75" customHeight="1" thickBot="1">
      <c r="A30" s="220">
        <v>22</v>
      </c>
      <c r="B30" s="145" t="s">
        <v>52</v>
      </c>
      <c r="C30" s="145" t="s">
        <v>193</v>
      </c>
      <c r="D30" s="145" t="s">
        <v>157</v>
      </c>
      <c r="E30" s="145" t="s">
        <v>791</v>
      </c>
      <c r="F30" s="145">
        <v>79</v>
      </c>
      <c r="G30" s="145" t="s">
        <v>169</v>
      </c>
      <c r="H30" s="145" t="s">
        <v>168</v>
      </c>
      <c r="I30" s="145" t="s">
        <v>192</v>
      </c>
      <c r="J30" s="145" t="s">
        <v>191</v>
      </c>
      <c r="K30" s="191" t="s">
        <v>190</v>
      </c>
      <c r="L30" s="191" t="s">
        <v>189</v>
      </c>
      <c r="M30" s="75">
        <v>1</v>
      </c>
      <c r="N30" s="191" t="s">
        <v>188</v>
      </c>
      <c r="O30" s="191"/>
      <c r="P30" s="191" t="s">
        <v>187</v>
      </c>
      <c r="Q30" s="191" t="s">
        <v>186</v>
      </c>
      <c r="R30" s="75">
        <v>1</v>
      </c>
      <c r="S30" s="101">
        <v>42765</v>
      </c>
      <c r="T30" s="101">
        <v>43069</v>
      </c>
      <c r="U30" s="192">
        <f t="shared" si="0"/>
        <v>43.428571428571431</v>
      </c>
      <c r="V30" s="193">
        <f t="shared" si="1"/>
        <v>100</v>
      </c>
      <c r="W30" s="193">
        <f t="shared" si="2"/>
        <v>1</v>
      </c>
      <c r="X30" s="194">
        <f t="shared" si="3"/>
        <v>43.428571428571431</v>
      </c>
      <c r="Y30" s="193">
        <f t="shared" si="4"/>
        <v>43.428571428571431</v>
      </c>
      <c r="Z30" s="193">
        <f t="shared" si="5"/>
        <v>43.428571428571431</v>
      </c>
      <c r="AA30" s="92" t="s">
        <v>761</v>
      </c>
      <c r="AB30" s="185" t="s">
        <v>763</v>
      </c>
      <c r="AC30" s="212" t="s">
        <v>736</v>
      </c>
      <c r="AD30" s="75"/>
      <c r="AE30" s="149"/>
      <c r="AF30" s="149"/>
      <c r="AG30" s="149"/>
      <c r="AH30" s="149"/>
      <c r="AI30" s="149"/>
      <c r="AJ30" s="149"/>
      <c r="AK30" s="93" t="s">
        <v>782</v>
      </c>
      <c r="AL30" s="195">
        <v>100</v>
      </c>
      <c r="AM30" s="195" t="s">
        <v>836</v>
      </c>
      <c r="AN30" s="197" t="s">
        <v>903</v>
      </c>
      <c r="AO30" s="93">
        <v>100</v>
      </c>
      <c r="AP30" s="93" t="s">
        <v>185</v>
      </c>
      <c r="AQ30" s="93" t="s">
        <v>149</v>
      </c>
      <c r="AR30" s="199">
        <v>5</v>
      </c>
      <c r="AS30" s="199">
        <v>1</v>
      </c>
      <c r="AU30" s="145">
        <v>293</v>
      </c>
      <c r="AV30" s="185" t="s">
        <v>288</v>
      </c>
      <c r="AW30" s="185" t="s">
        <v>114</v>
      </c>
      <c r="AX30" s="212" t="s">
        <v>731</v>
      </c>
      <c r="AY30" s="93" t="s">
        <v>149</v>
      </c>
    </row>
    <row r="31" spans="1:52" s="204" customFormat="1" ht="75.75" customHeight="1" thickBot="1">
      <c r="A31" s="220">
        <v>23</v>
      </c>
      <c r="B31" s="145" t="s">
        <v>53</v>
      </c>
      <c r="C31" s="145" t="s">
        <v>158</v>
      </c>
      <c r="D31" s="145" t="s">
        <v>157</v>
      </c>
      <c r="E31" s="145" t="s">
        <v>791</v>
      </c>
      <c r="F31" s="145">
        <v>72</v>
      </c>
      <c r="G31" s="145" t="s">
        <v>156</v>
      </c>
      <c r="H31" s="198" t="s">
        <v>723</v>
      </c>
      <c r="I31" s="198" t="s">
        <v>723</v>
      </c>
      <c r="J31" s="145" t="s">
        <v>155</v>
      </c>
      <c r="K31" s="191" t="s">
        <v>154</v>
      </c>
      <c r="L31" s="191" t="s">
        <v>153</v>
      </c>
      <c r="M31" s="75">
        <v>1</v>
      </c>
      <c r="N31" s="191" t="s">
        <v>152</v>
      </c>
      <c r="O31" s="191"/>
      <c r="P31" s="191" t="s">
        <v>151</v>
      </c>
      <c r="Q31" s="191" t="s">
        <v>150</v>
      </c>
      <c r="R31" s="75">
        <v>50</v>
      </c>
      <c r="S31" s="101">
        <v>42615</v>
      </c>
      <c r="T31" s="101">
        <v>42973</v>
      </c>
      <c r="U31" s="192">
        <f t="shared" si="0"/>
        <v>51.142857142857146</v>
      </c>
      <c r="V31" s="193">
        <f t="shared" si="1"/>
        <v>87</v>
      </c>
      <c r="W31" s="193">
        <f t="shared" si="2"/>
        <v>1</v>
      </c>
      <c r="X31" s="194">
        <f t="shared" si="3"/>
        <v>51.142857142857146</v>
      </c>
      <c r="Y31" s="193">
        <f t="shared" si="4"/>
        <v>51.142857142857146</v>
      </c>
      <c r="Z31" s="193">
        <f t="shared" si="5"/>
        <v>51.142857142857146</v>
      </c>
      <c r="AA31" s="92" t="s">
        <v>761</v>
      </c>
      <c r="AB31" s="185" t="s">
        <v>763</v>
      </c>
      <c r="AC31" s="212" t="s">
        <v>737</v>
      </c>
      <c r="AD31" s="75"/>
      <c r="AE31" s="149"/>
      <c r="AF31" s="149"/>
      <c r="AG31" s="149"/>
      <c r="AH31" s="149"/>
      <c r="AI31" s="149"/>
      <c r="AJ31" s="149"/>
      <c r="AK31" s="93" t="s">
        <v>782</v>
      </c>
      <c r="AL31" s="195">
        <v>87</v>
      </c>
      <c r="AM31" s="195" t="s">
        <v>836</v>
      </c>
      <c r="AN31" s="197" t="s">
        <v>894</v>
      </c>
      <c r="AO31" s="93">
        <v>87</v>
      </c>
      <c r="AP31" s="93" t="s">
        <v>149</v>
      </c>
      <c r="AQ31" s="93" t="s">
        <v>149</v>
      </c>
      <c r="AR31" s="199">
        <v>5</v>
      </c>
      <c r="AS31" s="199">
        <v>1</v>
      </c>
      <c r="AU31" s="145">
        <v>293</v>
      </c>
      <c r="AV31" s="185" t="s">
        <v>283</v>
      </c>
      <c r="AW31" s="185" t="s">
        <v>763</v>
      </c>
      <c r="AX31" s="212" t="s">
        <v>737</v>
      </c>
      <c r="AY31" s="93" t="s">
        <v>185</v>
      </c>
    </row>
    <row r="32" spans="1:52" s="204" customFormat="1" ht="75.75" customHeight="1" thickBot="1">
      <c r="A32" s="220">
        <v>24</v>
      </c>
      <c r="B32" s="145" t="s">
        <v>54</v>
      </c>
      <c r="C32" s="145" t="s">
        <v>402</v>
      </c>
      <c r="D32" s="145" t="s">
        <v>157</v>
      </c>
      <c r="E32" s="145" t="s">
        <v>773</v>
      </c>
      <c r="F32" s="145">
        <v>48</v>
      </c>
      <c r="G32" s="145" t="s">
        <v>401</v>
      </c>
      <c r="H32" s="145" t="s">
        <v>168</v>
      </c>
      <c r="I32" s="145" t="s">
        <v>515</v>
      </c>
      <c r="J32" s="145" t="s">
        <v>514</v>
      </c>
      <c r="K32" s="191" t="s">
        <v>513</v>
      </c>
      <c r="L32" s="191" t="s">
        <v>512</v>
      </c>
      <c r="M32" s="75">
        <v>3</v>
      </c>
      <c r="N32" s="191" t="s">
        <v>511</v>
      </c>
      <c r="O32" s="191"/>
      <c r="P32" s="191" t="s">
        <v>510</v>
      </c>
      <c r="Q32" s="191" t="s">
        <v>509</v>
      </c>
      <c r="R32" s="75">
        <v>0.5</v>
      </c>
      <c r="S32" s="101">
        <v>42879</v>
      </c>
      <c r="T32" s="101">
        <v>43190</v>
      </c>
      <c r="U32" s="192">
        <f t="shared" si="0"/>
        <v>44.428571428571431</v>
      </c>
      <c r="V32" s="193">
        <f t="shared" si="1"/>
        <v>100</v>
      </c>
      <c r="W32" s="193">
        <f t="shared" si="2"/>
        <v>1</v>
      </c>
      <c r="X32" s="194">
        <f t="shared" si="3"/>
        <v>44.428571428571431</v>
      </c>
      <c r="Y32" s="193">
        <f t="shared" si="4"/>
        <v>44.428571428571431</v>
      </c>
      <c r="Z32" s="193">
        <f t="shared" si="5"/>
        <v>44.428571428571431</v>
      </c>
      <c r="AA32" s="92" t="s">
        <v>761</v>
      </c>
      <c r="AB32" s="92" t="s">
        <v>763</v>
      </c>
      <c r="AC32" s="93" t="s">
        <v>729</v>
      </c>
      <c r="AD32" s="75"/>
      <c r="AE32" s="209"/>
      <c r="AF32" s="149"/>
      <c r="AG32" s="149"/>
      <c r="AH32" s="209"/>
      <c r="AI32" s="149"/>
      <c r="AJ32" s="149"/>
      <c r="AK32" s="93" t="s">
        <v>782</v>
      </c>
      <c r="AL32" s="195">
        <v>100</v>
      </c>
      <c r="AM32" s="195" t="s">
        <v>836</v>
      </c>
      <c r="AN32" s="200" t="s">
        <v>943</v>
      </c>
      <c r="AO32" s="93">
        <v>100</v>
      </c>
      <c r="AP32" s="93" t="s">
        <v>185</v>
      </c>
      <c r="AQ32" s="93" t="s">
        <v>520</v>
      </c>
      <c r="AR32" s="199">
        <v>5</v>
      </c>
      <c r="AS32" s="199">
        <v>1</v>
      </c>
      <c r="AU32" s="145">
        <v>79</v>
      </c>
      <c r="AV32" s="145" t="s">
        <v>169</v>
      </c>
      <c r="AW32" s="145" t="s">
        <v>191</v>
      </c>
      <c r="AX32" s="185" t="s">
        <v>763</v>
      </c>
      <c r="AY32" s="212" t="s">
        <v>736</v>
      </c>
      <c r="AZ32" s="93" t="s">
        <v>185</v>
      </c>
    </row>
    <row r="33" spans="1:52" s="204" customFormat="1" ht="75.75" customHeight="1" thickBot="1">
      <c r="A33" s="220">
        <v>25</v>
      </c>
      <c r="B33" s="145" t="s">
        <v>55</v>
      </c>
      <c r="C33" s="145" t="s">
        <v>402</v>
      </c>
      <c r="D33" s="145" t="s">
        <v>157</v>
      </c>
      <c r="E33" s="145" t="s">
        <v>773</v>
      </c>
      <c r="F33" s="145">
        <v>48</v>
      </c>
      <c r="G33" s="145" t="s">
        <v>401</v>
      </c>
      <c r="H33" s="145" t="s">
        <v>453</v>
      </c>
      <c r="I33" s="145" t="s">
        <v>452</v>
      </c>
      <c r="J33" s="145" t="s">
        <v>451</v>
      </c>
      <c r="K33" s="191" t="s">
        <v>450</v>
      </c>
      <c r="L33" s="191" t="s">
        <v>458</v>
      </c>
      <c r="M33" s="75">
        <v>1</v>
      </c>
      <c r="N33" s="191" t="s">
        <v>457</v>
      </c>
      <c r="O33" s="191"/>
      <c r="P33" s="191" t="s">
        <v>456</v>
      </c>
      <c r="Q33" s="191" t="s">
        <v>455</v>
      </c>
      <c r="R33" s="75">
        <v>0.7</v>
      </c>
      <c r="S33" s="101">
        <v>42879</v>
      </c>
      <c r="T33" s="101">
        <v>43220</v>
      </c>
      <c r="U33" s="192">
        <f t="shared" si="0"/>
        <v>48.714285714285715</v>
      </c>
      <c r="V33" s="193">
        <f t="shared" si="1"/>
        <v>95</v>
      </c>
      <c r="W33" s="193">
        <f t="shared" si="2"/>
        <v>1</v>
      </c>
      <c r="X33" s="194">
        <f t="shared" si="3"/>
        <v>48.714285714285715</v>
      </c>
      <c r="Y33" s="193">
        <f t="shared" si="4"/>
        <v>48.714285714285715</v>
      </c>
      <c r="Z33" s="193">
        <f t="shared" si="5"/>
        <v>48.714285714285715</v>
      </c>
      <c r="AA33" s="92" t="s">
        <v>761</v>
      </c>
      <c r="AB33" s="92" t="s">
        <v>764</v>
      </c>
      <c r="AC33" s="75" t="s">
        <v>454</v>
      </c>
      <c r="AD33" s="75"/>
      <c r="AE33" s="75"/>
      <c r="AF33" s="149"/>
      <c r="AG33" s="149"/>
      <c r="AH33" s="149"/>
      <c r="AI33" s="149"/>
      <c r="AJ33" s="149" t="s">
        <v>855</v>
      </c>
      <c r="AK33" s="93" t="s">
        <v>843</v>
      </c>
      <c r="AL33" s="195">
        <v>95</v>
      </c>
      <c r="AM33" s="195" t="s">
        <v>838</v>
      </c>
      <c r="AN33" s="197" t="s">
        <v>920</v>
      </c>
      <c r="AO33" s="93">
        <v>100</v>
      </c>
      <c r="AP33" s="93" t="s">
        <v>185</v>
      </c>
      <c r="AQ33" s="93" t="s">
        <v>520</v>
      </c>
      <c r="AR33" s="199">
        <v>5</v>
      </c>
      <c r="AS33" s="199">
        <v>1</v>
      </c>
      <c r="AU33" s="145">
        <v>72</v>
      </c>
      <c r="AV33" s="145" t="s">
        <v>156</v>
      </c>
      <c r="AW33" s="145" t="s">
        <v>155</v>
      </c>
      <c r="AX33" s="185" t="s">
        <v>763</v>
      </c>
      <c r="AY33" s="212" t="s">
        <v>737</v>
      </c>
      <c r="AZ33" s="93" t="s">
        <v>149</v>
      </c>
    </row>
    <row r="34" spans="1:52" s="204" customFormat="1" ht="75.75" customHeight="1" thickBot="1">
      <c r="A34" s="220">
        <v>26</v>
      </c>
      <c r="B34" s="145" t="s">
        <v>56</v>
      </c>
      <c r="C34" s="145" t="s">
        <v>160</v>
      </c>
      <c r="D34" s="145" t="s">
        <v>157</v>
      </c>
      <c r="E34" s="145" t="s">
        <v>773</v>
      </c>
      <c r="F34" s="145">
        <v>57</v>
      </c>
      <c r="G34" s="145" t="s">
        <v>169</v>
      </c>
      <c r="H34" s="145" t="s">
        <v>168</v>
      </c>
      <c r="I34" s="145" t="s">
        <v>156</v>
      </c>
      <c r="J34" s="145" t="s">
        <v>435</v>
      </c>
      <c r="K34" s="190" t="s">
        <v>445</v>
      </c>
      <c r="L34" s="190" t="s">
        <v>444</v>
      </c>
      <c r="M34" s="173">
        <v>1</v>
      </c>
      <c r="N34" s="190" t="s">
        <v>443</v>
      </c>
      <c r="O34" s="190"/>
      <c r="P34" s="190" t="s">
        <v>442</v>
      </c>
      <c r="Q34" s="190" t="s">
        <v>441</v>
      </c>
      <c r="R34" s="75">
        <v>1</v>
      </c>
      <c r="S34" s="101">
        <v>43061</v>
      </c>
      <c r="T34" s="174">
        <v>43281</v>
      </c>
      <c r="U34" s="192">
        <f t="shared" si="0"/>
        <v>31.428571428571427</v>
      </c>
      <c r="V34" s="193">
        <f t="shared" si="1"/>
        <v>100</v>
      </c>
      <c r="W34" s="193">
        <f t="shared" si="2"/>
        <v>1</v>
      </c>
      <c r="X34" s="194">
        <f t="shared" si="3"/>
        <v>31.428571428571427</v>
      </c>
      <c r="Y34" s="193">
        <f t="shared" si="4"/>
        <v>31.428571428571427</v>
      </c>
      <c r="Z34" s="193">
        <f t="shared" si="5"/>
        <v>31.428571428571427</v>
      </c>
      <c r="AA34" s="92" t="s">
        <v>761</v>
      </c>
      <c r="AB34" s="92" t="s">
        <v>763</v>
      </c>
      <c r="AC34" s="93" t="s">
        <v>735</v>
      </c>
      <c r="AD34" s="75"/>
      <c r="AE34" s="149"/>
      <c r="AF34" s="149"/>
      <c r="AG34" s="149"/>
      <c r="AH34" s="75"/>
      <c r="AI34" s="149"/>
      <c r="AJ34" s="149"/>
      <c r="AK34" s="93" t="s">
        <v>782</v>
      </c>
      <c r="AL34" s="195">
        <v>100</v>
      </c>
      <c r="AM34" s="195" t="s">
        <v>836</v>
      </c>
      <c r="AN34" s="196" t="s">
        <v>904</v>
      </c>
      <c r="AO34" s="93">
        <v>100</v>
      </c>
      <c r="AP34" s="93" t="s">
        <v>185</v>
      </c>
      <c r="AQ34" s="93" t="s">
        <v>520</v>
      </c>
      <c r="AR34" s="199">
        <v>5</v>
      </c>
      <c r="AS34" s="199">
        <v>1</v>
      </c>
    </row>
    <row r="35" spans="1:52" s="204" customFormat="1" ht="75.75" customHeight="1" thickBot="1">
      <c r="A35" s="220">
        <v>27</v>
      </c>
      <c r="B35" s="145" t="s">
        <v>57</v>
      </c>
      <c r="C35" s="145" t="s">
        <v>177</v>
      </c>
      <c r="D35" s="145" t="s">
        <v>157</v>
      </c>
      <c r="E35" s="145" t="s">
        <v>773</v>
      </c>
      <c r="F35" s="145">
        <v>53</v>
      </c>
      <c r="G35" s="145" t="s">
        <v>169</v>
      </c>
      <c r="H35" s="145" t="s">
        <v>176</v>
      </c>
      <c r="I35" s="145" t="s">
        <v>183</v>
      </c>
      <c r="J35" s="145" t="s">
        <v>435</v>
      </c>
      <c r="K35" s="190" t="s">
        <v>440</v>
      </c>
      <c r="L35" s="190" t="s">
        <v>439</v>
      </c>
      <c r="M35" s="173">
        <v>1</v>
      </c>
      <c r="N35" s="190" t="s">
        <v>438</v>
      </c>
      <c r="O35" s="190"/>
      <c r="P35" s="190" t="s">
        <v>437</v>
      </c>
      <c r="Q35" s="190" t="s">
        <v>436</v>
      </c>
      <c r="R35" s="75">
        <v>3</v>
      </c>
      <c r="S35" s="101">
        <v>42975</v>
      </c>
      <c r="T35" s="174">
        <v>43281</v>
      </c>
      <c r="U35" s="192">
        <f t="shared" si="0"/>
        <v>43.714285714285715</v>
      </c>
      <c r="V35" s="193">
        <f t="shared" si="1"/>
        <v>100</v>
      </c>
      <c r="W35" s="193">
        <f t="shared" si="2"/>
        <v>1</v>
      </c>
      <c r="X35" s="194">
        <f t="shared" si="3"/>
        <v>43.714285714285715</v>
      </c>
      <c r="Y35" s="193">
        <f t="shared" si="4"/>
        <v>43.714285714285715</v>
      </c>
      <c r="Z35" s="193">
        <f t="shared" si="5"/>
        <v>43.714285714285715</v>
      </c>
      <c r="AA35" s="92" t="s">
        <v>761</v>
      </c>
      <c r="AB35" s="92" t="s">
        <v>763</v>
      </c>
      <c r="AC35" s="207" t="s">
        <v>735</v>
      </c>
      <c r="AD35" s="75"/>
      <c r="AE35" s="149"/>
      <c r="AF35" s="149"/>
      <c r="AG35" s="149"/>
      <c r="AH35" s="93"/>
      <c r="AI35" s="149"/>
      <c r="AJ35" s="149"/>
      <c r="AK35" s="93" t="s">
        <v>782</v>
      </c>
      <c r="AL35" s="195">
        <v>100</v>
      </c>
      <c r="AM35" s="195" t="s">
        <v>836</v>
      </c>
      <c r="AN35" s="196" t="s">
        <v>905</v>
      </c>
      <c r="AO35" s="93">
        <v>100</v>
      </c>
      <c r="AP35" s="93" t="s">
        <v>185</v>
      </c>
      <c r="AQ35" s="93" t="s">
        <v>520</v>
      </c>
      <c r="AR35" s="199">
        <v>5</v>
      </c>
      <c r="AS35" s="199">
        <v>1</v>
      </c>
    </row>
    <row r="36" spans="1:52" s="204" customFormat="1" ht="75.75" customHeight="1" thickBot="1">
      <c r="A36" s="220">
        <v>28</v>
      </c>
      <c r="B36" s="145" t="s">
        <v>58</v>
      </c>
      <c r="C36" s="145" t="s">
        <v>160</v>
      </c>
      <c r="D36" s="145" t="s">
        <v>157</v>
      </c>
      <c r="E36" s="145" t="s">
        <v>773</v>
      </c>
      <c r="F36" s="145">
        <v>57</v>
      </c>
      <c r="G36" s="145" t="s">
        <v>169</v>
      </c>
      <c r="H36" s="145" t="s">
        <v>168</v>
      </c>
      <c r="I36" s="145" t="s">
        <v>156</v>
      </c>
      <c r="J36" s="145" t="s">
        <v>389</v>
      </c>
      <c r="K36" s="190" t="s">
        <v>388</v>
      </c>
      <c r="L36" s="190" t="s">
        <v>387</v>
      </c>
      <c r="M36" s="173">
        <v>1</v>
      </c>
      <c r="N36" s="190" t="s">
        <v>386</v>
      </c>
      <c r="O36" s="190"/>
      <c r="P36" s="190" t="s">
        <v>300</v>
      </c>
      <c r="Q36" s="190" t="s">
        <v>385</v>
      </c>
      <c r="R36" s="75">
        <v>1</v>
      </c>
      <c r="S36" s="101">
        <v>43061</v>
      </c>
      <c r="T36" s="174">
        <v>43281</v>
      </c>
      <c r="U36" s="192">
        <f t="shared" si="0"/>
        <v>31.428571428571427</v>
      </c>
      <c r="V36" s="193">
        <f t="shared" si="1"/>
        <v>100</v>
      </c>
      <c r="W36" s="193">
        <f t="shared" si="2"/>
        <v>1</v>
      </c>
      <c r="X36" s="194">
        <f t="shared" si="3"/>
        <v>31.428571428571427</v>
      </c>
      <c r="Y36" s="193">
        <f t="shared" si="4"/>
        <v>31.428571428571427</v>
      </c>
      <c r="Z36" s="193">
        <f t="shared" si="5"/>
        <v>31.428571428571427</v>
      </c>
      <c r="AA36" s="92" t="s">
        <v>761</v>
      </c>
      <c r="AB36" s="92" t="s">
        <v>763</v>
      </c>
      <c r="AC36" s="93" t="s">
        <v>735</v>
      </c>
      <c r="AD36" s="75"/>
      <c r="AE36" s="75"/>
      <c r="AF36" s="149"/>
      <c r="AG36" s="149"/>
      <c r="AH36" s="149"/>
      <c r="AI36" s="149"/>
      <c r="AJ36" s="149"/>
      <c r="AK36" s="93" t="s">
        <v>782</v>
      </c>
      <c r="AL36" s="195">
        <v>100</v>
      </c>
      <c r="AM36" s="195" t="s">
        <v>836</v>
      </c>
      <c r="AN36" s="196" t="s">
        <v>889</v>
      </c>
      <c r="AO36" s="93">
        <v>100</v>
      </c>
      <c r="AP36" s="93" t="s">
        <v>185</v>
      </c>
      <c r="AQ36" s="93" t="s">
        <v>520</v>
      </c>
      <c r="AR36" s="199">
        <v>5</v>
      </c>
      <c r="AS36" s="199">
        <v>1</v>
      </c>
    </row>
    <row r="37" spans="1:52" s="204" customFormat="1" ht="75.75" customHeight="1" thickBot="1">
      <c r="A37" s="220">
        <v>29</v>
      </c>
      <c r="B37" s="145" t="s">
        <v>59</v>
      </c>
      <c r="C37" s="145" t="s">
        <v>160</v>
      </c>
      <c r="D37" s="145" t="s">
        <v>157</v>
      </c>
      <c r="E37" s="145" t="s">
        <v>773</v>
      </c>
      <c r="F37" s="145">
        <v>57</v>
      </c>
      <c r="G37" s="145" t="s">
        <v>169</v>
      </c>
      <c r="H37" s="145" t="s">
        <v>168</v>
      </c>
      <c r="I37" s="145" t="s">
        <v>156</v>
      </c>
      <c r="J37" s="145" t="s">
        <v>370</v>
      </c>
      <c r="K37" s="190" t="s">
        <v>384</v>
      </c>
      <c r="L37" s="190" t="s">
        <v>383</v>
      </c>
      <c r="M37" s="173">
        <v>1</v>
      </c>
      <c r="N37" s="190" t="s">
        <v>382</v>
      </c>
      <c r="O37" s="190"/>
      <c r="P37" s="190" t="s">
        <v>381</v>
      </c>
      <c r="Q37" s="190" t="s">
        <v>380</v>
      </c>
      <c r="R37" s="75">
        <v>1</v>
      </c>
      <c r="S37" s="101">
        <v>43061</v>
      </c>
      <c r="T37" s="174">
        <v>43281</v>
      </c>
      <c r="U37" s="192">
        <f t="shared" si="0"/>
        <v>31.428571428571427</v>
      </c>
      <c r="V37" s="193">
        <f t="shared" si="1"/>
        <v>100</v>
      </c>
      <c r="W37" s="193">
        <f t="shared" si="2"/>
        <v>1</v>
      </c>
      <c r="X37" s="194">
        <f t="shared" si="3"/>
        <v>31.428571428571427</v>
      </c>
      <c r="Y37" s="193">
        <f t="shared" si="4"/>
        <v>31.428571428571427</v>
      </c>
      <c r="Z37" s="193">
        <f t="shared" si="5"/>
        <v>31.428571428571427</v>
      </c>
      <c r="AA37" s="92" t="s">
        <v>761</v>
      </c>
      <c r="AB37" s="92" t="s">
        <v>763</v>
      </c>
      <c r="AC37" s="93" t="s">
        <v>735</v>
      </c>
      <c r="AD37" s="75"/>
      <c r="AE37" s="149"/>
      <c r="AF37" s="149"/>
      <c r="AG37" s="149"/>
      <c r="AH37" s="93"/>
      <c r="AI37" s="149"/>
      <c r="AJ37" s="209"/>
      <c r="AK37" s="93" t="s">
        <v>782</v>
      </c>
      <c r="AL37" s="195">
        <v>100</v>
      </c>
      <c r="AM37" s="195" t="s">
        <v>836</v>
      </c>
      <c r="AN37" s="196" t="s">
        <v>891</v>
      </c>
      <c r="AO37" s="93">
        <v>100</v>
      </c>
      <c r="AP37" s="93" t="s">
        <v>185</v>
      </c>
      <c r="AQ37" s="93" t="s">
        <v>520</v>
      </c>
      <c r="AR37" s="199">
        <v>5</v>
      </c>
      <c r="AS37" s="199">
        <v>1</v>
      </c>
    </row>
    <row r="38" spans="1:52" s="204" customFormat="1" ht="75.75" customHeight="1" thickBot="1">
      <c r="A38" s="220">
        <v>30</v>
      </c>
      <c r="B38" s="145" t="s">
        <v>60</v>
      </c>
      <c r="C38" s="145" t="s">
        <v>160</v>
      </c>
      <c r="D38" s="145" t="s">
        <v>157</v>
      </c>
      <c r="E38" s="145" t="s">
        <v>773</v>
      </c>
      <c r="F38" s="145">
        <v>57</v>
      </c>
      <c r="G38" s="145" t="s">
        <v>169</v>
      </c>
      <c r="H38" s="145" t="s">
        <v>168</v>
      </c>
      <c r="I38" s="145" t="s">
        <v>192</v>
      </c>
      <c r="J38" s="145" t="s">
        <v>243</v>
      </c>
      <c r="K38" s="190" t="s">
        <v>242</v>
      </c>
      <c r="L38" s="190" t="s">
        <v>241</v>
      </c>
      <c r="M38" s="173">
        <v>1</v>
      </c>
      <c r="N38" s="190" t="s">
        <v>240</v>
      </c>
      <c r="O38" s="190"/>
      <c r="P38" s="190" t="s">
        <v>239</v>
      </c>
      <c r="Q38" s="190" t="s">
        <v>238</v>
      </c>
      <c r="R38" s="75">
        <v>1</v>
      </c>
      <c r="S38" s="101">
        <v>43061</v>
      </c>
      <c r="T38" s="174">
        <v>43220</v>
      </c>
      <c r="U38" s="192">
        <f t="shared" si="0"/>
        <v>22.714285714285715</v>
      </c>
      <c r="V38" s="193">
        <f t="shared" si="1"/>
        <v>100</v>
      </c>
      <c r="W38" s="193">
        <f t="shared" si="2"/>
        <v>1</v>
      </c>
      <c r="X38" s="194">
        <f t="shared" si="3"/>
        <v>22.714285714285715</v>
      </c>
      <c r="Y38" s="193">
        <f t="shared" si="4"/>
        <v>22.714285714285715</v>
      </c>
      <c r="Z38" s="193">
        <f t="shared" si="5"/>
        <v>22.714285714285715</v>
      </c>
      <c r="AA38" s="92" t="s">
        <v>761</v>
      </c>
      <c r="AB38" s="92" t="s">
        <v>763</v>
      </c>
      <c r="AC38" s="93" t="s">
        <v>735</v>
      </c>
      <c r="AD38" s="75"/>
      <c r="AE38" s="93"/>
      <c r="AF38" s="149"/>
      <c r="AG38" s="149"/>
      <c r="AH38" s="209"/>
      <c r="AI38" s="149"/>
      <c r="AJ38" s="149"/>
      <c r="AK38" s="93" t="s">
        <v>782</v>
      </c>
      <c r="AL38" s="195">
        <v>100</v>
      </c>
      <c r="AM38" s="195" t="s">
        <v>836</v>
      </c>
      <c r="AN38" s="196" t="s">
        <v>906</v>
      </c>
      <c r="AO38" s="93">
        <v>100</v>
      </c>
      <c r="AP38" s="93" t="s">
        <v>185</v>
      </c>
      <c r="AQ38" s="93" t="s">
        <v>520</v>
      </c>
      <c r="AR38" s="199">
        <v>5</v>
      </c>
      <c r="AS38" s="199">
        <v>1</v>
      </c>
    </row>
    <row r="39" spans="1:52" s="204" customFormat="1" ht="75.75" customHeight="1" thickBot="1">
      <c r="A39" s="220">
        <v>31</v>
      </c>
      <c r="B39" s="145" t="s">
        <v>61</v>
      </c>
      <c r="C39" s="145" t="s">
        <v>177</v>
      </c>
      <c r="D39" s="145" t="s">
        <v>157</v>
      </c>
      <c r="E39" s="145" t="s">
        <v>773</v>
      </c>
      <c r="F39" s="145">
        <v>53</v>
      </c>
      <c r="G39" s="145" t="s">
        <v>169</v>
      </c>
      <c r="H39" s="145" t="s">
        <v>176</v>
      </c>
      <c r="I39" s="145" t="s">
        <v>156</v>
      </c>
      <c r="J39" s="145" t="s">
        <v>166</v>
      </c>
      <c r="K39" s="190" t="s">
        <v>175</v>
      </c>
      <c r="L39" s="190" t="s">
        <v>174</v>
      </c>
      <c r="M39" s="173">
        <v>1</v>
      </c>
      <c r="N39" s="190" t="s">
        <v>173</v>
      </c>
      <c r="O39" s="190"/>
      <c r="P39" s="190" t="s">
        <v>172</v>
      </c>
      <c r="Q39" s="190" t="s">
        <v>171</v>
      </c>
      <c r="R39" s="75">
        <v>1</v>
      </c>
      <c r="S39" s="101">
        <v>42975</v>
      </c>
      <c r="T39" s="174">
        <v>43281</v>
      </c>
      <c r="U39" s="192">
        <f t="shared" si="0"/>
        <v>43.714285714285715</v>
      </c>
      <c r="V39" s="193">
        <f t="shared" si="1"/>
        <v>100</v>
      </c>
      <c r="W39" s="193">
        <f t="shared" si="2"/>
        <v>1</v>
      </c>
      <c r="X39" s="194">
        <f t="shared" si="3"/>
        <v>43.714285714285715</v>
      </c>
      <c r="Y39" s="193">
        <f t="shared" si="4"/>
        <v>43.714285714285715</v>
      </c>
      <c r="Z39" s="193">
        <f t="shared" si="5"/>
        <v>43.714285714285715</v>
      </c>
      <c r="AA39" s="92" t="s">
        <v>761</v>
      </c>
      <c r="AB39" s="92" t="s">
        <v>763</v>
      </c>
      <c r="AC39" s="207" t="s">
        <v>735</v>
      </c>
      <c r="AD39" s="75"/>
      <c r="AE39" s="149"/>
      <c r="AF39" s="149"/>
      <c r="AG39" s="149"/>
      <c r="AH39" s="149"/>
      <c r="AI39" s="149"/>
      <c r="AJ39" s="149" t="s">
        <v>855</v>
      </c>
      <c r="AK39" s="93" t="s">
        <v>782</v>
      </c>
      <c r="AL39" s="195">
        <v>100</v>
      </c>
      <c r="AM39" s="195" t="s">
        <v>836</v>
      </c>
      <c r="AN39" s="196" t="s">
        <v>907</v>
      </c>
      <c r="AO39" s="93">
        <v>100</v>
      </c>
      <c r="AP39" s="93" t="s">
        <v>185</v>
      </c>
      <c r="AQ39" s="93" t="s">
        <v>520</v>
      </c>
      <c r="AR39" s="199">
        <v>5</v>
      </c>
      <c r="AS39" s="199">
        <v>1</v>
      </c>
    </row>
    <row r="40" spans="1:52" s="204" customFormat="1" ht="75.75" customHeight="1" thickBot="1">
      <c r="A40" s="220">
        <v>32</v>
      </c>
      <c r="B40" s="145" t="s">
        <v>62</v>
      </c>
      <c r="C40" s="145" t="s">
        <v>184</v>
      </c>
      <c r="D40" s="145" t="s">
        <v>157</v>
      </c>
      <c r="E40" s="145" t="s">
        <v>773</v>
      </c>
      <c r="F40" s="145">
        <v>62</v>
      </c>
      <c r="G40" s="145" t="s">
        <v>169</v>
      </c>
      <c r="H40" s="145" t="s">
        <v>168</v>
      </c>
      <c r="I40" s="145" t="s">
        <v>156</v>
      </c>
      <c r="J40" s="145" t="s">
        <v>435</v>
      </c>
      <c r="K40" s="191" t="s">
        <v>434</v>
      </c>
      <c r="L40" s="191" t="s">
        <v>433</v>
      </c>
      <c r="M40" s="75">
        <v>1</v>
      </c>
      <c r="N40" s="191" t="s">
        <v>432</v>
      </c>
      <c r="O40" s="191"/>
      <c r="P40" s="191" t="s">
        <v>431</v>
      </c>
      <c r="Q40" s="191" t="s">
        <v>430</v>
      </c>
      <c r="R40" s="75">
        <v>100</v>
      </c>
      <c r="S40" s="101">
        <v>43143</v>
      </c>
      <c r="T40" s="101">
        <v>43465</v>
      </c>
      <c r="U40" s="192">
        <f t="shared" si="0"/>
        <v>46</v>
      </c>
      <c r="V40" s="193">
        <f t="shared" si="1"/>
        <v>100</v>
      </c>
      <c r="W40" s="193">
        <f t="shared" si="2"/>
        <v>1</v>
      </c>
      <c r="X40" s="194">
        <f t="shared" si="3"/>
        <v>46</v>
      </c>
      <c r="Y40" s="193">
        <f t="shared" si="4"/>
        <v>46</v>
      </c>
      <c r="Z40" s="193">
        <f t="shared" si="5"/>
        <v>46</v>
      </c>
      <c r="AA40" s="92" t="s">
        <v>761</v>
      </c>
      <c r="AB40" s="92" t="s">
        <v>767</v>
      </c>
      <c r="AC40" s="93" t="s">
        <v>724</v>
      </c>
      <c r="AD40" s="75"/>
      <c r="AE40" s="149"/>
      <c r="AF40" s="149"/>
      <c r="AG40" s="149"/>
      <c r="AH40" s="93"/>
      <c r="AI40" s="149"/>
      <c r="AJ40" s="149"/>
      <c r="AK40" s="93" t="s">
        <v>782</v>
      </c>
      <c r="AL40" s="195">
        <v>100</v>
      </c>
      <c r="AM40" s="195" t="s">
        <v>837</v>
      </c>
      <c r="AN40" s="201" t="s">
        <v>851</v>
      </c>
      <c r="AO40" s="93">
        <v>100</v>
      </c>
      <c r="AP40" s="93" t="s">
        <v>185</v>
      </c>
      <c r="AQ40" s="93" t="s">
        <v>520</v>
      </c>
      <c r="AR40" s="199">
        <v>5</v>
      </c>
      <c r="AS40" s="199">
        <v>1</v>
      </c>
    </row>
    <row r="41" spans="1:52" s="204" customFormat="1" ht="75.75" customHeight="1" thickBot="1">
      <c r="A41" s="220">
        <v>33</v>
      </c>
      <c r="B41" s="145" t="s">
        <v>63</v>
      </c>
      <c r="C41" s="145" t="s">
        <v>160</v>
      </c>
      <c r="D41" s="145" t="s">
        <v>157</v>
      </c>
      <c r="E41" s="145" t="s">
        <v>773</v>
      </c>
      <c r="F41" s="145">
        <v>57</v>
      </c>
      <c r="G41" s="145" t="s">
        <v>169</v>
      </c>
      <c r="H41" s="145" t="s">
        <v>168</v>
      </c>
      <c r="I41" s="145" t="s">
        <v>156</v>
      </c>
      <c r="J41" s="145" t="s">
        <v>411</v>
      </c>
      <c r="K41" s="190" t="s">
        <v>424</v>
      </c>
      <c r="L41" s="190" t="s">
        <v>423</v>
      </c>
      <c r="M41" s="173">
        <v>1</v>
      </c>
      <c r="N41" s="190" t="s">
        <v>422</v>
      </c>
      <c r="O41" s="190"/>
      <c r="P41" s="190" t="s">
        <v>421</v>
      </c>
      <c r="Q41" s="190" t="s">
        <v>420</v>
      </c>
      <c r="R41" s="75">
        <v>1</v>
      </c>
      <c r="S41" s="101">
        <v>43061</v>
      </c>
      <c r="T41" s="174">
        <v>43425</v>
      </c>
      <c r="U41" s="192">
        <f t="shared" ref="U41:U72" si="6">DATEDIF(S41,T41,"D")/7</f>
        <v>52</v>
      </c>
      <c r="V41" s="193">
        <f t="shared" ref="V41:V72" si="7">+AL41</f>
        <v>100</v>
      </c>
      <c r="W41" s="193">
        <f t="shared" ref="W41:W72" si="8">IF(R41=0,0,IF(V41/R41&gt;1,1,V41/R41))</f>
        <v>1</v>
      </c>
      <c r="X41" s="194">
        <f t="shared" ref="X41:X72" si="9">U41*W41</f>
        <v>52</v>
      </c>
      <c r="Y41" s="193">
        <f t="shared" ref="Y41:Y72" si="10">IF(T41&lt;=$Y$4,X41,0)</f>
        <v>52</v>
      </c>
      <c r="Z41" s="193">
        <f t="shared" ref="Z41:Z72" si="11">IF($Y$4&gt;=T41,U41,0)</f>
        <v>52</v>
      </c>
      <c r="AA41" s="92" t="s">
        <v>761</v>
      </c>
      <c r="AB41" s="92" t="s">
        <v>763</v>
      </c>
      <c r="AC41" s="93" t="s">
        <v>735</v>
      </c>
      <c r="AD41" s="75"/>
      <c r="AE41" s="214"/>
      <c r="AF41" s="149"/>
      <c r="AG41" s="149"/>
      <c r="AH41" s="149"/>
      <c r="AI41" s="215"/>
      <c r="AJ41" s="216"/>
      <c r="AK41" s="93" t="s">
        <v>782</v>
      </c>
      <c r="AL41" s="195">
        <v>100</v>
      </c>
      <c r="AM41" s="195" t="s">
        <v>836</v>
      </c>
      <c r="AN41" s="196" t="s">
        <v>887</v>
      </c>
      <c r="AO41" s="93">
        <v>100</v>
      </c>
      <c r="AP41" s="93" t="s">
        <v>185</v>
      </c>
      <c r="AQ41" s="93" t="s">
        <v>520</v>
      </c>
      <c r="AR41" s="199">
        <v>5</v>
      </c>
      <c r="AS41" s="199">
        <v>1</v>
      </c>
    </row>
    <row r="42" spans="1:52" s="204" customFormat="1" ht="75.75" customHeight="1" thickBot="1">
      <c r="A42" s="220">
        <v>34</v>
      </c>
      <c r="B42" s="145" t="s">
        <v>64</v>
      </c>
      <c r="C42" s="145" t="s">
        <v>184</v>
      </c>
      <c r="D42" s="145" t="s">
        <v>157</v>
      </c>
      <c r="E42" s="145" t="s">
        <v>773</v>
      </c>
      <c r="F42" s="145">
        <v>62</v>
      </c>
      <c r="G42" s="145" t="s">
        <v>169</v>
      </c>
      <c r="H42" s="145" t="s">
        <v>168</v>
      </c>
      <c r="I42" s="145" t="s">
        <v>156</v>
      </c>
      <c r="J42" s="145" t="s">
        <v>411</v>
      </c>
      <c r="K42" s="191" t="s">
        <v>410</v>
      </c>
      <c r="L42" s="191" t="s">
        <v>419</v>
      </c>
      <c r="M42" s="75">
        <v>1</v>
      </c>
      <c r="N42" s="191" t="s">
        <v>418</v>
      </c>
      <c r="O42" s="191"/>
      <c r="P42" s="191" t="s">
        <v>417</v>
      </c>
      <c r="Q42" s="191" t="s">
        <v>416</v>
      </c>
      <c r="R42" s="75">
        <v>100</v>
      </c>
      <c r="S42" s="101">
        <v>43143</v>
      </c>
      <c r="T42" s="101">
        <v>43465</v>
      </c>
      <c r="U42" s="192">
        <f t="shared" si="6"/>
        <v>46</v>
      </c>
      <c r="V42" s="193">
        <f t="shared" si="7"/>
        <v>100</v>
      </c>
      <c r="W42" s="193">
        <f t="shared" si="8"/>
        <v>1</v>
      </c>
      <c r="X42" s="194">
        <f t="shared" si="9"/>
        <v>46</v>
      </c>
      <c r="Y42" s="193">
        <f t="shared" si="10"/>
        <v>46</v>
      </c>
      <c r="Z42" s="193">
        <f t="shared" si="11"/>
        <v>46</v>
      </c>
      <c r="AA42" s="92" t="s">
        <v>761</v>
      </c>
      <c r="AB42" s="92" t="s">
        <v>767</v>
      </c>
      <c r="AC42" s="93" t="s">
        <v>724</v>
      </c>
      <c r="AD42" s="75"/>
      <c r="AE42" s="75"/>
      <c r="AF42" s="75"/>
      <c r="AG42" s="75"/>
      <c r="AH42" s="75"/>
      <c r="AI42" s="93"/>
      <c r="AJ42" s="149"/>
      <c r="AK42" s="93"/>
      <c r="AL42" s="195">
        <v>100</v>
      </c>
      <c r="AM42" s="195" t="s">
        <v>837</v>
      </c>
      <c r="AN42" s="201" t="s">
        <v>944</v>
      </c>
      <c r="AO42" s="93">
        <v>100</v>
      </c>
      <c r="AP42" s="93" t="s">
        <v>185</v>
      </c>
      <c r="AQ42" s="93" t="s">
        <v>520</v>
      </c>
      <c r="AR42" s="199">
        <v>5</v>
      </c>
      <c r="AS42" s="199">
        <v>1</v>
      </c>
    </row>
    <row r="43" spans="1:52" s="204" customFormat="1" ht="75.75" customHeight="1" thickBot="1">
      <c r="A43" s="220">
        <v>35</v>
      </c>
      <c r="B43" s="145" t="s">
        <v>65</v>
      </c>
      <c r="C43" s="145" t="s">
        <v>184</v>
      </c>
      <c r="D43" s="145" t="s">
        <v>157</v>
      </c>
      <c r="E43" s="145" t="s">
        <v>773</v>
      </c>
      <c r="F43" s="145">
        <v>62</v>
      </c>
      <c r="G43" s="145" t="s">
        <v>169</v>
      </c>
      <c r="H43" s="145" t="s">
        <v>168</v>
      </c>
      <c r="I43" s="145" t="s">
        <v>156</v>
      </c>
      <c r="J43" s="145" t="s">
        <v>411</v>
      </c>
      <c r="K43" s="191" t="s">
        <v>410</v>
      </c>
      <c r="L43" s="191" t="s">
        <v>415</v>
      </c>
      <c r="M43" s="75">
        <v>2</v>
      </c>
      <c r="N43" s="191" t="s">
        <v>414</v>
      </c>
      <c r="O43" s="191"/>
      <c r="P43" s="191" t="s">
        <v>840</v>
      </c>
      <c r="Q43" s="191" t="s">
        <v>840</v>
      </c>
      <c r="R43" s="75">
        <v>100</v>
      </c>
      <c r="S43" s="101">
        <v>43143</v>
      </c>
      <c r="T43" s="101">
        <v>43465</v>
      </c>
      <c r="U43" s="192">
        <f t="shared" si="6"/>
        <v>46</v>
      </c>
      <c r="V43" s="193">
        <f t="shared" si="7"/>
        <v>75</v>
      </c>
      <c r="W43" s="193">
        <f t="shared" si="8"/>
        <v>0.75</v>
      </c>
      <c r="X43" s="194">
        <f t="shared" si="9"/>
        <v>34.5</v>
      </c>
      <c r="Y43" s="193">
        <f t="shared" si="10"/>
        <v>34.5</v>
      </c>
      <c r="Z43" s="193">
        <f t="shared" si="11"/>
        <v>46</v>
      </c>
      <c r="AA43" s="92" t="s">
        <v>761</v>
      </c>
      <c r="AB43" s="92" t="s">
        <v>114</v>
      </c>
      <c r="AC43" s="93" t="s">
        <v>731</v>
      </c>
      <c r="AD43" s="75"/>
      <c r="AE43" s="75"/>
      <c r="AF43" s="75"/>
      <c r="AG43" s="75"/>
      <c r="AH43" s="75"/>
      <c r="AI43" s="93"/>
      <c r="AJ43" s="149"/>
      <c r="AK43" s="93"/>
      <c r="AL43" s="195">
        <v>75</v>
      </c>
      <c r="AM43" s="195" t="s">
        <v>835</v>
      </c>
      <c r="AN43" s="191" t="s">
        <v>945</v>
      </c>
      <c r="AO43" s="93">
        <v>75</v>
      </c>
      <c r="AP43" s="93" t="s">
        <v>149</v>
      </c>
      <c r="AQ43" s="93" t="s">
        <v>520</v>
      </c>
      <c r="AR43" s="199">
        <v>5</v>
      </c>
      <c r="AS43" s="199">
        <v>1</v>
      </c>
    </row>
    <row r="44" spans="1:52" s="204" customFormat="1" ht="75.75" customHeight="1" thickBot="1">
      <c r="A44" s="220">
        <v>36</v>
      </c>
      <c r="B44" s="145" t="s">
        <v>66</v>
      </c>
      <c r="C44" s="145" t="s">
        <v>184</v>
      </c>
      <c r="D44" s="145" t="s">
        <v>157</v>
      </c>
      <c r="E44" s="145" t="s">
        <v>773</v>
      </c>
      <c r="F44" s="145">
        <v>62</v>
      </c>
      <c r="G44" s="145" t="s">
        <v>169</v>
      </c>
      <c r="H44" s="145" t="s">
        <v>168</v>
      </c>
      <c r="I44" s="145" t="s">
        <v>156</v>
      </c>
      <c r="J44" s="145" t="s">
        <v>411</v>
      </c>
      <c r="K44" s="191" t="s">
        <v>410</v>
      </c>
      <c r="L44" s="191" t="s">
        <v>409</v>
      </c>
      <c r="M44" s="75">
        <v>3</v>
      </c>
      <c r="N44" s="191" t="s">
        <v>408</v>
      </c>
      <c r="O44" s="191"/>
      <c r="P44" s="191" t="s">
        <v>195</v>
      </c>
      <c r="Q44" s="191" t="s">
        <v>195</v>
      </c>
      <c r="R44" s="75">
        <v>100</v>
      </c>
      <c r="S44" s="101">
        <v>43143</v>
      </c>
      <c r="T44" s="101">
        <v>43465</v>
      </c>
      <c r="U44" s="192">
        <f t="shared" si="6"/>
        <v>46</v>
      </c>
      <c r="V44" s="193">
        <f t="shared" si="7"/>
        <v>100</v>
      </c>
      <c r="W44" s="193">
        <f t="shared" si="8"/>
        <v>1</v>
      </c>
      <c r="X44" s="194">
        <f t="shared" si="9"/>
        <v>46</v>
      </c>
      <c r="Y44" s="193">
        <f t="shared" si="10"/>
        <v>46</v>
      </c>
      <c r="Z44" s="193">
        <f t="shared" si="11"/>
        <v>46</v>
      </c>
      <c r="AA44" s="92" t="s">
        <v>761</v>
      </c>
      <c r="AB44" s="92" t="s">
        <v>114</v>
      </c>
      <c r="AC44" s="93" t="s">
        <v>731</v>
      </c>
      <c r="AD44" s="75"/>
      <c r="AE44" s="149"/>
      <c r="AF44" s="149"/>
      <c r="AG44" s="149"/>
      <c r="AH44" s="149"/>
      <c r="AI44" s="93"/>
      <c r="AJ44" s="149" t="s">
        <v>855</v>
      </c>
      <c r="AK44" s="93" t="s">
        <v>850</v>
      </c>
      <c r="AL44" s="195">
        <v>100</v>
      </c>
      <c r="AM44" s="195" t="s">
        <v>835</v>
      </c>
      <c r="AN44" s="191" t="s">
        <v>946</v>
      </c>
      <c r="AO44" s="93">
        <v>100</v>
      </c>
      <c r="AP44" s="93" t="s">
        <v>185</v>
      </c>
      <c r="AQ44" s="93" t="s">
        <v>520</v>
      </c>
      <c r="AR44" s="199">
        <v>5</v>
      </c>
      <c r="AS44" s="199">
        <v>1</v>
      </c>
    </row>
    <row r="45" spans="1:52" s="204" customFormat="1" ht="75.75" customHeight="1" thickBot="1">
      <c r="A45" s="220">
        <v>37</v>
      </c>
      <c r="B45" s="145" t="s">
        <v>67</v>
      </c>
      <c r="C45" s="145" t="s">
        <v>184</v>
      </c>
      <c r="D45" s="145" t="s">
        <v>157</v>
      </c>
      <c r="E45" s="145" t="s">
        <v>773</v>
      </c>
      <c r="F45" s="145">
        <v>62</v>
      </c>
      <c r="G45" s="145" t="s">
        <v>169</v>
      </c>
      <c r="H45" s="145" t="s">
        <v>168</v>
      </c>
      <c r="I45" s="145" t="s">
        <v>156</v>
      </c>
      <c r="J45" s="145" t="s">
        <v>389</v>
      </c>
      <c r="K45" s="191" t="s">
        <v>394</v>
      </c>
      <c r="L45" s="191" t="s">
        <v>393</v>
      </c>
      <c r="M45" s="75">
        <v>1</v>
      </c>
      <c r="N45" s="191" t="s">
        <v>392</v>
      </c>
      <c r="O45" s="191"/>
      <c r="P45" s="191" t="s">
        <v>391</v>
      </c>
      <c r="Q45" s="191" t="s">
        <v>390</v>
      </c>
      <c r="R45" s="75">
        <v>100</v>
      </c>
      <c r="S45" s="101">
        <v>43143</v>
      </c>
      <c r="T45" s="101">
        <v>43465</v>
      </c>
      <c r="U45" s="192">
        <f t="shared" si="6"/>
        <v>46</v>
      </c>
      <c r="V45" s="193">
        <f t="shared" si="7"/>
        <v>100</v>
      </c>
      <c r="W45" s="193">
        <f t="shared" si="8"/>
        <v>1</v>
      </c>
      <c r="X45" s="194">
        <f t="shared" si="9"/>
        <v>46</v>
      </c>
      <c r="Y45" s="193">
        <f t="shared" si="10"/>
        <v>46</v>
      </c>
      <c r="Z45" s="193">
        <f t="shared" si="11"/>
        <v>46</v>
      </c>
      <c r="AA45" s="92" t="s">
        <v>761</v>
      </c>
      <c r="AB45" s="92" t="s">
        <v>767</v>
      </c>
      <c r="AC45" s="93" t="s">
        <v>724</v>
      </c>
      <c r="AD45" s="75"/>
      <c r="AE45" s="75"/>
      <c r="AF45" s="149"/>
      <c r="AG45" s="149"/>
      <c r="AH45" s="149"/>
      <c r="AI45" s="149"/>
      <c r="AJ45" s="149"/>
      <c r="AK45" s="93" t="s">
        <v>782</v>
      </c>
      <c r="AL45" s="195">
        <v>100</v>
      </c>
      <c r="AM45" s="195" t="s">
        <v>837</v>
      </c>
      <c r="AN45" s="201" t="s">
        <v>852</v>
      </c>
      <c r="AO45" s="93">
        <v>100</v>
      </c>
      <c r="AP45" s="93" t="s">
        <v>185</v>
      </c>
      <c r="AQ45" s="93" t="s">
        <v>520</v>
      </c>
      <c r="AR45" s="199">
        <v>5</v>
      </c>
      <c r="AS45" s="199">
        <v>1</v>
      </c>
    </row>
    <row r="46" spans="1:52" s="204" customFormat="1" ht="75.75" customHeight="1" thickBot="1">
      <c r="A46" s="220">
        <v>38</v>
      </c>
      <c r="B46" s="145" t="s">
        <v>68</v>
      </c>
      <c r="C46" s="145" t="s">
        <v>184</v>
      </c>
      <c r="D46" s="145" t="s">
        <v>157</v>
      </c>
      <c r="E46" s="145" t="s">
        <v>773</v>
      </c>
      <c r="F46" s="145">
        <v>62</v>
      </c>
      <c r="G46" s="145" t="s">
        <v>169</v>
      </c>
      <c r="H46" s="145" t="s">
        <v>168</v>
      </c>
      <c r="I46" s="145" t="s">
        <v>156</v>
      </c>
      <c r="J46" s="145" t="s">
        <v>370</v>
      </c>
      <c r="K46" s="191" t="s">
        <v>375</v>
      </c>
      <c r="L46" s="191" t="s">
        <v>379</v>
      </c>
      <c r="M46" s="75">
        <v>1</v>
      </c>
      <c r="N46" s="191" t="s">
        <v>378</v>
      </c>
      <c r="O46" s="191"/>
      <c r="P46" s="191" t="s">
        <v>377</v>
      </c>
      <c r="Q46" s="191" t="s">
        <v>376</v>
      </c>
      <c r="R46" s="75">
        <v>100</v>
      </c>
      <c r="S46" s="101">
        <v>43143</v>
      </c>
      <c r="T46" s="101">
        <v>43465</v>
      </c>
      <c r="U46" s="192">
        <f t="shared" si="6"/>
        <v>46</v>
      </c>
      <c r="V46" s="193">
        <f t="shared" si="7"/>
        <v>100</v>
      </c>
      <c r="W46" s="193">
        <f t="shared" si="8"/>
        <v>1</v>
      </c>
      <c r="X46" s="194">
        <f t="shared" si="9"/>
        <v>46</v>
      </c>
      <c r="Y46" s="193">
        <f t="shared" si="10"/>
        <v>46</v>
      </c>
      <c r="Z46" s="193">
        <f t="shared" si="11"/>
        <v>46</v>
      </c>
      <c r="AA46" s="92" t="s">
        <v>761</v>
      </c>
      <c r="AB46" s="92" t="s">
        <v>767</v>
      </c>
      <c r="AC46" s="93" t="s">
        <v>724</v>
      </c>
      <c r="AD46" s="75"/>
      <c r="AE46" s="149"/>
      <c r="AF46" s="149"/>
      <c r="AG46" s="149"/>
      <c r="AH46" s="93"/>
      <c r="AI46" s="93"/>
      <c r="AJ46" s="149"/>
      <c r="AK46" s="93" t="s">
        <v>772</v>
      </c>
      <c r="AL46" s="195">
        <v>100</v>
      </c>
      <c r="AM46" s="195" t="s">
        <v>837</v>
      </c>
      <c r="AN46" s="201" t="s">
        <v>947</v>
      </c>
      <c r="AO46" s="93">
        <v>100</v>
      </c>
      <c r="AP46" s="93" t="s">
        <v>185</v>
      </c>
      <c r="AQ46" s="93" t="s">
        <v>520</v>
      </c>
      <c r="AR46" s="199">
        <v>5</v>
      </c>
      <c r="AS46" s="199">
        <v>1</v>
      </c>
    </row>
    <row r="47" spans="1:52" s="204" customFormat="1" ht="75.75" customHeight="1" thickBot="1">
      <c r="A47" s="220">
        <v>39</v>
      </c>
      <c r="B47" s="145" t="s">
        <v>69</v>
      </c>
      <c r="C47" s="145" t="s">
        <v>184</v>
      </c>
      <c r="D47" s="145" t="s">
        <v>157</v>
      </c>
      <c r="E47" s="145" t="s">
        <v>773</v>
      </c>
      <c r="F47" s="145">
        <v>62</v>
      </c>
      <c r="G47" s="145" t="s">
        <v>169</v>
      </c>
      <c r="H47" s="145" t="s">
        <v>168</v>
      </c>
      <c r="I47" s="145" t="s">
        <v>156</v>
      </c>
      <c r="J47" s="145" t="s">
        <v>370</v>
      </c>
      <c r="K47" s="191" t="s">
        <v>375</v>
      </c>
      <c r="L47" s="191" t="s">
        <v>374</v>
      </c>
      <c r="M47" s="75">
        <v>2</v>
      </c>
      <c r="N47" s="191" t="s">
        <v>373</v>
      </c>
      <c r="O47" s="191"/>
      <c r="P47" s="191" t="s">
        <v>372</v>
      </c>
      <c r="Q47" s="191" t="s">
        <v>371</v>
      </c>
      <c r="R47" s="75">
        <v>0.5</v>
      </c>
      <c r="S47" s="101">
        <v>43143</v>
      </c>
      <c r="T47" s="101">
        <v>43465</v>
      </c>
      <c r="U47" s="192">
        <f t="shared" si="6"/>
        <v>46</v>
      </c>
      <c r="V47" s="193">
        <f t="shared" si="7"/>
        <v>100</v>
      </c>
      <c r="W47" s="193">
        <f t="shared" si="8"/>
        <v>1</v>
      </c>
      <c r="X47" s="194">
        <f t="shared" si="9"/>
        <v>46</v>
      </c>
      <c r="Y47" s="193">
        <f t="shared" si="10"/>
        <v>46</v>
      </c>
      <c r="Z47" s="193">
        <f t="shared" si="11"/>
        <v>46</v>
      </c>
      <c r="AA47" s="92" t="s">
        <v>761</v>
      </c>
      <c r="AB47" s="92" t="s">
        <v>767</v>
      </c>
      <c r="AC47" s="93" t="s">
        <v>724</v>
      </c>
      <c r="AD47" s="75"/>
      <c r="AE47" s="149"/>
      <c r="AF47" s="149"/>
      <c r="AG47" s="149"/>
      <c r="AH47" s="93"/>
      <c r="AI47" s="93"/>
      <c r="AJ47" s="149"/>
      <c r="AK47" s="93" t="s">
        <v>772</v>
      </c>
      <c r="AL47" s="195">
        <v>100</v>
      </c>
      <c r="AM47" s="195" t="s">
        <v>837</v>
      </c>
      <c r="AN47" s="201" t="s">
        <v>948</v>
      </c>
      <c r="AO47" s="93">
        <v>100</v>
      </c>
      <c r="AP47" s="93" t="s">
        <v>185</v>
      </c>
      <c r="AQ47" s="93" t="s">
        <v>520</v>
      </c>
      <c r="AR47" s="199">
        <v>5</v>
      </c>
      <c r="AS47" s="199">
        <v>1</v>
      </c>
    </row>
    <row r="48" spans="1:52" s="204" customFormat="1" ht="75.75" customHeight="1" thickBot="1">
      <c r="A48" s="220">
        <v>40</v>
      </c>
      <c r="B48" s="145" t="s">
        <v>70</v>
      </c>
      <c r="C48" s="145" t="s">
        <v>184</v>
      </c>
      <c r="D48" s="145" t="s">
        <v>157</v>
      </c>
      <c r="E48" s="145" t="s">
        <v>773</v>
      </c>
      <c r="F48" s="145">
        <v>62</v>
      </c>
      <c r="G48" s="145" t="s">
        <v>169</v>
      </c>
      <c r="H48" s="145" t="s">
        <v>168</v>
      </c>
      <c r="I48" s="145" t="s">
        <v>156</v>
      </c>
      <c r="J48" s="145" t="s">
        <v>354</v>
      </c>
      <c r="K48" s="191" t="s">
        <v>359</v>
      </c>
      <c r="L48" s="191" t="s">
        <v>358</v>
      </c>
      <c r="M48" s="75">
        <v>1</v>
      </c>
      <c r="N48" s="191" t="s">
        <v>357</v>
      </c>
      <c r="O48" s="191"/>
      <c r="P48" s="191" t="s">
        <v>356</v>
      </c>
      <c r="Q48" s="191" t="s">
        <v>356</v>
      </c>
      <c r="R48" s="75">
        <v>100</v>
      </c>
      <c r="S48" s="101">
        <v>43143</v>
      </c>
      <c r="T48" s="101">
        <v>43465</v>
      </c>
      <c r="U48" s="192">
        <f t="shared" si="6"/>
        <v>46</v>
      </c>
      <c r="V48" s="193">
        <f t="shared" si="7"/>
        <v>100</v>
      </c>
      <c r="W48" s="193">
        <f t="shared" si="8"/>
        <v>1</v>
      </c>
      <c r="X48" s="194">
        <f t="shared" si="9"/>
        <v>46</v>
      </c>
      <c r="Y48" s="193">
        <f t="shared" si="10"/>
        <v>46</v>
      </c>
      <c r="Z48" s="193">
        <f t="shared" si="11"/>
        <v>46</v>
      </c>
      <c r="AA48" s="92" t="s">
        <v>761</v>
      </c>
      <c r="AB48" s="92" t="s">
        <v>764</v>
      </c>
      <c r="AC48" s="75" t="s">
        <v>355</v>
      </c>
      <c r="AD48" s="75"/>
      <c r="AE48" s="149"/>
      <c r="AF48" s="149"/>
      <c r="AG48" s="149"/>
      <c r="AH48" s="93"/>
      <c r="AI48" s="149"/>
      <c r="AJ48" s="149" t="s">
        <v>855</v>
      </c>
      <c r="AK48" s="93"/>
      <c r="AL48" s="195">
        <v>100</v>
      </c>
      <c r="AM48" s="195" t="s">
        <v>837</v>
      </c>
      <c r="AN48" s="201" t="s">
        <v>949</v>
      </c>
      <c r="AO48" s="93">
        <v>100</v>
      </c>
      <c r="AP48" s="93" t="s">
        <v>185</v>
      </c>
      <c r="AQ48" s="93" t="s">
        <v>520</v>
      </c>
      <c r="AR48" s="199">
        <v>5</v>
      </c>
      <c r="AS48" s="199">
        <v>1</v>
      </c>
    </row>
    <row r="49" spans="1:45" s="204" customFormat="1" ht="75.75" customHeight="1" thickBot="1">
      <c r="A49" s="220">
        <v>41</v>
      </c>
      <c r="B49" s="145" t="s">
        <v>71</v>
      </c>
      <c r="C49" s="145" t="s">
        <v>160</v>
      </c>
      <c r="D49" s="145" t="s">
        <v>157</v>
      </c>
      <c r="E49" s="145" t="s">
        <v>773</v>
      </c>
      <c r="F49" s="145">
        <v>57</v>
      </c>
      <c r="G49" s="145" t="s">
        <v>169</v>
      </c>
      <c r="H49" s="145" t="s">
        <v>168</v>
      </c>
      <c r="I49" s="145" t="s">
        <v>156</v>
      </c>
      <c r="J49" s="145" t="s">
        <v>354</v>
      </c>
      <c r="K49" s="190" t="s">
        <v>353</v>
      </c>
      <c r="L49" s="190" t="s">
        <v>352</v>
      </c>
      <c r="M49" s="173">
        <v>1</v>
      </c>
      <c r="N49" s="190" t="s">
        <v>351</v>
      </c>
      <c r="O49" s="190"/>
      <c r="P49" s="190" t="s">
        <v>250</v>
      </c>
      <c r="Q49" s="190" t="s">
        <v>250</v>
      </c>
      <c r="R49" s="75">
        <v>1</v>
      </c>
      <c r="S49" s="101">
        <v>43061</v>
      </c>
      <c r="T49" s="174">
        <v>43425</v>
      </c>
      <c r="U49" s="192">
        <f t="shared" si="6"/>
        <v>52</v>
      </c>
      <c r="V49" s="193">
        <f t="shared" si="7"/>
        <v>50</v>
      </c>
      <c r="W49" s="193">
        <f t="shared" si="8"/>
        <v>1</v>
      </c>
      <c r="X49" s="194">
        <f t="shared" si="9"/>
        <v>52</v>
      </c>
      <c r="Y49" s="193">
        <f t="shared" si="10"/>
        <v>52</v>
      </c>
      <c r="Z49" s="193">
        <f t="shared" si="11"/>
        <v>52</v>
      </c>
      <c r="AA49" s="92" t="s">
        <v>761</v>
      </c>
      <c r="AB49" s="92" t="s">
        <v>763</v>
      </c>
      <c r="AC49" s="93" t="s">
        <v>735</v>
      </c>
      <c r="AD49" s="75"/>
      <c r="AE49" s="149"/>
      <c r="AF49" s="149"/>
      <c r="AG49" s="149"/>
      <c r="AH49" s="93"/>
      <c r="AI49" s="149"/>
      <c r="AJ49" s="209"/>
      <c r="AK49" s="208" t="s">
        <v>782</v>
      </c>
      <c r="AL49" s="195">
        <v>50</v>
      </c>
      <c r="AM49" s="195" t="s">
        <v>836</v>
      </c>
      <c r="AN49" s="190" t="s">
        <v>986</v>
      </c>
      <c r="AO49" s="93">
        <v>50</v>
      </c>
      <c r="AP49" s="93" t="s">
        <v>149</v>
      </c>
      <c r="AQ49" s="93" t="s">
        <v>520</v>
      </c>
      <c r="AR49" s="199">
        <v>5</v>
      </c>
      <c r="AS49" s="199">
        <v>1</v>
      </c>
    </row>
    <row r="50" spans="1:45" s="204" customFormat="1" ht="75.75" customHeight="1" thickBot="1">
      <c r="A50" s="220">
        <v>42</v>
      </c>
      <c r="B50" s="145" t="s">
        <v>72</v>
      </c>
      <c r="C50" s="145" t="s">
        <v>160</v>
      </c>
      <c r="D50" s="145" t="s">
        <v>157</v>
      </c>
      <c r="E50" s="145" t="s">
        <v>773</v>
      </c>
      <c r="F50" s="145">
        <v>57</v>
      </c>
      <c r="G50" s="145" t="s">
        <v>169</v>
      </c>
      <c r="H50" s="145" t="s">
        <v>168</v>
      </c>
      <c r="I50" s="145" t="s">
        <v>156</v>
      </c>
      <c r="J50" s="145" t="s">
        <v>345</v>
      </c>
      <c r="K50" s="190" t="s">
        <v>350</v>
      </c>
      <c r="L50" s="190" t="s">
        <v>349</v>
      </c>
      <c r="M50" s="173">
        <v>1</v>
      </c>
      <c r="N50" s="190" t="s">
        <v>348</v>
      </c>
      <c r="O50" s="190"/>
      <c r="P50" s="190" t="s">
        <v>347</v>
      </c>
      <c r="Q50" s="190" t="s">
        <v>346</v>
      </c>
      <c r="R50" s="75">
        <v>1</v>
      </c>
      <c r="S50" s="101">
        <v>43061</v>
      </c>
      <c r="T50" s="174">
        <v>43425</v>
      </c>
      <c r="U50" s="192">
        <f t="shared" si="6"/>
        <v>52</v>
      </c>
      <c r="V50" s="193">
        <f t="shared" si="7"/>
        <v>50</v>
      </c>
      <c r="W50" s="193">
        <f t="shared" si="8"/>
        <v>1</v>
      </c>
      <c r="X50" s="194">
        <f t="shared" si="9"/>
        <v>52</v>
      </c>
      <c r="Y50" s="193">
        <f t="shared" si="10"/>
        <v>52</v>
      </c>
      <c r="Z50" s="193">
        <f t="shared" si="11"/>
        <v>52</v>
      </c>
      <c r="AA50" s="92" t="s">
        <v>761</v>
      </c>
      <c r="AB50" s="92" t="s">
        <v>763</v>
      </c>
      <c r="AC50" s="93" t="s">
        <v>735</v>
      </c>
      <c r="AD50" s="75"/>
      <c r="AE50" s="149"/>
      <c r="AF50" s="149"/>
      <c r="AG50" s="149"/>
      <c r="AH50" s="93"/>
      <c r="AI50" s="149"/>
      <c r="AJ50" s="209"/>
      <c r="AK50" s="208" t="s">
        <v>772</v>
      </c>
      <c r="AL50" s="195">
        <v>50</v>
      </c>
      <c r="AM50" s="195" t="s">
        <v>836</v>
      </c>
      <c r="AN50" s="190" t="s">
        <v>908</v>
      </c>
      <c r="AO50" s="93">
        <v>50</v>
      </c>
      <c r="AP50" s="93" t="s">
        <v>149</v>
      </c>
      <c r="AQ50" s="93" t="s">
        <v>520</v>
      </c>
      <c r="AR50" s="199">
        <v>5</v>
      </c>
      <c r="AS50" s="199">
        <v>1</v>
      </c>
    </row>
    <row r="51" spans="1:45" s="204" customFormat="1" ht="75.75" customHeight="1" thickBot="1">
      <c r="A51" s="220">
        <v>43</v>
      </c>
      <c r="B51" s="145" t="s">
        <v>73</v>
      </c>
      <c r="C51" s="145" t="s">
        <v>184</v>
      </c>
      <c r="D51" s="145" t="s">
        <v>157</v>
      </c>
      <c r="E51" s="145" t="s">
        <v>773</v>
      </c>
      <c r="F51" s="145">
        <v>62</v>
      </c>
      <c r="G51" s="145" t="s">
        <v>169</v>
      </c>
      <c r="H51" s="145" t="s">
        <v>168</v>
      </c>
      <c r="I51" s="145" t="s">
        <v>156</v>
      </c>
      <c r="J51" s="145" t="s">
        <v>345</v>
      </c>
      <c r="K51" s="191" t="s">
        <v>344</v>
      </c>
      <c r="L51" s="191" t="s">
        <v>343</v>
      </c>
      <c r="M51" s="75">
        <v>1</v>
      </c>
      <c r="N51" s="191" t="s">
        <v>342</v>
      </c>
      <c r="O51" s="191"/>
      <c r="P51" s="191" t="s">
        <v>341</v>
      </c>
      <c r="Q51" s="191" t="s">
        <v>340</v>
      </c>
      <c r="R51" s="75">
        <v>100</v>
      </c>
      <c r="S51" s="101">
        <v>43143</v>
      </c>
      <c r="T51" s="101">
        <v>43465</v>
      </c>
      <c r="U51" s="192">
        <f t="shared" si="6"/>
        <v>46</v>
      </c>
      <c r="V51" s="193">
        <f t="shared" si="7"/>
        <v>100</v>
      </c>
      <c r="W51" s="193">
        <f t="shared" si="8"/>
        <v>1</v>
      </c>
      <c r="X51" s="194">
        <f t="shared" si="9"/>
        <v>46</v>
      </c>
      <c r="Y51" s="193">
        <f t="shared" si="10"/>
        <v>46</v>
      </c>
      <c r="Z51" s="193">
        <f t="shared" si="11"/>
        <v>46</v>
      </c>
      <c r="AA51" s="92" t="s">
        <v>761</v>
      </c>
      <c r="AB51" s="92" t="s">
        <v>767</v>
      </c>
      <c r="AC51" s="93" t="s">
        <v>724</v>
      </c>
      <c r="AD51" s="75"/>
      <c r="AE51" s="149"/>
      <c r="AF51" s="149"/>
      <c r="AG51" s="149"/>
      <c r="AH51" s="93"/>
      <c r="AI51" s="149"/>
      <c r="AJ51" s="209"/>
      <c r="AK51" s="208" t="s">
        <v>772</v>
      </c>
      <c r="AL51" s="195">
        <v>100</v>
      </c>
      <c r="AM51" s="195" t="s">
        <v>837</v>
      </c>
      <c r="AN51" s="201" t="s">
        <v>950</v>
      </c>
      <c r="AO51" s="93">
        <v>100</v>
      </c>
      <c r="AP51" s="93" t="s">
        <v>185</v>
      </c>
      <c r="AQ51" s="93" t="s">
        <v>520</v>
      </c>
      <c r="AR51" s="199">
        <v>5</v>
      </c>
      <c r="AS51" s="199">
        <v>1</v>
      </c>
    </row>
    <row r="52" spans="1:45" s="204" customFormat="1" ht="75.75" customHeight="1" thickBot="1">
      <c r="A52" s="220">
        <v>44</v>
      </c>
      <c r="B52" s="145" t="s">
        <v>74</v>
      </c>
      <c r="C52" s="145" t="s">
        <v>160</v>
      </c>
      <c r="D52" s="145" t="s">
        <v>157</v>
      </c>
      <c r="E52" s="145" t="s">
        <v>773</v>
      </c>
      <c r="F52" s="145">
        <v>57</v>
      </c>
      <c r="G52" s="145" t="s">
        <v>169</v>
      </c>
      <c r="H52" s="145" t="s">
        <v>168</v>
      </c>
      <c r="I52" s="145" t="s">
        <v>156</v>
      </c>
      <c r="J52" s="145" t="s">
        <v>155</v>
      </c>
      <c r="K52" s="190" t="s">
        <v>330</v>
      </c>
      <c r="L52" s="190" t="s">
        <v>333</v>
      </c>
      <c r="M52" s="173">
        <v>1</v>
      </c>
      <c r="N52" s="190" t="s">
        <v>333</v>
      </c>
      <c r="O52" s="190"/>
      <c r="P52" s="190" t="s">
        <v>332</v>
      </c>
      <c r="Q52" s="190" t="s">
        <v>331</v>
      </c>
      <c r="R52" s="75">
        <v>1</v>
      </c>
      <c r="S52" s="101">
        <v>43061</v>
      </c>
      <c r="T52" s="174">
        <v>43425</v>
      </c>
      <c r="U52" s="192">
        <f t="shared" si="6"/>
        <v>52</v>
      </c>
      <c r="V52" s="193">
        <f t="shared" si="7"/>
        <v>100</v>
      </c>
      <c r="W52" s="193">
        <f t="shared" si="8"/>
        <v>1</v>
      </c>
      <c r="X52" s="194">
        <f t="shared" si="9"/>
        <v>52</v>
      </c>
      <c r="Y52" s="193">
        <f t="shared" si="10"/>
        <v>52</v>
      </c>
      <c r="Z52" s="193">
        <f t="shared" si="11"/>
        <v>52</v>
      </c>
      <c r="AA52" s="92" t="s">
        <v>761</v>
      </c>
      <c r="AB52" s="92" t="s">
        <v>763</v>
      </c>
      <c r="AC52" s="93" t="s">
        <v>735</v>
      </c>
      <c r="AD52" s="75"/>
      <c r="AE52" s="149"/>
      <c r="AF52" s="149"/>
      <c r="AG52" s="149"/>
      <c r="AH52" s="93"/>
      <c r="AI52" s="149"/>
      <c r="AJ52" s="209"/>
      <c r="AK52" s="208" t="s">
        <v>782</v>
      </c>
      <c r="AL52" s="195">
        <v>100</v>
      </c>
      <c r="AM52" s="195" t="s">
        <v>836</v>
      </c>
      <c r="AN52" s="190" t="s">
        <v>895</v>
      </c>
      <c r="AO52" s="93">
        <v>100</v>
      </c>
      <c r="AP52" s="93" t="s">
        <v>185</v>
      </c>
      <c r="AQ52" s="93" t="s">
        <v>520</v>
      </c>
      <c r="AR52" s="199">
        <v>5</v>
      </c>
      <c r="AS52" s="199">
        <v>1</v>
      </c>
    </row>
    <row r="53" spans="1:45" s="204" customFormat="1" ht="75.75" customHeight="1" thickBot="1">
      <c r="A53" s="220">
        <v>45</v>
      </c>
      <c r="B53" s="145" t="s">
        <v>75</v>
      </c>
      <c r="C53" s="145" t="s">
        <v>160</v>
      </c>
      <c r="D53" s="145" t="s">
        <v>157</v>
      </c>
      <c r="E53" s="145" t="s">
        <v>773</v>
      </c>
      <c r="F53" s="145">
        <v>57</v>
      </c>
      <c r="G53" s="145" t="s">
        <v>169</v>
      </c>
      <c r="H53" s="145" t="s">
        <v>168</v>
      </c>
      <c r="I53" s="145" t="s">
        <v>156</v>
      </c>
      <c r="J53" s="145" t="s">
        <v>155</v>
      </c>
      <c r="K53" s="190" t="s">
        <v>330</v>
      </c>
      <c r="L53" s="190" t="s">
        <v>329</v>
      </c>
      <c r="M53" s="173">
        <v>2</v>
      </c>
      <c r="N53" s="190" t="s">
        <v>328</v>
      </c>
      <c r="O53" s="190"/>
      <c r="P53" s="190" t="s">
        <v>250</v>
      </c>
      <c r="Q53" s="190" t="s">
        <v>327</v>
      </c>
      <c r="R53" s="75">
        <v>0.01</v>
      </c>
      <c r="S53" s="101">
        <v>43061</v>
      </c>
      <c r="T53" s="174">
        <v>43425</v>
      </c>
      <c r="U53" s="192">
        <f t="shared" si="6"/>
        <v>52</v>
      </c>
      <c r="V53" s="193">
        <f t="shared" si="7"/>
        <v>100</v>
      </c>
      <c r="W53" s="193">
        <f t="shared" si="8"/>
        <v>1</v>
      </c>
      <c r="X53" s="194">
        <f t="shared" si="9"/>
        <v>52</v>
      </c>
      <c r="Y53" s="193">
        <f t="shared" si="10"/>
        <v>52</v>
      </c>
      <c r="Z53" s="193">
        <f t="shared" si="11"/>
        <v>52</v>
      </c>
      <c r="AA53" s="92" t="s">
        <v>761</v>
      </c>
      <c r="AB53" s="92" t="s">
        <v>763</v>
      </c>
      <c r="AC53" s="93" t="s">
        <v>735</v>
      </c>
      <c r="AD53" s="75"/>
      <c r="AE53" s="93"/>
      <c r="AF53" s="149"/>
      <c r="AG53" s="149"/>
      <c r="AH53" s="209"/>
      <c r="AI53" s="149"/>
      <c r="AJ53" s="149"/>
      <c r="AK53" s="208" t="s">
        <v>782</v>
      </c>
      <c r="AL53" s="195">
        <v>100</v>
      </c>
      <c r="AM53" s="195" t="s">
        <v>836</v>
      </c>
      <c r="AN53" s="190" t="s">
        <v>994</v>
      </c>
      <c r="AO53" s="93">
        <v>100</v>
      </c>
      <c r="AP53" s="93" t="s">
        <v>185</v>
      </c>
      <c r="AQ53" s="93" t="s">
        <v>520</v>
      </c>
      <c r="AR53" s="199">
        <v>5</v>
      </c>
      <c r="AS53" s="199">
        <v>1</v>
      </c>
    </row>
    <row r="54" spans="1:45" s="204" customFormat="1" ht="75.75" customHeight="1" thickBot="1">
      <c r="A54" s="220">
        <v>46</v>
      </c>
      <c r="B54" s="145" t="s">
        <v>76</v>
      </c>
      <c r="C54" s="145" t="s">
        <v>184</v>
      </c>
      <c r="D54" s="145" t="s">
        <v>157</v>
      </c>
      <c r="E54" s="145" t="s">
        <v>773</v>
      </c>
      <c r="F54" s="145">
        <v>62</v>
      </c>
      <c r="G54" s="145" t="s">
        <v>169</v>
      </c>
      <c r="H54" s="198" t="s">
        <v>168</v>
      </c>
      <c r="I54" s="198" t="s">
        <v>192</v>
      </c>
      <c r="J54" s="145" t="s">
        <v>298</v>
      </c>
      <c r="K54" s="191" t="s">
        <v>297</v>
      </c>
      <c r="L54" s="191" t="s">
        <v>296</v>
      </c>
      <c r="M54" s="75">
        <v>1</v>
      </c>
      <c r="N54" s="191" t="s">
        <v>295</v>
      </c>
      <c r="O54" s="191"/>
      <c r="P54" s="191" t="s">
        <v>250</v>
      </c>
      <c r="Q54" s="191" t="s">
        <v>250</v>
      </c>
      <c r="R54" s="75">
        <v>100</v>
      </c>
      <c r="S54" s="101">
        <v>43143</v>
      </c>
      <c r="T54" s="101">
        <v>43465</v>
      </c>
      <c r="U54" s="192">
        <f t="shared" si="6"/>
        <v>46</v>
      </c>
      <c r="V54" s="193">
        <f t="shared" si="7"/>
        <v>100</v>
      </c>
      <c r="W54" s="193">
        <f t="shared" si="8"/>
        <v>1</v>
      </c>
      <c r="X54" s="194">
        <f t="shared" si="9"/>
        <v>46</v>
      </c>
      <c r="Y54" s="193">
        <f t="shared" si="10"/>
        <v>46</v>
      </c>
      <c r="Z54" s="193">
        <f t="shared" si="11"/>
        <v>46</v>
      </c>
      <c r="AA54" s="92" t="s">
        <v>761</v>
      </c>
      <c r="AB54" s="92" t="s">
        <v>764</v>
      </c>
      <c r="AC54" s="75" t="s">
        <v>244</v>
      </c>
      <c r="AD54" s="75"/>
      <c r="AE54" s="93"/>
      <c r="AF54" s="149"/>
      <c r="AG54" s="149"/>
      <c r="AH54" s="209"/>
      <c r="AI54" s="149"/>
      <c r="AJ54" s="149"/>
      <c r="AK54" s="93" t="s">
        <v>844</v>
      </c>
      <c r="AL54" s="195">
        <v>100</v>
      </c>
      <c r="AM54" s="195" t="s">
        <v>838</v>
      </c>
      <c r="AN54" s="191" t="s">
        <v>951</v>
      </c>
      <c r="AO54" s="93">
        <v>100</v>
      </c>
      <c r="AP54" s="93" t="s">
        <v>185</v>
      </c>
      <c r="AQ54" s="93" t="s">
        <v>520</v>
      </c>
      <c r="AR54" s="199">
        <v>5</v>
      </c>
      <c r="AS54" s="199">
        <v>1</v>
      </c>
    </row>
    <row r="55" spans="1:45" s="204" customFormat="1" ht="75.75" customHeight="1" thickBot="1">
      <c r="A55" s="220">
        <v>47</v>
      </c>
      <c r="B55" s="145" t="s">
        <v>77</v>
      </c>
      <c r="C55" s="145" t="s">
        <v>184</v>
      </c>
      <c r="D55" s="145" t="s">
        <v>157</v>
      </c>
      <c r="E55" s="145" t="s">
        <v>773</v>
      </c>
      <c r="F55" s="145">
        <v>62</v>
      </c>
      <c r="G55" s="145" t="s">
        <v>169</v>
      </c>
      <c r="H55" s="198" t="s">
        <v>168</v>
      </c>
      <c r="I55" s="198" t="s">
        <v>192</v>
      </c>
      <c r="J55" s="145" t="s">
        <v>267</v>
      </c>
      <c r="K55" s="191" t="s">
        <v>270</v>
      </c>
      <c r="L55" s="191" t="s">
        <v>275</v>
      </c>
      <c r="M55" s="75">
        <v>1</v>
      </c>
      <c r="N55" s="191" t="s">
        <v>277</v>
      </c>
      <c r="O55" s="191"/>
      <c r="P55" s="191" t="s">
        <v>276</v>
      </c>
      <c r="Q55" s="191" t="s">
        <v>276</v>
      </c>
      <c r="R55" s="75">
        <v>100</v>
      </c>
      <c r="S55" s="101">
        <v>43143</v>
      </c>
      <c r="T55" s="101">
        <v>43465</v>
      </c>
      <c r="U55" s="192">
        <f t="shared" si="6"/>
        <v>46</v>
      </c>
      <c r="V55" s="193">
        <f t="shared" si="7"/>
        <v>100</v>
      </c>
      <c r="W55" s="193">
        <f t="shared" si="8"/>
        <v>1</v>
      </c>
      <c r="X55" s="194">
        <f t="shared" si="9"/>
        <v>46</v>
      </c>
      <c r="Y55" s="193">
        <f t="shared" si="10"/>
        <v>46</v>
      </c>
      <c r="Z55" s="193">
        <f t="shared" si="11"/>
        <v>46</v>
      </c>
      <c r="AA55" s="92" t="s">
        <v>761</v>
      </c>
      <c r="AB55" s="92" t="s">
        <v>764</v>
      </c>
      <c r="AC55" s="75" t="s">
        <v>271</v>
      </c>
      <c r="AD55" s="75"/>
      <c r="AE55" s="75"/>
      <c r="AF55" s="149"/>
      <c r="AG55" s="149"/>
      <c r="AH55" s="149"/>
      <c r="AI55" s="209"/>
      <c r="AJ55" s="149"/>
      <c r="AK55" s="93" t="s">
        <v>842</v>
      </c>
      <c r="AL55" s="195">
        <v>100</v>
      </c>
      <c r="AM55" s="195" t="s">
        <v>838</v>
      </c>
      <c r="AN55" s="191" t="str">
        <f t="shared" ref="AN55:AO56" si="12">+AK55</f>
        <v>La DGC mediante correo electronico de fecha 15/01/19 informó que el día 19/6/18, con el radicado No. 2018EE141074, efectuó consulta a la Superintendencia Financiera de Colombia sobre los requisitos del seguro de responsabilidad civil extracontractual, documento que fue verificado en el aplicativo Forest.</v>
      </c>
      <c r="AO55" s="93">
        <v>100</v>
      </c>
      <c r="AP55" s="93" t="s">
        <v>185</v>
      </c>
      <c r="AQ55" s="93" t="s">
        <v>520</v>
      </c>
      <c r="AR55" s="199">
        <v>5</v>
      </c>
      <c r="AS55" s="199">
        <v>1</v>
      </c>
    </row>
    <row r="56" spans="1:45" s="204" customFormat="1" ht="75.75" customHeight="1" thickBot="1">
      <c r="A56" s="220">
        <v>48</v>
      </c>
      <c r="B56" s="145" t="s">
        <v>78</v>
      </c>
      <c r="C56" s="145" t="s">
        <v>184</v>
      </c>
      <c r="D56" s="145" t="s">
        <v>157</v>
      </c>
      <c r="E56" s="145" t="s">
        <v>773</v>
      </c>
      <c r="F56" s="145">
        <v>62</v>
      </c>
      <c r="G56" s="145" t="s">
        <v>169</v>
      </c>
      <c r="H56" s="198" t="s">
        <v>168</v>
      </c>
      <c r="I56" s="198" t="s">
        <v>192</v>
      </c>
      <c r="J56" s="145" t="s">
        <v>267</v>
      </c>
      <c r="K56" s="191" t="s">
        <v>270</v>
      </c>
      <c r="L56" s="191" t="s">
        <v>275</v>
      </c>
      <c r="M56" s="75">
        <v>2</v>
      </c>
      <c r="N56" s="191" t="s">
        <v>274</v>
      </c>
      <c r="O56" s="191"/>
      <c r="P56" s="191" t="s">
        <v>273</v>
      </c>
      <c r="Q56" s="191" t="s">
        <v>272</v>
      </c>
      <c r="R56" s="75">
        <v>100</v>
      </c>
      <c r="S56" s="101">
        <v>43143</v>
      </c>
      <c r="T56" s="101">
        <v>43465</v>
      </c>
      <c r="U56" s="192">
        <f t="shared" si="6"/>
        <v>46</v>
      </c>
      <c r="V56" s="193">
        <f t="shared" si="7"/>
        <v>90</v>
      </c>
      <c r="W56" s="193">
        <f t="shared" si="8"/>
        <v>0.9</v>
      </c>
      <c r="X56" s="194">
        <f t="shared" si="9"/>
        <v>41.4</v>
      </c>
      <c r="Y56" s="193">
        <f t="shared" si="10"/>
        <v>41.4</v>
      </c>
      <c r="Z56" s="193">
        <f t="shared" si="11"/>
        <v>46</v>
      </c>
      <c r="AA56" s="92" t="s">
        <v>761</v>
      </c>
      <c r="AB56" s="92" t="s">
        <v>764</v>
      </c>
      <c r="AC56" s="75" t="s">
        <v>271</v>
      </c>
      <c r="AD56" s="75"/>
      <c r="AE56" s="93"/>
      <c r="AF56" s="149"/>
      <c r="AG56" s="149"/>
      <c r="AH56" s="209"/>
      <c r="AI56" s="149"/>
      <c r="AJ56" s="149" t="s">
        <v>855</v>
      </c>
      <c r="AK56" s="93" t="s">
        <v>845</v>
      </c>
      <c r="AL56" s="195">
        <v>90</v>
      </c>
      <c r="AM56" s="195" t="s">
        <v>838</v>
      </c>
      <c r="AN56" s="191" t="s">
        <v>952</v>
      </c>
      <c r="AO56" s="93">
        <f t="shared" si="12"/>
        <v>90</v>
      </c>
      <c r="AP56" s="93" t="s">
        <v>185</v>
      </c>
      <c r="AQ56" s="93" t="s">
        <v>520</v>
      </c>
      <c r="AR56" s="199">
        <v>5</v>
      </c>
      <c r="AS56" s="199">
        <v>1</v>
      </c>
    </row>
    <row r="57" spans="1:45" s="204" customFormat="1" ht="75.75" customHeight="1" thickBot="1">
      <c r="A57" s="220">
        <v>49</v>
      </c>
      <c r="B57" s="145" t="s">
        <v>79</v>
      </c>
      <c r="C57" s="145" t="s">
        <v>184</v>
      </c>
      <c r="D57" s="145" t="s">
        <v>157</v>
      </c>
      <c r="E57" s="145" t="s">
        <v>773</v>
      </c>
      <c r="F57" s="145">
        <v>62</v>
      </c>
      <c r="G57" s="145" t="s">
        <v>169</v>
      </c>
      <c r="H57" s="145" t="s">
        <v>168</v>
      </c>
      <c r="I57" s="145" t="s">
        <v>192</v>
      </c>
      <c r="J57" s="145" t="s">
        <v>267</v>
      </c>
      <c r="K57" s="191" t="s">
        <v>270</v>
      </c>
      <c r="L57" s="191" t="s">
        <v>269</v>
      </c>
      <c r="M57" s="75">
        <v>3</v>
      </c>
      <c r="N57" s="191" t="s">
        <v>268</v>
      </c>
      <c r="O57" s="191"/>
      <c r="P57" s="191" t="s">
        <v>250</v>
      </c>
      <c r="Q57" s="191" t="s">
        <v>250</v>
      </c>
      <c r="R57" s="75">
        <v>100</v>
      </c>
      <c r="S57" s="101">
        <v>43143</v>
      </c>
      <c r="T57" s="101">
        <v>43465</v>
      </c>
      <c r="U57" s="192">
        <f t="shared" si="6"/>
        <v>46</v>
      </c>
      <c r="V57" s="193">
        <f t="shared" si="7"/>
        <v>100</v>
      </c>
      <c r="W57" s="193">
        <f t="shared" si="8"/>
        <v>1</v>
      </c>
      <c r="X57" s="194">
        <f t="shared" si="9"/>
        <v>46</v>
      </c>
      <c r="Y57" s="193">
        <f t="shared" si="10"/>
        <v>46</v>
      </c>
      <c r="Z57" s="193">
        <f t="shared" si="11"/>
        <v>46</v>
      </c>
      <c r="AA57" s="92" t="s">
        <v>761</v>
      </c>
      <c r="AB57" s="92" t="s">
        <v>114</v>
      </c>
      <c r="AC57" s="93" t="s">
        <v>731</v>
      </c>
      <c r="AD57" s="75"/>
      <c r="AE57" s="93"/>
      <c r="AF57" s="149"/>
      <c r="AG57" s="149"/>
      <c r="AH57" s="209"/>
      <c r="AI57" s="149"/>
      <c r="AJ57" s="149" t="s">
        <v>855</v>
      </c>
      <c r="AK57" s="93" t="s">
        <v>849</v>
      </c>
      <c r="AL57" s="195">
        <v>100</v>
      </c>
      <c r="AM57" s="195" t="s">
        <v>835</v>
      </c>
      <c r="AN57" s="191" t="s">
        <v>953</v>
      </c>
      <c r="AO57" s="93">
        <v>100</v>
      </c>
      <c r="AP57" s="93" t="s">
        <v>185</v>
      </c>
      <c r="AQ57" s="93" t="s">
        <v>520</v>
      </c>
      <c r="AR57" s="199">
        <v>5</v>
      </c>
      <c r="AS57" s="199">
        <v>1</v>
      </c>
    </row>
    <row r="58" spans="1:45" s="204" customFormat="1" ht="75.75" customHeight="1" thickBot="1">
      <c r="A58" s="220">
        <v>50</v>
      </c>
      <c r="B58" s="145" t="s">
        <v>80</v>
      </c>
      <c r="C58" s="145" t="s">
        <v>184</v>
      </c>
      <c r="D58" s="145" t="s">
        <v>157</v>
      </c>
      <c r="E58" s="145" t="s">
        <v>773</v>
      </c>
      <c r="F58" s="145">
        <v>62</v>
      </c>
      <c r="G58" s="145" t="s">
        <v>169</v>
      </c>
      <c r="H58" s="198" t="s">
        <v>168</v>
      </c>
      <c r="I58" s="198" t="s">
        <v>192</v>
      </c>
      <c r="J58" s="145" t="s">
        <v>254</v>
      </c>
      <c r="K58" s="191" t="s">
        <v>253</v>
      </c>
      <c r="L58" s="191" t="s">
        <v>252</v>
      </c>
      <c r="M58" s="75">
        <v>1</v>
      </c>
      <c r="N58" s="191" t="s">
        <v>256</v>
      </c>
      <c r="O58" s="191"/>
      <c r="P58" s="191" t="s">
        <v>255</v>
      </c>
      <c r="Q58" s="191" t="s">
        <v>255</v>
      </c>
      <c r="R58" s="75">
        <v>100</v>
      </c>
      <c r="S58" s="101">
        <v>43143</v>
      </c>
      <c r="T58" s="101">
        <v>43465</v>
      </c>
      <c r="U58" s="192">
        <f t="shared" si="6"/>
        <v>46</v>
      </c>
      <c r="V58" s="193">
        <f t="shared" si="7"/>
        <v>100</v>
      </c>
      <c r="W58" s="193">
        <f t="shared" si="8"/>
        <v>1</v>
      </c>
      <c r="X58" s="194">
        <f t="shared" si="9"/>
        <v>46</v>
      </c>
      <c r="Y58" s="193">
        <f t="shared" si="10"/>
        <v>46</v>
      </c>
      <c r="Z58" s="193">
        <f t="shared" si="11"/>
        <v>46</v>
      </c>
      <c r="AA58" s="92" t="s">
        <v>761</v>
      </c>
      <c r="AB58" s="92" t="s">
        <v>764</v>
      </c>
      <c r="AC58" s="75" t="s">
        <v>244</v>
      </c>
      <c r="AD58" s="75"/>
      <c r="AE58" s="149"/>
      <c r="AF58" s="149"/>
      <c r="AG58" s="149"/>
      <c r="AH58" s="149"/>
      <c r="AI58" s="149"/>
      <c r="AJ58" s="149"/>
      <c r="AK58" s="93" t="s">
        <v>846</v>
      </c>
      <c r="AL58" s="195">
        <v>100</v>
      </c>
      <c r="AM58" s="195" t="s">
        <v>838</v>
      </c>
      <c r="AN58" s="191" t="str">
        <f t="shared" ref="AN58:AN60" si="13">+AK58</f>
        <v>La DGC mediante correo electronico de fecha 15/01/19 informó que el día 5/03/18 se suscribió el modificatorio 2 y prórroga 2 del convenio 1525 de 2016, con la CAR y Conservation International Foundation, documento que fue verificado.</v>
      </c>
      <c r="AO58" s="93">
        <v>100</v>
      </c>
      <c r="AP58" s="93" t="s">
        <v>185</v>
      </c>
      <c r="AQ58" s="93" t="s">
        <v>520</v>
      </c>
      <c r="AR58" s="199">
        <v>5</v>
      </c>
      <c r="AS58" s="199">
        <v>1</v>
      </c>
    </row>
    <row r="59" spans="1:45" s="204" customFormat="1" ht="75.75" customHeight="1" thickBot="1">
      <c r="A59" s="220">
        <v>51</v>
      </c>
      <c r="B59" s="145" t="s">
        <v>81</v>
      </c>
      <c r="C59" s="145" t="s">
        <v>184</v>
      </c>
      <c r="D59" s="145" t="s">
        <v>157</v>
      </c>
      <c r="E59" s="145" t="s">
        <v>773</v>
      </c>
      <c r="F59" s="145">
        <v>62</v>
      </c>
      <c r="G59" s="145" t="s">
        <v>169</v>
      </c>
      <c r="H59" s="198" t="s">
        <v>168</v>
      </c>
      <c r="I59" s="198" t="s">
        <v>192</v>
      </c>
      <c r="J59" s="145" t="s">
        <v>254</v>
      </c>
      <c r="K59" s="191" t="s">
        <v>253</v>
      </c>
      <c r="L59" s="191" t="s">
        <v>252</v>
      </c>
      <c r="M59" s="75">
        <v>2</v>
      </c>
      <c r="N59" s="191" t="s">
        <v>251</v>
      </c>
      <c r="O59" s="191"/>
      <c r="P59" s="191" t="s">
        <v>250</v>
      </c>
      <c r="Q59" s="191" t="s">
        <v>249</v>
      </c>
      <c r="R59" s="75">
        <v>100</v>
      </c>
      <c r="S59" s="101">
        <v>43143</v>
      </c>
      <c r="T59" s="101">
        <v>43465</v>
      </c>
      <c r="U59" s="192">
        <f t="shared" si="6"/>
        <v>46</v>
      </c>
      <c r="V59" s="193">
        <f t="shared" si="7"/>
        <v>100</v>
      </c>
      <c r="W59" s="193">
        <f t="shared" si="8"/>
        <v>1</v>
      </c>
      <c r="X59" s="194">
        <f t="shared" si="9"/>
        <v>46</v>
      </c>
      <c r="Y59" s="193">
        <f t="shared" si="10"/>
        <v>46</v>
      </c>
      <c r="Z59" s="193">
        <f t="shared" si="11"/>
        <v>46</v>
      </c>
      <c r="AA59" s="92" t="s">
        <v>761</v>
      </c>
      <c r="AB59" s="92" t="s">
        <v>764</v>
      </c>
      <c r="AC59" s="75" t="s">
        <v>244</v>
      </c>
      <c r="AD59" s="75"/>
      <c r="AE59" s="149"/>
      <c r="AF59" s="149"/>
      <c r="AG59" s="149"/>
      <c r="AH59" s="149"/>
      <c r="AI59" s="149"/>
      <c r="AJ59" s="149"/>
      <c r="AK59" s="93" t="s">
        <v>847</v>
      </c>
      <c r="AL59" s="195">
        <v>100</v>
      </c>
      <c r="AM59" s="195" t="s">
        <v>838</v>
      </c>
      <c r="AN59" s="191" t="str">
        <f t="shared" si="13"/>
        <v>La DGC mediante correo electronico de fecha 15/01/19 informó que el día 10/04/18 socializó a todos los servidores, mediante correo electronico, presentación de la modificación de tres procedimientos del proceso Gestión recursos físicos, incluido el 126PA04-PR18 V 6.0 Celebración convenios de asociación, el cual fue actualizado el 24/01/18.</v>
      </c>
      <c r="AO59" s="93">
        <v>100</v>
      </c>
      <c r="AP59" s="93" t="s">
        <v>185</v>
      </c>
      <c r="AQ59" s="93" t="s">
        <v>520</v>
      </c>
      <c r="AR59" s="199">
        <v>5</v>
      </c>
      <c r="AS59" s="199">
        <v>1</v>
      </c>
    </row>
    <row r="60" spans="1:45" s="204" customFormat="1" ht="75.75" customHeight="1" thickBot="1">
      <c r="A60" s="220">
        <v>52</v>
      </c>
      <c r="B60" s="145" t="s">
        <v>82</v>
      </c>
      <c r="C60" s="145" t="s">
        <v>184</v>
      </c>
      <c r="D60" s="145" t="s">
        <v>157</v>
      </c>
      <c r="E60" s="145" t="s">
        <v>773</v>
      </c>
      <c r="F60" s="145">
        <v>62</v>
      </c>
      <c r="G60" s="145" t="s">
        <v>169</v>
      </c>
      <c r="H60" s="198" t="s">
        <v>168</v>
      </c>
      <c r="I60" s="198" t="s">
        <v>192</v>
      </c>
      <c r="J60" s="145" t="s">
        <v>243</v>
      </c>
      <c r="K60" s="191" t="s">
        <v>248</v>
      </c>
      <c r="L60" s="191" t="s">
        <v>247</v>
      </c>
      <c r="M60" s="75">
        <v>1</v>
      </c>
      <c r="N60" s="191" t="s">
        <v>246</v>
      </c>
      <c r="O60" s="191"/>
      <c r="P60" s="191" t="s">
        <v>245</v>
      </c>
      <c r="Q60" s="191" t="s">
        <v>245</v>
      </c>
      <c r="R60" s="75">
        <v>100</v>
      </c>
      <c r="S60" s="101">
        <v>43143</v>
      </c>
      <c r="T60" s="101">
        <v>43465</v>
      </c>
      <c r="U60" s="192">
        <f t="shared" si="6"/>
        <v>46</v>
      </c>
      <c r="V60" s="193">
        <f t="shared" si="7"/>
        <v>100</v>
      </c>
      <c r="W60" s="193">
        <f t="shared" si="8"/>
        <v>1</v>
      </c>
      <c r="X60" s="194">
        <f t="shared" si="9"/>
        <v>46</v>
      </c>
      <c r="Y60" s="193">
        <f t="shared" si="10"/>
        <v>46</v>
      </c>
      <c r="Z60" s="193">
        <f t="shared" si="11"/>
        <v>46</v>
      </c>
      <c r="AA60" s="92" t="s">
        <v>761</v>
      </c>
      <c r="AB60" s="92" t="s">
        <v>764</v>
      </c>
      <c r="AC60" s="75" t="s">
        <v>244</v>
      </c>
      <c r="AD60" s="75"/>
      <c r="AE60" s="149"/>
      <c r="AF60" s="149"/>
      <c r="AG60" s="149"/>
      <c r="AH60" s="149"/>
      <c r="AI60" s="149"/>
      <c r="AJ60" s="149"/>
      <c r="AK60" s="93" t="s">
        <v>848</v>
      </c>
      <c r="AL60" s="195">
        <v>100</v>
      </c>
      <c r="AM60" s="195" t="s">
        <v>838</v>
      </c>
      <c r="AN60" s="191" t="str">
        <f t="shared" si="13"/>
        <v>La DGC reportó que para este hallazgo solicito modificacion del procedimiento 126PA04-PR37 Suscripción y legalización de contratos, solicitud que se encuentra en tramite y donde se incluyeron lineamientos cuando se presenta terminación anticipada de contratos. Se encuentra pendiente la modificación del Manua de supervición e inverventoria.</v>
      </c>
      <c r="AO60" s="93">
        <v>100</v>
      </c>
      <c r="AP60" s="93" t="s">
        <v>185</v>
      </c>
      <c r="AQ60" s="93" t="s">
        <v>520</v>
      </c>
      <c r="AR60" s="199">
        <v>5</v>
      </c>
      <c r="AS60" s="199">
        <v>1</v>
      </c>
    </row>
    <row r="61" spans="1:45" s="204" customFormat="1" ht="75.75" customHeight="1" thickBot="1">
      <c r="A61" s="220">
        <v>53</v>
      </c>
      <c r="B61" s="145" t="s">
        <v>83</v>
      </c>
      <c r="C61" s="145" t="s">
        <v>184</v>
      </c>
      <c r="D61" s="145" t="s">
        <v>157</v>
      </c>
      <c r="E61" s="145" t="s">
        <v>773</v>
      </c>
      <c r="F61" s="145">
        <v>62</v>
      </c>
      <c r="G61" s="145" t="s">
        <v>169</v>
      </c>
      <c r="H61" s="145" t="s">
        <v>168</v>
      </c>
      <c r="I61" s="145" t="s">
        <v>192</v>
      </c>
      <c r="J61" s="145" t="s">
        <v>226</v>
      </c>
      <c r="K61" s="191" t="s">
        <v>225</v>
      </c>
      <c r="L61" s="191" t="s">
        <v>224</v>
      </c>
      <c r="M61" s="75">
        <v>1</v>
      </c>
      <c r="N61" s="191" t="s">
        <v>223</v>
      </c>
      <c r="O61" s="191"/>
      <c r="P61" s="191" t="s">
        <v>222</v>
      </c>
      <c r="Q61" s="191" t="s">
        <v>221</v>
      </c>
      <c r="R61" s="75">
        <v>100</v>
      </c>
      <c r="S61" s="101">
        <v>43143</v>
      </c>
      <c r="T61" s="101">
        <v>43465</v>
      </c>
      <c r="U61" s="192">
        <f t="shared" si="6"/>
        <v>46</v>
      </c>
      <c r="V61" s="193">
        <f t="shared" si="7"/>
        <v>100</v>
      </c>
      <c r="W61" s="193">
        <f t="shared" si="8"/>
        <v>1</v>
      </c>
      <c r="X61" s="194">
        <f t="shared" si="9"/>
        <v>46</v>
      </c>
      <c r="Y61" s="193">
        <f t="shared" si="10"/>
        <v>46</v>
      </c>
      <c r="Z61" s="193">
        <f t="shared" si="11"/>
        <v>46</v>
      </c>
      <c r="AA61" s="92" t="s">
        <v>761</v>
      </c>
      <c r="AB61" s="92" t="s">
        <v>767</v>
      </c>
      <c r="AC61" s="93" t="s">
        <v>724</v>
      </c>
      <c r="AD61" s="75"/>
      <c r="AE61" s="149"/>
      <c r="AF61" s="149"/>
      <c r="AG61" s="149"/>
      <c r="AH61" s="209"/>
      <c r="AI61" s="209"/>
      <c r="AJ61" s="149"/>
      <c r="AK61" s="93" t="s">
        <v>782</v>
      </c>
      <c r="AL61" s="195">
        <v>100</v>
      </c>
      <c r="AM61" s="195" t="s">
        <v>837</v>
      </c>
      <c r="AN61" s="201" t="s">
        <v>954</v>
      </c>
      <c r="AO61" s="93">
        <v>100</v>
      </c>
      <c r="AP61" s="93" t="s">
        <v>185</v>
      </c>
      <c r="AQ61" s="93" t="s">
        <v>520</v>
      </c>
      <c r="AR61" s="199">
        <v>5</v>
      </c>
      <c r="AS61" s="199">
        <v>1</v>
      </c>
    </row>
    <row r="62" spans="1:45" s="204" customFormat="1" ht="75.75" customHeight="1" thickBot="1">
      <c r="A62" s="220">
        <v>54</v>
      </c>
      <c r="B62" s="145" t="s">
        <v>84</v>
      </c>
      <c r="C62" s="145" t="s">
        <v>184</v>
      </c>
      <c r="D62" s="145" t="s">
        <v>157</v>
      </c>
      <c r="E62" s="145" t="s">
        <v>773</v>
      </c>
      <c r="F62" s="145">
        <v>62</v>
      </c>
      <c r="G62" s="145" t="s">
        <v>169</v>
      </c>
      <c r="H62" s="145" t="s">
        <v>168</v>
      </c>
      <c r="I62" s="145" t="s">
        <v>192</v>
      </c>
      <c r="J62" s="145" t="s">
        <v>217</v>
      </c>
      <c r="K62" s="191" t="s">
        <v>216</v>
      </c>
      <c r="L62" s="191" t="s">
        <v>215</v>
      </c>
      <c r="M62" s="75">
        <v>1</v>
      </c>
      <c r="N62" s="191" t="s">
        <v>220</v>
      </c>
      <c r="O62" s="191"/>
      <c r="P62" s="191" t="s">
        <v>219</v>
      </c>
      <c r="Q62" s="191" t="s">
        <v>218</v>
      </c>
      <c r="R62" s="75">
        <v>100</v>
      </c>
      <c r="S62" s="101">
        <v>43143</v>
      </c>
      <c r="T62" s="101">
        <v>43465</v>
      </c>
      <c r="U62" s="192">
        <f t="shared" si="6"/>
        <v>46</v>
      </c>
      <c r="V62" s="193">
        <f t="shared" si="7"/>
        <v>100</v>
      </c>
      <c r="W62" s="193">
        <f t="shared" si="8"/>
        <v>1</v>
      </c>
      <c r="X62" s="194">
        <f t="shared" si="9"/>
        <v>46</v>
      </c>
      <c r="Y62" s="193">
        <f t="shared" si="10"/>
        <v>46</v>
      </c>
      <c r="Z62" s="193">
        <f t="shared" si="11"/>
        <v>46</v>
      </c>
      <c r="AA62" s="92" t="s">
        <v>761</v>
      </c>
      <c r="AB62" s="92" t="s">
        <v>767</v>
      </c>
      <c r="AC62" s="93" t="s">
        <v>734</v>
      </c>
      <c r="AD62" s="75"/>
      <c r="AE62" s="93"/>
      <c r="AF62" s="149"/>
      <c r="AG62" s="149"/>
      <c r="AH62" s="209"/>
      <c r="AI62" s="209"/>
      <c r="AJ62" s="149"/>
      <c r="AK62" s="93" t="s">
        <v>772</v>
      </c>
      <c r="AL62" s="195">
        <v>100</v>
      </c>
      <c r="AM62" s="195" t="s">
        <v>837</v>
      </c>
      <c r="AN62" s="202" t="s">
        <v>919</v>
      </c>
      <c r="AO62" s="93">
        <v>100</v>
      </c>
      <c r="AP62" s="93" t="s">
        <v>185</v>
      </c>
      <c r="AQ62" s="93" t="s">
        <v>520</v>
      </c>
      <c r="AR62" s="199">
        <v>5</v>
      </c>
      <c r="AS62" s="199">
        <v>1</v>
      </c>
    </row>
    <row r="63" spans="1:45" s="204" customFormat="1" ht="75.75" customHeight="1" thickBot="1">
      <c r="A63" s="220">
        <v>55</v>
      </c>
      <c r="B63" s="145" t="s">
        <v>85</v>
      </c>
      <c r="C63" s="145" t="s">
        <v>184</v>
      </c>
      <c r="D63" s="145" t="s">
        <v>157</v>
      </c>
      <c r="E63" s="145" t="s">
        <v>773</v>
      </c>
      <c r="F63" s="145">
        <v>62</v>
      </c>
      <c r="G63" s="145" t="s">
        <v>169</v>
      </c>
      <c r="H63" s="145" t="s">
        <v>168</v>
      </c>
      <c r="I63" s="145" t="s">
        <v>192</v>
      </c>
      <c r="J63" s="145" t="s">
        <v>217</v>
      </c>
      <c r="K63" s="191" t="s">
        <v>216</v>
      </c>
      <c r="L63" s="191" t="s">
        <v>215</v>
      </c>
      <c r="M63" s="75">
        <v>2</v>
      </c>
      <c r="N63" s="191" t="s">
        <v>214</v>
      </c>
      <c r="O63" s="191"/>
      <c r="P63" s="191" t="s">
        <v>213</v>
      </c>
      <c r="Q63" s="191" t="s">
        <v>212</v>
      </c>
      <c r="R63" s="75">
        <v>100</v>
      </c>
      <c r="S63" s="101">
        <v>43160</v>
      </c>
      <c r="T63" s="101">
        <v>43465</v>
      </c>
      <c r="U63" s="192">
        <f t="shared" si="6"/>
        <v>43.571428571428569</v>
      </c>
      <c r="V63" s="193">
        <f t="shared" si="7"/>
        <v>100</v>
      </c>
      <c r="W63" s="193">
        <f t="shared" si="8"/>
        <v>1</v>
      </c>
      <c r="X63" s="194">
        <f t="shared" si="9"/>
        <v>43.571428571428569</v>
      </c>
      <c r="Y63" s="193">
        <f t="shared" si="10"/>
        <v>43.571428571428569</v>
      </c>
      <c r="Z63" s="193">
        <f t="shared" si="11"/>
        <v>43.571428571428569</v>
      </c>
      <c r="AA63" s="92" t="s">
        <v>761</v>
      </c>
      <c r="AB63" s="92" t="s">
        <v>767</v>
      </c>
      <c r="AC63" s="93" t="s">
        <v>734</v>
      </c>
      <c r="AD63" s="75"/>
      <c r="AE63" s="149"/>
      <c r="AF63" s="149"/>
      <c r="AG63" s="149"/>
      <c r="AH63" s="149"/>
      <c r="AI63" s="209"/>
      <c r="AJ63" s="149"/>
      <c r="AK63" s="93" t="s">
        <v>772</v>
      </c>
      <c r="AL63" s="195">
        <v>100</v>
      </c>
      <c r="AM63" s="195" t="s">
        <v>837</v>
      </c>
      <c r="AN63" s="202" t="s">
        <v>955</v>
      </c>
      <c r="AO63" s="93">
        <v>100</v>
      </c>
      <c r="AP63" s="93" t="s">
        <v>185</v>
      </c>
      <c r="AQ63" s="93" t="s">
        <v>520</v>
      </c>
      <c r="AR63" s="199">
        <v>5</v>
      </c>
      <c r="AS63" s="199">
        <v>1</v>
      </c>
    </row>
    <row r="64" spans="1:45" s="204" customFormat="1" ht="75.75" customHeight="1" thickBot="1">
      <c r="A64" s="220">
        <v>56</v>
      </c>
      <c r="B64" s="145" t="s">
        <v>86</v>
      </c>
      <c r="C64" s="145" t="s">
        <v>184</v>
      </c>
      <c r="D64" s="145" t="s">
        <v>157</v>
      </c>
      <c r="E64" s="145" t="s">
        <v>773</v>
      </c>
      <c r="F64" s="145">
        <v>62</v>
      </c>
      <c r="G64" s="145" t="s">
        <v>169</v>
      </c>
      <c r="H64" s="145" t="s">
        <v>168</v>
      </c>
      <c r="I64" s="145" t="s">
        <v>192</v>
      </c>
      <c r="J64" s="145" t="s">
        <v>206</v>
      </c>
      <c r="K64" s="191" t="s">
        <v>211</v>
      </c>
      <c r="L64" s="191" t="s">
        <v>210</v>
      </c>
      <c r="M64" s="75">
        <v>1</v>
      </c>
      <c r="N64" s="191" t="s">
        <v>209</v>
      </c>
      <c r="O64" s="191"/>
      <c r="P64" s="191" t="s">
        <v>208</v>
      </c>
      <c r="Q64" s="191" t="s">
        <v>207</v>
      </c>
      <c r="R64" s="75">
        <v>100</v>
      </c>
      <c r="S64" s="101">
        <v>43143</v>
      </c>
      <c r="T64" s="101">
        <v>43465</v>
      </c>
      <c r="U64" s="192">
        <f t="shared" si="6"/>
        <v>46</v>
      </c>
      <c r="V64" s="193">
        <f t="shared" si="7"/>
        <v>100</v>
      </c>
      <c r="W64" s="193">
        <f t="shared" si="8"/>
        <v>1</v>
      </c>
      <c r="X64" s="194">
        <f t="shared" si="9"/>
        <v>46</v>
      </c>
      <c r="Y64" s="193">
        <f t="shared" si="10"/>
        <v>46</v>
      </c>
      <c r="Z64" s="193">
        <f t="shared" si="11"/>
        <v>46</v>
      </c>
      <c r="AA64" s="92" t="s">
        <v>761</v>
      </c>
      <c r="AB64" s="92" t="s">
        <v>767</v>
      </c>
      <c r="AC64" s="93" t="s">
        <v>724</v>
      </c>
      <c r="AD64" s="75"/>
      <c r="AE64" s="149"/>
      <c r="AF64" s="149"/>
      <c r="AG64" s="149"/>
      <c r="AH64" s="149"/>
      <c r="AI64" s="149"/>
      <c r="AJ64" s="149"/>
      <c r="AK64" s="93" t="s">
        <v>782</v>
      </c>
      <c r="AL64" s="195">
        <v>100</v>
      </c>
      <c r="AM64" s="195" t="s">
        <v>837</v>
      </c>
      <c r="AN64" s="201" t="s">
        <v>882</v>
      </c>
      <c r="AO64" s="93">
        <v>100</v>
      </c>
      <c r="AP64" s="93" t="s">
        <v>185</v>
      </c>
      <c r="AQ64" s="93" t="s">
        <v>520</v>
      </c>
      <c r="AR64" s="199">
        <v>5</v>
      </c>
      <c r="AS64" s="199">
        <v>1</v>
      </c>
    </row>
    <row r="65" spans="1:45" s="204" customFormat="1" ht="75.75" customHeight="1" thickBot="1">
      <c r="A65" s="220">
        <v>57</v>
      </c>
      <c r="B65" s="145" t="s">
        <v>87</v>
      </c>
      <c r="C65" s="145" t="s">
        <v>184</v>
      </c>
      <c r="D65" s="145" t="s">
        <v>157</v>
      </c>
      <c r="E65" s="145" t="s">
        <v>773</v>
      </c>
      <c r="F65" s="145">
        <v>62</v>
      </c>
      <c r="G65" s="145" t="s">
        <v>169</v>
      </c>
      <c r="H65" s="145" t="s">
        <v>176</v>
      </c>
      <c r="I65" s="145" t="s">
        <v>183</v>
      </c>
      <c r="J65" s="145" t="s">
        <v>166</v>
      </c>
      <c r="K65" s="191" t="s">
        <v>182</v>
      </c>
      <c r="L65" s="191" t="s">
        <v>181</v>
      </c>
      <c r="M65" s="75">
        <v>1</v>
      </c>
      <c r="N65" s="191" t="s">
        <v>180</v>
      </c>
      <c r="O65" s="191"/>
      <c r="P65" s="191" t="s">
        <v>179</v>
      </c>
      <c r="Q65" s="191" t="s">
        <v>178</v>
      </c>
      <c r="R65" s="75">
        <v>100</v>
      </c>
      <c r="S65" s="101">
        <v>43143</v>
      </c>
      <c r="T65" s="101">
        <v>43465</v>
      </c>
      <c r="U65" s="192">
        <f t="shared" si="6"/>
        <v>46</v>
      </c>
      <c r="V65" s="193">
        <f t="shared" si="7"/>
        <v>86</v>
      </c>
      <c r="W65" s="193">
        <f t="shared" si="8"/>
        <v>0.86</v>
      </c>
      <c r="X65" s="194">
        <f t="shared" si="9"/>
        <v>39.56</v>
      </c>
      <c r="Y65" s="193">
        <f t="shared" si="10"/>
        <v>39.56</v>
      </c>
      <c r="Z65" s="193">
        <f t="shared" si="11"/>
        <v>46</v>
      </c>
      <c r="AA65" s="92" t="s">
        <v>761</v>
      </c>
      <c r="AB65" s="92" t="s">
        <v>767</v>
      </c>
      <c r="AC65" s="93" t="s">
        <v>724</v>
      </c>
      <c r="AD65" s="75"/>
      <c r="AE65" s="149"/>
      <c r="AF65" s="149"/>
      <c r="AG65" s="149"/>
      <c r="AH65" s="149"/>
      <c r="AI65" s="149"/>
      <c r="AJ65" s="149"/>
      <c r="AK65" s="93" t="s">
        <v>772</v>
      </c>
      <c r="AL65" s="195">
        <v>86</v>
      </c>
      <c r="AM65" s="195" t="s">
        <v>837</v>
      </c>
      <c r="AN65" s="201" t="s">
        <v>883</v>
      </c>
      <c r="AO65" s="93">
        <v>86</v>
      </c>
      <c r="AP65" s="93" t="s">
        <v>149</v>
      </c>
      <c r="AQ65" s="93" t="s">
        <v>520</v>
      </c>
      <c r="AR65" s="199">
        <v>5</v>
      </c>
      <c r="AS65" s="199">
        <v>1</v>
      </c>
    </row>
    <row r="66" spans="1:45" s="204" customFormat="1" ht="75.75" customHeight="1" thickBot="1">
      <c r="A66" s="220">
        <v>58</v>
      </c>
      <c r="B66" s="145" t="s">
        <v>88</v>
      </c>
      <c r="C66" s="145" t="s">
        <v>160</v>
      </c>
      <c r="D66" s="145" t="s">
        <v>157</v>
      </c>
      <c r="E66" s="145" t="s">
        <v>773</v>
      </c>
      <c r="F66" s="145">
        <v>57</v>
      </c>
      <c r="G66" s="145" t="s">
        <v>169</v>
      </c>
      <c r="H66" s="145" t="s">
        <v>168</v>
      </c>
      <c r="I66" s="145" t="s">
        <v>167</v>
      </c>
      <c r="J66" s="145" t="s">
        <v>166</v>
      </c>
      <c r="K66" s="190" t="s">
        <v>165</v>
      </c>
      <c r="L66" s="190" t="s">
        <v>164</v>
      </c>
      <c r="M66" s="173">
        <v>1</v>
      </c>
      <c r="N66" s="190" t="s">
        <v>163</v>
      </c>
      <c r="O66" s="190"/>
      <c r="P66" s="190" t="s">
        <v>162</v>
      </c>
      <c r="Q66" s="190" t="s">
        <v>161</v>
      </c>
      <c r="R66" s="75">
        <v>1</v>
      </c>
      <c r="S66" s="101">
        <v>43061</v>
      </c>
      <c r="T66" s="174">
        <v>43425</v>
      </c>
      <c r="U66" s="192">
        <f t="shared" si="6"/>
        <v>52</v>
      </c>
      <c r="V66" s="193">
        <f t="shared" si="7"/>
        <v>100</v>
      </c>
      <c r="W66" s="193">
        <f t="shared" si="8"/>
        <v>1</v>
      </c>
      <c r="X66" s="194">
        <f t="shared" si="9"/>
        <v>52</v>
      </c>
      <c r="Y66" s="193">
        <f t="shared" si="10"/>
        <v>52</v>
      </c>
      <c r="Z66" s="193">
        <f t="shared" si="11"/>
        <v>52</v>
      </c>
      <c r="AA66" s="92" t="s">
        <v>761</v>
      </c>
      <c r="AB66" s="92" t="s">
        <v>763</v>
      </c>
      <c r="AC66" s="93" t="s">
        <v>735</v>
      </c>
      <c r="AD66" s="75"/>
      <c r="AE66" s="149"/>
      <c r="AF66" s="149"/>
      <c r="AG66" s="149"/>
      <c r="AH66" s="149"/>
      <c r="AI66" s="149"/>
      <c r="AJ66" s="149"/>
      <c r="AK66" s="93" t="s">
        <v>782</v>
      </c>
      <c r="AL66" s="195">
        <v>100</v>
      </c>
      <c r="AM66" s="195" t="s">
        <v>836</v>
      </c>
      <c r="AN66" s="190" t="s">
        <v>907</v>
      </c>
      <c r="AO66" s="93">
        <v>100</v>
      </c>
      <c r="AP66" s="93" t="s">
        <v>185</v>
      </c>
      <c r="AQ66" s="93" t="s">
        <v>520</v>
      </c>
      <c r="AR66" s="199">
        <v>5</v>
      </c>
      <c r="AS66" s="199">
        <v>1</v>
      </c>
    </row>
    <row r="67" spans="1:45" s="204" customFormat="1" ht="75.75" customHeight="1" thickBot="1">
      <c r="A67" s="220">
        <v>59</v>
      </c>
      <c r="B67" s="145" t="s">
        <v>89</v>
      </c>
      <c r="C67" s="217">
        <v>43361</v>
      </c>
      <c r="D67" s="145" t="s">
        <v>157</v>
      </c>
      <c r="E67" s="145" t="s">
        <v>541</v>
      </c>
      <c r="F67" s="145">
        <v>54</v>
      </c>
      <c r="G67" s="145" t="s">
        <v>401</v>
      </c>
      <c r="H67" s="198" t="s">
        <v>739</v>
      </c>
      <c r="I67" s="198" t="s">
        <v>738</v>
      </c>
      <c r="J67" s="145" t="s">
        <v>529</v>
      </c>
      <c r="K67" s="191" t="s">
        <v>740</v>
      </c>
      <c r="L67" s="191" t="s">
        <v>542</v>
      </c>
      <c r="M67" s="75">
        <v>1</v>
      </c>
      <c r="N67" s="191" t="s">
        <v>543</v>
      </c>
      <c r="O67" s="191"/>
      <c r="P67" s="191" t="s">
        <v>544</v>
      </c>
      <c r="Q67" s="191" t="s">
        <v>545</v>
      </c>
      <c r="R67" s="75">
        <v>1</v>
      </c>
      <c r="S67" s="101">
        <v>43374</v>
      </c>
      <c r="T67" s="101">
        <v>43725</v>
      </c>
      <c r="U67" s="192">
        <f t="shared" si="6"/>
        <v>50.142857142857146</v>
      </c>
      <c r="V67" s="193">
        <f t="shared" si="7"/>
        <v>0</v>
      </c>
      <c r="W67" s="193">
        <f t="shared" si="8"/>
        <v>0</v>
      </c>
      <c r="X67" s="194">
        <f t="shared" si="9"/>
        <v>0</v>
      </c>
      <c r="Y67" s="193">
        <f t="shared" si="10"/>
        <v>0</v>
      </c>
      <c r="Z67" s="193">
        <f t="shared" si="11"/>
        <v>0</v>
      </c>
      <c r="AA67" s="92" t="s">
        <v>761</v>
      </c>
      <c r="AB67" s="92" t="s">
        <v>764</v>
      </c>
      <c r="AC67" s="93" t="s">
        <v>726</v>
      </c>
      <c r="AD67" s="75"/>
      <c r="AE67" s="149"/>
      <c r="AF67" s="149"/>
      <c r="AG67" s="149"/>
      <c r="AH67" s="149"/>
      <c r="AI67" s="149"/>
      <c r="AJ67" s="149"/>
      <c r="AK67" s="93"/>
      <c r="AL67" s="195">
        <v>0</v>
      </c>
      <c r="AM67" s="195" t="s">
        <v>838</v>
      </c>
      <c r="AN67" s="191" t="s">
        <v>931</v>
      </c>
      <c r="AO67" s="93">
        <v>0</v>
      </c>
      <c r="AP67" s="93" t="s">
        <v>159</v>
      </c>
      <c r="AQ67" s="93" t="s">
        <v>520</v>
      </c>
      <c r="AR67" s="199"/>
      <c r="AS67" s="199"/>
    </row>
    <row r="68" spans="1:45" s="204" customFormat="1" ht="75.75" customHeight="1" thickBot="1">
      <c r="A68" s="220">
        <v>60</v>
      </c>
      <c r="B68" s="145" t="s">
        <v>90</v>
      </c>
      <c r="C68" s="217">
        <v>43361</v>
      </c>
      <c r="D68" s="145" t="s">
        <v>157</v>
      </c>
      <c r="E68" s="145" t="s">
        <v>541</v>
      </c>
      <c r="F68" s="145">
        <v>54</v>
      </c>
      <c r="G68" s="145" t="s">
        <v>401</v>
      </c>
      <c r="H68" s="198" t="s">
        <v>739</v>
      </c>
      <c r="I68" s="198" t="s">
        <v>738</v>
      </c>
      <c r="J68" s="145" t="s">
        <v>529</v>
      </c>
      <c r="K68" s="191" t="s">
        <v>740</v>
      </c>
      <c r="L68" s="191" t="s">
        <v>542</v>
      </c>
      <c r="M68" s="75">
        <v>2</v>
      </c>
      <c r="N68" s="191" t="s">
        <v>546</v>
      </c>
      <c r="O68" s="191"/>
      <c r="P68" s="191" t="s">
        <v>547</v>
      </c>
      <c r="Q68" s="191" t="s">
        <v>548</v>
      </c>
      <c r="R68" s="75">
        <v>4</v>
      </c>
      <c r="S68" s="101">
        <v>43374</v>
      </c>
      <c r="T68" s="101">
        <v>43725</v>
      </c>
      <c r="U68" s="192">
        <f t="shared" si="6"/>
        <v>50.142857142857146</v>
      </c>
      <c r="V68" s="193">
        <f t="shared" si="7"/>
        <v>0</v>
      </c>
      <c r="W68" s="193">
        <f t="shared" si="8"/>
        <v>0</v>
      </c>
      <c r="X68" s="194">
        <f t="shared" si="9"/>
        <v>0</v>
      </c>
      <c r="Y68" s="193">
        <f t="shared" si="10"/>
        <v>0</v>
      </c>
      <c r="Z68" s="193">
        <f t="shared" si="11"/>
        <v>0</v>
      </c>
      <c r="AA68" s="92" t="s">
        <v>761</v>
      </c>
      <c r="AB68" s="92" t="s">
        <v>764</v>
      </c>
      <c r="AC68" s="93" t="s">
        <v>726</v>
      </c>
      <c r="AD68" s="75"/>
      <c r="AE68" s="149"/>
      <c r="AF68" s="149"/>
      <c r="AG68" s="149"/>
      <c r="AH68" s="149"/>
      <c r="AI68" s="149"/>
      <c r="AJ68" s="149"/>
      <c r="AK68" s="93"/>
      <c r="AL68" s="195">
        <v>0</v>
      </c>
      <c r="AM68" s="195" t="s">
        <v>838</v>
      </c>
      <c r="AN68" s="191" t="s">
        <v>931</v>
      </c>
      <c r="AO68" s="93">
        <v>0</v>
      </c>
      <c r="AP68" s="93" t="s">
        <v>159</v>
      </c>
      <c r="AQ68" s="93" t="s">
        <v>520</v>
      </c>
      <c r="AR68" s="199"/>
      <c r="AS68" s="199"/>
    </row>
    <row r="69" spans="1:45" s="204" customFormat="1" ht="75.75" customHeight="1" thickBot="1">
      <c r="A69" s="220">
        <v>61</v>
      </c>
      <c r="B69" s="145" t="s">
        <v>91</v>
      </c>
      <c r="C69" s="217">
        <v>43361</v>
      </c>
      <c r="D69" s="145" t="s">
        <v>157</v>
      </c>
      <c r="E69" s="145" t="s">
        <v>541</v>
      </c>
      <c r="F69" s="145">
        <v>54</v>
      </c>
      <c r="G69" s="145" t="s">
        <v>401</v>
      </c>
      <c r="H69" s="198" t="s">
        <v>739</v>
      </c>
      <c r="I69" s="198" t="s">
        <v>738</v>
      </c>
      <c r="J69" s="145" t="s">
        <v>531</v>
      </c>
      <c r="K69" s="191" t="s">
        <v>745</v>
      </c>
      <c r="L69" s="191" t="s">
        <v>549</v>
      </c>
      <c r="M69" s="75">
        <v>1</v>
      </c>
      <c r="N69" s="191" t="s">
        <v>550</v>
      </c>
      <c r="O69" s="191"/>
      <c r="P69" s="191" t="s">
        <v>551</v>
      </c>
      <c r="Q69" s="191" t="s">
        <v>552</v>
      </c>
      <c r="R69" s="75">
        <v>1</v>
      </c>
      <c r="S69" s="101">
        <v>43374</v>
      </c>
      <c r="T69" s="101">
        <v>43725</v>
      </c>
      <c r="U69" s="192">
        <f t="shared" si="6"/>
        <v>50.142857142857146</v>
      </c>
      <c r="V69" s="193">
        <f t="shared" si="7"/>
        <v>0</v>
      </c>
      <c r="W69" s="193">
        <f t="shared" si="8"/>
        <v>0</v>
      </c>
      <c r="X69" s="194">
        <f t="shared" si="9"/>
        <v>0</v>
      </c>
      <c r="Y69" s="193">
        <f t="shared" si="10"/>
        <v>0</v>
      </c>
      <c r="Z69" s="193">
        <f t="shared" si="11"/>
        <v>0</v>
      </c>
      <c r="AA69" s="92" t="s">
        <v>761</v>
      </c>
      <c r="AB69" s="92" t="s">
        <v>764</v>
      </c>
      <c r="AC69" s="93" t="s">
        <v>725</v>
      </c>
      <c r="AD69" s="75"/>
      <c r="AE69" s="149"/>
      <c r="AF69" s="149"/>
      <c r="AG69" s="149"/>
      <c r="AH69" s="149"/>
      <c r="AI69" s="149"/>
      <c r="AJ69" s="149"/>
      <c r="AK69" s="93" t="s">
        <v>782</v>
      </c>
      <c r="AL69" s="195">
        <v>0</v>
      </c>
      <c r="AM69" s="195" t="s">
        <v>838</v>
      </c>
      <c r="AN69" s="191" t="s">
        <v>932</v>
      </c>
      <c r="AO69" s="93">
        <v>0</v>
      </c>
      <c r="AP69" s="93" t="s">
        <v>159</v>
      </c>
      <c r="AQ69" s="93" t="s">
        <v>520</v>
      </c>
      <c r="AR69" s="199"/>
      <c r="AS69" s="199"/>
    </row>
    <row r="70" spans="1:45" s="204" customFormat="1" ht="75.75" customHeight="1" thickBot="1">
      <c r="A70" s="220">
        <v>62</v>
      </c>
      <c r="B70" s="145" t="s">
        <v>92</v>
      </c>
      <c r="C70" s="217">
        <v>43361</v>
      </c>
      <c r="D70" s="145" t="s">
        <v>157</v>
      </c>
      <c r="E70" s="145" t="s">
        <v>541</v>
      </c>
      <c r="F70" s="145">
        <v>54</v>
      </c>
      <c r="G70" s="145" t="s">
        <v>401</v>
      </c>
      <c r="H70" s="198" t="s">
        <v>739</v>
      </c>
      <c r="I70" s="198" t="s">
        <v>738</v>
      </c>
      <c r="J70" s="145" t="s">
        <v>532</v>
      </c>
      <c r="K70" s="191" t="s">
        <v>746</v>
      </c>
      <c r="L70" s="191" t="s">
        <v>553</v>
      </c>
      <c r="M70" s="75">
        <v>1</v>
      </c>
      <c r="N70" s="191" t="s">
        <v>554</v>
      </c>
      <c r="O70" s="191"/>
      <c r="P70" s="191" t="s">
        <v>555</v>
      </c>
      <c r="Q70" s="191" t="s">
        <v>556</v>
      </c>
      <c r="R70" s="75">
        <v>1</v>
      </c>
      <c r="S70" s="101">
        <v>43374</v>
      </c>
      <c r="T70" s="101">
        <v>43725</v>
      </c>
      <c r="U70" s="192">
        <f t="shared" si="6"/>
        <v>50.142857142857146</v>
      </c>
      <c r="V70" s="193">
        <f t="shared" si="7"/>
        <v>0</v>
      </c>
      <c r="W70" s="193">
        <f t="shared" si="8"/>
        <v>0</v>
      </c>
      <c r="X70" s="194">
        <f t="shared" si="9"/>
        <v>0</v>
      </c>
      <c r="Y70" s="193">
        <f t="shared" si="10"/>
        <v>0</v>
      </c>
      <c r="Z70" s="193">
        <f t="shared" si="11"/>
        <v>0</v>
      </c>
      <c r="AA70" s="92" t="s">
        <v>761</v>
      </c>
      <c r="AB70" s="92" t="s">
        <v>764</v>
      </c>
      <c r="AC70" s="93" t="s">
        <v>725</v>
      </c>
      <c r="AD70" s="75"/>
      <c r="AE70" s="149"/>
      <c r="AF70" s="149"/>
      <c r="AG70" s="149"/>
      <c r="AH70" s="149"/>
      <c r="AI70" s="149"/>
      <c r="AJ70" s="149"/>
      <c r="AK70" s="93" t="s">
        <v>782</v>
      </c>
      <c r="AL70" s="195">
        <v>0</v>
      </c>
      <c r="AM70" s="195" t="s">
        <v>838</v>
      </c>
      <c r="AN70" s="191" t="s">
        <v>932</v>
      </c>
      <c r="AO70" s="93">
        <v>0</v>
      </c>
      <c r="AP70" s="93" t="s">
        <v>159</v>
      </c>
      <c r="AQ70" s="93" t="s">
        <v>520</v>
      </c>
      <c r="AR70" s="199"/>
      <c r="AS70" s="199"/>
    </row>
    <row r="71" spans="1:45" s="204" customFormat="1" ht="75.75" customHeight="1" thickBot="1">
      <c r="A71" s="220">
        <v>63</v>
      </c>
      <c r="B71" s="145" t="s">
        <v>93</v>
      </c>
      <c r="C71" s="217">
        <v>43361</v>
      </c>
      <c r="D71" s="145" t="s">
        <v>157</v>
      </c>
      <c r="E71" s="145" t="s">
        <v>541</v>
      </c>
      <c r="F71" s="145">
        <v>54</v>
      </c>
      <c r="G71" s="145" t="s">
        <v>401</v>
      </c>
      <c r="H71" s="198" t="s">
        <v>739</v>
      </c>
      <c r="I71" s="198" t="s">
        <v>738</v>
      </c>
      <c r="J71" s="145" t="s">
        <v>532</v>
      </c>
      <c r="K71" s="191" t="s">
        <v>746</v>
      </c>
      <c r="L71" s="191" t="s">
        <v>553</v>
      </c>
      <c r="M71" s="75">
        <v>2</v>
      </c>
      <c r="N71" s="191" t="s">
        <v>557</v>
      </c>
      <c r="O71" s="191"/>
      <c r="P71" s="191" t="s">
        <v>558</v>
      </c>
      <c r="Q71" s="191" t="s">
        <v>559</v>
      </c>
      <c r="R71" s="75">
        <v>1</v>
      </c>
      <c r="S71" s="101">
        <v>43374</v>
      </c>
      <c r="T71" s="101">
        <v>43725</v>
      </c>
      <c r="U71" s="192">
        <f t="shared" si="6"/>
        <v>50.142857142857146</v>
      </c>
      <c r="V71" s="193">
        <f t="shared" si="7"/>
        <v>0</v>
      </c>
      <c r="W71" s="193">
        <f t="shared" si="8"/>
        <v>0</v>
      </c>
      <c r="X71" s="194">
        <f t="shared" si="9"/>
        <v>0</v>
      </c>
      <c r="Y71" s="193">
        <f t="shared" si="10"/>
        <v>0</v>
      </c>
      <c r="Z71" s="193">
        <f t="shared" si="11"/>
        <v>0</v>
      </c>
      <c r="AA71" s="92" t="s">
        <v>761</v>
      </c>
      <c r="AB71" s="92" t="s">
        <v>764</v>
      </c>
      <c r="AC71" s="93" t="s">
        <v>725</v>
      </c>
      <c r="AD71" s="75"/>
      <c r="AE71" s="149"/>
      <c r="AF71" s="149"/>
      <c r="AG71" s="149"/>
      <c r="AH71" s="149"/>
      <c r="AI71" s="149"/>
      <c r="AJ71" s="149"/>
      <c r="AK71" s="93" t="s">
        <v>782</v>
      </c>
      <c r="AL71" s="195">
        <v>0</v>
      </c>
      <c r="AM71" s="195" t="s">
        <v>838</v>
      </c>
      <c r="AN71" s="191" t="s">
        <v>932</v>
      </c>
      <c r="AO71" s="93">
        <v>0</v>
      </c>
      <c r="AP71" s="93" t="s">
        <v>159</v>
      </c>
      <c r="AQ71" s="93" t="s">
        <v>520</v>
      </c>
      <c r="AR71" s="199"/>
      <c r="AS71" s="199"/>
    </row>
    <row r="72" spans="1:45" s="204" customFormat="1" ht="75.75" customHeight="1" thickBot="1">
      <c r="A72" s="220">
        <v>64</v>
      </c>
      <c r="B72" s="145" t="s">
        <v>94</v>
      </c>
      <c r="C72" s="217">
        <v>43361</v>
      </c>
      <c r="D72" s="145" t="s">
        <v>157</v>
      </c>
      <c r="E72" s="145" t="s">
        <v>541</v>
      </c>
      <c r="F72" s="145">
        <v>54</v>
      </c>
      <c r="G72" s="145" t="s">
        <v>401</v>
      </c>
      <c r="H72" s="198" t="s">
        <v>739</v>
      </c>
      <c r="I72" s="198" t="s">
        <v>738</v>
      </c>
      <c r="J72" s="145" t="s">
        <v>532</v>
      </c>
      <c r="K72" s="191" t="s">
        <v>746</v>
      </c>
      <c r="L72" s="191" t="s">
        <v>553</v>
      </c>
      <c r="M72" s="75">
        <v>3</v>
      </c>
      <c r="N72" s="191" t="s">
        <v>560</v>
      </c>
      <c r="O72" s="191"/>
      <c r="P72" s="191" t="s">
        <v>561</v>
      </c>
      <c r="Q72" s="191" t="s">
        <v>561</v>
      </c>
      <c r="R72" s="75">
        <v>1</v>
      </c>
      <c r="S72" s="101">
        <v>43374</v>
      </c>
      <c r="T72" s="101">
        <v>43725</v>
      </c>
      <c r="U72" s="192">
        <f t="shared" si="6"/>
        <v>50.142857142857146</v>
      </c>
      <c r="V72" s="193">
        <f t="shared" si="7"/>
        <v>0</v>
      </c>
      <c r="W72" s="193">
        <f t="shared" si="8"/>
        <v>0</v>
      </c>
      <c r="X72" s="194">
        <f t="shared" si="9"/>
        <v>0</v>
      </c>
      <c r="Y72" s="193">
        <f t="shared" si="10"/>
        <v>0</v>
      </c>
      <c r="Z72" s="193">
        <f t="shared" si="11"/>
        <v>0</v>
      </c>
      <c r="AA72" s="92" t="s">
        <v>761</v>
      </c>
      <c r="AB72" s="92" t="s">
        <v>764</v>
      </c>
      <c r="AC72" s="93" t="s">
        <v>725</v>
      </c>
      <c r="AD72" s="75"/>
      <c r="AE72" s="149"/>
      <c r="AF72" s="149"/>
      <c r="AG72" s="149"/>
      <c r="AH72" s="149"/>
      <c r="AI72" s="149"/>
      <c r="AJ72" s="149"/>
      <c r="AK72" s="93" t="s">
        <v>782</v>
      </c>
      <c r="AL72" s="195">
        <v>0</v>
      </c>
      <c r="AM72" s="195" t="s">
        <v>838</v>
      </c>
      <c r="AN72" s="191" t="s">
        <v>932</v>
      </c>
      <c r="AO72" s="93">
        <v>0</v>
      </c>
      <c r="AP72" s="93" t="s">
        <v>159</v>
      </c>
      <c r="AQ72" s="93" t="s">
        <v>520</v>
      </c>
      <c r="AR72" s="199"/>
      <c r="AS72" s="199"/>
    </row>
    <row r="73" spans="1:45" s="204" customFormat="1" ht="75.75" customHeight="1" thickBot="1">
      <c r="A73" s="220">
        <v>65</v>
      </c>
      <c r="B73" s="145" t="s">
        <v>95</v>
      </c>
      <c r="C73" s="217">
        <v>43361</v>
      </c>
      <c r="D73" s="145" t="s">
        <v>157</v>
      </c>
      <c r="E73" s="145" t="s">
        <v>541</v>
      </c>
      <c r="F73" s="145">
        <v>54</v>
      </c>
      <c r="G73" s="145" t="s">
        <v>401</v>
      </c>
      <c r="H73" s="198" t="s">
        <v>739</v>
      </c>
      <c r="I73" s="198" t="s">
        <v>167</v>
      </c>
      <c r="J73" s="145" t="s">
        <v>562</v>
      </c>
      <c r="K73" s="191" t="s">
        <v>743</v>
      </c>
      <c r="L73" s="191" t="s">
        <v>563</v>
      </c>
      <c r="M73" s="75">
        <v>1</v>
      </c>
      <c r="N73" s="191" t="s">
        <v>564</v>
      </c>
      <c r="O73" s="191"/>
      <c r="P73" s="191" t="s">
        <v>565</v>
      </c>
      <c r="Q73" s="191" t="s">
        <v>565</v>
      </c>
      <c r="R73" s="75">
        <v>1</v>
      </c>
      <c r="S73" s="101">
        <v>43374</v>
      </c>
      <c r="T73" s="101">
        <v>43725</v>
      </c>
      <c r="U73" s="192">
        <f t="shared" ref="U73:U90" si="14">DATEDIF(S73,T73,"D")/7</f>
        <v>50.142857142857146</v>
      </c>
      <c r="V73" s="193">
        <f t="shared" ref="V73:V90" si="15">+AL73</f>
        <v>100</v>
      </c>
      <c r="W73" s="193">
        <f t="shared" ref="W73:W90" si="16">IF(R73=0,0,IF(V73/R73&gt;1,1,V73/R73))</f>
        <v>1</v>
      </c>
      <c r="X73" s="194">
        <f t="shared" ref="X73:X90" si="17">U73*W73</f>
        <v>50.142857142857146</v>
      </c>
      <c r="Y73" s="193">
        <f t="shared" ref="Y73:Y90" si="18">IF(T73&lt;=$Y$4,X73,0)</f>
        <v>0</v>
      </c>
      <c r="Z73" s="193">
        <f t="shared" ref="Z73:Z90" si="19">IF($Y$4&gt;=T73,U73,0)</f>
        <v>0</v>
      </c>
      <c r="AA73" s="92" t="s">
        <v>761</v>
      </c>
      <c r="AB73" s="92" t="s">
        <v>1008</v>
      </c>
      <c r="AC73" s="203" t="s">
        <v>832</v>
      </c>
      <c r="AD73" s="75"/>
      <c r="AE73" s="149"/>
      <c r="AF73" s="149"/>
      <c r="AG73" s="149"/>
      <c r="AH73" s="149"/>
      <c r="AI73" s="149"/>
      <c r="AJ73" s="149"/>
      <c r="AK73" s="93" t="s">
        <v>875</v>
      </c>
      <c r="AL73" s="195">
        <v>100</v>
      </c>
      <c r="AM73" s="195" t="s">
        <v>835</v>
      </c>
      <c r="AN73" s="191" t="s">
        <v>956</v>
      </c>
      <c r="AO73" s="93">
        <v>100</v>
      </c>
      <c r="AP73" s="93" t="s">
        <v>185</v>
      </c>
      <c r="AQ73" s="93" t="s">
        <v>520</v>
      </c>
      <c r="AR73" s="199"/>
      <c r="AS73" s="199"/>
    </row>
    <row r="74" spans="1:45" s="204" customFormat="1" ht="75.75" customHeight="1" thickBot="1">
      <c r="A74" s="220">
        <v>66</v>
      </c>
      <c r="B74" s="145" t="s">
        <v>96</v>
      </c>
      <c r="C74" s="217">
        <v>43361</v>
      </c>
      <c r="D74" s="145" t="s">
        <v>157</v>
      </c>
      <c r="E74" s="145" t="s">
        <v>541</v>
      </c>
      <c r="F74" s="145">
        <v>54</v>
      </c>
      <c r="G74" s="145" t="s">
        <v>401</v>
      </c>
      <c r="H74" s="198" t="s">
        <v>739</v>
      </c>
      <c r="I74" s="198" t="s">
        <v>167</v>
      </c>
      <c r="J74" s="145" t="s">
        <v>562</v>
      </c>
      <c r="K74" s="191" t="s">
        <v>743</v>
      </c>
      <c r="L74" s="191" t="s">
        <v>563</v>
      </c>
      <c r="M74" s="75">
        <v>2</v>
      </c>
      <c r="N74" s="191" t="s">
        <v>567</v>
      </c>
      <c r="O74" s="191"/>
      <c r="P74" s="191" t="s">
        <v>568</v>
      </c>
      <c r="Q74" s="191" t="s">
        <v>569</v>
      </c>
      <c r="R74" s="75">
        <v>4</v>
      </c>
      <c r="S74" s="101">
        <v>43374</v>
      </c>
      <c r="T74" s="101">
        <v>43725</v>
      </c>
      <c r="U74" s="192">
        <f t="shared" si="14"/>
        <v>50.142857142857146</v>
      </c>
      <c r="V74" s="193">
        <f t="shared" si="15"/>
        <v>100</v>
      </c>
      <c r="W74" s="193">
        <f t="shared" si="16"/>
        <v>1</v>
      </c>
      <c r="X74" s="194">
        <f t="shared" si="17"/>
        <v>50.142857142857146</v>
      </c>
      <c r="Y74" s="193">
        <f t="shared" si="18"/>
        <v>0</v>
      </c>
      <c r="Z74" s="193">
        <f t="shared" si="19"/>
        <v>0</v>
      </c>
      <c r="AA74" s="92" t="s">
        <v>761</v>
      </c>
      <c r="AB74" s="92" t="s">
        <v>1008</v>
      </c>
      <c r="AC74" s="203" t="s">
        <v>832</v>
      </c>
      <c r="AD74" s="75"/>
      <c r="AE74" s="149"/>
      <c r="AF74" s="149"/>
      <c r="AG74" s="149"/>
      <c r="AH74" s="149"/>
      <c r="AI74" s="149"/>
      <c r="AJ74" s="149"/>
      <c r="AK74" s="93" t="s">
        <v>875</v>
      </c>
      <c r="AL74" s="195">
        <v>100</v>
      </c>
      <c r="AM74" s="195" t="s">
        <v>835</v>
      </c>
      <c r="AN74" s="191" t="s">
        <v>957</v>
      </c>
      <c r="AO74" s="93">
        <v>100</v>
      </c>
      <c r="AP74" s="93" t="s">
        <v>185</v>
      </c>
      <c r="AQ74" s="93" t="s">
        <v>520</v>
      </c>
      <c r="AR74" s="199"/>
      <c r="AS74" s="199"/>
    </row>
    <row r="75" spans="1:45" s="204" customFormat="1" ht="75.75" customHeight="1" thickBot="1">
      <c r="A75" s="220">
        <v>67</v>
      </c>
      <c r="B75" s="145" t="s">
        <v>97</v>
      </c>
      <c r="C75" s="217">
        <v>43361</v>
      </c>
      <c r="D75" s="145" t="s">
        <v>157</v>
      </c>
      <c r="E75" s="145" t="s">
        <v>541</v>
      </c>
      <c r="F75" s="145">
        <v>54</v>
      </c>
      <c r="G75" s="145" t="s">
        <v>401</v>
      </c>
      <c r="H75" s="198" t="s">
        <v>739</v>
      </c>
      <c r="I75" s="198" t="s">
        <v>167</v>
      </c>
      <c r="J75" s="145" t="s">
        <v>562</v>
      </c>
      <c r="K75" s="191" t="s">
        <v>743</v>
      </c>
      <c r="L75" s="191" t="s">
        <v>563</v>
      </c>
      <c r="M75" s="75">
        <v>3</v>
      </c>
      <c r="N75" s="191" t="s">
        <v>570</v>
      </c>
      <c r="O75" s="191"/>
      <c r="P75" s="191" t="s">
        <v>571</v>
      </c>
      <c r="Q75" s="191" t="s">
        <v>571</v>
      </c>
      <c r="R75" s="75">
        <v>10</v>
      </c>
      <c r="S75" s="101">
        <v>43374</v>
      </c>
      <c r="T75" s="101">
        <v>43725</v>
      </c>
      <c r="U75" s="192">
        <f t="shared" si="14"/>
        <v>50.142857142857146</v>
      </c>
      <c r="V75" s="193">
        <f t="shared" si="15"/>
        <v>0</v>
      </c>
      <c r="W75" s="193">
        <f t="shared" si="16"/>
        <v>0</v>
      </c>
      <c r="X75" s="194">
        <f t="shared" si="17"/>
        <v>0</v>
      </c>
      <c r="Y75" s="193">
        <f t="shared" si="18"/>
        <v>0</v>
      </c>
      <c r="Z75" s="193">
        <f t="shared" si="19"/>
        <v>0</v>
      </c>
      <c r="AA75" s="92" t="s">
        <v>761</v>
      </c>
      <c r="AB75" s="92" t="s">
        <v>1008</v>
      </c>
      <c r="AC75" s="203" t="s">
        <v>832</v>
      </c>
      <c r="AD75" s="75"/>
      <c r="AE75" s="149"/>
      <c r="AF75" s="149"/>
      <c r="AG75" s="149"/>
      <c r="AH75" s="149"/>
      <c r="AI75" s="149"/>
      <c r="AJ75" s="149"/>
      <c r="AK75" s="93" t="s">
        <v>875</v>
      </c>
      <c r="AL75" s="195">
        <v>0</v>
      </c>
      <c r="AM75" s="195" t="s">
        <v>835</v>
      </c>
      <c r="AN75" s="191" t="s">
        <v>958</v>
      </c>
      <c r="AO75" s="93">
        <v>0</v>
      </c>
      <c r="AP75" s="93" t="s">
        <v>159</v>
      </c>
      <c r="AQ75" s="93" t="s">
        <v>520</v>
      </c>
      <c r="AR75" s="199"/>
      <c r="AS75" s="199"/>
    </row>
    <row r="76" spans="1:45" s="204" customFormat="1" ht="75.75" customHeight="1" thickBot="1">
      <c r="A76" s="220">
        <v>68</v>
      </c>
      <c r="B76" s="145" t="s">
        <v>98</v>
      </c>
      <c r="C76" s="217">
        <v>43361</v>
      </c>
      <c r="D76" s="145" t="s">
        <v>157</v>
      </c>
      <c r="E76" s="145" t="s">
        <v>541</v>
      </c>
      <c r="F76" s="145">
        <v>54</v>
      </c>
      <c r="G76" s="145" t="s">
        <v>401</v>
      </c>
      <c r="H76" s="198" t="s">
        <v>739</v>
      </c>
      <c r="I76" s="198" t="s">
        <v>738</v>
      </c>
      <c r="J76" s="145" t="s">
        <v>528</v>
      </c>
      <c r="K76" s="191" t="s">
        <v>744</v>
      </c>
      <c r="L76" s="191" t="s">
        <v>572</v>
      </c>
      <c r="M76" s="75">
        <v>1</v>
      </c>
      <c r="N76" s="191" t="s">
        <v>573</v>
      </c>
      <c r="O76" s="191"/>
      <c r="P76" s="191" t="s">
        <v>574</v>
      </c>
      <c r="Q76" s="191" t="s">
        <v>575</v>
      </c>
      <c r="R76" s="75">
        <v>1</v>
      </c>
      <c r="S76" s="101">
        <v>43374</v>
      </c>
      <c r="T76" s="101">
        <v>43725</v>
      </c>
      <c r="U76" s="192">
        <f t="shared" si="14"/>
        <v>50.142857142857146</v>
      </c>
      <c r="V76" s="193">
        <f t="shared" si="15"/>
        <v>0</v>
      </c>
      <c r="W76" s="193">
        <f t="shared" si="16"/>
        <v>0</v>
      </c>
      <c r="X76" s="194">
        <f t="shared" si="17"/>
        <v>0</v>
      </c>
      <c r="Y76" s="193">
        <f t="shared" si="18"/>
        <v>0</v>
      </c>
      <c r="Z76" s="193">
        <f t="shared" si="19"/>
        <v>0</v>
      </c>
      <c r="AA76" s="92" t="s">
        <v>761</v>
      </c>
      <c r="AB76" s="92" t="s">
        <v>767</v>
      </c>
      <c r="AC76" s="93" t="s">
        <v>734</v>
      </c>
      <c r="AD76" s="75"/>
      <c r="AE76" s="149"/>
      <c r="AF76" s="149"/>
      <c r="AG76" s="149"/>
      <c r="AH76" s="149"/>
      <c r="AI76" s="149"/>
      <c r="AJ76" s="149"/>
      <c r="AK76" s="93" t="s">
        <v>782</v>
      </c>
      <c r="AL76" s="195">
        <v>0</v>
      </c>
      <c r="AM76" s="195" t="s">
        <v>837</v>
      </c>
      <c r="AN76" s="191" t="s">
        <v>959</v>
      </c>
      <c r="AO76" s="93">
        <v>0</v>
      </c>
      <c r="AP76" s="93" t="s">
        <v>159</v>
      </c>
      <c r="AQ76" s="93" t="s">
        <v>520</v>
      </c>
      <c r="AR76" s="199"/>
      <c r="AS76" s="199"/>
    </row>
    <row r="77" spans="1:45" s="204" customFormat="1" ht="75.75" customHeight="1" thickBot="1">
      <c r="A77" s="220">
        <v>69</v>
      </c>
      <c r="B77" s="145" t="s">
        <v>99</v>
      </c>
      <c r="C77" s="217">
        <v>43361</v>
      </c>
      <c r="D77" s="145" t="s">
        <v>157</v>
      </c>
      <c r="E77" s="145" t="s">
        <v>541</v>
      </c>
      <c r="F77" s="145">
        <v>54</v>
      </c>
      <c r="G77" s="145" t="s">
        <v>401</v>
      </c>
      <c r="H77" s="198" t="s">
        <v>739</v>
      </c>
      <c r="I77" s="198" t="s">
        <v>738</v>
      </c>
      <c r="J77" s="145" t="s">
        <v>528</v>
      </c>
      <c r="K77" s="191" t="s">
        <v>744</v>
      </c>
      <c r="L77" s="191" t="s">
        <v>572</v>
      </c>
      <c r="M77" s="75">
        <v>2</v>
      </c>
      <c r="N77" s="191" t="s">
        <v>576</v>
      </c>
      <c r="O77" s="191"/>
      <c r="P77" s="191" t="s">
        <v>577</v>
      </c>
      <c r="Q77" s="191" t="s">
        <v>578</v>
      </c>
      <c r="R77" s="75">
        <v>1</v>
      </c>
      <c r="S77" s="101">
        <v>43374</v>
      </c>
      <c r="T77" s="101">
        <v>43725</v>
      </c>
      <c r="U77" s="192">
        <f t="shared" si="14"/>
        <v>50.142857142857146</v>
      </c>
      <c r="V77" s="193">
        <f t="shared" si="15"/>
        <v>0</v>
      </c>
      <c r="W77" s="193">
        <f t="shared" si="16"/>
        <v>0</v>
      </c>
      <c r="X77" s="194">
        <f t="shared" si="17"/>
        <v>0</v>
      </c>
      <c r="Y77" s="193">
        <f t="shared" si="18"/>
        <v>0</v>
      </c>
      <c r="Z77" s="193">
        <f t="shared" si="19"/>
        <v>0</v>
      </c>
      <c r="AA77" s="92" t="s">
        <v>761</v>
      </c>
      <c r="AB77" s="92" t="s">
        <v>767</v>
      </c>
      <c r="AC77" s="93" t="s">
        <v>734</v>
      </c>
      <c r="AD77" s="75"/>
      <c r="AE77" s="149"/>
      <c r="AF77" s="149"/>
      <c r="AG77" s="149"/>
      <c r="AH77" s="149"/>
      <c r="AI77" s="149"/>
      <c r="AJ77" s="149"/>
      <c r="AK77" s="93" t="s">
        <v>782</v>
      </c>
      <c r="AL77" s="195">
        <v>0</v>
      </c>
      <c r="AM77" s="195" t="s">
        <v>837</v>
      </c>
      <c r="AN77" s="191" t="s">
        <v>959</v>
      </c>
      <c r="AO77" s="93">
        <v>0</v>
      </c>
      <c r="AP77" s="93" t="s">
        <v>159</v>
      </c>
      <c r="AQ77" s="93" t="s">
        <v>520</v>
      </c>
      <c r="AR77" s="199"/>
      <c r="AS77" s="199"/>
    </row>
    <row r="78" spans="1:45" s="204" customFormat="1" ht="75.75" customHeight="1" thickBot="1">
      <c r="A78" s="220">
        <v>70</v>
      </c>
      <c r="B78" s="145" t="s">
        <v>677</v>
      </c>
      <c r="C78" s="217">
        <v>43361</v>
      </c>
      <c r="D78" s="145" t="s">
        <v>157</v>
      </c>
      <c r="E78" s="145" t="s">
        <v>541</v>
      </c>
      <c r="F78" s="145">
        <v>54</v>
      </c>
      <c r="G78" s="145" t="s">
        <v>401</v>
      </c>
      <c r="H78" s="198" t="s">
        <v>176</v>
      </c>
      <c r="I78" s="198" t="s">
        <v>183</v>
      </c>
      <c r="J78" s="145" t="s">
        <v>535</v>
      </c>
      <c r="K78" s="191" t="s">
        <v>751</v>
      </c>
      <c r="L78" s="191" t="s">
        <v>579</v>
      </c>
      <c r="M78" s="75">
        <v>1</v>
      </c>
      <c r="N78" s="191" t="s">
        <v>580</v>
      </c>
      <c r="O78" s="191"/>
      <c r="P78" s="191" t="s">
        <v>581</v>
      </c>
      <c r="Q78" s="191" t="s">
        <v>582</v>
      </c>
      <c r="R78" s="75">
        <v>1</v>
      </c>
      <c r="S78" s="101">
        <v>43374</v>
      </c>
      <c r="T78" s="101">
        <v>43725</v>
      </c>
      <c r="U78" s="192">
        <f t="shared" si="14"/>
        <v>50.142857142857146</v>
      </c>
      <c r="V78" s="193">
        <f t="shared" si="15"/>
        <v>25</v>
      </c>
      <c r="W78" s="193">
        <f t="shared" si="16"/>
        <v>1</v>
      </c>
      <c r="X78" s="194">
        <f t="shared" si="17"/>
        <v>50.142857142857146</v>
      </c>
      <c r="Y78" s="193">
        <f t="shared" si="18"/>
        <v>0</v>
      </c>
      <c r="Z78" s="193">
        <f t="shared" si="19"/>
        <v>0</v>
      </c>
      <c r="AA78" s="92" t="s">
        <v>761</v>
      </c>
      <c r="AB78" s="92" t="s">
        <v>767</v>
      </c>
      <c r="AC78" s="93" t="s">
        <v>734</v>
      </c>
      <c r="AD78" s="75"/>
      <c r="AE78" s="149"/>
      <c r="AF78" s="149"/>
      <c r="AG78" s="149"/>
      <c r="AH78" s="149"/>
      <c r="AI78" s="149"/>
      <c r="AJ78" s="149"/>
      <c r="AK78" s="93" t="s">
        <v>782</v>
      </c>
      <c r="AL78" s="195">
        <v>25</v>
      </c>
      <c r="AM78" s="195" t="s">
        <v>837</v>
      </c>
      <c r="AN78" s="191" t="s">
        <v>884</v>
      </c>
      <c r="AO78" s="93">
        <v>25</v>
      </c>
      <c r="AP78" s="93" t="s">
        <v>159</v>
      </c>
      <c r="AQ78" s="93" t="s">
        <v>520</v>
      </c>
      <c r="AR78" s="199"/>
      <c r="AS78" s="199"/>
    </row>
    <row r="79" spans="1:45" s="204" customFormat="1" ht="75.75" customHeight="1" thickBot="1">
      <c r="A79" s="220">
        <v>71</v>
      </c>
      <c r="B79" s="145" t="s">
        <v>678</v>
      </c>
      <c r="C79" s="217">
        <v>43361</v>
      </c>
      <c r="D79" s="145" t="s">
        <v>157</v>
      </c>
      <c r="E79" s="145" t="s">
        <v>541</v>
      </c>
      <c r="F79" s="145">
        <v>54</v>
      </c>
      <c r="G79" s="145" t="s">
        <v>401</v>
      </c>
      <c r="H79" s="198" t="s">
        <v>176</v>
      </c>
      <c r="I79" s="198" t="s">
        <v>183</v>
      </c>
      <c r="J79" s="145" t="s">
        <v>537</v>
      </c>
      <c r="K79" s="191" t="s">
        <v>753</v>
      </c>
      <c r="L79" s="191" t="s">
        <v>583</v>
      </c>
      <c r="M79" s="75">
        <v>1</v>
      </c>
      <c r="N79" s="191" t="s">
        <v>584</v>
      </c>
      <c r="O79" s="191"/>
      <c r="P79" s="191" t="s">
        <v>585</v>
      </c>
      <c r="Q79" s="191" t="s">
        <v>586</v>
      </c>
      <c r="R79" s="75">
        <v>1</v>
      </c>
      <c r="S79" s="101">
        <v>43374</v>
      </c>
      <c r="T79" s="101">
        <v>43555</v>
      </c>
      <c r="U79" s="192">
        <f t="shared" si="14"/>
        <v>25.857142857142858</v>
      </c>
      <c r="V79" s="193">
        <f t="shared" si="15"/>
        <v>100</v>
      </c>
      <c r="W79" s="193">
        <f t="shared" si="16"/>
        <v>1</v>
      </c>
      <c r="X79" s="194">
        <f t="shared" si="17"/>
        <v>25.857142857142858</v>
      </c>
      <c r="Y79" s="193">
        <f t="shared" si="18"/>
        <v>25.857142857142858</v>
      </c>
      <c r="Z79" s="193">
        <f t="shared" si="19"/>
        <v>25.857142857142858</v>
      </c>
      <c r="AA79" s="92" t="s">
        <v>761</v>
      </c>
      <c r="AB79" s="92" t="s">
        <v>114</v>
      </c>
      <c r="AC79" s="93" t="s">
        <v>731</v>
      </c>
      <c r="AD79" s="75"/>
      <c r="AE79" s="149"/>
      <c r="AF79" s="149"/>
      <c r="AG79" s="149"/>
      <c r="AH79" s="149"/>
      <c r="AI79" s="149"/>
      <c r="AJ79" s="149"/>
      <c r="AK79" s="93" t="s">
        <v>782</v>
      </c>
      <c r="AL79" s="195">
        <v>100</v>
      </c>
      <c r="AM79" s="195" t="s">
        <v>835</v>
      </c>
      <c r="AN79" s="191" t="s">
        <v>877</v>
      </c>
      <c r="AO79" s="93">
        <v>100</v>
      </c>
      <c r="AP79" s="93" t="s">
        <v>185</v>
      </c>
      <c r="AQ79" s="93" t="s">
        <v>520</v>
      </c>
      <c r="AR79" s="199"/>
      <c r="AS79" s="199"/>
    </row>
    <row r="80" spans="1:45" s="204" customFormat="1" ht="75.75" customHeight="1" thickBot="1">
      <c r="A80" s="220">
        <v>72</v>
      </c>
      <c r="B80" s="145" t="s">
        <v>679</v>
      </c>
      <c r="C80" s="217">
        <v>43361</v>
      </c>
      <c r="D80" s="145" t="s">
        <v>157</v>
      </c>
      <c r="E80" s="145" t="s">
        <v>541</v>
      </c>
      <c r="F80" s="145">
        <v>54</v>
      </c>
      <c r="G80" s="145" t="s">
        <v>401</v>
      </c>
      <c r="H80" s="198" t="s">
        <v>176</v>
      </c>
      <c r="I80" s="198" t="s">
        <v>183</v>
      </c>
      <c r="J80" s="145" t="s">
        <v>537</v>
      </c>
      <c r="K80" s="191" t="s">
        <v>753</v>
      </c>
      <c r="L80" s="191" t="s">
        <v>587</v>
      </c>
      <c r="M80" s="75">
        <v>2</v>
      </c>
      <c r="N80" s="191" t="s">
        <v>588</v>
      </c>
      <c r="O80" s="191"/>
      <c r="P80" s="191" t="s">
        <v>589</v>
      </c>
      <c r="Q80" s="191" t="s">
        <v>590</v>
      </c>
      <c r="R80" s="75">
        <v>1</v>
      </c>
      <c r="S80" s="101">
        <v>43374</v>
      </c>
      <c r="T80" s="101">
        <v>43555</v>
      </c>
      <c r="U80" s="192">
        <f t="shared" si="14"/>
        <v>25.857142857142858</v>
      </c>
      <c r="V80" s="193">
        <f t="shared" si="15"/>
        <v>100</v>
      </c>
      <c r="W80" s="193">
        <f t="shared" si="16"/>
        <v>1</v>
      </c>
      <c r="X80" s="194">
        <f t="shared" si="17"/>
        <v>25.857142857142858</v>
      </c>
      <c r="Y80" s="193">
        <f t="shared" si="18"/>
        <v>25.857142857142858</v>
      </c>
      <c r="Z80" s="193">
        <f t="shared" si="19"/>
        <v>25.857142857142858</v>
      </c>
      <c r="AA80" s="92" t="s">
        <v>761</v>
      </c>
      <c r="AB80" s="92" t="s">
        <v>114</v>
      </c>
      <c r="AC80" s="93" t="s">
        <v>731</v>
      </c>
      <c r="AD80" s="75"/>
      <c r="AE80" s="149"/>
      <c r="AF80" s="149"/>
      <c r="AG80" s="149"/>
      <c r="AH80" s="149"/>
      <c r="AI80" s="149"/>
      <c r="AJ80" s="149"/>
      <c r="AK80" s="93" t="s">
        <v>782</v>
      </c>
      <c r="AL80" s="195">
        <v>100</v>
      </c>
      <c r="AM80" s="195" t="s">
        <v>835</v>
      </c>
      <c r="AN80" s="191" t="s">
        <v>878</v>
      </c>
      <c r="AO80" s="93">
        <v>100</v>
      </c>
      <c r="AP80" s="93" t="s">
        <v>185</v>
      </c>
      <c r="AQ80" s="93" t="s">
        <v>520</v>
      </c>
      <c r="AR80" s="199"/>
      <c r="AS80" s="199"/>
    </row>
    <row r="81" spans="1:45" s="204" customFormat="1" ht="75.75" customHeight="1" thickBot="1">
      <c r="A81" s="220">
        <v>73</v>
      </c>
      <c r="B81" s="145" t="s">
        <v>680</v>
      </c>
      <c r="C81" s="217">
        <v>43361</v>
      </c>
      <c r="D81" s="145" t="s">
        <v>157</v>
      </c>
      <c r="E81" s="145" t="s">
        <v>541</v>
      </c>
      <c r="F81" s="145">
        <v>54</v>
      </c>
      <c r="G81" s="145" t="s">
        <v>401</v>
      </c>
      <c r="H81" s="198" t="s">
        <v>760</v>
      </c>
      <c r="I81" s="198" t="s">
        <v>758</v>
      </c>
      <c r="J81" s="145" t="s">
        <v>591</v>
      </c>
      <c r="K81" s="191" t="s">
        <v>759</v>
      </c>
      <c r="L81" s="191" t="s">
        <v>592</v>
      </c>
      <c r="M81" s="75">
        <v>1</v>
      </c>
      <c r="N81" s="191" t="s">
        <v>593</v>
      </c>
      <c r="O81" s="191"/>
      <c r="P81" s="191" t="s">
        <v>594</v>
      </c>
      <c r="Q81" s="191" t="s">
        <v>595</v>
      </c>
      <c r="R81" s="75">
        <v>1</v>
      </c>
      <c r="S81" s="101">
        <v>43374</v>
      </c>
      <c r="T81" s="101">
        <v>43725</v>
      </c>
      <c r="U81" s="192">
        <f t="shared" si="14"/>
        <v>50.142857142857146</v>
      </c>
      <c r="V81" s="193">
        <f t="shared" si="15"/>
        <v>30.2</v>
      </c>
      <c r="W81" s="193">
        <f t="shared" si="16"/>
        <v>1</v>
      </c>
      <c r="X81" s="194">
        <f t="shared" si="17"/>
        <v>50.142857142857146</v>
      </c>
      <c r="Y81" s="193">
        <f t="shared" si="18"/>
        <v>0</v>
      </c>
      <c r="Z81" s="193">
        <f t="shared" si="19"/>
        <v>0</v>
      </c>
      <c r="AA81" s="92" t="s">
        <v>761</v>
      </c>
      <c r="AB81" s="92" t="s">
        <v>767</v>
      </c>
      <c r="AC81" s="93" t="s">
        <v>724</v>
      </c>
      <c r="AD81" s="75"/>
      <c r="AE81" s="149"/>
      <c r="AF81" s="149"/>
      <c r="AG81" s="149"/>
      <c r="AH81" s="149"/>
      <c r="AI81" s="149"/>
      <c r="AJ81" s="149"/>
      <c r="AK81" s="93" t="s">
        <v>782</v>
      </c>
      <c r="AL81" s="195">
        <v>30.2</v>
      </c>
      <c r="AM81" s="195" t="s">
        <v>837</v>
      </c>
      <c r="AN81" s="191" t="s">
        <v>885</v>
      </c>
      <c r="AO81" s="93">
        <v>30</v>
      </c>
      <c r="AP81" s="93" t="s">
        <v>159</v>
      </c>
      <c r="AQ81" s="93" t="s">
        <v>520</v>
      </c>
      <c r="AR81" s="199"/>
      <c r="AS81" s="199"/>
    </row>
    <row r="82" spans="1:45" s="204" customFormat="1" ht="75.75" customHeight="1" thickBot="1">
      <c r="A82" s="220">
        <v>74</v>
      </c>
      <c r="B82" s="145" t="s">
        <v>681</v>
      </c>
      <c r="C82" s="217">
        <v>43361</v>
      </c>
      <c r="D82" s="145" t="s">
        <v>157</v>
      </c>
      <c r="E82" s="145" t="s">
        <v>541</v>
      </c>
      <c r="F82" s="145">
        <v>54</v>
      </c>
      <c r="G82" s="145" t="s">
        <v>401</v>
      </c>
      <c r="H82" s="198" t="s">
        <v>176</v>
      </c>
      <c r="I82" s="198" t="s">
        <v>183</v>
      </c>
      <c r="J82" s="145" t="s">
        <v>596</v>
      </c>
      <c r="K82" s="191" t="s">
        <v>754</v>
      </c>
      <c r="L82" s="191" t="s">
        <v>597</v>
      </c>
      <c r="M82" s="75">
        <v>1</v>
      </c>
      <c r="N82" s="191" t="s">
        <v>598</v>
      </c>
      <c r="O82" s="191"/>
      <c r="P82" s="191" t="s">
        <v>599</v>
      </c>
      <c r="Q82" s="191" t="s">
        <v>600</v>
      </c>
      <c r="R82" s="75">
        <v>1</v>
      </c>
      <c r="S82" s="101">
        <v>43374</v>
      </c>
      <c r="T82" s="101">
        <v>43646</v>
      </c>
      <c r="U82" s="192">
        <f t="shared" si="14"/>
        <v>38.857142857142854</v>
      </c>
      <c r="V82" s="193">
        <f t="shared" si="15"/>
        <v>50</v>
      </c>
      <c r="W82" s="193">
        <f t="shared" si="16"/>
        <v>1</v>
      </c>
      <c r="X82" s="194">
        <f t="shared" si="17"/>
        <v>38.857142857142854</v>
      </c>
      <c r="Y82" s="193">
        <f t="shared" si="18"/>
        <v>0</v>
      </c>
      <c r="Z82" s="193">
        <f t="shared" si="19"/>
        <v>0</v>
      </c>
      <c r="AA82" s="92" t="s">
        <v>761</v>
      </c>
      <c r="AB82" s="92" t="s">
        <v>114</v>
      </c>
      <c r="AC82" s="93" t="s">
        <v>727</v>
      </c>
      <c r="AD82" s="75"/>
      <c r="AE82" s="149"/>
      <c r="AF82" s="149"/>
      <c r="AG82" s="149"/>
      <c r="AH82" s="149"/>
      <c r="AI82" s="149"/>
      <c r="AJ82" s="149"/>
      <c r="AK82" s="93" t="s">
        <v>782</v>
      </c>
      <c r="AL82" s="195">
        <v>50</v>
      </c>
      <c r="AM82" s="195" t="s">
        <v>835</v>
      </c>
      <c r="AN82" s="191" t="s">
        <v>960</v>
      </c>
      <c r="AO82" s="93">
        <v>50</v>
      </c>
      <c r="AP82" s="93" t="s">
        <v>159</v>
      </c>
      <c r="AQ82" s="93" t="s">
        <v>520</v>
      </c>
      <c r="AR82" s="199"/>
      <c r="AS82" s="199"/>
    </row>
    <row r="83" spans="1:45" s="204" customFormat="1" ht="75.75" customHeight="1">
      <c r="A83" s="220">
        <v>75</v>
      </c>
      <c r="B83" s="145" t="s">
        <v>682</v>
      </c>
      <c r="C83" s="217">
        <v>43361</v>
      </c>
      <c r="D83" s="145" t="s">
        <v>157</v>
      </c>
      <c r="E83" s="145" t="s">
        <v>541</v>
      </c>
      <c r="F83" s="145">
        <v>54</v>
      </c>
      <c r="G83" s="145" t="s">
        <v>401</v>
      </c>
      <c r="H83" s="198" t="s">
        <v>176</v>
      </c>
      <c r="I83" s="198" t="s">
        <v>183</v>
      </c>
      <c r="J83" s="145" t="s">
        <v>596</v>
      </c>
      <c r="K83" s="191" t="s">
        <v>754</v>
      </c>
      <c r="L83" s="191" t="s">
        <v>597</v>
      </c>
      <c r="M83" s="75">
        <v>2</v>
      </c>
      <c r="N83" s="191" t="s">
        <v>601</v>
      </c>
      <c r="O83" s="191"/>
      <c r="P83" s="191" t="s">
        <v>602</v>
      </c>
      <c r="Q83" s="191" t="s">
        <v>603</v>
      </c>
      <c r="R83" s="75">
        <v>1</v>
      </c>
      <c r="S83" s="101">
        <v>43374</v>
      </c>
      <c r="T83" s="101">
        <v>43465</v>
      </c>
      <c r="U83" s="192">
        <f t="shared" ref="U83" si="20">DATEDIF(S83,T83,"D")/7</f>
        <v>13</v>
      </c>
      <c r="V83" s="193">
        <f t="shared" ref="V83" si="21">+AL83</f>
        <v>100</v>
      </c>
      <c r="W83" s="193">
        <f t="shared" ref="W83" si="22">IF(R83=0,0,IF(V83/R83&gt;1,1,V83/R83))</f>
        <v>1</v>
      </c>
      <c r="X83" s="194">
        <f t="shared" ref="X83" si="23">U83*W83</f>
        <v>13</v>
      </c>
      <c r="Y83" s="193">
        <f t="shared" ref="Y83" si="24">IF(T83&lt;=$Y$4,X83,0)</f>
        <v>13</v>
      </c>
      <c r="Z83" s="193">
        <f t="shared" ref="Z83" si="25">IF($Y$4&gt;=T83,U83,0)</f>
        <v>13</v>
      </c>
      <c r="AA83" s="92" t="s">
        <v>761</v>
      </c>
      <c r="AB83" s="92" t="s">
        <v>766</v>
      </c>
      <c r="AC83" s="93" t="s">
        <v>728</v>
      </c>
      <c r="AD83" s="75"/>
      <c r="AE83" s="149"/>
      <c r="AF83" s="149"/>
      <c r="AG83" s="149"/>
      <c r="AH83" s="149"/>
      <c r="AI83" s="149"/>
      <c r="AJ83" s="149"/>
      <c r="AK83" s="93" t="s">
        <v>782</v>
      </c>
      <c r="AL83" s="195">
        <v>100</v>
      </c>
      <c r="AM83" s="195" t="s">
        <v>835</v>
      </c>
      <c r="AN83" s="191" t="s">
        <v>879</v>
      </c>
      <c r="AO83" s="93">
        <v>100</v>
      </c>
      <c r="AP83" s="93" t="s">
        <v>185</v>
      </c>
      <c r="AQ83" s="93" t="s">
        <v>520</v>
      </c>
    </row>
    <row r="84" spans="1:45" s="204" customFormat="1" ht="75.75" customHeight="1" thickBot="1">
      <c r="A84" s="220">
        <v>76</v>
      </c>
      <c r="B84" s="145" t="s">
        <v>683</v>
      </c>
      <c r="C84" s="217">
        <v>43361</v>
      </c>
      <c r="D84" s="145" t="s">
        <v>157</v>
      </c>
      <c r="E84" s="145" t="s">
        <v>541</v>
      </c>
      <c r="F84" s="145">
        <v>54</v>
      </c>
      <c r="G84" s="145" t="s">
        <v>401</v>
      </c>
      <c r="H84" s="198" t="s">
        <v>739</v>
      </c>
      <c r="I84" s="198" t="s">
        <v>738</v>
      </c>
      <c r="J84" s="145" t="s">
        <v>530</v>
      </c>
      <c r="K84" s="191" t="s">
        <v>741</v>
      </c>
      <c r="L84" s="191" t="s">
        <v>604</v>
      </c>
      <c r="M84" s="75">
        <v>1</v>
      </c>
      <c r="N84" s="191" t="s">
        <v>605</v>
      </c>
      <c r="O84" s="191"/>
      <c r="P84" s="191" t="s">
        <v>606</v>
      </c>
      <c r="Q84" s="191" t="s">
        <v>558</v>
      </c>
      <c r="R84" s="75">
        <v>1</v>
      </c>
      <c r="S84" s="101">
        <v>43374</v>
      </c>
      <c r="T84" s="101">
        <v>43725</v>
      </c>
      <c r="U84" s="192">
        <f t="shared" si="14"/>
        <v>50.142857142857146</v>
      </c>
      <c r="V84" s="193">
        <f t="shared" si="15"/>
        <v>0</v>
      </c>
      <c r="W84" s="193">
        <f t="shared" si="16"/>
        <v>0</v>
      </c>
      <c r="X84" s="194">
        <f t="shared" si="17"/>
        <v>0</v>
      </c>
      <c r="Y84" s="193">
        <f t="shared" si="18"/>
        <v>0</v>
      </c>
      <c r="Z84" s="193">
        <f t="shared" si="19"/>
        <v>0</v>
      </c>
      <c r="AA84" s="92" t="s">
        <v>761</v>
      </c>
      <c r="AB84" s="92" t="s">
        <v>192</v>
      </c>
      <c r="AC84" s="203" t="s">
        <v>833</v>
      </c>
      <c r="AD84" s="75"/>
      <c r="AE84" s="149"/>
      <c r="AF84" s="149"/>
      <c r="AG84" s="149"/>
      <c r="AH84" s="149"/>
      <c r="AI84" s="149"/>
      <c r="AJ84" s="149"/>
      <c r="AK84" s="93" t="s">
        <v>875</v>
      </c>
      <c r="AL84" s="195">
        <v>0</v>
      </c>
      <c r="AM84" s="195" t="s">
        <v>835</v>
      </c>
      <c r="AN84" s="191" t="s">
        <v>876</v>
      </c>
      <c r="AO84" s="93">
        <v>0</v>
      </c>
      <c r="AP84" s="93" t="s">
        <v>159</v>
      </c>
      <c r="AQ84" s="93" t="s">
        <v>520</v>
      </c>
      <c r="AR84" s="199"/>
      <c r="AS84" s="199"/>
    </row>
    <row r="85" spans="1:45" s="204" customFormat="1" ht="75.75" customHeight="1" thickBot="1">
      <c r="A85" s="220">
        <v>77</v>
      </c>
      <c r="B85" s="145" t="s">
        <v>684</v>
      </c>
      <c r="C85" s="217">
        <v>43361</v>
      </c>
      <c r="D85" s="145" t="s">
        <v>157</v>
      </c>
      <c r="E85" s="145" t="s">
        <v>541</v>
      </c>
      <c r="F85" s="145">
        <v>54</v>
      </c>
      <c r="G85" s="145" t="s">
        <v>401</v>
      </c>
      <c r="H85" s="198" t="s">
        <v>739</v>
      </c>
      <c r="I85" s="198" t="s">
        <v>738</v>
      </c>
      <c r="J85" s="145" t="s">
        <v>530</v>
      </c>
      <c r="K85" s="191" t="s">
        <v>741</v>
      </c>
      <c r="L85" s="191" t="s">
        <v>607</v>
      </c>
      <c r="M85" s="75">
        <v>2</v>
      </c>
      <c r="N85" s="191" t="s">
        <v>608</v>
      </c>
      <c r="O85" s="191"/>
      <c r="P85" s="191" t="s">
        <v>609</v>
      </c>
      <c r="Q85" s="191" t="s">
        <v>610</v>
      </c>
      <c r="R85" s="75">
        <v>1</v>
      </c>
      <c r="S85" s="101">
        <v>43374</v>
      </c>
      <c r="T85" s="101">
        <v>43725</v>
      </c>
      <c r="U85" s="192">
        <f t="shared" si="14"/>
        <v>50.142857142857146</v>
      </c>
      <c r="V85" s="193">
        <f t="shared" si="15"/>
        <v>0</v>
      </c>
      <c r="W85" s="193">
        <f t="shared" si="16"/>
        <v>0</v>
      </c>
      <c r="X85" s="194">
        <f t="shared" si="17"/>
        <v>0</v>
      </c>
      <c r="Y85" s="193">
        <f t="shared" si="18"/>
        <v>0</v>
      </c>
      <c r="Z85" s="193">
        <f t="shared" si="19"/>
        <v>0</v>
      </c>
      <c r="AA85" s="92" t="s">
        <v>761</v>
      </c>
      <c r="AB85" s="92" t="s">
        <v>192</v>
      </c>
      <c r="AC85" s="203" t="s">
        <v>833</v>
      </c>
      <c r="AD85" s="75"/>
      <c r="AE85" s="149"/>
      <c r="AF85" s="149"/>
      <c r="AG85" s="149"/>
      <c r="AH85" s="149"/>
      <c r="AI85" s="149"/>
      <c r="AJ85" s="149"/>
      <c r="AK85" s="93" t="s">
        <v>875</v>
      </c>
      <c r="AL85" s="195">
        <v>0</v>
      </c>
      <c r="AM85" s="195" t="s">
        <v>835</v>
      </c>
      <c r="AN85" s="191" t="s">
        <v>961</v>
      </c>
      <c r="AO85" s="93">
        <v>0</v>
      </c>
      <c r="AP85" s="93" t="s">
        <v>159</v>
      </c>
      <c r="AQ85" s="93" t="s">
        <v>520</v>
      </c>
      <c r="AR85" s="199"/>
      <c r="AS85" s="199"/>
    </row>
    <row r="86" spans="1:45" s="204" customFormat="1" ht="75.75" customHeight="1" thickBot="1">
      <c r="A86" s="220">
        <v>78</v>
      </c>
      <c r="B86" s="145" t="s">
        <v>685</v>
      </c>
      <c r="C86" s="217">
        <v>43361</v>
      </c>
      <c r="D86" s="145" t="s">
        <v>157</v>
      </c>
      <c r="E86" s="145" t="s">
        <v>541</v>
      </c>
      <c r="F86" s="145">
        <v>54</v>
      </c>
      <c r="G86" s="145" t="s">
        <v>401</v>
      </c>
      <c r="H86" s="198" t="s">
        <v>176</v>
      </c>
      <c r="I86" s="198" t="s">
        <v>183</v>
      </c>
      <c r="J86" s="145" t="s">
        <v>536</v>
      </c>
      <c r="K86" s="191" t="s">
        <v>752</v>
      </c>
      <c r="L86" s="191" t="s">
        <v>611</v>
      </c>
      <c r="M86" s="75">
        <v>1</v>
      </c>
      <c r="N86" s="191" t="s">
        <v>612</v>
      </c>
      <c r="O86" s="191"/>
      <c r="P86" s="191" t="s">
        <v>613</v>
      </c>
      <c r="Q86" s="191" t="s">
        <v>614</v>
      </c>
      <c r="R86" s="75">
        <v>1</v>
      </c>
      <c r="S86" s="101">
        <v>43374</v>
      </c>
      <c r="T86" s="101">
        <v>43725</v>
      </c>
      <c r="U86" s="192">
        <f t="shared" si="14"/>
        <v>50.142857142857146</v>
      </c>
      <c r="V86" s="193">
        <f t="shared" si="15"/>
        <v>60</v>
      </c>
      <c r="W86" s="193">
        <f t="shared" si="16"/>
        <v>1</v>
      </c>
      <c r="X86" s="194">
        <f t="shared" si="17"/>
        <v>50.142857142857146</v>
      </c>
      <c r="Y86" s="193">
        <f t="shared" si="18"/>
        <v>0</v>
      </c>
      <c r="Z86" s="193">
        <f t="shared" si="19"/>
        <v>0</v>
      </c>
      <c r="AA86" s="92" t="s">
        <v>761</v>
      </c>
      <c r="AB86" s="92" t="s">
        <v>763</v>
      </c>
      <c r="AC86" s="203" t="s">
        <v>831</v>
      </c>
      <c r="AD86" s="75"/>
      <c r="AE86" s="149"/>
      <c r="AF86" s="149"/>
      <c r="AG86" s="149"/>
      <c r="AH86" s="149"/>
      <c r="AI86" s="149"/>
      <c r="AJ86" s="149"/>
      <c r="AK86" s="93"/>
      <c r="AL86" s="195">
        <v>60</v>
      </c>
      <c r="AM86" s="195" t="s">
        <v>836</v>
      </c>
      <c r="AN86" s="205" t="s">
        <v>909</v>
      </c>
      <c r="AO86" s="93">
        <v>60</v>
      </c>
      <c r="AP86" s="93" t="s">
        <v>159</v>
      </c>
      <c r="AQ86" s="93" t="s">
        <v>520</v>
      </c>
      <c r="AR86" s="199"/>
      <c r="AS86" s="199"/>
    </row>
    <row r="87" spans="1:45" s="204" customFormat="1" ht="75.75" customHeight="1" thickBot="1">
      <c r="A87" s="220">
        <v>79</v>
      </c>
      <c r="B87" s="145" t="s">
        <v>686</v>
      </c>
      <c r="C87" s="217">
        <v>43361</v>
      </c>
      <c r="D87" s="145" t="s">
        <v>157</v>
      </c>
      <c r="E87" s="145" t="s">
        <v>541</v>
      </c>
      <c r="F87" s="145">
        <v>54</v>
      </c>
      <c r="G87" s="145" t="s">
        <v>401</v>
      </c>
      <c r="H87" s="198" t="s">
        <v>176</v>
      </c>
      <c r="I87" s="198" t="s">
        <v>183</v>
      </c>
      <c r="J87" s="145" t="s">
        <v>536</v>
      </c>
      <c r="K87" s="191" t="s">
        <v>752</v>
      </c>
      <c r="L87" s="191" t="s">
        <v>615</v>
      </c>
      <c r="M87" s="75">
        <v>2</v>
      </c>
      <c r="N87" s="191" t="s">
        <v>616</v>
      </c>
      <c r="O87" s="191"/>
      <c r="P87" s="191" t="s">
        <v>617</v>
      </c>
      <c r="Q87" s="191" t="s">
        <v>618</v>
      </c>
      <c r="R87" s="75">
        <v>1</v>
      </c>
      <c r="S87" s="101">
        <v>43374</v>
      </c>
      <c r="T87" s="101">
        <v>43725</v>
      </c>
      <c r="U87" s="192">
        <f t="shared" si="14"/>
        <v>50.142857142857146</v>
      </c>
      <c r="V87" s="193">
        <f t="shared" si="15"/>
        <v>0</v>
      </c>
      <c r="W87" s="193">
        <f t="shared" si="16"/>
        <v>0</v>
      </c>
      <c r="X87" s="194">
        <f t="shared" si="17"/>
        <v>0</v>
      </c>
      <c r="Y87" s="193">
        <f t="shared" si="18"/>
        <v>0</v>
      </c>
      <c r="Z87" s="193">
        <f t="shared" si="19"/>
        <v>0</v>
      </c>
      <c r="AA87" s="92" t="s">
        <v>761</v>
      </c>
      <c r="AB87" s="92" t="s">
        <v>763</v>
      </c>
      <c r="AC87" s="93" t="s">
        <v>729</v>
      </c>
      <c r="AD87" s="75"/>
      <c r="AE87" s="149"/>
      <c r="AF87" s="149"/>
      <c r="AG87" s="149"/>
      <c r="AH87" s="149"/>
      <c r="AI87" s="149"/>
      <c r="AJ87" s="149"/>
      <c r="AK87" s="93" t="s">
        <v>782</v>
      </c>
      <c r="AL87" s="195">
        <v>0</v>
      </c>
      <c r="AM87" s="195" t="s">
        <v>836</v>
      </c>
      <c r="AN87" s="205" t="s">
        <v>910</v>
      </c>
      <c r="AO87" s="93">
        <v>0</v>
      </c>
      <c r="AP87" s="93" t="s">
        <v>159</v>
      </c>
      <c r="AQ87" s="93" t="s">
        <v>520</v>
      </c>
      <c r="AR87" s="199"/>
      <c r="AS87" s="199"/>
    </row>
    <row r="88" spans="1:45" s="204" customFormat="1" ht="75.75" customHeight="1" thickBot="1">
      <c r="A88" s="220">
        <v>80</v>
      </c>
      <c r="B88" s="145" t="s">
        <v>687</v>
      </c>
      <c r="C88" s="217">
        <v>43361</v>
      </c>
      <c r="D88" s="145" t="s">
        <v>157</v>
      </c>
      <c r="E88" s="145" t="s">
        <v>541</v>
      </c>
      <c r="F88" s="145">
        <v>54</v>
      </c>
      <c r="G88" s="145" t="s">
        <v>401</v>
      </c>
      <c r="H88" s="198" t="s">
        <v>176</v>
      </c>
      <c r="I88" s="198" t="s">
        <v>183</v>
      </c>
      <c r="J88" s="145" t="s">
        <v>536</v>
      </c>
      <c r="K88" s="191" t="s">
        <v>752</v>
      </c>
      <c r="L88" s="191" t="s">
        <v>619</v>
      </c>
      <c r="M88" s="75">
        <v>3</v>
      </c>
      <c r="N88" s="191" t="s">
        <v>620</v>
      </c>
      <c r="O88" s="191"/>
      <c r="P88" s="191" t="s">
        <v>621</v>
      </c>
      <c r="Q88" s="191" t="s">
        <v>622</v>
      </c>
      <c r="R88" s="75">
        <v>1</v>
      </c>
      <c r="S88" s="101">
        <v>43374</v>
      </c>
      <c r="T88" s="101">
        <v>43725</v>
      </c>
      <c r="U88" s="192">
        <f t="shared" si="14"/>
        <v>50.142857142857146</v>
      </c>
      <c r="V88" s="193">
        <f t="shared" si="15"/>
        <v>0</v>
      </c>
      <c r="W88" s="193">
        <f t="shared" si="16"/>
        <v>0</v>
      </c>
      <c r="X88" s="194">
        <f t="shared" si="17"/>
        <v>0</v>
      </c>
      <c r="Y88" s="193">
        <f t="shared" si="18"/>
        <v>0</v>
      </c>
      <c r="Z88" s="193">
        <f t="shared" si="19"/>
        <v>0</v>
      </c>
      <c r="AA88" s="92" t="s">
        <v>761</v>
      </c>
      <c r="AB88" s="92" t="s">
        <v>763</v>
      </c>
      <c r="AC88" s="93" t="s">
        <v>729</v>
      </c>
      <c r="AD88" s="75"/>
      <c r="AE88" s="149"/>
      <c r="AF88" s="149"/>
      <c r="AG88" s="149"/>
      <c r="AH88" s="149"/>
      <c r="AI88" s="149"/>
      <c r="AJ88" s="149"/>
      <c r="AK88" s="93" t="s">
        <v>782</v>
      </c>
      <c r="AL88" s="195">
        <v>0</v>
      </c>
      <c r="AM88" s="195" t="s">
        <v>836</v>
      </c>
      <c r="AN88" s="205" t="s">
        <v>911</v>
      </c>
      <c r="AO88" s="93">
        <v>0</v>
      </c>
      <c r="AP88" s="93" t="s">
        <v>159</v>
      </c>
      <c r="AQ88" s="93" t="s">
        <v>520</v>
      </c>
      <c r="AR88" s="199"/>
      <c r="AS88" s="199"/>
    </row>
    <row r="89" spans="1:45" s="204" customFormat="1" ht="75.75" customHeight="1" thickBot="1">
      <c r="A89" s="220">
        <v>81</v>
      </c>
      <c r="B89" s="145" t="s">
        <v>688</v>
      </c>
      <c r="C89" s="217">
        <v>43361</v>
      </c>
      <c r="D89" s="145" t="s">
        <v>157</v>
      </c>
      <c r="E89" s="145" t="s">
        <v>541</v>
      </c>
      <c r="F89" s="145">
        <v>54</v>
      </c>
      <c r="G89" s="145" t="s">
        <v>401</v>
      </c>
      <c r="H89" s="198" t="s">
        <v>176</v>
      </c>
      <c r="I89" s="198" t="s">
        <v>183</v>
      </c>
      <c r="J89" s="145" t="s">
        <v>536</v>
      </c>
      <c r="K89" s="191" t="s">
        <v>752</v>
      </c>
      <c r="L89" s="191" t="s">
        <v>623</v>
      </c>
      <c r="M89" s="75">
        <v>4</v>
      </c>
      <c r="N89" s="191" t="s">
        <v>624</v>
      </c>
      <c r="O89" s="191"/>
      <c r="P89" s="191" t="s">
        <v>625</v>
      </c>
      <c r="Q89" s="191" t="s">
        <v>626</v>
      </c>
      <c r="R89" s="75">
        <v>1</v>
      </c>
      <c r="S89" s="101">
        <v>43374</v>
      </c>
      <c r="T89" s="101">
        <v>43725</v>
      </c>
      <c r="U89" s="192">
        <f t="shared" si="14"/>
        <v>50.142857142857146</v>
      </c>
      <c r="V89" s="193">
        <f t="shared" si="15"/>
        <v>0</v>
      </c>
      <c r="W89" s="193">
        <f t="shared" si="16"/>
        <v>0</v>
      </c>
      <c r="X89" s="194">
        <f t="shared" si="17"/>
        <v>0</v>
      </c>
      <c r="Y89" s="193">
        <f t="shared" si="18"/>
        <v>0</v>
      </c>
      <c r="Z89" s="193">
        <f t="shared" si="19"/>
        <v>0</v>
      </c>
      <c r="AA89" s="92" t="s">
        <v>761</v>
      </c>
      <c r="AB89" s="92" t="s">
        <v>763</v>
      </c>
      <c r="AC89" s="93" t="s">
        <v>729</v>
      </c>
      <c r="AD89" s="75"/>
      <c r="AE89" s="149"/>
      <c r="AF89" s="149"/>
      <c r="AG89" s="149"/>
      <c r="AH89" s="149"/>
      <c r="AI89" s="149"/>
      <c r="AJ89" s="149"/>
      <c r="AK89" s="93" t="s">
        <v>782</v>
      </c>
      <c r="AL89" s="195">
        <v>0</v>
      </c>
      <c r="AM89" s="195" t="s">
        <v>836</v>
      </c>
      <c r="AN89" s="205" t="s">
        <v>912</v>
      </c>
      <c r="AO89" s="93">
        <v>0</v>
      </c>
      <c r="AP89" s="93" t="s">
        <v>159</v>
      </c>
      <c r="AQ89" s="93" t="s">
        <v>520</v>
      </c>
      <c r="AR89" s="199"/>
      <c r="AS89" s="199"/>
    </row>
    <row r="90" spans="1:45" s="204" customFormat="1" ht="75.75" customHeight="1" thickBot="1">
      <c r="A90" s="220">
        <v>82</v>
      </c>
      <c r="B90" s="145" t="s">
        <v>689</v>
      </c>
      <c r="C90" s="217">
        <v>43361</v>
      </c>
      <c r="D90" s="145" t="s">
        <v>157</v>
      </c>
      <c r="E90" s="145" t="s">
        <v>541</v>
      </c>
      <c r="F90" s="145">
        <v>54</v>
      </c>
      <c r="G90" s="145" t="s">
        <v>401</v>
      </c>
      <c r="H90" s="198" t="s">
        <v>176</v>
      </c>
      <c r="I90" s="198" t="s">
        <v>183</v>
      </c>
      <c r="J90" s="145" t="s">
        <v>538</v>
      </c>
      <c r="K90" s="191" t="s">
        <v>755</v>
      </c>
      <c r="L90" s="191" t="s">
        <v>627</v>
      </c>
      <c r="M90" s="75">
        <v>1</v>
      </c>
      <c r="N90" s="191" t="s">
        <v>628</v>
      </c>
      <c r="O90" s="191"/>
      <c r="P90" s="191" t="s">
        <v>629</v>
      </c>
      <c r="Q90" s="191" t="s">
        <v>630</v>
      </c>
      <c r="R90" s="75">
        <v>1</v>
      </c>
      <c r="S90" s="101">
        <v>43374</v>
      </c>
      <c r="T90" s="101">
        <v>43725</v>
      </c>
      <c r="U90" s="192">
        <f t="shared" si="14"/>
        <v>50.142857142857146</v>
      </c>
      <c r="V90" s="193">
        <f t="shared" si="15"/>
        <v>0</v>
      </c>
      <c r="W90" s="193">
        <f t="shared" si="16"/>
        <v>0</v>
      </c>
      <c r="X90" s="194">
        <f t="shared" si="17"/>
        <v>0</v>
      </c>
      <c r="Y90" s="193">
        <f t="shared" si="18"/>
        <v>0</v>
      </c>
      <c r="Z90" s="193">
        <f t="shared" si="19"/>
        <v>0</v>
      </c>
      <c r="AA90" s="92" t="s">
        <v>761</v>
      </c>
      <c r="AB90" s="92" t="s">
        <v>763</v>
      </c>
      <c r="AC90" s="93" t="s">
        <v>732</v>
      </c>
      <c r="AD90" s="75"/>
      <c r="AE90" s="149"/>
      <c r="AF90" s="149"/>
      <c r="AG90" s="149"/>
      <c r="AH90" s="149"/>
      <c r="AI90" s="149"/>
      <c r="AJ90" s="149"/>
      <c r="AK90" s="93"/>
      <c r="AL90" s="195">
        <v>0</v>
      </c>
      <c r="AM90" s="195" t="s">
        <v>836</v>
      </c>
      <c r="AN90" s="205" t="s">
        <v>940</v>
      </c>
      <c r="AO90" s="93">
        <v>0</v>
      </c>
      <c r="AP90" s="93" t="s">
        <v>159</v>
      </c>
      <c r="AQ90" s="93" t="s">
        <v>520</v>
      </c>
      <c r="AR90" s="199"/>
      <c r="AS90" s="199"/>
    </row>
    <row r="91" spans="1:45" s="204" customFormat="1" ht="75.75" customHeight="1" thickBot="1">
      <c r="A91" s="220">
        <v>83</v>
      </c>
      <c r="B91" s="145" t="s">
        <v>690</v>
      </c>
      <c r="C91" s="217" t="s">
        <v>402</v>
      </c>
      <c r="D91" s="145" t="s">
        <v>157</v>
      </c>
      <c r="E91" s="145" t="s">
        <v>773</v>
      </c>
      <c r="F91" s="145">
        <v>48</v>
      </c>
      <c r="G91" s="145" t="s">
        <v>401</v>
      </c>
      <c r="H91" s="145" t="s">
        <v>168</v>
      </c>
      <c r="I91" s="145" t="s">
        <v>192</v>
      </c>
      <c r="J91" s="145" t="s">
        <v>489</v>
      </c>
      <c r="K91" s="191" t="s">
        <v>488</v>
      </c>
      <c r="L91" s="191" t="s">
        <v>487</v>
      </c>
      <c r="M91" s="75">
        <v>1</v>
      </c>
      <c r="N91" s="191" t="s">
        <v>486</v>
      </c>
      <c r="O91" s="191"/>
      <c r="P91" s="191" t="s">
        <v>485</v>
      </c>
      <c r="Q91" s="191" t="s">
        <v>485</v>
      </c>
      <c r="R91" s="75">
        <v>1</v>
      </c>
      <c r="S91" s="94" t="s">
        <v>400</v>
      </c>
      <c r="T91" s="94" t="s">
        <v>459</v>
      </c>
      <c r="U91" s="192">
        <f t="shared" ref="U91:U105" si="26">DATEDIF(S91,T91,"D")/7</f>
        <v>44.428571428571431</v>
      </c>
      <c r="V91" s="193">
        <f t="shared" ref="V91:V105" si="27">+AL91</f>
        <v>100</v>
      </c>
      <c r="W91" s="193">
        <f t="shared" ref="W91:W105" si="28">IF(R91=0,0,IF(V91/R91&gt;1,1,V91/R91))</f>
        <v>1</v>
      </c>
      <c r="X91" s="194">
        <f t="shared" ref="X91:X105" si="29">U91*W91</f>
        <v>44.428571428571431</v>
      </c>
      <c r="Y91" s="193">
        <f t="shared" ref="Y91:Y105" si="30">IF(T91&lt;=$Y$4,X91,0)</f>
        <v>0</v>
      </c>
      <c r="Z91" s="193">
        <f t="shared" ref="Z91:Z105" si="31">IF($Y$4&gt;=T91,U91,0)</f>
        <v>0</v>
      </c>
      <c r="AA91" s="92" t="s">
        <v>761</v>
      </c>
      <c r="AB91" s="92" t="s">
        <v>764</v>
      </c>
      <c r="AC91" s="93" t="s">
        <v>726</v>
      </c>
      <c r="AD91" s="75"/>
      <c r="AE91" s="211"/>
      <c r="AF91" s="211"/>
      <c r="AG91" s="211"/>
      <c r="AH91" s="211"/>
      <c r="AI91" s="211"/>
      <c r="AJ91" s="211"/>
      <c r="AK91" s="93"/>
      <c r="AL91" s="195">
        <v>100</v>
      </c>
      <c r="AM91" s="195" t="s">
        <v>838</v>
      </c>
      <c r="AN91" s="205" t="s">
        <v>921</v>
      </c>
      <c r="AO91" s="93">
        <v>100</v>
      </c>
      <c r="AP91" s="93" t="s">
        <v>185</v>
      </c>
      <c r="AQ91" s="93" t="s">
        <v>520</v>
      </c>
      <c r="AR91" s="199">
        <v>5</v>
      </c>
      <c r="AS91" s="199">
        <v>1</v>
      </c>
    </row>
    <row r="92" spans="1:45" s="204" customFormat="1" ht="75.75" customHeight="1" thickBot="1">
      <c r="A92" s="220">
        <v>84</v>
      </c>
      <c r="B92" s="145" t="s">
        <v>691</v>
      </c>
      <c r="C92" s="145" t="s">
        <v>402</v>
      </c>
      <c r="D92" s="145" t="s">
        <v>157</v>
      </c>
      <c r="E92" s="145" t="s">
        <v>773</v>
      </c>
      <c r="F92" s="145">
        <v>48</v>
      </c>
      <c r="G92" s="145" t="s">
        <v>401</v>
      </c>
      <c r="H92" s="198" t="s">
        <v>176</v>
      </c>
      <c r="I92" s="198" t="s">
        <v>183</v>
      </c>
      <c r="J92" s="145" t="s">
        <v>476</v>
      </c>
      <c r="K92" s="191" t="s">
        <v>475</v>
      </c>
      <c r="L92" s="191" t="s">
        <v>474</v>
      </c>
      <c r="M92" s="75">
        <v>1</v>
      </c>
      <c r="N92" s="191" t="s">
        <v>473</v>
      </c>
      <c r="O92" s="191"/>
      <c r="P92" s="191" t="s">
        <v>472</v>
      </c>
      <c r="Q92" s="191" t="s">
        <v>472</v>
      </c>
      <c r="R92" s="75">
        <v>1</v>
      </c>
      <c r="S92" s="94" t="s">
        <v>400</v>
      </c>
      <c r="T92" s="94" t="s">
        <v>459</v>
      </c>
      <c r="U92" s="192">
        <f t="shared" si="26"/>
        <v>44.428571428571431</v>
      </c>
      <c r="V92" s="193">
        <f t="shared" si="27"/>
        <v>100</v>
      </c>
      <c r="W92" s="193">
        <f t="shared" si="28"/>
        <v>1</v>
      </c>
      <c r="X92" s="194">
        <f t="shared" si="29"/>
        <v>44.428571428571431</v>
      </c>
      <c r="Y92" s="193">
        <f t="shared" si="30"/>
        <v>0</v>
      </c>
      <c r="Z92" s="193">
        <f t="shared" si="31"/>
        <v>0</v>
      </c>
      <c r="AA92" s="92" t="s">
        <v>761</v>
      </c>
      <c r="AB92" s="92" t="s">
        <v>764</v>
      </c>
      <c r="AC92" s="93" t="s">
        <v>725</v>
      </c>
      <c r="AD92" s="75"/>
      <c r="AE92" s="218"/>
      <c r="AF92" s="219"/>
      <c r="AG92" s="219"/>
      <c r="AH92" s="219"/>
      <c r="AI92" s="219"/>
      <c r="AJ92" s="219"/>
      <c r="AK92" s="93" t="s">
        <v>782</v>
      </c>
      <c r="AL92" s="195">
        <v>100</v>
      </c>
      <c r="AM92" s="195" t="s">
        <v>838</v>
      </c>
      <c r="AN92" s="205" t="s">
        <v>922</v>
      </c>
      <c r="AO92" s="93">
        <v>100</v>
      </c>
      <c r="AP92" s="93" t="s">
        <v>185</v>
      </c>
      <c r="AQ92" s="93" t="s">
        <v>520</v>
      </c>
      <c r="AR92" s="199">
        <v>5</v>
      </c>
      <c r="AS92" s="199">
        <v>1</v>
      </c>
    </row>
    <row r="93" spans="1:45" s="204" customFormat="1" ht="75.75" customHeight="1" thickBot="1">
      <c r="A93" s="220">
        <v>85</v>
      </c>
      <c r="B93" s="145" t="s">
        <v>692</v>
      </c>
      <c r="C93" s="145" t="s">
        <v>402</v>
      </c>
      <c r="D93" s="145" t="s">
        <v>157</v>
      </c>
      <c r="E93" s="145" t="s">
        <v>773</v>
      </c>
      <c r="F93" s="145">
        <v>48</v>
      </c>
      <c r="G93" s="145" t="s">
        <v>401</v>
      </c>
      <c r="H93" s="198" t="s">
        <v>176</v>
      </c>
      <c r="I93" s="198" t="s">
        <v>183</v>
      </c>
      <c r="J93" s="145" t="s">
        <v>471</v>
      </c>
      <c r="K93" s="191" t="s">
        <v>470</v>
      </c>
      <c r="L93" s="191" t="s">
        <v>469</v>
      </c>
      <c r="M93" s="75">
        <v>1</v>
      </c>
      <c r="N93" s="191" t="s">
        <v>468</v>
      </c>
      <c r="O93" s="191"/>
      <c r="P93" s="191" t="s">
        <v>467</v>
      </c>
      <c r="Q93" s="191" t="s">
        <v>466</v>
      </c>
      <c r="R93" s="75">
        <v>1</v>
      </c>
      <c r="S93" s="94" t="s">
        <v>400</v>
      </c>
      <c r="T93" s="94" t="s">
        <v>459</v>
      </c>
      <c r="U93" s="192">
        <f t="shared" si="26"/>
        <v>44.428571428571431</v>
      </c>
      <c r="V93" s="193">
        <f t="shared" si="27"/>
        <v>100</v>
      </c>
      <c r="W93" s="193">
        <f t="shared" si="28"/>
        <v>1</v>
      </c>
      <c r="X93" s="194">
        <f t="shared" si="29"/>
        <v>44.428571428571431</v>
      </c>
      <c r="Y93" s="193">
        <f t="shared" si="30"/>
        <v>0</v>
      </c>
      <c r="Z93" s="193">
        <f t="shared" si="31"/>
        <v>0</v>
      </c>
      <c r="AA93" s="92" t="s">
        <v>761</v>
      </c>
      <c r="AB93" s="92" t="s">
        <v>764</v>
      </c>
      <c r="AC93" s="93" t="s">
        <v>725</v>
      </c>
      <c r="AD93" s="75"/>
      <c r="AE93" s="149"/>
      <c r="AF93" s="149"/>
      <c r="AG93" s="149"/>
      <c r="AH93" s="149"/>
      <c r="AI93" s="149"/>
      <c r="AJ93" s="149"/>
      <c r="AK93" s="93" t="s">
        <v>782</v>
      </c>
      <c r="AL93" s="195">
        <v>100</v>
      </c>
      <c r="AM93" s="195" t="s">
        <v>838</v>
      </c>
      <c r="AN93" s="205" t="s">
        <v>922</v>
      </c>
      <c r="AO93" s="93">
        <v>100</v>
      </c>
      <c r="AP93" s="93" t="s">
        <v>185</v>
      </c>
      <c r="AQ93" s="93" t="s">
        <v>520</v>
      </c>
      <c r="AR93" s="199">
        <v>5</v>
      </c>
      <c r="AS93" s="199">
        <v>1</v>
      </c>
    </row>
    <row r="94" spans="1:45" s="204" customFormat="1" ht="75.75" customHeight="1" thickBot="1">
      <c r="A94" s="220">
        <v>86</v>
      </c>
      <c r="B94" s="145" t="s">
        <v>693</v>
      </c>
      <c r="C94" s="145" t="s">
        <v>177</v>
      </c>
      <c r="D94" s="145" t="s">
        <v>157</v>
      </c>
      <c r="E94" s="145" t="s">
        <v>773</v>
      </c>
      <c r="F94" s="145">
        <v>53</v>
      </c>
      <c r="G94" s="145" t="s">
        <v>169</v>
      </c>
      <c r="H94" s="145" t="s">
        <v>168</v>
      </c>
      <c r="I94" s="145" t="s">
        <v>192</v>
      </c>
      <c r="J94" s="145" t="s">
        <v>298</v>
      </c>
      <c r="K94" s="191" t="s">
        <v>306</v>
      </c>
      <c r="L94" s="191" t="s">
        <v>305</v>
      </c>
      <c r="M94" s="75">
        <v>1</v>
      </c>
      <c r="N94" s="191" t="s">
        <v>235</v>
      </c>
      <c r="O94" s="191"/>
      <c r="P94" s="191" t="s">
        <v>234</v>
      </c>
      <c r="Q94" s="191" t="s">
        <v>304</v>
      </c>
      <c r="R94" s="75">
        <v>1</v>
      </c>
      <c r="S94" s="94" t="s">
        <v>170</v>
      </c>
      <c r="T94" s="94" t="s">
        <v>194</v>
      </c>
      <c r="U94" s="192">
        <f t="shared" si="26"/>
        <v>22.142857142857142</v>
      </c>
      <c r="V94" s="193">
        <f t="shared" si="27"/>
        <v>100</v>
      </c>
      <c r="W94" s="193">
        <f t="shared" si="28"/>
        <v>1</v>
      </c>
      <c r="X94" s="194">
        <f t="shared" si="29"/>
        <v>22.142857142857142</v>
      </c>
      <c r="Y94" s="193">
        <f t="shared" si="30"/>
        <v>0</v>
      </c>
      <c r="Z94" s="193">
        <f t="shared" si="31"/>
        <v>0</v>
      </c>
      <c r="AA94" s="92" t="s">
        <v>761</v>
      </c>
      <c r="AB94" s="92" t="s">
        <v>764</v>
      </c>
      <c r="AC94" s="207" t="s">
        <v>726</v>
      </c>
      <c r="AD94" s="75"/>
      <c r="AE94" s="75"/>
      <c r="AF94" s="149"/>
      <c r="AG94" s="149"/>
      <c r="AH94" s="149"/>
      <c r="AI94" s="209"/>
      <c r="AJ94" s="149"/>
      <c r="AK94" s="93"/>
      <c r="AL94" s="195">
        <v>100</v>
      </c>
      <c r="AM94" s="195" t="s">
        <v>838</v>
      </c>
      <c r="AN94" s="205" t="s">
        <v>923</v>
      </c>
      <c r="AO94" s="93">
        <v>100</v>
      </c>
      <c r="AP94" s="93" t="s">
        <v>185</v>
      </c>
      <c r="AQ94" s="93" t="s">
        <v>520</v>
      </c>
      <c r="AR94" s="199">
        <v>5</v>
      </c>
      <c r="AS94" s="199">
        <v>1</v>
      </c>
    </row>
    <row r="95" spans="1:45" s="204" customFormat="1" ht="75.75" customHeight="1" thickBot="1">
      <c r="A95" s="220">
        <v>87</v>
      </c>
      <c r="B95" s="145" t="s">
        <v>694</v>
      </c>
      <c r="C95" s="145" t="s">
        <v>160</v>
      </c>
      <c r="D95" s="145" t="s">
        <v>157</v>
      </c>
      <c r="E95" s="145" t="s">
        <v>773</v>
      </c>
      <c r="F95" s="145">
        <v>57</v>
      </c>
      <c r="G95" s="145" t="s">
        <v>169</v>
      </c>
      <c r="H95" s="145" t="s">
        <v>168</v>
      </c>
      <c r="I95" s="145" t="s">
        <v>192</v>
      </c>
      <c r="J95" s="145" t="s">
        <v>298</v>
      </c>
      <c r="K95" s="191" t="s">
        <v>303</v>
      </c>
      <c r="L95" s="191" t="s">
        <v>302</v>
      </c>
      <c r="M95" s="75">
        <v>1</v>
      </c>
      <c r="N95" s="191" t="s">
        <v>301</v>
      </c>
      <c r="O95" s="191"/>
      <c r="P95" s="191" t="s">
        <v>300</v>
      </c>
      <c r="Q95" s="191" t="s">
        <v>299</v>
      </c>
      <c r="R95" s="75">
        <v>1</v>
      </c>
      <c r="S95" s="94" t="s">
        <v>160</v>
      </c>
      <c r="T95" s="94" t="s">
        <v>227</v>
      </c>
      <c r="U95" s="192">
        <f t="shared" si="26"/>
        <v>22.714285714285715</v>
      </c>
      <c r="V95" s="193">
        <f t="shared" si="27"/>
        <v>100</v>
      </c>
      <c r="W95" s="193">
        <f t="shared" si="28"/>
        <v>1</v>
      </c>
      <c r="X95" s="194">
        <f t="shared" si="29"/>
        <v>22.714285714285715</v>
      </c>
      <c r="Y95" s="193">
        <f t="shared" si="30"/>
        <v>0</v>
      </c>
      <c r="Z95" s="193">
        <f t="shared" si="31"/>
        <v>0</v>
      </c>
      <c r="AA95" s="92" t="s">
        <v>761</v>
      </c>
      <c r="AB95" s="92" t="s">
        <v>764</v>
      </c>
      <c r="AC95" s="93" t="s">
        <v>726</v>
      </c>
      <c r="AD95" s="75"/>
      <c r="AE95" s="93"/>
      <c r="AF95" s="149"/>
      <c r="AG95" s="149"/>
      <c r="AH95" s="209"/>
      <c r="AI95" s="149"/>
      <c r="AJ95" s="149"/>
      <c r="AK95" s="93"/>
      <c r="AL95" s="195">
        <v>100</v>
      </c>
      <c r="AM95" s="195" t="s">
        <v>838</v>
      </c>
      <c r="AN95" s="205" t="s">
        <v>924</v>
      </c>
      <c r="AO95" s="93">
        <v>100</v>
      </c>
      <c r="AP95" s="93" t="s">
        <v>185</v>
      </c>
      <c r="AQ95" s="93" t="s">
        <v>520</v>
      </c>
      <c r="AR95" s="199">
        <v>5</v>
      </c>
      <c r="AS95" s="199">
        <v>1</v>
      </c>
    </row>
    <row r="96" spans="1:45" s="204" customFormat="1" ht="75.75" customHeight="1" thickBot="1">
      <c r="A96" s="220">
        <v>88</v>
      </c>
      <c r="B96" s="145" t="s">
        <v>695</v>
      </c>
      <c r="C96" s="145" t="s">
        <v>160</v>
      </c>
      <c r="D96" s="145" t="s">
        <v>157</v>
      </c>
      <c r="E96" s="145" t="s">
        <v>773</v>
      </c>
      <c r="F96" s="145">
        <v>57</v>
      </c>
      <c r="G96" s="145" t="s">
        <v>169</v>
      </c>
      <c r="H96" s="145" t="s">
        <v>168</v>
      </c>
      <c r="I96" s="145" t="s">
        <v>192</v>
      </c>
      <c r="J96" s="145" t="s">
        <v>267</v>
      </c>
      <c r="K96" s="191" t="s">
        <v>266</v>
      </c>
      <c r="L96" s="191" t="s">
        <v>265</v>
      </c>
      <c r="M96" s="75">
        <v>1</v>
      </c>
      <c r="N96" s="191" t="s">
        <v>264</v>
      </c>
      <c r="O96" s="191"/>
      <c r="P96" s="191" t="s">
        <v>263</v>
      </c>
      <c r="Q96" s="191" t="s">
        <v>262</v>
      </c>
      <c r="R96" s="75">
        <v>1</v>
      </c>
      <c r="S96" s="94" t="s">
        <v>160</v>
      </c>
      <c r="T96" s="94" t="s">
        <v>227</v>
      </c>
      <c r="U96" s="192">
        <f t="shared" si="26"/>
        <v>22.714285714285715</v>
      </c>
      <c r="V96" s="193">
        <f t="shared" si="27"/>
        <v>100</v>
      </c>
      <c r="W96" s="193">
        <f t="shared" si="28"/>
        <v>1</v>
      </c>
      <c r="X96" s="194">
        <f t="shared" si="29"/>
        <v>22.714285714285715</v>
      </c>
      <c r="Y96" s="193">
        <f t="shared" si="30"/>
        <v>0</v>
      </c>
      <c r="Z96" s="193">
        <f t="shared" si="31"/>
        <v>0</v>
      </c>
      <c r="AA96" s="92" t="s">
        <v>761</v>
      </c>
      <c r="AB96" s="92" t="s">
        <v>764</v>
      </c>
      <c r="AC96" s="93" t="s">
        <v>726</v>
      </c>
      <c r="AD96" s="75"/>
      <c r="AE96" s="93"/>
      <c r="AF96" s="149"/>
      <c r="AG96" s="149"/>
      <c r="AH96" s="209"/>
      <c r="AI96" s="209"/>
      <c r="AJ96" s="149"/>
      <c r="AK96" s="93"/>
      <c r="AL96" s="195">
        <v>100</v>
      </c>
      <c r="AM96" s="195" t="s">
        <v>838</v>
      </c>
      <c r="AN96" s="205" t="s">
        <v>925</v>
      </c>
      <c r="AO96" s="93">
        <v>100</v>
      </c>
      <c r="AP96" s="93" t="s">
        <v>185</v>
      </c>
      <c r="AQ96" s="93" t="s">
        <v>520</v>
      </c>
      <c r="AR96" s="199">
        <v>5</v>
      </c>
      <c r="AS96" s="199">
        <v>1</v>
      </c>
    </row>
    <row r="97" spans="1:45" s="204" customFormat="1" ht="75.75" customHeight="1" thickBot="1">
      <c r="A97" s="220">
        <v>89</v>
      </c>
      <c r="B97" s="145" t="s">
        <v>696</v>
      </c>
      <c r="C97" s="145" t="s">
        <v>160</v>
      </c>
      <c r="D97" s="145" t="s">
        <v>157</v>
      </c>
      <c r="E97" s="145" t="s">
        <v>773</v>
      </c>
      <c r="F97" s="145">
        <v>57</v>
      </c>
      <c r="G97" s="145" t="s">
        <v>169</v>
      </c>
      <c r="H97" s="145" t="s">
        <v>168</v>
      </c>
      <c r="I97" s="145" t="s">
        <v>192</v>
      </c>
      <c r="J97" s="145" t="s">
        <v>254</v>
      </c>
      <c r="K97" s="191" t="s">
        <v>261</v>
      </c>
      <c r="L97" s="191" t="s">
        <v>260</v>
      </c>
      <c r="M97" s="75">
        <v>1</v>
      </c>
      <c r="N97" s="191" t="s">
        <v>259</v>
      </c>
      <c r="O97" s="191"/>
      <c r="P97" s="191" t="s">
        <v>258</v>
      </c>
      <c r="Q97" s="191" t="s">
        <v>257</v>
      </c>
      <c r="R97" s="75">
        <v>1</v>
      </c>
      <c r="S97" s="94" t="s">
        <v>160</v>
      </c>
      <c r="T97" s="94" t="s">
        <v>227</v>
      </c>
      <c r="U97" s="192">
        <f t="shared" si="26"/>
        <v>22.714285714285715</v>
      </c>
      <c r="V97" s="193">
        <f t="shared" si="27"/>
        <v>100</v>
      </c>
      <c r="W97" s="193">
        <f t="shared" si="28"/>
        <v>1</v>
      </c>
      <c r="X97" s="194">
        <f t="shared" si="29"/>
        <v>22.714285714285715</v>
      </c>
      <c r="Y97" s="193">
        <f t="shared" si="30"/>
        <v>0</v>
      </c>
      <c r="Z97" s="193">
        <f t="shared" si="31"/>
        <v>0</v>
      </c>
      <c r="AA97" s="92" t="s">
        <v>761</v>
      </c>
      <c r="AB97" s="92" t="s">
        <v>764</v>
      </c>
      <c r="AC97" s="93" t="s">
        <v>726</v>
      </c>
      <c r="AD97" s="75"/>
      <c r="AE97" s="149"/>
      <c r="AF97" s="149"/>
      <c r="AG97" s="149"/>
      <c r="AH97" s="149"/>
      <c r="AI97" s="149"/>
      <c r="AJ97" s="149"/>
      <c r="AK97" s="93"/>
      <c r="AL97" s="195">
        <v>100</v>
      </c>
      <c r="AM97" s="195" t="s">
        <v>838</v>
      </c>
      <c r="AN97" s="205" t="s">
        <v>926</v>
      </c>
      <c r="AO97" s="93">
        <v>100</v>
      </c>
      <c r="AP97" s="93" t="s">
        <v>185</v>
      </c>
      <c r="AQ97" s="93" t="s">
        <v>520</v>
      </c>
      <c r="AR97" s="199">
        <v>5</v>
      </c>
      <c r="AS97" s="199">
        <v>1</v>
      </c>
    </row>
    <row r="98" spans="1:45" s="204" customFormat="1" ht="75.75" customHeight="1" thickBot="1">
      <c r="A98" s="220">
        <v>90</v>
      </c>
      <c r="B98" s="145" t="s">
        <v>697</v>
      </c>
      <c r="C98" s="145" t="s">
        <v>177</v>
      </c>
      <c r="D98" s="145" t="s">
        <v>157</v>
      </c>
      <c r="E98" s="145" t="s">
        <v>773</v>
      </c>
      <c r="F98" s="145">
        <v>53</v>
      </c>
      <c r="G98" s="145" t="s">
        <v>169</v>
      </c>
      <c r="H98" s="145" t="s">
        <v>168</v>
      </c>
      <c r="I98" s="145" t="s">
        <v>192</v>
      </c>
      <c r="J98" s="145" t="s">
        <v>226</v>
      </c>
      <c r="K98" s="191" t="s">
        <v>237</v>
      </c>
      <c r="L98" s="191" t="s">
        <v>236</v>
      </c>
      <c r="M98" s="75">
        <v>1</v>
      </c>
      <c r="N98" s="191" t="s">
        <v>235</v>
      </c>
      <c r="O98" s="191"/>
      <c r="P98" s="191" t="s">
        <v>234</v>
      </c>
      <c r="Q98" s="191" t="s">
        <v>233</v>
      </c>
      <c r="R98" s="75">
        <v>1</v>
      </c>
      <c r="S98" s="94" t="s">
        <v>170</v>
      </c>
      <c r="T98" s="94" t="s">
        <v>194</v>
      </c>
      <c r="U98" s="192">
        <f t="shared" si="26"/>
        <v>22.142857142857142</v>
      </c>
      <c r="V98" s="193">
        <f t="shared" si="27"/>
        <v>100</v>
      </c>
      <c r="W98" s="193">
        <f t="shared" si="28"/>
        <v>1</v>
      </c>
      <c r="X98" s="194">
        <f t="shared" si="29"/>
        <v>22.142857142857142</v>
      </c>
      <c r="Y98" s="193">
        <f t="shared" si="30"/>
        <v>0</v>
      </c>
      <c r="Z98" s="193">
        <f t="shared" si="31"/>
        <v>0</v>
      </c>
      <c r="AA98" s="92" t="s">
        <v>761</v>
      </c>
      <c r="AB98" s="92" t="s">
        <v>764</v>
      </c>
      <c r="AC98" s="207" t="s">
        <v>726</v>
      </c>
      <c r="AD98" s="75"/>
      <c r="AE98" s="93"/>
      <c r="AF98" s="149"/>
      <c r="AG98" s="149"/>
      <c r="AH98" s="209"/>
      <c r="AI98" s="209"/>
      <c r="AJ98" s="149"/>
      <c r="AK98" s="93"/>
      <c r="AL98" s="195">
        <v>100</v>
      </c>
      <c r="AM98" s="195" t="s">
        <v>838</v>
      </c>
      <c r="AN98" s="205" t="s">
        <v>927</v>
      </c>
      <c r="AO98" s="93">
        <v>100</v>
      </c>
      <c r="AP98" s="93" t="s">
        <v>185</v>
      </c>
      <c r="AQ98" s="93" t="s">
        <v>520</v>
      </c>
      <c r="AR98" s="199">
        <v>5</v>
      </c>
      <c r="AS98" s="199">
        <v>1</v>
      </c>
    </row>
    <row r="99" spans="1:45" s="204" customFormat="1" ht="75.75" customHeight="1" thickBot="1">
      <c r="A99" s="220">
        <v>91</v>
      </c>
      <c r="B99" s="145" t="s">
        <v>698</v>
      </c>
      <c r="C99" s="145" t="s">
        <v>160</v>
      </c>
      <c r="D99" s="145" t="s">
        <v>157</v>
      </c>
      <c r="E99" s="145" t="s">
        <v>773</v>
      </c>
      <c r="F99" s="145">
        <v>57</v>
      </c>
      <c r="G99" s="145" t="s">
        <v>169</v>
      </c>
      <c r="H99" s="145" t="s">
        <v>168</v>
      </c>
      <c r="I99" s="145" t="s">
        <v>192</v>
      </c>
      <c r="J99" s="145" t="s">
        <v>226</v>
      </c>
      <c r="K99" s="191" t="s">
        <v>232</v>
      </c>
      <c r="L99" s="191" t="s">
        <v>231</v>
      </c>
      <c r="M99" s="75">
        <v>1</v>
      </c>
      <c r="N99" s="191" t="s">
        <v>230</v>
      </c>
      <c r="O99" s="191"/>
      <c r="P99" s="191" t="s">
        <v>229</v>
      </c>
      <c r="Q99" s="191" t="s">
        <v>228</v>
      </c>
      <c r="R99" s="75">
        <v>1</v>
      </c>
      <c r="S99" s="94" t="s">
        <v>160</v>
      </c>
      <c r="T99" s="94" t="s">
        <v>227</v>
      </c>
      <c r="U99" s="192">
        <f t="shared" si="26"/>
        <v>22.714285714285715</v>
      </c>
      <c r="V99" s="193">
        <f t="shared" si="27"/>
        <v>100</v>
      </c>
      <c r="W99" s="193">
        <f t="shared" si="28"/>
        <v>1</v>
      </c>
      <c r="X99" s="194">
        <f t="shared" si="29"/>
        <v>22.714285714285715</v>
      </c>
      <c r="Y99" s="193">
        <f t="shared" si="30"/>
        <v>0</v>
      </c>
      <c r="Z99" s="193">
        <f t="shared" si="31"/>
        <v>0</v>
      </c>
      <c r="AA99" s="92" t="s">
        <v>761</v>
      </c>
      <c r="AB99" s="92" t="s">
        <v>764</v>
      </c>
      <c r="AC99" s="93" t="s">
        <v>726</v>
      </c>
      <c r="AD99" s="75"/>
      <c r="AE99" s="149"/>
      <c r="AF99" s="149"/>
      <c r="AG99" s="149"/>
      <c r="AH99" s="149"/>
      <c r="AI99" s="149"/>
      <c r="AJ99" s="149"/>
      <c r="AK99" s="93"/>
      <c r="AL99" s="195">
        <v>100</v>
      </c>
      <c r="AM99" s="195" t="s">
        <v>838</v>
      </c>
      <c r="AN99" s="205" t="s">
        <v>928</v>
      </c>
      <c r="AO99" s="93">
        <v>100</v>
      </c>
      <c r="AP99" s="93" t="s">
        <v>185</v>
      </c>
      <c r="AQ99" s="93" t="s">
        <v>520</v>
      </c>
      <c r="AR99" s="199">
        <v>5</v>
      </c>
      <c r="AS99" s="199">
        <v>1</v>
      </c>
    </row>
    <row r="100" spans="1:45" s="204" customFormat="1" ht="75.75" customHeight="1" thickBot="1">
      <c r="A100" s="220">
        <v>92</v>
      </c>
      <c r="B100" s="145" t="s">
        <v>699</v>
      </c>
      <c r="C100" s="145" t="s">
        <v>177</v>
      </c>
      <c r="D100" s="145" t="s">
        <v>157</v>
      </c>
      <c r="E100" s="145" t="s">
        <v>773</v>
      </c>
      <c r="F100" s="145">
        <v>53</v>
      </c>
      <c r="G100" s="145" t="s">
        <v>169</v>
      </c>
      <c r="H100" s="145" t="s">
        <v>168</v>
      </c>
      <c r="I100" s="145" t="s">
        <v>192</v>
      </c>
      <c r="J100" s="145" t="s">
        <v>206</v>
      </c>
      <c r="K100" s="191" t="s">
        <v>205</v>
      </c>
      <c r="L100" s="191" t="s">
        <v>204</v>
      </c>
      <c r="M100" s="75">
        <v>1</v>
      </c>
      <c r="N100" s="191" t="s">
        <v>203</v>
      </c>
      <c r="O100" s="191"/>
      <c r="P100" s="191" t="s">
        <v>202</v>
      </c>
      <c r="Q100" s="191" t="s">
        <v>201</v>
      </c>
      <c r="R100" s="75">
        <v>1</v>
      </c>
      <c r="S100" s="94" t="s">
        <v>170</v>
      </c>
      <c r="T100" s="94" t="s">
        <v>200</v>
      </c>
      <c r="U100" s="192">
        <f t="shared" si="26"/>
        <v>30.571428571428573</v>
      </c>
      <c r="V100" s="193">
        <f t="shared" si="27"/>
        <v>100</v>
      </c>
      <c r="W100" s="193">
        <f t="shared" si="28"/>
        <v>1</v>
      </c>
      <c r="X100" s="194">
        <f t="shared" si="29"/>
        <v>30.571428571428573</v>
      </c>
      <c r="Y100" s="193">
        <f t="shared" si="30"/>
        <v>0</v>
      </c>
      <c r="Z100" s="193">
        <f t="shared" si="31"/>
        <v>0</v>
      </c>
      <c r="AA100" s="92" t="s">
        <v>761</v>
      </c>
      <c r="AB100" s="92" t="s">
        <v>764</v>
      </c>
      <c r="AC100" s="207" t="s">
        <v>726</v>
      </c>
      <c r="AD100" s="75"/>
      <c r="AE100" s="149"/>
      <c r="AF100" s="149"/>
      <c r="AG100" s="149"/>
      <c r="AH100" s="149"/>
      <c r="AI100" s="149"/>
      <c r="AJ100" s="149"/>
      <c r="AK100" s="93"/>
      <c r="AL100" s="195">
        <v>100</v>
      </c>
      <c r="AM100" s="195" t="s">
        <v>838</v>
      </c>
      <c r="AN100" s="205" t="s">
        <v>929</v>
      </c>
      <c r="AO100" s="93">
        <v>100</v>
      </c>
      <c r="AP100" s="93" t="s">
        <v>185</v>
      </c>
      <c r="AQ100" s="93" t="s">
        <v>520</v>
      </c>
      <c r="AR100" s="199">
        <v>5</v>
      </c>
      <c r="AS100" s="199">
        <v>1</v>
      </c>
    </row>
    <row r="101" spans="1:45" s="204" customFormat="1" ht="75.75" customHeight="1" thickBot="1">
      <c r="A101" s="220">
        <v>93</v>
      </c>
      <c r="B101" s="145" t="s">
        <v>700</v>
      </c>
      <c r="C101" s="145" t="s">
        <v>177</v>
      </c>
      <c r="D101" s="145" t="s">
        <v>157</v>
      </c>
      <c r="E101" s="145" t="s">
        <v>773</v>
      </c>
      <c r="F101" s="145">
        <v>53</v>
      </c>
      <c r="G101" s="145" t="s">
        <v>169</v>
      </c>
      <c r="H101" s="145" t="s">
        <v>168</v>
      </c>
      <c r="I101" s="145" t="s">
        <v>192</v>
      </c>
      <c r="J101" s="145" t="s">
        <v>199</v>
      </c>
      <c r="K101" s="191" t="s">
        <v>198</v>
      </c>
      <c r="L101" s="191" t="s">
        <v>197</v>
      </c>
      <c r="M101" s="75">
        <v>1</v>
      </c>
      <c r="N101" s="191" t="s">
        <v>196</v>
      </c>
      <c r="O101" s="191"/>
      <c r="P101" s="191" t="s">
        <v>195</v>
      </c>
      <c r="Q101" s="191" t="s">
        <v>195</v>
      </c>
      <c r="R101" s="75">
        <v>1</v>
      </c>
      <c r="S101" s="94" t="s">
        <v>170</v>
      </c>
      <c r="T101" s="94" t="s">
        <v>194</v>
      </c>
      <c r="U101" s="192">
        <f t="shared" si="26"/>
        <v>22.142857142857142</v>
      </c>
      <c r="V101" s="193">
        <f t="shared" si="27"/>
        <v>100</v>
      </c>
      <c r="W101" s="193">
        <f t="shared" si="28"/>
        <v>1</v>
      </c>
      <c r="X101" s="194">
        <f t="shared" si="29"/>
        <v>22.142857142857142</v>
      </c>
      <c r="Y101" s="193">
        <f t="shared" si="30"/>
        <v>0</v>
      </c>
      <c r="Z101" s="193">
        <f t="shared" si="31"/>
        <v>0</v>
      </c>
      <c r="AA101" s="92" t="s">
        <v>761</v>
      </c>
      <c r="AB101" s="92" t="s">
        <v>764</v>
      </c>
      <c r="AC101" s="207" t="s">
        <v>726</v>
      </c>
      <c r="AD101" s="75"/>
      <c r="AE101" s="149"/>
      <c r="AF101" s="149"/>
      <c r="AG101" s="149"/>
      <c r="AH101" s="209"/>
      <c r="AI101" s="209"/>
      <c r="AJ101" s="149"/>
      <c r="AK101" s="93"/>
      <c r="AL101" s="195">
        <v>100</v>
      </c>
      <c r="AM101" s="195" t="s">
        <v>838</v>
      </c>
      <c r="AN101" s="206" t="s">
        <v>930</v>
      </c>
      <c r="AO101" s="93">
        <v>100</v>
      </c>
      <c r="AP101" s="93" t="s">
        <v>185</v>
      </c>
      <c r="AQ101" s="93" t="s">
        <v>520</v>
      </c>
      <c r="AR101" s="199">
        <v>5</v>
      </c>
      <c r="AS101" s="199">
        <v>1</v>
      </c>
    </row>
    <row r="102" spans="1:45" s="204" customFormat="1" ht="75.75" customHeight="1">
      <c r="A102" s="220">
        <v>94</v>
      </c>
      <c r="B102" s="145" t="s">
        <v>701</v>
      </c>
      <c r="C102" s="217">
        <v>43361</v>
      </c>
      <c r="D102" s="145" t="s">
        <v>157</v>
      </c>
      <c r="E102" s="145" t="s">
        <v>541</v>
      </c>
      <c r="F102" s="145">
        <v>54</v>
      </c>
      <c r="G102" s="145" t="s">
        <v>401</v>
      </c>
      <c r="H102" s="198"/>
      <c r="I102" s="198"/>
      <c r="J102" s="145" t="s">
        <v>774</v>
      </c>
      <c r="K102" s="191" t="s">
        <v>867</v>
      </c>
      <c r="L102" s="191" t="s">
        <v>631</v>
      </c>
      <c r="M102" s="75">
        <v>1</v>
      </c>
      <c r="N102" s="191" t="s">
        <v>632</v>
      </c>
      <c r="O102" s="191" t="s">
        <v>782</v>
      </c>
      <c r="P102" s="191" t="s">
        <v>633</v>
      </c>
      <c r="Q102" s="191" t="s">
        <v>634</v>
      </c>
      <c r="R102" s="75">
        <v>1</v>
      </c>
      <c r="S102" s="101">
        <v>43374</v>
      </c>
      <c r="T102" s="101">
        <v>43725</v>
      </c>
      <c r="U102" s="192">
        <f t="shared" si="26"/>
        <v>50.142857142857146</v>
      </c>
      <c r="V102" s="193">
        <f t="shared" si="27"/>
        <v>100</v>
      </c>
      <c r="W102" s="193">
        <f t="shared" si="28"/>
        <v>1</v>
      </c>
      <c r="X102" s="194">
        <f t="shared" si="29"/>
        <v>50.142857142857146</v>
      </c>
      <c r="Y102" s="193">
        <f t="shared" si="30"/>
        <v>0</v>
      </c>
      <c r="Z102" s="193">
        <f t="shared" si="31"/>
        <v>0</v>
      </c>
      <c r="AA102" s="92" t="s">
        <v>761</v>
      </c>
      <c r="AB102" s="92" t="s">
        <v>763</v>
      </c>
      <c r="AC102" s="93" t="s">
        <v>732</v>
      </c>
      <c r="AD102" s="93"/>
      <c r="AE102" s="93"/>
      <c r="AF102" s="93"/>
      <c r="AG102" s="93"/>
      <c r="AH102" s="93"/>
      <c r="AI102" s="93"/>
      <c r="AJ102" s="93"/>
      <c r="AK102" s="93"/>
      <c r="AL102" s="195">
        <v>100</v>
      </c>
      <c r="AM102" s="195" t="s">
        <v>836</v>
      </c>
      <c r="AN102" s="205" t="s">
        <v>913</v>
      </c>
      <c r="AO102" s="93">
        <v>100</v>
      </c>
      <c r="AP102" s="93" t="s">
        <v>185</v>
      </c>
      <c r="AQ102" s="93" t="s">
        <v>520</v>
      </c>
    </row>
    <row r="103" spans="1:45" s="204" customFormat="1" ht="75.75" customHeight="1">
      <c r="A103" s="220">
        <v>95</v>
      </c>
      <c r="B103" s="145" t="s">
        <v>702</v>
      </c>
      <c r="C103" s="217">
        <v>43361</v>
      </c>
      <c r="D103" s="145" t="s">
        <v>157</v>
      </c>
      <c r="E103" s="145" t="s">
        <v>541</v>
      </c>
      <c r="F103" s="145">
        <v>54</v>
      </c>
      <c r="G103" s="145" t="s">
        <v>401</v>
      </c>
      <c r="H103" s="198"/>
      <c r="I103" s="198"/>
      <c r="J103" s="145" t="s">
        <v>774</v>
      </c>
      <c r="K103" s="191" t="s">
        <v>867</v>
      </c>
      <c r="L103" s="191" t="s">
        <v>775</v>
      </c>
      <c r="M103" s="75">
        <v>2</v>
      </c>
      <c r="N103" s="191" t="s">
        <v>776</v>
      </c>
      <c r="O103" s="191" t="s">
        <v>782</v>
      </c>
      <c r="P103" s="191" t="s">
        <v>637</v>
      </c>
      <c r="Q103" s="191" t="s">
        <v>777</v>
      </c>
      <c r="R103" s="75">
        <v>1</v>
      </c>
      <c r="S103" s="101">
        <v>43374</v>
      </c>
      <c r="T103" s="101">
        <v>43725</v>
      </c>
      <c r="U103" s="192">
        <f t="shared" si="26"/>
        <v>50.142857142857146</v>
      </c>
      <c r="V103" s="193">
        <f t="shared" si="27"/>
        <v>55.7</v>
      </c>
      <c r="W103" s="193">
        <f t="shared" si="28"/>
        <v>1</v>
      </c>
      <c r="X103" s="194">
        <f t="shared" si="29"/>
        <v>50.142857142857146</v>
      </c>
      <c r="Y103" s="193">
        <f t="shared" si="30"/>
        <v>0</v>
      </c>
      <c r="Z103" s="193">
        <f t="shared" si="31"/>
        <v>0</v>
      </c>
      <c r="AA103" s="92" t="s">
        <v>761</v>
      </c>
      <c r="AB103" s="92" t="s">
        <v>763</v>
      </c>
      <c r="AC103" s="93" t="s">
        <v>732</v>
      </c>
      <c r="AD103" s="93"/>
      <c r="AE103" s="93"/>
      <c r="AF103" s="93"/>
      <c r="AG103" s="93"/>
      <c r="AH103" s="93"/>
      <c r="AI103" s="93"/>
      <c r="AJ103" s="93"/>
      <c r="AK103" s="93"/>
      <c r="AL103" s="195">
        <v>55.7</v>
      </c>
      <c r="AM103" s="195" t="s">
        <v>836</v>
      </c>
      <c r="AN103" s="205" t="s">
        <v>914</v>
      </c>
      <c r="AO103" s="93">
        <v>55.7</v>
      </c>
      <c r="AP103" s="93" t="s">
        <v>159</v>
      </c>
      <c r="AQ103" s="93" t="s">
        <v>520</v>
      </c>
    </row>
    <row r="104" spans="1:45" s="204" customFormat="1" ht="75.75" customHeight="1">
      <c r="A104" s="220">
        <v>96</v>
      </c>
      <c r="B104" s="145" t="s">
        <v>703</v>
      </c>
      <c r="C104" s="217">
        <v>43361</v>
      </c>
      <c r="D104" s="145" t="s">
        <v>157</v>
      </c>
      <c r="E104" s="145" t="s">
        <v>541</v>
      </c>
      <c r="F104" s="145">
        <v>54</v>
      </c>
      <c r="G104" s="145" t="s">
        <v>401</v>
      </c>
      <c r="H104" s="198"/>
      <c r="I104" s="198"/>
      <c r="J104" s="145" t="s">
        <v>774</v>
      </c>
      <c r="K104" s="191" t="s">
        <v>867</v>
      </c>
      <c r="L104" s="191" t="s">
        <v>778</v>
      </c>
      <c r="M104" s="75">
        <v>3</v>
      </c>
      <c r="N104" s="191" t="s">
        <v>640</v>
      </c>
      <c r="O104" s="191" t="s">
        <v>782</v>
      </c>
      <c r="P104" s="191" t="s">
        <v>641</v>
      </c>
      <c r="Q104" s="191" t="s">
        <v>649</v>
      </c>
      <c r="R104" s="75">
        <v>1</v>
      </c>
      <c r="S104" s="101">
        <v>43374</v>
      </c>
      <c r="T104" s="101">
        <v>43725</v>
      </c>
      <c r="U104" s="192">
        <f t="shared" si="26"/>
        <v>50.142857142857146</v>
      </c>
      <c r="V104" s="193">
        <f t="shared" si="27"/>
        <v>25</v>
      </c>
      <c r="W104" s="193">
        <f t="shared" si="28"/>
        <v>1</v>
      </c>
      <c r="X104" s="194">
        <f t="shared" si="29"/>
        <v>50.142857142857146</v>
      </c>
      <c r="Y104" s="193">
        <f t="shared" si="30"/>
        <v>0</v>
      </c>
      <c r="Z104" s="193">
        <f t="shared" si="31"/>
        <v>0</v>
      </c>
      <c r="AA104" s="92" t="s">
        <v>761</v>
      </c>
      <c r="AB104" s="92" t="s">
        <v>763</v>
      </c>
      <c r="AC104" s="203" t="s">
        <v>831</v>
      </c>
      <c r="AD104" s="93"/>
      <c r="AE104" s="93"/>
      <c r="AF104" s="93"/>
      <c r="AG104" s="93"/>
      <c r="AH104" s="93"/>
      <c r="AI104" s="93"/>
      <c r="AJ104" s="93"/>
      <c r="AK104" s="93"/>
      <c r="AL104" s="195">
        <v>25</v>
      </c>
      <c r="AM104" s="195" t="s">
        <v>836</v>
      </c>
      <c r="AN104" s="205" t="s">
        <v>915</v>
      </c>
      <c r="AO104" s="93">
        <v>25</v>
      </c>
      <c r="AP104" s="93" t="s">
        <v>159</v>
      </c>
      <c r="AQ104" s="93" t="s">
        <v>520</v>
      </c>
    </row>
    <row r="105" spans="1:45" s="204" customFormat="1" ht="75.75" customHeight="1">
      <c r="A105" s="220">
        <v>97</v>
      </c>
      <c r="B105" s="145" t="s">
        <v>704</v>
      </c>
      <c r="C105" s="217">
        <v>43361</v>
      </c>
      <c r="D105" s="145" t="s">
        <v>157</v>
      </c>
      <c r="E105" s="145" t="s">
        <v>541</v>
      </c>
      <c r="F105" s="145">
        <v>54</v>
      </c>
      <c r="G105" s="145" t="s">
        <v>401</v>
      </c>
      <c r="H105" s="198"/>
      <c r="I105" s="198"/>
      <c r="J105" s="145" t="s">
        <v>774</v>
      </c>
      <c r="K105" s="191" t="s">
        <v>867</v>
      </c>
      <c r="L105" s="191" t="s">
        <v>778</v>
      </c>
      <c r="M105" s="75">
        <v>4</v>
      </c>
      <c r="N105" s="191" t="s">
        <v>779</v>
      </c>
      <c r="O105" s="191" t="s">
        <v>782</v>
      </c>
      <c r="P105" s="191" t="s">
        <v>780</v>
      </c>
      <c r="Q105" s="191" t="s">
        <v>781</v>
      </c>
      <c r="R105" s="75">
        <v>1</v>
      </c>
      <c r="S105" s="101">
        <v>43374</v>
      </c>
      <c r="T105" s="101">
        <v>43725</v>
      </c>
      <c r="U105" s="192">
        <f t="shared" si="26"/>
        <v>50.142857142857146</v>
      </c>
      <c r="V105" s="193">
        <f t="shared" si="27"/>
        <v>100</v>
      </c>
      <c r="W105" s="193">
        <f t="shared" si="28"/>
        <v>1</v>
      </c>
      <c r="X105" s="194">
        <f t="shared" si="29"/>
        <v>50.142857142857146</v>
      </c>
      <c r="Y105" s="193">
        <f t="shared" si="30"/>
        <v>0</v>
      </c>
      <c r="Z105" s="193">
        <f t="shared" si="31"/>
        <v>0</v>
      </c>
      <c r="AA105" s="92" t="s">
        <v>761</v>
      </c>
      <c r="AB105" s="92" t="s">
        <v>763</v>
      </c>
      <c r="AC105" s="93" t="s">
        <v>729</v>
      </c>
      <c r="AD105" s="93"/>
      <c r="AE105" s="93"/>
      <c r="AF105" s="93"/>
      <c r="AG105" s="93"/>
      <c r="AH105" s="93"/>
      <c r="AI105" s="93"/>
      <c r="AJ105" s="93"/>
      <c r="AK105" s="93" t="s">
        <v>782</v>
      </c>
      <c r="AL105" s="195">
        <v>100</v>
      </c>
      <c r="AM105" s="93" t="s">
        <v>836</v>
      </c>
      <c r="AN105" s="205" t="s">
        <v>916</v>
      </c>
      <c r="AO105" s="93">
        <v>100</v>
      </c>
      <c r="AP105" s="93" t="s">
        <v>185</v>
      </c>
      <c r="AQ105" s="93" t="s">
        <v>520</v>
      </c>
    </row>
    <row r="106" spans="1:45" s="204" customFormat="1" ht="75.75" customHeight="1" thickBot="1">
      <c r="A106" s="220">
        <v>98</v>
      </c>
      <c r="B106" s="145" t="s">
        <v>705</v>
      </c>
      <c r="C106" s="217">
        <v>43361</v>
      </c>
      <c r="D106" s="145" t="s">
        <v>157</v>
      </c>
      <c r="E106" s="145" t="s">
        <v>541</v>
      </c>
      <c r="F106" s="145">
        <v>54</v>
      </c>
      <c r="G106" s="145" t="s">
        <v>401</v>
      </c>
      <c r="H106" s="198" t="s">
        <v>453</v>
      </c>
      <c r="I106" s="198" t="s">
        <v>452</v>
      </c>
      <c r="J106" s="145" t="s">
        <v>539</v>
      </c>
      <c r="K106" s="191" t="s">
        <v>756</v>
      </c>
      <c r="L106" s="191" t="s">
        <v>631</v>
      </c>
      <c r="M106" s="75">
        <v>1</v>
      </c>
      <c r="N106" s="191" t="s">
        <v>632</v>
      </c>
      <c r="O106" s="191"/>
      <c r="P106" s="191" t="s">
        <v>633</v>
      </c>
      <c r="Q106" s="191" t="s">
        <v>634</v>
      </c>
      <c r="R106" s="75">
        <v>1</v>
      </c>
      <c r="S106" s="101">
        <v>43374</v>
      </c>
      <c r="T106" s="101">
        <v>43725</v>
      </c>
      <c r="U106" s="192">
        <f t="shared" ref="U106:U127" si="32">DATEDIF(S106,T106,"D")/7</f>
        <v>50.142857142857146</v>
      </c>
      <c r="V106" s="193">
        <f t="shared" ref="V106:V127" si="33">+AL106</f>
        <v>100</v>
      </c>
      <c r="W106" s="193">
        <f t="shared" ref="W106:W127" si="34">IF(R106=0,0,IF(V106/R106&gt;1,1,V106/R106))</f>
        <v>1</v>
      </c>
      <c r="X106" s="194">
        <f t="shared" ref="X106:X127" si="35">U106*W106</f>
        <v>50.142857142857146</v>
      </c>
      <c r="Y106" s="193">
        <f t="shared" ref="Y106:Y127" si="36">IF(T106&lt;=$Y$4,X106,0)</f>
        <v>0</v>
      </c>
      <c r="Z106" s="193">
        <f t="shared" ref="Z106:Z127" si="37">IF($Y$4&gt;=T106,U106,0)</f>
        <v>0</v>
      </c>
      <c r="AA106" s="92" t="s">
        <v>761</v>
      </c>
      <c r="AB106" s="92" t="s">
        <v>763</v>
      </c>
      <c r="AC106" s="93" t="s">
        <v>732</v>
      </c>
      <c r="AD106" s="75"/>
      <c r="AE106" s="149"/>
      <c r="AF106" s="149"/>
      <c r="AG106" s="149"/>
      <c r="AH106" s="149"/>
      <c r="AI106" s="149"/>
      <c r="AJ106" s="149"/>
      <c r="AK106" s="93"/>
      <c r="AL106" s="195">
        <v>100</v>
      </c>
      <c r="AM106" s="195" t="s">
        <v>836</v>
      </c>
      <c r="AN106" s="205" t="s">
        <v>913</v>
      </c>
      <c r="AO106" s="93">
        <v>100</v>
      </c>
      <c r="AP106" s="93" t="s">
        <v>185</v>
      </c>
      <c r="AQ106" s="93" t="s">
        <v>520</v>
      </c>
      <c r="AR106" s="199"/>
      <c r="AS106" s="199"/>
    </row>
    <row r="107" spans="1:45" s="204" customFormat="1" ht="75.75" customHeight="1" thickBot="1">
      <c r="A107" s="220">
        <v>99</v>
      </c>
      <c r="B107" s="145" t="s">
        <v>706</v>
      </c>
      <c r="C107" s="217">
        <v>43361</v>
      </c>
      <c r="D107" s="145" t="s">
        <v>157</v>
      </c>
      <c r="E107" s="145" t="s">
        <v>541</v>
      </c>
      <c r="F107" s="145">
        <v>54</v>
      </c>
      <c r="G107" s="145" t="s">
        <v>401</v>
      </c>
      <c r="H107" s="198" t="s">
        <v>453</v>
      </c>
      <c r="I107" s="198" t="s">
        <v>452</v>
      </c>
      <c r="J107" s="145" t="s">
        <v>539</v>
      </c>
      <c r="K107" s="191" t="s">
        <v>756</v>
      </c>
      <c r="L107" s="191" t="s">
        <v>635</v>
      </c>
      <c r="M107" s="75">
        <v>2</v>
      </c>
      <c r="N107" s="191" t="s">
        <v>636</v>
      </c>
      <c r="O107" s="191"/>
      <c r="P107" s="191" t="s">
        <v>637</v>
      </c>
      <c r="Q107" s="191" t="s">
        <v>638</v>
      </c>
      <c r="R107" s="75">
        <v>1</v>
      </c>
      <c r="S107" s="101">
        <v>43374</v>
      </c>
      <c r="T107" s="101">
        <v>43725</v>
      </c>
      <c r="U107" s="192">
        <f t="shared" si="32"/>
        <v>50.142857142857146</v>
      </c>
      <c r="V107" s="193">
        <f t="shared" si="33"/>
        <v>39.4</v>
      </c>
      <c r="W107" s="193">
        <f t="shared" si="34"/>
        <v>1</v>
      </c>
      <c r="X107" s="194">
        <f t="shared" si="35"/>
        <v>50.142857142857146</v>
      </c>
      <c r="Y107" s="193">
        <f t="shared" si="36"/>
        <v>0</v>
      </c>
      <c r="Z107" s="193">
        <f t="shared" si="37"/>
        <v>0</v>
      </c>
      <c r="AA107" s="92" t="s">
        <v>761</v>
      </c>
      <c r="AB107" s="92" t="s">
        <v>763</v>
      </c>
      <c r="AC107" s="93" t="s">
        <v>732</v>
      </c>
      <c r="AD107" s="75"/>
      <c r="AE107" s="149"/>
      <c r="AF107" s="149"/>
      <c r="AG107" s="149"/>
      <c r="AH107" s="149"/>
      <c r="AI107" s="149"/>
      <c r="AJ107" s="149"/>
      <c r="AK107" s="93"/>
      <c r="AL107" s="195">
        <v>39.4</v>
      </c>
      <c r="AM107" s="195" t="s">
        <v>836</v>
      </c>
      <c r="AN107" s="205" t="s">
        <v>917</v>
      </c>
      <c r="AO107" s="93">
        <v>39.4</v>
      </c>
      <c r="AP107" s="93" t="s">
        <v>159</v>
      </c>
      <c r="AQ107" s="93" t="s">
        <v>520</v>
      </c>
      <c r="AR107" s="199"/>
      <c r="AS107" s="199"/>
    </row>
    <row r="108" spans="1:45" s="204" customFormat="1" ht="75.75" customHeight="1" thickBot="1">
      <c r="A108" s="220">
        <v>100</v>
      </c>
      <c r="B108" s="145" t="s">
        <v>707</v>
      </c>
      <c r="C108" s="217">
        <v>43361</v>
      </c>
      <c r="D108" s="145" t="s">
        <v>157</v>
      </c>
      <c r="E108" s="145" t="s">
        <v>541</v>
      </c>
      <c r="F108" s="145">
        <v>54</v>
      </c>
      <c r="G108" s="145" t="s">
        <v>401</v>
      </c>
      <c r="H108" s="198" t="s">
        <v>453</v>
      </c>
      <c r="I108" s="198" t="s">
        <v>452</v>
      </c>
      <c r="J108" s="145" t="s">
        <v>539</v>
      </c>
      <c r="K108" s="191" t="s">
        <v>756</v>
      </c>
      <c r="L108" s="191" t="s">
        <v>639</v>
      </c>
      <c r="M108" s="75">
        <v>3</v>
      </c>
      <c r="N108" s="191" t="s">
        <v>640</v>
      </c>
      <c r="O108" s="191"/>
      <c r="P108" s="191" t="s">
        <v>641</v>
      </c>
      <c r="Q108" s="191" t="s">
        <v>642</v>
      </c>
      <c r="R108" s="75">
        <v>1</v>
      </c>
      <c r="S108" s="101">
        <v>43374</v>
      </c>
      <c r="T108" s="101">
        <v>43725</v>
      </c>
      <c r="U108" s="192">
        <f t="shared" si="32"/>
        <v>50.142857142857146</v>
      </c>
      <c r="V108" s="193">
        <f t="shared" si="33"/>
        <v>25</v>
      </c>
      <c r="W108" s="193">
        <f t="shared" si="34"/>
        <v>1</v>
      </c>
      <c r="X108" s="194">
        <f t="shared" si="35"/>
        <v>50.142857142857146</v>
      </c>
      <c r="Y108" s="193">
        <f t="shared" si="36"/>
        <v>0</v>
      </c>
      <c r="Z108" s="193">
        <f t="shared" si="37"/>
        <v>0</v>
      </c>
      <c r="AA108" s="92" t="s">
        <v>761</v>
      </c>
      <c r="AB108" s="92" t="s">
        <v>763</v>
      </c>
      <c r="AC108" s="93" t="s">
        <v>729</v>
      </c>
      <c r="AD108" s="75"/>
      <c r="AE108" s="149"/>
      <c r="AF108" s="149"/>
      <c r="AG108" s="149"/>
      <c r="AH108" s="149"/>
      <c r="AI108" s="149"/>
      <c r="AJ108" s="149"/>
      <c r="AK108" s="93" t="s">
        <v>782</v>
      </c>
      <c r="AL108" s="195">
        <v>25</v>
      </c>
      <c r="AM108" s="195" t="s">
        <v>836</v>
      </c>
      <c r="AN108" s="205" t="s">
        <v>915</v>
      </c>
      <c r="AO108" s="93">
        <v>25</v>
      </c>
      <c r="AP108" s="93" t="s">
        <v>159</v>
      </c>
      <c r="AQ108" s="93" t="s">
        <v>520</v>
      </c>
      <c r="AR108" s="199"/>
      <c r="AS108" s="199"/>
    </row>
    <row r="109" spans="1:45" s="204" customFormat="1" ht="75.75" customHeight="1" thickBot="1">
      <c r="A109" s="220">
        <v>101</v>
      </c>
      <c r="B109" s="145" t="s">
        <v>708</v>
      </c>
      <c r="C109" s="217">
        <v>43361</v>
      </c>
      <c r="D109" s="145" t="s">
        <v>157</v>
      </c>
      <c r="E109" s="145" t="s">
        <v>541</v>
      </c>
      <c r="F109" s="145">
        <v>54</v>
      </c>
      <c r="G109" s="145" t="s">
        <v>401</v>
      </c>
      <c r="H109" s="198" t="s">
        <v>453</v>
      </c>
      <c r="I109" s="198" t="s">
        <v>452</v>
      </c>
      <c r="J109" s="145" t="s">
        <v>540</v>
      </c>
      <c r="K109" s="191" t="s">
        <v>757</v>
      </c>
      <c r="L109" s="191" t="s">
        <v>631</v>
      </c>
      <c r="M109" s="75">
        <v>1</v>
      </c>
      <c r="N109" s="191" t="s">
        <v>632</v>
      </c>
      <c r="O109" s="191"/>
      <c r="P109" s="191" t="s">
        <v>633</v>
      </c>
      <c r="Q109" s="191" t="s">
        <v>643</v>
      </c>
      <c r="R109" s="75">
        <v>1</v>
      </c>
      <c r="S109" s="101">
        <v>43374</v>
      </c>
      <c r="T109" s="101">
        <v>43725</v>
      </c>
      <c r="U109" s="192">
        <f t="shared" si="32"/>
        <v>50.142857142857146</v>
      </c>
      <c r="V109" s="193">
        <f t="shared" si="33"/>
        <v>100</v>
      </c>
      <c r="W109" s="193">
        <f t="shared" si="34"/>
        <v>1</v>
      </c>
      <c r="X109" s="194">
        <f t="shared" si="35"/>
        <v>50.142857142857146</v>
      </c>
      <c r="Y109" s="193">
        <f t="shared" si="36"/>
        <v>0</v>
      </c>
      <c r="Z109" s="193">
        <f t="shared" si="37"/>
        <v>0</v>
      </c>
      <c r="AA109" s="92" t="s">
        <v>761</v>
      </c>
      <c r="AB109" s="92" t="s">
        <v>763</v>
      </c>
      <c r="AC109" s="93" t="s">
        <v>732</v>
      </c>
      <c r="AD109" s="75"/>
      <c r="AE109" s="149"/>
      <c r="AF109" s="149"/>
      <c r="AG109" s="149"/>
      <c r="AH109" s="149"/>
      <c r="AI109" s="149"/>
      <c r="AJ109" s="149"/>
      <c r="AK109" s="93"/>
      <c r="AL109" s="195">
        <v>100</v>
      </c>
      <c r="AM109" s="195" t="s">
        <v>836</v>
      </c>
      <c r="AN109" s="205" t="s">
        <v>913</v>
      </c>
      <c r="AO109" s="93">
        <v>100</v>
      </c>
      <c r="AP109" s="93" t="s">
        <v>185</v>
      </c>
      <c r="AQ109" s="93" t="s">
        <v>520</v>
      </c>
      <c r="AR109" s="199"/>
      <c r="AS109" s="199"/>
    </row>
    <row r="110" spans="1:45" s="204" customFormat="1" ht="75.75" customHeight="1" thickBot="1">
      <c r="A110" s="220">
        <v>102</v>
      </c>
      <c r="B110" s="145" t="s">
        <v>709</v>
      </c>
      <c r="C110" s="217">
        <v>43361</v>
      </c>
      <c r="D110" s="145" t="s">
        <v>157</v>
      </c>
      <c r="E110" s="145" t="s">
        <v>541</v>
      </c>
      <c r="F110" s="145">
        <v>54</v>
      </c>
      <c r="G110" s="145" t="s">
        <v>401</v>
      </c>
      <c r="H110" s="198" t="s">
        <v>453</v>
      </c>
      <c r="I110" s="198" t="s">
        <v>452</v>
      </c>
      <c r="J110" s="145" t="s">
        <v>540</v>
      </c>
      <c r="K110" s="191" t="s">
        <v>757</v>
      </c>
      <c r="L110" s="191" t="s">
        <v>644</v>
      </c>
      <c r="M110" s="75">
        <v>2</v>
      </c>
      <c r="N110" s="191" t="s">
        <v>645</v>
      </c>
      <c r="O110" s="191"/>
      <c r="P110" s="191" t="s">
        <v>637</v>
      </c>
      <c r="Q110" s="191" t="s">
        <v>646</v>
      </c>
      <c r="R110" s="75">
        <v>1</v>
      </c>
      <c r="S110" s="101">
        <v>43374</v>
      </c>
      <c r="T110" s="101">
        <v>43725</v>
      </c>
      <c r="U110" s="192">
        <f t="shared" si="32"/>
        <v>50.142857142857146</v>
      </c>
      <c r="V110" s="193">
        <f t="shared" si="33"/>
        <v>80</v>
      </c>
      <c r="W110" s="193">
        <f t="shared" si="34"/>
        <v>1</v>
      </c>
      <c r="X110" s="194">
        <f t="shared" si="35"/>
        <v>50.142857142857146</v>
      </c>
      <c r="Y110" s="193">
        <f t="shared" si="36"/>
        <v>0</v>
      </c>
      <c r="Z110" s="193">
        <f t="shared" si="37"/>
        <v>0</v>
      </c>
      <c r="AA110" s="92" t="s">
        <v>761</v>
      </c>
      <c r="AB110" s="92" t="s">
        <v>763</v>
      </c>
      <c r="AC110" s="93" t="s">
        <v>732</v>
      </c>
      <c r="AD110" s="75"/>
      <c r="AE110" s="149"/>
      <c r="AF110" s="149"/>
      <c r="AG110" s="149"/>
      <c r="AH110" s="149"/>
      <c r="AI110" s="149"/>
      <c r="AJ110" s="149"/>
      <c r="AK110" s="93"/>
      <c r="AL110" s="195">
        <v>80</v>
      </c>
      <c r="AM110" s="195" t="s">
        <v>836</v>
      </c>
      <c r="AN110" s="205" t="s">
        <v>918</v>
      </c>
      <c r="AO110" s="93">
        <v>80</v>
      </c>
      <c r="AP110" s="93" t="s">
        <v>159</v>
      </c>
      <c r="AQ110" s="93" t="s">
        <v>520</v>
      </c>
      <c r="AR110" s="199"/>
      <c r="AS110" s="199"/>
    </row>
    <row r="111" spans="1:45" s="204" customFormat="1" ht="75.75" customHeight="1" thickBot="1">
      <c r="A111" s="220">
        <v>103</v>
      </c>
      <c r="B111" s="145" t="s">
        <v>710</v>
      </c>
      <c r="C111" s="217">
        <v>43361</v>
      </c>
      <c r="D111" s="145" t="s">
        <v>157</v>
      </c>
      <c r="E111" s="145" t="s">
        <v>541</v>
      </c>
      <c r="F111" s="145">
        <v>54</v>
      </c>
      <c r="G111" s="145" t="s">
        <v>401</v>
      </c>
      <c r="H111" s="198" t="s">
        <v>453</v>
      </c>
      <c r="I111" s="198" t="s">
        <v>452</v>
      </c>
      <c r="J111" s="145" t="s">
        <v>540</v>
      </c>
      <c r="K111" s="191" t="s">
        <v>757</v>
      </c>
      <c r="L111" s="191" t="s">
        <v>647</v>
      </c>
      <c r="M111" s="75">
        <v>3</v>
      </c>
      <c r="N111" s="191" t="s">
        <v>648</v>
      </c>
      <c r="O111" s="191"/>
      <c r="P111" s="191" t="s">
        <v>641</v>
      </c>
      <c r="Q111" s="191" t="s">
        <v>649</v>
      </c>
      <c r="R111" s="75">
        <v>1</v>
      </c>
      <c r="S111" s="101">
        <v>43374</v>
      </c>
      <c r="T111" s="101">
        <v>43725</v>
      </c>
      <c r="U111" s="192">
        <f t="shared" si="32"/>
        <v>50.142857142857146</v>
      </c>
      <c r="V111" s="193">
        <f t="shared" si="33"/>
        <v>25</v>
      </c>
      <c r="W111" s="193">
        <f t="shared" si="34"/>
        <v>1</v>
      </c>
      <c r="X111" s="194">
        <f t="shared" si="35"/>
        <v>50.142857142857146</v>
      </c>
      <c r="Y111" s="193">
        <f t="shared" si="36"/>
        <v>0</v>
      </c>
      <c r="Z111" s="193">
        <f t="shared" si="37"/>
        <v>0</v>
      </c>
      <c r="AA111" s="92" t="s">
        <v>761</v>
      </c>
      <c r="AB111" s="92" t="s">
        <v>763</v>
      </c>
      <c r="AC111" s="93" t="s">
        <v>729</v>
      </c>
      <c r="AD111" s="75"/>
      <c r="AE111" s="149"/>
      <c r="AF111" s="149"/>
      <c r="AG111" s="149"/>
      <c r="AH111" s="149"/>
      <c r="AI111" s="149"/>
      <c r="AJ111" s="149"/>
      <c r="AK111" s="93" t="s">
        <v>782</v>
      </c>
      <c r="AL111" s="195">
        <v>25</v>
      </c>
      <c r="AM111" s="195" t="s">
        <v>836</v>
      </c>
      <c r="AN111" s="205" t="s">
        <v>915</v>
      </c>
      <c r="AO111" s="93">
        <v>25</v>
      </c>
      <c r="AP111" s="93" t="s">
        <v>159</v>
      </c>
      <c r="AQ111" s="93" t="s">
        <v>520</v>
      </c>
      <c r="AR111" s="199"/>
      <c r="AS111" s="199"/>
    </row>
    <row r="112" spans="1:45" s="204" customFormat="1" ht="75.75" customHeight="1" thickBot="1">
      <c r="A112" s="220">
        <v>104</v>
      </c>
      <c r="B112" s="145" t="s">
        <v>711</v>
      </c>
      <c r="C112" s="217">
        <v>43361</v>
      </c>
      <c r="D112" s="145" t="s">
        <v>157</v>
      </c>
      <c r="E112" s="145" t="s">
        <v>541</v>
      </c>
      <c r="F112" s="145">
        <v>54</v>
      </c>
      <c r="G112" s="145" t="s">
        <v>401</v>
      </c>
      <c r="H112" s="198" t="s">
        <v>176</v>
      </c>
      <c r="I112" s="198" t="s">
        <v>750</v>
      </c>
      <c r="J112" s="145" t="s">
        <v>534</v>
      </c>
      <c r="K112" s="191" t="s">
        <v>749</v>
      </c>
      <c r="L112" s="191" t="s">
        <v>650</v>
      </c>
      <c r="M112" s="75">
        <v>1</v>
      </c>
      <c r="N112" s="191" t="s">
        <v>651</v>
      </c>
      <c r="O112" s="191"/>
      <c r="P112" s="191" t="s">
        <v>652</v>
      </c>
      <c r="Q112" s="191" t="s">
        <v>653</v>
      </c>
      <c r="R112" s="75">
        <v>11</v>
      </c>
      <c r="S112" s="101">
        <v>43374</v>
      </c>
      <c r="T112" s="101">
        <v>43725</v>
      </c>
      <c r="U112" s="192">
        <f t="shared" si="32"/>
        <v>50.142857142857146</v>
      </c>
      <c r="V112" s="193">
        <f t="shared" si="33"/>
        <v>10</v>
      </c>
      <c r="W112" s="193">
        <f t="shared" si="34"/>
        <v>0.90909090909090906</v>
      </c>
      <c r="X112" s="194">
        <f t="shared" si="35"/>
        <v>45.584415584415588</v>
      </c>
      <c r="Y112" s="193">
        <f t="shared" si="36"/>
        <v>0</v>
      </c>
      <c r="Z112" s="193">
        <f t="shared" si="37"/>
        <v>0</v>
      </c>
      <c r="AA112" s="92" t="s">
        <v>761</v>
      </c>
      <c r="AB112" s="92" t="s">
        <v>766</v>
      </c>
      <c r="AC112" s="203" t="s">
        <v>834</v>
      </c>
      <c r="AD112" s="75"/>
      <c r="AE112" s="149"/>
      <c r="AF112" s="149"/>
      <c r="AG112" s="149"/>
      <c r="AH112" s="149"/>
      <c r="AI112" s="149"/>
      <c r="AJ112" s="149"/>
      <c r="AK112" s="93"/>
      <c r="AL112" s="195">
        <v>10</v>
      </c>
      <c r="AM112" s="195" t="s">
        <v>835</v>
      </c>
      <c r="AN112" s="191" t="s">
        <v>934</v>
      </c>
      <c r="AO112" s="93">
        <v>25</v>
      </c>
      <c r="AP112" s="93" t="s">
        <v>159</v>
      </c>
      <c r="AQ112" s="93" t="s">
        <v>520</v>
      </c>
      <c r="AR112" s="199"/>
      <c r="AS112" s="199"/>
    </row>
    <row r="113" spans="1:45" s="204" customFormat="1" ht="75.75" customHeight="1" thickBot="1">
      <c r="A113" s="220">
        <v>105</v>
      </c>
      <c r="B113" s="145" t="s">
        <v>712</v>
      </c>
      <c r="C113" s="217">
        <v>43361</v>
      </c>
      <c r="D113" s="145" t="s">
        <v>157</v>
      </c>
      <c r="E113" s="145" t="s">
        <v>541</v>
      </c>
      <c r="F113" s="145">
        <v>54</v>
      </c>
      <c r="G113" s="145" t="s">
        <v>401</v>
      </c>
      <c r="H113" s="198" t="s">
        <v>176</v>
      </c>
      <c r="I113" s="198" t="s">
        <v>750</v>
      </c>
      <c r="J113" s="145" t="s">
        <v>534</v>
      </c>
      <c r="K113" s="191" t="s">
        <v>749</v>
      </c>
      <c r="L113" s="191" t="s">
        <v>650</v>
      </c>
      <c r="M113" s="75">
        <v>2</v>
      </c>
      <c r="N113" s="191" t="s">
        <v>654</v>
      </c>
      <c r="O113" s="191"/>
      <c r="P113" s="191" t="s">
        <v>655</v>
      </c>
      <c r="Q113" s="191" t="s">
        <v>656</v>
      </c>
      <c r="R113" s="75">
        <v>11</v>
      </c>
      <c r="S113" s="101">
        <v>43374</v>
      </c>
      <c r="T113" s="101">
        <v>43725</v>
      </c>
      <c r="U113" s="192">
        <f t="shared" si="32"/>
        <v>50.142857142857146</v>
      </c>
      <c r="V113" s="193">
        <f t="shared" si="33"/>
        <v>10</v>
      </c>
      <c r="W113" s="193">
        <f t="shared" si="34"/>
        <v>0.90909090909090906</v>
      </c>
      <c r="X113" s="194">
        <f t="shared" si="35"/>
        <v>45.584415584415588</v>
      </c>
      <c r="Y113" s="193">
        <f t="shared" si="36"/>
        <v>0</v>
      </c>
      <c r="Z113" s="193">
        <f t="shared" si="37"/>
        <v>0</v>
      </c>
      <c r="AA113" s="92" t="s">
        <v>761</v>
      </c>
      <c r="AB113" s="92" t="s">
        <v>766</v>
      </c>
      <c r="AC113" s="203" t="s">
        <v>834</v>
      </c>
      <c r="AD113" s="75"/>
      <c r="AE113" s="149"/>
      <c r="AF113" s="149"/>
      <c r="AG113" s="149"/>
      <c r="AH113" s="149"/>
      <c r="AI113" s="149"/>
      <c r="AJ113" s="149"/>
      <c r="AK113" s="93"/>
      <c r="AL113" s="195">
        <v>10</v>
      </c>
      <c r="AM113" s="195" t="s">
        <v>835</v>
      </c>
      <c r="AN113" s="191" t="s">
        <v>935</v>
      </c>
      <c r="AO113" s="93">
        <v>35</v>
      </c>
      <c r="AP113" s="93" t="s">
        <v>159</v>
      </c>
      <c r="AQ113" s="93" t="s">
        <v>520</v>
      </c>
      <c r="AR113" s="199"/>
      <c r="AS113" s="199"/>
    </row>
    <row r="114" spans="1:45" s="204" customFormat="1" ht="75.75" customHeight="1" thickBot="1">
      <c r="A114" s="220">
        <v>106</v>
      </c>
      <c r="B114" s="145" t="s">
        <v>713</v>
      </c>
      <c r="C114" s="217">
        <v>43361</v>
      </c>
      <c r="D114" s="145" t="s">
        <v>157</v>
      </c>
      <c r="E114" s="145" t="s">
        <v>541</v>
      </c>
      <c r="F114" s="145">
        <v>54</v>
      </c>
      <c r="G114" s="145" t="s">
        <v>401</v>
      </c>
      <c r="H114" s="198" t="s">
        <v>176</v>
      </c>
      <c r="I114" s="198" t="s">
        <v>750</v>
      </c>
      <c r="J114" s="145" t="s">
        <v>534</v>
      </c>
      <c r="K114" s="191" t="s">
        <v>749</v>
      </c>
      <c r="L114" s="191" t="s">
        <v>650</v>
      </c>
      <c r="M114" s="75">
        <v>3</v>
      </c>
      <c r="N114" s="191" t="s">
        <v>657</v>
      </c>
      <c r="O114" s="191"/>
      <c r="P114" s="191" t="s">
        <v>658</v>
      </c>
      <c r="Q114" s="191" t="s">
        <v>659</v>
      </c>
      <c r="R114" s="75">
        <v>4</v>
      </c>
      <c r="S114" s="101">
        <v>43374</v>
      </c>
      <c r="T114" s="101">
        <v>43725</v>
      </c>
      <c r="U114" s="192">
        <f t="shared" si="32"/>
        <v>50.142857142857146</v>
      </c>
      <c r="V114" s="193">
        <f t="shared" si="33"/>
        <v>25</v>
      </c>
      <c r="W114" s="193">
        <f t="shared" si="34"/>
        <v>1</v>
      </c>
      <c r="X114" s="194">
        <f t="shared" si="35"/>
        <v>50.142857142857146</v>
      </c>
      <c r="Y114" s="193">
        <f t="shared" si="36"/>
        <v>0</v>
      </c>
      <c r="Z114" s="193">
        <f t="shared" si="37"/>
        <v>0</v>
      </c>
      <c r="AA114" s="92" t="s">
        <v>761</v>
      </c>
      <c r="AB114" s="92" t="s">
        <v>766</v>
      </c>
      <c r="AC114" s="93" t="s">
        <v>728</v>
      </c>
      <c r="AD114" s="75"/>
      <c r="AE114" s="149"/>
      <c r="AF114" s="149"/>
      <c r="AG114" s="149"/>
      <c r="AH114" s="149"/>
      <c r="AI114" s="149"/>
      <c r="AJ114" s="149"/>
      <c r="AK114" s="93" t="s">
        <v>782</v>
      </c>
      <c r="AL114" s="195">
        <v>25</v>
      </c>
      <c r="AM114" s="195" t="s">
        <v>835</v>
      </c>
      <c r="AN114" s="191" t="s">
        <v>880</v>
      </c>
      <c r="AO114" s="93">
        <v>25</v>
      </c>
      <c r="AP114" s="93" t="s">
        <v>159</v>
      </c>
      <c r="AQ114" s="93" t="s">
        <v>520</v>
      </c>
      <c r="AR114" s="199"/>
      <c r="AS114" s="199"/>
    </row>
    <row r="115" spans="1:45" s="204" customFormat="1" ht="75.75" customHeight="1" thickBot="1">
      <c r="A115" s="220">
        <v>107</v>
      </c>
      <c r="B115" s="145" t="s">
        <v>714</v>
      </c>
      <c r="C115" s="217">
        <v>43361</v>
      </c>
      <c r="D115" s="145" t="s">
        <v>157</v>
      </c>
      <c r="E115" s="145" t="s">
        <v>541</v>
      </c>
      <c r="F115" s="145">
        <v>54</v>
      </c>
      <c r="G115" s="145" t="s">
        <v>401</v>
      </c>
      <c r="H115" s="198" t="s">
        <v>176</v>
      </c>
      <c r="I115" s="198" t="s">
        <v>750</v>
      </c>
      <c r="J115" s="145" t="s">
        <v>534</v>
      </c>
      <c r="K115" s="191" t="s">
        <v>749</v>
      </c>
      <c r="L115" s="191" t="s">
        <v>650</v>
      </c>
      <c r="M115" s="75">
        <v>4</v>
      </c>
      <c r="N115" s="191" t="s">
        <v>660</v>
      </c>
      <c r="O115" s="191"/>
      <c r="P115" s="191" t="s">
        <v>661</v>
      </c>
      <c r="Q115" s="191" t="s">
        <v>659</v>
      </c>
      <c r="R115" s="75">
        <v>4</v>
      </c>
      <c r="S115" s="101">
        <v>43374</v>
      </c>
      <c r="T115" s="101">
        <v>43725</v>
      </c>
      <c r="U115" s="192">
        <f t="shared" si="32"/>
        <v>50.142857142857146</v>
      </c>
      <c r="V115" s="193">
        <f t="shared" si="33"/>
        <v>10</v>
      </c>
      <c r="W115" s="193">
        <f t="shared" si="34"/>
        <v>1</v>
      </c>
      <c r="X115" s="194">
        <f t="shared" si="35"/>
        <v>50.142857142857146</v>
      </c>
      <c r="Y115" s="193">
        <f t="shared" si="36"/>
        <v>0</v>
      </c>
      <c r="Z115" s="193">
        <f t="shared" si="37"/>
        <v>0</v>
      </c>
      <c r="AA115" s="92" t="s">
        <v>761</v>
      </c>
      <c r="AB115" s="92" t="s">
        <v>764</v>
      </c>
      <c r="AC115" s="93" t="s">
        <v>725</v>
      </c>
      <c r="AD115" s="75"/>
      <c r="AE115" s="149"/>
      <c r="AF115" s="149"/>
      <c r="AG115" s="149"/>
      <c r="AH115" s="149"/>
      <c r="AI115" s="149"/>
      <c r="AJ115" s="149"/>
      <c r="AK115" s="93" t="s">
        <v>782</v>
      </c>
      <c r="AL115" s="195">
        <v>10</v>
      </c>
      <c r="AM115" s="195" t="s">
        <v>838</v>
      </c>
      <c r="AN115" s="191" t="s">
        <v>932</v>
      </c>
      <c r="AO115" s="93">
        <v>10</v>
      </c>
      <c r="AP115" s="93" t="s">
        <v>159</v>
      </c>
      <c r="AQ115" s="93" t="s">
        <v>520</v>
      </c>
      <c r="AR115" s="199"/>
      <c r="AS115" s="199"/>
    </row>
    <row r="116" spans="1:45" s="204" customFormat="1" ht="75.75" customHeight="1" thickBot="1">
      <c r="A116" s="220">
        <v>108</v>
      </c>
      <c r="B116" s="145" t="s">
        <v>715</v>
      </c>
      <c r="C116" s="217">
        <v>43361</v>
      </c>
      <c r="D116" s="145" t="s">
        <v>157</v>
      </c>
      <c r="E116" s="145" t="s">
        <v>541</v>
      </c>
      <c r="F116" s="145">
        <v>54</v>
      </c>
      <c r="G116" s="145" t="s">
        <v>401</v>
      </c>
      <c r="H116" s="198" t="s">
        <v>176</v>
      </c>
      <c r="I116" s="198" t="s">
        <v>750</v>
      </c>
      <c r="J116" s="145" t="s">
        <v>534</v>
      </c>
      <c r="K116" s="191" t="s">
        <v>749</v>
      </c>
      <c r="L116" s="191" t="s">
        <v>650</v>
      </c>
      <c r="M116" s="75">
        <v>5</v>
      </c>
      <c r="N116" s="191" t="s">
        <v>662</v>
      </c>
      <c r="O116" s="191"/>
      <c r="P116" s="191" t="s">
        <v>663</v>
      </c>
      <c r="Q116" s="191" t="s">
        <v>659</v>
      </c>
      <c r="R116" s="75">
        <v>11</v>
      </c>
      <c r="S116" s="101">
        <v>43374</v>
      </c>
      <c r="T116" s="101">
        <v>43725</v>
      </c>
      <c r="U116" s="192">
        <f t="shared" si="32"/>
        <v>50.142857142857146</v>
      </c>
      <c r="V116" s="193">
        <f t="shared" si="33"/>
        <v>20</v>
      </c>
      <c r="W116" s="193">
        <f t="shared" si="34"/>
        <v>1</v>
      </c>
      <c r="X116" s="194">
        <f t="shared" si="35"/>
        <v>50.142857142857146</v>
      </c>
      <c r="Y116" s="193">
        <f t="shared" si="36"/>
        <v>0</v>
      </c>
      <c r="Z116" s="193">
        <f t="shared" si="37"/>
        <v>0</v>
      </c>
      <c r="AA116" s="92" t="s">
        <v>761</v>
      </c>
      <c r="AB116" s="92" t="s">
        <v>764</v>
      </c>
      <c r="AC116" s="93" t="s">
        <v>730</v>
      </c>
      <c r="AD116" s="75"/>
      <c r="AE116" s="149"/>
      <c r="AF116" s="149"/>
      <c r="AG116" s="149"/>
      <c r="AH116" s="149"/>
      <c r="AI116" s="149"/>
      <c r="AJ116" s="149"/>
      <c r="AK116" s="93" t="s">
        <v>782</v>
      </c>
      <c r="AL116" s="195">
        <v>20</v>
      </c>
      <c r="AM116" s="195" t="s">
        <v>838</v>
      </c>
      <c r="AN116" s="191" t="s">
        <v>933</v>
      </c>
      <c r="AO116" s="93">
        <v>20</v>
      </c>
      <c r="AP116" s="93" t="s">
        <v>159</v>
      </c>
      <c r="AQ116" s="93" t="s">
        <v>520</v>
      </c>
      <c r="AR116" s="199"/>
      <c r="AS116" s="199"/>
    </row>
    <row r="117" spans="1:45" s="204" customFormat="1" ht="75.75" customHeight="1" thickBot="1">
      <c r="A117" s="220">
        <v>109</v>
      </c>
      <c r="B117" s="145" t="s">
        <v>716</v>
      </c>
      <c r="C117" s="217">
        <v>43361</v>
      </c>
      <c r="D117" s="145" t="s">
        <v>157</v>
      </c>
      <c r="E117" s="145" t="s">
        <v>541</v>
      </c>
      <c r="F117" s="145">
        <v>54</v>
      </c>
      <c r="G117" s="145" t="s">
        <v>401</v>
      </c>
      <c r="H117" s="198" t="s">
        <v>739</v>
      </c>
      <c r="I117" s="198" t="s">
        <v>748</v>
      </c>
      <c r="J117" s="145" t="s">
        <v>533</v>
      </c>
      <c r="K117" s="191" t="s">
        <v>747</v>
      </c>
      <c r="L117" s="191" t="s">
        <v>650</v>
      </c>
      <c r="M117" s="75">
        <v>1</v>
      </c>
      <c r="N117" s="191" t="s">
        <v>651</v>
      </c>
      <c r="O117" s="191"/>
      <c r="P117" s="191" t="s">
        <v>652</v>
      </c>
      <c r="Q117" s="191" t="s">
        <v>653</v>
      </c>
      <c r="R117" s="75">
        <v>11</v>
      </c>
      <c r="S117" s="101">
        <v>43374</v>
      </c>
      <c r="T117" s="101">
        <v>43725</v>
      </c>
      <c r="U117" s="192">
        <f t="shared" si="32"/>
        <v>50.142857142857146</v>
      </c>
      <c r="V117" s="193">
        <f t="shared" si="33"/>
        <v>10</v>
      </c>
      <c r="W117" s="193">
        <f t="shared" si="34"/>
        <v>0.90909090909090906</v>
      </c>
      <c r="X117" s="194">
        <f t="shared" si="35"/>
        <v>45.584415584415588</v>
      </c>
      <c r="Y117" s="193">
        <f t="shared" si="36"/>
        <v>0</v>
      </c>
      <c r="Z117" s="193">
        <f t="shared" si="37"/>
        <v>0</v>
      </c>
      <c r="AA117" s="92" t="s">
        <v>761</v>
      </c>
      <c r="AB117" s="92" t="s">
        <v>766</v>
      </c>
      <c r="AC117" s="203" t="s">
        <v>834</v>
      </c>
      <c r="AD117" s="75"/>
      <c r="AE117" s="149"/>
      <c r="AF117" s="149"/>
      <c r="AG117" s="149"/>
      <c r="AH117" s="149"/>
      <c r="AI117" s="149"/>
      <c r="AJ117" s="149"/>
      <c r="AK117" s="93"/>
      <c r="AL117" s="195">
        <v>10</v>
      </c>
      <c r="AM117" s="195" t="s">
        <v>835</v>
      </c>
      <c r="AN117" s="191" t="s">
        <v>936</v>
      </c>
      <c r="AO117" s="93">
        <v>25</v>
      </c>
      <c r="AP117" s="93" t="s">
        <v>159</v>
      </c>
      <c r="AQ117" s="93" t="s">
        <v>520</v>
      </c>
      <c r="AR117" s="199"/>
      <c r="AS117" s="199"/>
    </row>
    <row r="118" spans="1:45" s="204" customFormat="1" ht="75.75" customHeight="1" thickBot="1">
      <c r="A118" s="220">
        <v>110</v>
      </c>
      <c r="B118" s="145" t="s">
        <v>717</v>
      </c>
      <c r="C118" s="217">
        <v>43361</v>
      </c>
      <c r="D118" s="145" t="s">
        <v>157</v>
      </c>
      <c r="E118" s="145" t="s">
        <v>541</v>
      </c>
      <c r="F118" s="145">
        <v>54</v>
      </c>
      <c r="G118" s="145" t="s">
        <v>401</v>
      </c>
      <c r="H118" s="198" t="s">
        <v>739</v>
      </c>
      <c r="I118" s="198" t="s">
        <v>748</v>
      </c>
      <c r="J118" s="145" t="s">
        <v>533</v>
      </c>
      <c r="K118" s="191" t="s">
        <v>747</v>
      </c>
      <c r="L118" s="191" t="s">
        <v>650</v>
      </c>
      <c r="M118" s="75">
        <v>2</v>
      </c>
      <c r="N118" s="191" t="s">
        <v>654</v>
      </c>
      <c r="O118" s="191"/>
      <c r="P118" s="191" t="s">
        <v>655</v>
      </c>
      <c r="Q118" s="191" t="s">
        <v>656</v>
      </c>
      <c r="R118" s="75">
        <v>11</v>
      </c>
      <c r="S118" s="101">
        <v>43374</v>
      </c>
      <c r="T118" s="101">
        <v>43725</v>
      </c>
      <c r="U118" s="192">
        <f t="shared" si="32"/>
        <v>50.142857142857146</v>
      </c>
      <c r="V118" s="193">
        <f t="shared" si="33"/>
        <v>10</v>
      </c>
      <c r="W118" s="193">
        <f t="shared" si="34"/>
        <v>0.90909090909090906</v>
      </c>
      <c r="X118" s="194">
        <f t="shared" si="35"/>
        <v>45.584415584415588</v>
      </c>
      <c r="Y118" s="193">
        <f t="shared" si="36"/>
        <v>0</v>
      </c>
      <c r="Z118" s="193">
        <f t="shared" si="37"/>
        <v>0</v>
      </c>
      <c r="AA118" s="92" t="s">
        <v>761</v>
      </c>
      <c r="AB118" s="92" t="s">
        <v>766</v>
      </c>
      <c r="AC118" s="203" t="s">
        <v>834</v>
      </c>
      <c r="AD118" s="75"/>
      <c r="AE118" s="149"/>
      <c r="AF118" s="149"/>
      <c r="AG118" s="149"/>
      <c r="AH118" s="149"/>
      <c r="AI118" s="149"/>
      <c r="AJ118" s="149"/>
      <c r="AK118" s="93"/>
      <c r="AL118" s="195">
        <v>10</v>
      </c>
      <c r="AM118" s="195" t="s">
        <v>835</v>
      </c>
      <c r="AN118" s="191" t="s">
        <v>937</v>
      </c>
      <c r="AO118" s="93">
        <v>35</v>
      </c>
      <c r="AP118" s="93" t="s">
        <v>159</v>
      </c>
      <c r="AQ118" s="93" t="s">
        <v>520</v>
      </c>
      <c r="AR118" s="199"/>
      <c r="AS118" s="199"/>
    </row>
    <row r="119" spans="1:45" s="204" customFormat="1" ht="75.75" customHeight="1" thickBot="1">
      <c r="A119" s="220">
        <v>111</v>
      </c>
      <c r="B119" s="145" t="s">
        <v>718</v>
      </c>
      <c r="C119" s="217">
        <v>43361</v>
      </c>
      <c r="D119" s="145" t="s">
        <v>157</v>
      </c>
      <c r="E119" s="145" t="s">
        <v>541</v>
      </c>
      <c r="F119" s="145">
        <v>54</v>
      </c>
      <c r="G119" s="145" t="s">
        <v>401</v>
      </c>
      <c r="H119" s="198" t="s">
        <v>739</v>
      </c>
      <c r="I119" s="198" t="s">
        <v>748</v>
      </c>
      <c r="J119" s="145" t="s">
        <v>533</v>
      </c>
      <c r="K119" s="191" t="s">
        <v>747</v>
      </c>
      <c r="L119" s="191" t="s">
        <v>650</v>
      </c>
      <c r="M119" s="75">
        <v>3</v>
      </c>
      <c r="N119" s="191" t="s">
        <v>657</v>
      </c>
      <c r="O119" s="191"/>
      <c r="P119" s="191" t="s">
        <v>658</v>
      </c>
      <c r="Q119" s="191" t="s">
        <v>659</v>
      </c>
      <c r="R119" s="75">
        <v>4</v>
      </c>
      <c r="S119" s="101">
        <v>43374</v>
      </c>
      <c r="T119" s="101">
        <v>43725</v>
      </c>
      <c r="U119" s="192">
        <f t="shared" si="32"/>
        <v>50.142857142857146</v>
      </c>
      <c r="V119" s="193">
        <f t="shared" si="33"/>
        <v>25</v>
      </c>
      <c r="W119" s="193">
        <f t="shared" si="34"/>
        <v>1</v>
      </c>
      <c r="X119" s="194">
        <f t="shared" si="35"/>
        <v>50.142857142857146</v>
      </c>
      <c r="Y119" s="193">
        <f t="shared" si="36"/>
        <v>0</v>
      </c>
      <c r="Z119" s="193">
        <f t="shared" si="37"/>
        <v>0</v>
      </c>
      <c r="AA119" s="92" t="s">
        <v>761</v>
      </c>
      <c r="AB119" s="92" t="s">
        <v>766</v>
      </c>
      <c r="AC119" s="93" t="s">
        <v>728</v>
      </c>
      <c r="AD119" s="75"/>
      <c r="AE119" s="149"/>
      <c r="AF119" s="149"/>
      <c r="AG119" s="149"/>
      <c r="AH119" s="149"/>
      <c r="AI119" s="149"/>
      <c r="AJ119" s="149"/>
      <c r="AK119" s="93" t="s">
        <v>782</v>
      </c>
      <c r="AL119" s="195">
        <v>25</v>
      </c>
      <c r="AM119" s="195" t="s">
        <v>835</v>
      </c>
      <c r="AN119" s="191" t="s">
        <v>880</v>
      </c>
      <c r="AO119" s="93">
        <v>25</v>
      </c>
      <c r="AP119" s="93" t="s">
        <v>159</v>
      </c>
      <c r="AQ119" s="93" t="s">
        <v>520</v>
      </c>
      <c r="AR119" s="199"/>
      <c r="AS119" s="199"/>
    </row>
    <row r="120" spans="1:45" s="204" customFormat="1" ht="75.75" customHeight="1" thickBot="1">
      <c r="A120" s="220">
        <v>112</v>
      </c>
      <c r="B120" s="145" t="s">
        <v>719</v>
      </c>
      <c r="C120" s="217">
        <v>43361</v>
      </c>
      <c r="D120" s="145" t="s">
        <v>157</v>
      </c>
      <c r="E120" s="145" t="s">
        <v>541</v>
      </c>
      <c r="F120" s="145">
        <v>54</v>
      </c>
      <c r="G120" s="145" t="s">
        <v>401</v>
      </c>
      <c r="H120" s="198" t="s">
        <v>739</v>
      </c>
      <c r="I120" s="198" t="s">
        <v>748</v>
      </c>
      <c r="J120" s="145" t="s">
        <v>533</v>
      </c>
      <c r="K120" s="191" t="s">
        <v>747</v>
      </c>
      <c r="L120" s="191" t="s">
        <v>650</v>
      </c>
      <c r="M120" s="75">
        <v>4</v>
      </c>
      <c r="N120" s="191" t="s">
        <v>660</v>
      </c>
      <c r="O120" s="191"/>
      <c r="P120" s="191" t="s">
        <v>661</v>
      </c>
      <c r="Q120" s="191" t="s">
        <v>659</v>
      </c>
      <c r="R120" s="75">
        <v>4</v>
      </c>
      <c r="S120" s="101">
        <v>43374</v>
      </c>
      <c r="T120" s="101">
        <v>43725</v>
      </c>
      <c r="U120" s="192">
        <f t="shared" si="32"/>
        <v>50.142857142857146</v>
      </c>
      <c r="V120" s="193">
        <f t="shared" si="33"/>
        <v>20</v>
      </c>
      <c r="W120" s="193">
        <f t="shared" si="34"/>
        <v>1</v>
      </c>
      <c r="X120" s="194">
        <f t="shared" si="35"/>
        <v>50.142857142857146</v>
      </c>
      <c r="Y120" s="193">
        <f t="shared" si="36"/>
        <v>0</v>
      </c>
      <c r="Z120" s="193">
        <f t="shared" si="37"/>
        <v>0</v>
      </c>
      <c r="AA120" s="92" t="s">
        <v>761</v>
      </c>
      <c r="AB120" s="92" t="s">
        <v>764</v>
      </c>
      <c r="AC120" s="93" t="s">
        <v>725</v>
      </c>
      <c r="AD120" s="75"/>
      <c r="AE120" s="149"/>
      <c r="AF120" s="149"/>
      <c r="AG120" s="149"/>
      <c r="AH120" s="149"/>
      <c r="AI120" s="149"/>
      <c r="AJ120" s="149"/>
      <c r="AK120" s="93" t="s">
        <v>782</v>
      </c>
      <c r="AL120" s="195">
        <v>20</v>
      </c>
      <c r="AM120" s="195" t="s">
        <v>838</v>
      </c>
      <c r="AN120" s="191" t="s">
        <v>932</v>
      </c>
      <c r="AO120" s="93">
        <v>20</v>
      </c>
      <c r="AP120" s="93" t="s">
        <v>159</v>
      </c>
      <c r="AQ120" s="93" t="s">
        <v>520</v>
      </c>
      <c r="AR120" s="199"/>
      <c r="AS120" s="199"/>
    </row>
    <row r="121" spans="1:45" s="204" customFormat="1" ht="75.75" customHeight="1" thickBot="1">
      <c r="A121" s="220">
        <v>113</v>
      </c>
      <c r="B121" s="145" t="s">
        <v>720</v>
      </c>
      <c r="C121" s="217">
        <v>43361</v>
      </c>
      <c r="D121" s="145" t="s">
        <v>157</v>
      </c>
      <c r="E121" s="145" t="s">
        <v>541</v>
      </c>
      <c r="F121" s="145">
        <v>54</v>
      </c>
      <c r="G121" s="145" t="s">
        <v>401</v>
      </c>
      <c r="H121" s="198" t="s">
        <v>739</v>
      </c>
      <c r="I121" s="198" t="s">
        <v>748</v>
      </c>
      <c r="J121" s="145" t="s">
        <v>533</v>
      </c>
      <c r="K121" s="191" t="s">
        <v>747</v>
      </c>
      <c r="L121" s="191" t="s">
        <v>650</v>
      </c>
      <c r="M121" s="75">
        <v>5</v>
      </c>
      <c r="N121" s="191" t="s">
        <v>662</v>
      </c>
      <c r="O121" s="191"/>
      <c r="P121" s="191" t="s">
        <v>663</v>
      </c>
      <c r="Q121" s="191" t="s">
        <v>659</v>
      </c>
      <c r="R121" s="75">
        <v>11</v>
      </c>
      <c r="S121" s="101">
        <v>43374</v>
      </c>
      <c r="T121" s="101">
        <v>43725</v>
      </c>
      <c r="U121" s="192">
        <f t="shared" si="32"/>
        <v>50.142857142857146</v>
      </c>
      <c r="V121" s="193">
        <f t="shared" si="33"/>
        <v>20</v>
      </c>
      <c r="W121" s="193">
        <f t="shared" si="34"/>
        <v>1</v>
      </c>
      <c r="X121" s="194">
        <f t="shared" si="35"/>
        <v>50.142857142857146</v>
      </c>
      <c r="Y121" s="193">
        <f t="shared" si="36"/>
        <v>0</v>
      </c>
      <c r="Z121" s="193">
        <f t="shared" si="37"/>
        <v>0</v>
      </c>
      <c r="AA121" s="92" t="s">
        <v>761</v>
      </c>
      <c r="AB121" s="92" t="s">
        <v>764</v>
      </c>
      <c r="AC121" s="93" t="s">
        <v>730</v>
      </c>
      <c r="AD121" s="75"/>
      <c r="AE121" s="149"/>
      <c r="AF121" s="149"/>
      <c r="AG121" s="149"/>
      <c r="AH121" s="149"/>
      <c r="AI121" s="149"/>
      <c r="AJ121" s="149"/>
      <c r="AK121" s="93" t="s">
        <v>782</v>
      </c>
      <c r="AL121" s="195">
        <v>20</v>
      </c>
      <c r="AM121" s="195" t="s">
        <v>838</v>
      </c>
      <c r="AN121" s="191" t="s">
        <v>933</v>
      </c>
      <c r="AO121" s="93">
        <v>20</v>
      </c>
      <c r="AP121" s="93" t="s">
        <v>159</v>
      </c>
      <c r="AQ121" s="93" t="s">
        <v>520</v>
      </c>
      <c r="AR121" s="199"/>
      <c r="AS121" s="199"/>
    </row>
    <row r="122" spans="1:45" s="204" customFormat="1" ht="75.75" customHeight="1" thickBot="1">
      <c r="A122" s="220">
        <v>114</v>
      </c>
      <c r="B122" s="145" t="s">
        <v>721</v>
      </c>
      <c r="C122" s="217">
        <v>43361</v>
      </c>
      <c r="D122" s="145" t="s">
        <v>157</v>
      </c>
      <c r="E122" s="145" t="s">
        <v>541</v>
      </c>
      <c r="F122" s="145">
        <v>54</v>
      </c>
      <c r="G122" s="145" t="s">
        <v>401</v>
      </c>
      <c r="H122" s="198" t="s">
        <v>739</v>
      </c>
      <c r="I122" s="198" t="s">
        <v>167</v>
      </c>
      <c r="J122" s="145" t="s">
        <v>527</v>
      </c>
      <c r="K122" s="191" t="s">
        <v>742</v>
      </c>
      <c r="L122" s="191" t="s">
        <v>664</v>
      </c>
      <c r="M122" s="75">
        <v>1</v>
      </c>
      <c r="N122" s="191" t="s">
        <v>665</v>
      </c>
      <c r="O122" s="191"/>
      <c r="P122" s="191" t="s">
        <v>666</v>
      </c>
      <c r="Q122" s="191" t="s">
        <v>667</v>
      </c>
      <c r="R122" s="75">
        <v>1</v>
      </c>
      <c r="S122" s="101">
        <v>43374</v>
      </c>
      <c r="T122" s="101">
        <v>43725</v>
      </c>
      <c r="U122" s="192">
        <f t="shared" si="32"/>
        <v>50.142857142857146</v>
      </c>
      <c r="V122" s="193">
        <f t="shared" si="33"/>
        <v>25</v>
      </c>
      <c r="W122" s="193">
        <f t="shared" si="34"/>
        <v>1</v>
      </c>
      <c r="X122" s="194">
        <f t="shared" si="35"/>
        <v>50.142857142857146</v>
      </c>
      <c r="Y122" s="193">
        <f t="shared" si="36"/>
        <v>0</v>
      </c>
      <c r="Z122" s="193">
        <f t="shared" si="37"/>
        <v>0</v>
      </c>
      <c r="AA122" s="92" t="s">
        <v>761</v>
      </c>
      <c r="AB122" s="92" t="s">
        <v>766</v>
      </c>
      <c r="AC122" s="203" t="s">
        <v>834</v>
      </c>
      <c r="AD122" s="75"/>
      <c r="AE122" s="149"/>
      <c r="AF122" s="149"/>
      <c r="AG122" s="149"/>
      <c r="AH122" s="149"/>
      <c r="AI122" s="149"/>
      <c r="AJ122" s="149"/>
      <c r="AK122" s="93"/>
      <c r="AL122" s="195">
        <v>25</v>
      </c>
      <c r="AM122" s="195" t="s">
        <v>835</v>
      </c>
      <c r="AN122" s="191" t="s">
        <v>938</v>
      </c>
      <c r="AO122" s="93">
        <v>25</v>
      </c>
      <c r="AP122" s="93" t="s">
        <v>159</v>
      </c>
      <c r="AQ122" s="93" t="s">
        <v>520</v>
      </c>
      <c r="AR122" s="199"/>
      <c r="AS122" s="199"/>
    </row>
    <row r="123" spans="1:45" s="204" customFormat="1" ht="75.75" customHeight="1" thickBot="1">
      <c r="A123" s="220">
        <v>115</v>
      </c>
      <c r="B123" s="145" t="s">
        <v>722</v>
      </c>
      <c r="C123" s="217">
        <v>43361</v>
      </c>
      <c r="D123" s="145" t="s">
        <v>157</v>
      </c>
      <c r="E123" s="145" t="s">
        <v>541</v>
      </c>
      <c r="F123" s="145">
        <v>54</v>
      </c>
      <c r="G123" s="145" t="s">
        <v>401</v>
      </c>
      <c r="H123" s="198" t="s">
        <v>739</v>
      </c>
      <c r="I123" s="198" t="s">
        <v>167</v>
      </c>
      <c r="J123" s="145" t="s">
        <v>527</v>
      </c>
      <c r="K123" s="191" t="s">
        <v>742</v>
      </c>
      <c r="L123" s="191" t="s">
        <v>664</v>
      </c>
      <c r="M123" s="75">
        <v>2</v>
      </c>
      <c r="N123" s="191" t="s">
        <v>657</v>
      </c>
      <c r="O123" s="191"/>
      <c r="P123" s="191" t="s">
        <v>658</v>
      </c>
      <c r="Q123" s="191" t="s">
        <v>659</v>
      </c>
      <c r="R123" s="75">
        <v>4</v>
      </c>
      <c r="S123" s="101">
        <v>43374</v>
      </c>
      <c r="T123" s="101">
        <v>43725</v>
      </c>
      <c r="U123" s="192">
        <f t="shared" si="32"/>
        <v>50.142857142857146</v>
      </c>
      <c r="V123" s="193">
        <f t="shared" si="33"/>
        <v>25</v>
      </c>
      <c r="W123" s="193">
        <f t="shared" si="34"/>
        <v>1</v>
      </c>
      <c r="X123" s="194">
        <f t="shared" si="35"/>
        <v>50.142857142857146</v>
      </c>
      <c r="Y123" s="193">
        <f t="shared" si="36"/>
        <v>0</v>
      </c>
      <c r="Z123" s="193">
        <f t="shared" si="37"/>
        <v>0</v>
      </c>
      <c r="AA123" s="92" t="s">
        <v>761</v>
      </c>
      <c r="AB123" s="92" t="s">
        <v>766</v>
      </c>
      <c r="AC123" s="93" t="s">
        <v>728</v>
      </c>
      <c r="AD123" s="75"/>
      <c r="AE123" s="149"/>
      <c r="AF123" s="149"/>
      <c r="AG123" s="149"/>
      <c r="AH123" s="149"/>
      <c r="AI123" s="149"/>
      <c r="AJ123" s="149"/>
      <c r="AK123" s="93" t="s">
        <v>782</v>
      </c>
      <c r="AL123" s="195">
        <v>25</v>
      </c>
      <c r="AM123" s="195" t="s">
        <v>835</v>
      </c>
      <c r="AN123" s="191" t="s">
        <v>880</v>
      </c>
      <c r="AO123" s="93">
        <v>25</v>
      </c>
      <c r="AP123" s="93" t="s">
        <v>159</v>
      </c>
      <c r="AQ123" s="93" t="s">
        <v>520</v>
      </c>
      <c r="AR123" s="199"/>
      <c r="AS123" s="199"/>
    </row>
    <row r="124" spans="1:45" s="204" customFormat="1" ht="75.75" customHeight="1" thickBot="1">
      <c r="A124" s="220">
        <v>116</v>
      </c>
      <c r="B124" s="145" t="s">
        <v>788</v>
      </c>
      <c r="C124" s="217">
        <v>43361</v>
      </c>
      <c r="D124" s="145" t="s">
        <v>157</v>
      </c>
      <c r="E124" s="145" t="s">
        <v>541</v>
      </c>
      <c r="F124" s="145">
        <v>54</v>
      </c>
      <c r="G124" s="145" t="s">
        <v>401</v>
      </c>
      <c r="H124" s="198" t="s">
        <v>739</v>
      </c>
      <c r="I124" s="198" t="s">
        <v>167</v>
      </c>
      <c r="J124" s="145" t="s">
        <v>527</v>
      </c>
      <c r="K124" s="191" t="s">
        <v>742</v>
      </c>
      <c r="L124" s="191" t="s">
        <v>664</v>
      </c>
      <c r="M124" s="75">
        <v>3</v>
      </c>
      <c r="N124" s="191" t="s">
        <v>660</v>
      </c>
      <c r="O124" s="191"/>
      <c r="P124" s="191" t="s">
        <v>661</v>
      </c>
      <c r="Q124" s="191" t="s">
        <v>659</v>
      </c>
      <c r="R124" s="75">
        <v>4</v>
      </c>
      <c r="S124" s="101">
        <v>43374</v>
      </c>
      <c r="T124" s="101">
        <v>43725</v>
      </c>
      <c r="U124" s="192">
        <f t="shared" si="32"/>
        <v>50.142857142857146</v>
      </c>
      <c r="V124" s="193">
        <f t="shared" si="33"/>
        <v>20</v>
      </c>
      <c r="W124" s="193">
        <f t="shared" si="34"/>
        <v>1</v>
      </c>
      <c r="X124" s="194">
        <f t="shared" si="35"/>
        <v>50.142857142857146</v>
      </c>
      <c r="Y124" s="193">
        <f t="shared" si="36"/>
        <v>0</v>
      </c>
      <c r="Z124" s="193">
        <f t="shared" si="37"/>
        <v>0</v>
      </c>
      <c r="AA124" s="92" t="s">
        <v>761</v>
      </c>
      <c r="AB124" s="92" t="s">
        <v>764</v>
      </c>
      <c r="AC124" s="93" t="s">
        <v>725</v>
      </c>
      <c r="AD124" s="75"/>
      <c r="AE124" s="149"/>
      <c r="AF124" s="149"/>
      <c r="AG124" s="149"/>
      <c r="AH124" s="149"/>
      <c r="AI124" s="149"/>
      <c r="AJ124" s="149"/>
      <c r="AK124" s="93" t="s">
        <v>782</v>
      </c>
      <c r="AL124" s="195">
        <v>20</v>
      </c>
      <c r="AM124" s="195" t="s">
        <v>838</v>
      </c>
      <c r="AN124" s="191" t="s">
        <v>932</v>
      </c>
      <c r="AO124" s="93">
        <v>20</v>
      </c>
      <c r="AP124" s="93" t="s">
        <v>159</v>
      </c>
      <c r="AQ124" s="93" t="s">
        <v>520</v>
      </c>
      <c r="AR124" s="199"/>
      <c r="AS124" s="199"/>
    </row>
    <row r="125" spans="1:45" s="204" customFormat="1" ht="75.75" customHeight="1" thickBot="1">
      <c r="A125" s="220">
        <v>117</v>
      </c>
      <c r="B125" s="145" t="s">
        <v>787</v>
      </c>
      <c r="C125" s="217">
        <v>43361</v>
      </c>
      <c r="D125" s="145" t="s">
        <v>157</v>
      </c>
      <c r="E125" s="145" t="s">
        <v>541</v>
      </c>
      <c r="F125" s="145">
        <v>54</v>
      </c>
      <c r="G125" s="145" t="s">
        <v>401</v>
      </c>
      <c r="H125" s="198" t="s">
        <v>739</v>
      </c>
      <c r="I125" s="198" t="s">
        <v>167</v>
      </c>
      <c r="J125" s="145" t="s">
        <v>527</v>
      </c>
      <c r="K125" s="191" t="s">
        <v>742</v>
      </c>
      <c r="L125" s="191" t="s">
        <v>664</v>
      </c>
      <c r="M125" s="75">
        <v>4</v>
      </c>
      <c r="N125" s="191" t="s">
        <v>668</v>
      </c>
      <c r="O125" s="191"/>
      <c r="P125" s="191" t="s">
        <v>669</v>
      </c>
      <c r="Q125" s="191" t="s">
        <v>670</v>
      </c>
      <c r="R125" s="75">
        <v>2</v>
      </c>
      <c r="S125" s="101">
        <v>43374</v>
      </c>
      <c r="T125" s="101">
        <v>43646</v>
      </c>
      <c r="U125" s="192">
        <f t="shared" si="32"/>
        <v>38.857142857142854</v>
      </c>
      <c r="V125" s="193">
        <f t="shared" si="33"/>
        <v>20</v>
      </c>
      <c r="W125" s="193">
        <f t="shared" si="34"/>
        <v>1</v>
      </c>
      <c r="X125" s="194">
        <f t="shared" si="35"/>
        <v>38.857142857142854</v>
      </c>
      <c r="Y125" s="193">
        <f t="shared" si="36"/>
        <v>0</v>
      </c>
      <c r="Z125" s="193">
        <f t="shared" si="37"/>
        <v>0</v>
      </c>
      <c r="AA125" s="92" t="s">
        <v>761</v>
      </c>
      <c r="AB125" s="92" t="s">
        <v>114</v>
      </c>
      <c r="AC125" s="93" t="s">
        <v>727</v>
      </c>
      <c r="AD125" s="75"/>
      <c r="AE125" s="149"/>
      <c r="AF125" s="149"/>
      <c r="AG125" s="149"/>
      <c r="AH125" s="149"/>
      <c r="AI125" s="149"/>
      <c r="AJ125" s="149"/>
      <c r="AK125" s="93" t="s">
        <v>782</v>
      </c>
      <c r="AL125" s="195">
        <v>20</v>
      </c>
      <c r="AM125" s="195" t="s">
        <v>835</v>
      </c>
      <c r="AN125" s="191" t="s">
        <v>962</v>
      </c>
      <c r="AO125" s="93">
        <v>20</v>
      </c>
      <c r="AP125" s="93" t="s">
        <v>159</v>
      </c>
      <c r="AQ125" s="93" t="s">
        <v>520</v>
      </c>
      <c r="AR125" s="199"/>
      <c r="AS125" s="199"/>
    </row>
    <row r="126" spans="1:45" s="204" customFormat="1" ht="75.75" customHeight="1" thickBot="1">
      <c r="A126" s="220">
        <v>118</v>
      </c>
      <c r="B126" s="145" t="s">
        <v>786</v>
      </c>
      <c r="C126" s="217">
        <v>43361</v>
      </c>
      <c r="D126" s="145" t="s">
        <v>157</v>
      </c>
      <c r="E126" s="145" t="s">
        <v>541</v>
      </c>
      <c r="F126" s="145">
        <v>54</v>
      </c>
      <c r="G126" s="145" t="s">
        <v>401</v>
      </c>
      <c r="H126" s="198" t="s">
        <v>739</v>
      </c>
      <c r="I126" s="198" t="s">
        <v>167</v>
      </c>
      <c r="J126" s="145" t="s">
        <v>527</v>
      </c>
      <c r="K126" s="191" t="s">
        <v>742</v>
      </c>
      <c r="L126" s="191" t="s">
        <v>664</v>
      </c>
      <c r="M126" s="75">
        <v>5</v>
      </c>
      <c r="N126" s="191" t="s">
        <v>671</v>
      </c>
      <c r="O126" s="191"/>
      <c r="P126" s="191" t="s">
        <v>672</v>
      </c>
      <c r="Q126" s="191" t="s">
        <v>673</v>
      </c>
      <c r="R126" s="75">
        <v>1</v>
      </c>
      <c r="S126" s="101">
        <v>43374</v>
      </c>
      <c r="T126" s="101">
        <v>43554</v>
      </c>
      <c r="U126" s="192">
        <f t="shared" si="32"/>
        <v>25.714285714285715</v>
      </c>
      <c r="V126" s="193">
        <f t="shared" si="33"/>
        <v>100</v>
      </c>
      <c r="W126" s="193">
        <f t="shared" si="34"/>
        <v>1</v>
      </c>
      <c r="X126" s="194">
        <f t="shared" si="35"/>
        <v>25.714285714285715</v>
      </c>
      <c r="Y126" s="193">
        <f t="shared" si="36"/>
        <v>25.714285714285715</v>
      </c>
      <c r="Z126" s="193">
        <f t="shared" si="37"/>
        <v>25.714285714285715</v>
      </c>
      <c r="AA126" s="193" t="s">
        <v>761</v>
      </c>
      <c r="AB126" s="193" t="s">
        <v>114</v>
      </c>
      <c r="AC126" s="93" t="s">
        <v>727</v>
      </c>
      <c r="AD126" s="75"/>
      <c r="AE126" s="149"/>
      <c r="AF126" s="149"/>
      <c r="AG126" s="149"/>
      <c r="AH126" s="149"/>
      <c r="AI126" s="149"/>
      <c r="AJ126" s="149"/>
      <c r="AK126" s="93" t="s">
        <v>782</v>
      </c>
      <c r="AL126" s="195">
        <v>100</v>
      </c>
      <c r="AM126" s="195" t="s">
        <v>835</v>
      </c>
      <c r="AN126" s="191" t="s">
        <v>939</v>
      </c>
      <c r="AO126" s="93">
        <v>100</v>
      </c>
      <c r="AP126" s="93" t="s">
        <v>185</v>
      </c>
      <c r="AQ126" s="93" t="s">
        <v>520</v>
      </c>
      <c r="AR126" s="199"/>
      <c r="AS126" s="199"/>
    </row>
    <row r="127" spans="1:45" s="204" customFormat="1" ht="75.75" customHeight="1" thickBot="1">
      <c r="A127" s="220">
        <v>119</v>
      </c>
      <c r="B127" s="145" t="s">
        <v>785</v>
      </c>
      <c r="C127" s="217">
        <v>43361</v>
      </c>
      <c r="D127" s="145" t="s">
        <v>157</v>
      </c>
      <c r="E127" s="145" t="s">
        <v>541</v>
      </c>
      <c r="F127" s="145">
        <v>54</v>
      </c>
      <c r="G127" s="145" t="s">
        <v>401</v>
      </c>
      <c r="H127" s="198" t="s">
        <v>739</v>
      </c>
      <c r="I127" s="198" t="s">
        <v>167</v>
      </c>
      <c r="J127" s="145" t="s">
        <v>527</v>
      </c>
      <c r="K127" s="191" t="s">
        <v>742</v>
      </c>
      <c r="L127" s="191" t="s">
        <v>664</v>
      </c>
      <c r="M127" s="75">
        <v>6</v>
      </c>
      <c r="N127" s="191" t="s">
        <v>674</v>
      </c>
      <c r="O127" s="191"/>
      <c r="P127" s="191" t="s">
        <v>675</v>
      </c>
      <c r="Q127" s="191" t="s">
        <v>676</v>
      </c>
      <c r="R127" s="75">
        <v>1</v>
      </c>
      <c r="S127" s="101">
        <v>43374</v>
      </c>
      <c r="T127" s="101">
        <v>43554</v>
      </c>
      <c r="U127" s="192">
        <f t="shared" si="32"/>
        <v>25.714285714285715</v>
      </c>
      <c r="V127" s="193">
        <f t="shared" si="33"/>
        <v>90</v>
      </c>
      <c r="W127" s="193">
        <f t="shared" si="34"/>
        <v>1</v>
      </c>
      <c r="X127" s="194">
        <f t="shared" si="35"/>
        <v>25.714285714285715</v>
      </c>
      <c r="Y127" s="193">
        <f t="shared" si="36"/>
        <v>25.714285714285715</v>
      </c>
      <c r="Z127" s="193">
        <f t="shared" si="37"/>
        <v>25.714285714285715</v>
      </c>
      <c r="AA127" s="193" t="s">
        <v>761</v>
      </c>
      <c r="AB127" s="193" t="s">
        <v>768</v>
      </c>
      <c r="AC127" s="93" t="s">
        <v>733</v>
      </c>
      <c r="AD127" s="75"/>
      <c r="AE127" s="149"/>
      <c r="AF127" s="149"/>
      <c r="AG127" s="149"/>
      <c r="AH127" s="149"/>
      <c r="AI127" s="149"/>
      <c r="AJ127" s="149"/>
      <c r="AK127" s="93" t="s">
        <v>782</v>
      </c>
      <c r="AL127" s="195">
        <v>90</v>
      </c>
      <c r="AM127" s="195" t="s">
        <v>835</v>
      </c>
      <c r="AN127" s="191" t="s">
        <v>978</v>
      </c>
      <c r="AO127" s="93">
        <v>90</v>
      </c>
      <c r="AP127" s="93" t="s">
        <v>159</v>
      </c>
      <c r="AQ127" s="93" t="s">
        <v>520</v>
      </c>
      <c r="AR127" s="199"/>
      <c r="AS127" s="199"/>
    </row>
    <row r="128" spans="1:45" s="204" customFormat="1" ht="75.75" customHeight="1" thickBot="1">
      <c r="A128" s="220">
        <v>120</v>
      </c>
      <c r="B128" s="145" t="s">
        <v>822</v>
      </c>
      <c r="C128" s="217">
        <v>43453</v>
      </c>
      <c r="D128" s="145">
        <v>126</v>
      </c>
      <c r="E128" s="145" t="s">
        <v>541</v>
      </c>
      <c r="F128" s="145">
        <v>59</v>
      </c>
      <c r="G128" s="145" t="s">
        <v>169</v>
      </c>
      <c r="H128" s="198"/>
      <c r="I128" s="198"/>
      <c r="J128" s="145" t="s">
        <v>435</v>
      </c>
      <c r="K128" s="191" t="s">
        <v>862</v>
      </c>
      <c r="L128" s="191" t="s">
        <v>792</v>
      </c>
      <c r="M128" s="75">
        <v>1</v>
      </c>
      <c r="N128" s="191" t="s">
        <v>793</v>
      </c>
      <c r="O128" s="191"/>
      <c r="P128" s="191" t="s">
        <v>794</v>
      </c>
      <c r="Q128" s="191" t="s">
        <v>795</v>
      </c>
      <c r="R128" s="75">
        <v>1</v>
      </c>
      <c r="S128" s="101">
        <v>43453</v>
      </c>
      <c r="T128" s="101">
        <v>43634</v>
      </c>
      <c r="U128" s="192">
        <f t="shared" ref="U128" si="38">DATEDIF(S128,T128,"D")/7</f>
        <v>25.857142857142858</v>
      </c>
      <c r="V128" s="193">
        <f t="shared" ref="V128" si="39">+AL128</f>
        <v>100</v>
      </c>
      <c r="W128" s="193">
        <f t="shared" ref="W128" si="40">IF(R128=0,0,IF(V128/R128&gt;1,1,V128/R128))</f>
        <v>1</v>
      </c>
      <c r="X128" s="194">
        <f t="shared" ref="X128" si="41">U128*W128</f>
        <v>25.857142857142858</v>
      </c>
      <c r="Y128" s="193">
        <f t="shared" ref="Y128" si="42">IF(T128&lt;=$Y$4,X128,0)</f>
        <v>0</v>
      </c>
      <c r="Z128" s="193">
        <f t="shared" ref="Z128" si="43">IF($Y$4&gt;=T128,U128,0)</f>
        <v>0</v>
      </c>
      <c r="AA128" s="92" t="s">
        <v>761</v>
      </c>
      <c r="AB128" s="92" t="s">
        <v>1008</v>
      </c>
      <c r="AC128" s="203" t="s">
        <v>832</v>
      </c>
      <c r="AD128" s="75"/>
      <c r="AE128" s="149"/>
      <c r="AF128" s="149"/>
      <c r="AG128" s="149"/>
      <c r="AH128" s="149"/>
      <c r="AI128" s="149"/>
      <c r="AJ128" s="149"/>
      <c r="AK128" s="93" t="s">
        <v>875</v>
      </c>
      <c r="AL128" s="195">
        <v>100</v>
      </c>
      <c r="AM128" s="195" t="s">
        <v>835</v>
      </c>
      <c r="AN128" s="191" t="s">
        <v>881</v>
      </c>
      <c r="AO128" s="93">
        <v>100</v>
      </c>
      <c r="AP128" s="93" t="s">
        <v>185</v>
      </c>
      <c r="AQ128" s="93" t="s">
        <v>520</v>
      </c>
      <c r="AR128" s="199"/>
      <c r="AS128" s="199"/>
    </row>
    <row r="129" spans="1:45" s="204" customFormat="1" ht="75.75" customHeight="1" thickBot="1">
      <c r="A129" s="220">
        <v>121</v>
      </c>
      <c r="B129" s="145" t="s">
        <v>823</v>
      </c>
      <c r="C129" s="217">
        <v>43453</v>
      </c>
      <c r="D129" s="145">
        <v>126</v>
      </c>
      <c r="E129" s="145" t="s">
        <v>541</v>
      </c>
      <c r="F129" s="145">
        <v>59</v>
      </c>
      <c r="G129" s="145" t="s">
        <v>169</v>
      </c>
      <c r="H129" s="198"/>
      <c r="I129" s="198"/>
      <c r="J129" s="145" t="s">
        <v>411</v>
      </c>
      <c r="K129" s="191" t="s">
        <v>863</v>
      </c>
      <c r="L129" s="191" t="s">
        <v>796</v>
      </c>
      <c r="M129" s="75">
        <v>1</v>
      </c>
      <c r="N129" s="191" t="s">
        <v>797</v>
      </c>
      <c r="O129" s="191"/>
      <c r="P129" s="191" t="s">
        <v>798</v>
      </c>
      <c r="Q129" s="191" t="s">
        <v>799</v>
      </c>
      <c r="R129" s="75">
        <v>100</v>
      </c>
      <c r="S129" s="101">
        <v>43497</v>
      </c>
      <c r="T129" s="101">
        <v>43816</v>
      </c>
      <c r="U129" s="192">
        <f t="shared" ref="U129:U135" si="44">DATEDIF(S129,T129,"D")/7</f>
        <v>45.571428571428569</v>
      </c>
      <c r="V129" s="193">
        <f t="shared" ref="V129:V135" si="45">+AL129</f>
        <v>0</v>
      </c>
      <c r="W129" s="193">
        <f t="shared" ref="W129:W135" si="46">IF(R129=0,0,IF(V129/R129&gt;1,1,V129/R129))</f>
        <v>0</v>
      </c>
      <c r="X129" s="194">
        <f t="shared" ref="X129:X135" si="47">U129*W129</f>
        <v>0</v>
      </c>
      <c r="Y129" s="193">
        <f t="shared" ref="Y129:Y135" si="48">IF(T129&lt;=$Y$4,X129,0)</f>
        <v>0</v>
      </c>
      <c r="Z129" s="193">
        <f t="shared" ref="Z129:Z135" si="49">IF($Y$4&gt;=T129,U129,0)</f>
        <v>0</v>
      </c>
      <c r="AA129" s="92" t="s">
        <v>761</v>
      </c>
      <c r="AB129" s="92" t="s">
        <v>763</v>
      </c>
      <c r="AC129" s="203" t="s">
        <v>831</v>
      </c>
      <c r="AD129" s="75"/>
      <c r="AE129" s="149"/>
      <c r="AF129" s="149"/>
      <c r="AG129" s="149"/>
      <c r="AH129" s="149"/>
      <c r="AI129" s="149"/>
      <c r="AJ129" s="149"/>
      <c r="AK129" s="93"/>
      <c r="AL129" s="195">
        <v>0</v>
      </c>
      <c r="AM129" s="195" t="s">
        <v>836</v>
      </c>
      <c r="AN129" s="205" t="s">
        <v>941</v>
      </c>
      <c r="AO129" s="93">
        <v>0</v>
      </c>
      <c r="AP129" s="93" t="s">
        <v>159</v>
      </c>
      <c r="AQ129" s="93" t="s">
        <v>520</v>
      </c>
      <c r="AR129" s="199"/>
      <c r="AS129" s="199"/>
    </row>
    <row r="130" spans="1:45" s="204" customFormat="1" ht="75.75" customHeight="1" thickBot="1">
      <c r="A130" s="220">
        <v>122</v>
      </c>
      <c r="B130" s="145" t="s">
        <v>824</v>
      </c>
      <c r="C130" s="217">
        <v>43453</v>
      </c>
      <c r="D130" s="145">
        <v>126</v>
      </c>
      <c r="E130" s="145" t="s">
        <v>541</v>
      </c>
      <c r="F130" s="145">
        <v>59</v>
      </c>
      <c r="G130" s="145" t="s">
        <v>169</v>
      </c>
      <c r="H130" s="198"/>
      <c r="I130" s="198"/>
      <c r="J130" s="145" t="s">
        <v>411</v>
      </c>
      <c r="K130" s="191" t="s">
        <v>863</v>
      </c>
      <c r="L130" s="191" t="s">
        <v>796</v>
      </c>
      <c r="M130" s="75">
        <v>2</v>
      </c>
      <c r="N130" s="191" t="s">
        <v>800</v>
      </c>
      <c r="O130" s="191"/>
      <c r="P130" s="191" t="s">
        <v>801</v>
      </c>
      <c r="Q130" s="191" t="s">
        <v>802</v>
      </c>
      <c r="R130" s="75">
        <v>100</v>
      </c>
      <c r="S130" s="101">
        <v>43497</v>
      </c>
      <c r="T130" s="101">
        <v>43816</v>
      </c>
      <c r="U130" s="192">
        <f t="shared" si="44"/>
        <v>45.571428571428569</v>
      </c>
      <c r="V130" s="193">
        <f t="shared" si="45"/>
        <v>0</v>
      </c>
      <c r="W130" s="193">
        <f t="shared" si="46"/>
        <v>0</v>
      </c>
      <c r="X130" s="194">
        <f t="shared" si="47"/>
        <v>0</v>
      </c>
      <c r="Y130" s="193">
        <f t="shared" si="48"/>
        <v>0</v>
      </c>
      <c r="Z130" s="193">
        <f t="shared" si="49"/>
        <v>0</v>
      </c>
      <c r="AA130" s="92" t="s">
        <v>761</v>
      </c>
      <c r="AB130" s="92" t="s">
        <v>763</v>
      </c>
      <c r="AC130" s="203" t="s">
        <v>831</v>
      </c>
      <c r="AD130" s="75"/>
      <c r="AE130" s="149"/>
      <c r="AF130" s="149"/>
      <c r="AG130" s="149"/>
      <c r="AH130" s="149"/>
      <c r="AI130" s="149"/>
      <c r="AJ130" s="149"/>
      <c r="AK130" s="93"/>
      <c r="AL130" s="195">
        <v>0</v>
      </c>
      <c r="AM130" s="195" t="s">
        <v>836</v>
      </c>
      <c r="AN130" s="205" t="s">
        <v>941</v>
      </c>
      <c r="AO130" s="93">
        <v>0</v>
      </c>
      <c r="AP130" s="93" t="s">
        <v>159</v>
      </c>
      <c r="AQ130" s="93" t="s">
        <v>520</v>
      </c>
      <c r="AR130" s="199"/>
      <c r="AS130" s="199"/>
    </row>
    <row r="131" spans="1:45" s="204" customFormat="1" ht="75.75" customHeight="1" thickBot="1">
      <c r="A131" s="220">
        <v>123</v>
      </c>
      <c r="B131" s="145" t="s">
        <v>825</v>
      </c>
      <c r="C131" s="217">
        <v>43453</v>
      </c>
      <c r="D131" s="145">
        <v>126</v>
      </c>
      <c r="E131" s="145" t="s">
        <v>541</v>
      </c>
      <c r="F131" s="145">
        <v>59</v>
      </c>
      <c r="G131" s="145" t="s">
        <v>169</v>
      </c>
      <c r="H131" s="198"/>
      <c r="I131" s="198"/>
      <c r="J131" s="145" t="s">
        <v>534</v>
      </c>
      <c r="K131" s="191" t="s">
        <v>864</v>
      </c>
      <c r="L131" s="191" t="s">
        <v>803</v>
      </c>
      <c r="M131" s="75">
        <v>1</v>
      </c>
      <c r="N131" s="191" t="s">
        <v>804</v>
      </c>
      <c r="O131" s="191"/>
      <c r="P131" s="191" t="s">
        <v>805</v>
      </c>
      <c r="Q131" s="191" t="s">
        <v>806</v>
      </c>
      <c r="R131" s="75">
        <v>100</v>
      </c>
      <c r="S131" s="101">
        <v>43497</v>
      </c>
      <c r="T131" s="101">
        <v>43816</v>
      </c>
      <c r="U131" s="192">
        <f t="shared" si="44"/>
        <v>45.571428571428569</v>
      </c>
      <c r="V131" s="193">
        <f t="shared" si="45"/>
        <v>0</v>
      </c>
      <c r="W131" s="193">
        <f t="shared" si="46"/>
        <v>0</v>
      </c>
      <c r="X131" s="194">
        <f t="shared" si="47"/>
        <v>0</v>
      </c>
      <c r="Y131" s="193">
        <f t="shared" si="48"/>
        <v>0</v>
      </c>
      <c r="Z131" s="193">
        <f t="shared" si="49"/>
        <v>0</v>
      </c>
      <c r="AA131" s="92" t="s">
        <v>761</v>
      </c>
      <c r="AB131" s="92" t="s">
        <v>763</v>
      </c>
      <c r="AC131" s="203" t="s">
        <v>831</v>
      </c>
      <c r="AD131" s="75"/>
      <c r="AE131" s="149"/>
      <c r="AF131" s="149"/>
      <c r="AG131" s="149"/>
      <c r="AH131" s="149"/>
      <c r="AI131" s="149"/>
      <c r="AJ131" s="149"/>
      <c r="AK131" s="93"/>
      <c r="AL131" s="195">
        <v>0</v>
      </c>
      <c r="AM131" s="195" t="s">
        <v>836</v>
      </c>
      <c r="AN131" s="205" t="s">
        <v>941</v>
      </c>
      <c r="AO131" s="93">
        <v>0</v>
      </c>
      <c r="AP131" s="93" t="s">
        <v>159</v>
      </c>
      <c r="AQ131" s="93" t="s">
        <v>520</v>
      </c>
      <c r="AR131" s="199"/>
      <c r="AS131" s="199"/>
    </row>
    <row r="132" spans="1:45" s="204" customFormat="1" ht="75.75" customHeight="1" thickBot="1">
      <c r="A132" s="220">
        <v>124</v>
      </c>
      <c r="B132" s="145" t="s">
        <v>826</v>
      </c>
      <c r="C132" s="217">
        <v>43453</v>
      </c>
      <c r="D132" s="145">
        <v>126</v>
      </c>
      <c r="E132" s="145" t="s">
        <v>541</v>
      </c>
      <c r="F132" s="145">
        <v>59</v>
      </c>
      <c r="G132" s="145" t="s">
        <v>169</v>
      </c>
      <c r="H132" s="198"/>
      <c r="I132" s="198"/>
      <c r="J132" s="145" t="s">
        <v>534</v>
      </c>
      <c r="K132" s="191" t="s">
        <v>864</v>
      </c>
      <c r="L132" s="191" t="s">
        <v>803</v>
      </c>
      <c r="M132" s="75">
        <v>2</v>
      </c>
      <c r="N132" s="191" t="s">
        <v>807</v>
      </c>
      <c r="O132" s="191"/>
      <c r="P132" s="191" t="s">
        <v>808</v>
      </c>
      <c r="Q132" s="191" t="s">
        <v>809</v>
      </c>
      <c r="R132" s="75">
        <v>100</v>
      </c>
      <c r="S132" s="101">
        <v>43497</v>
      </c>
      <c r="T132" s="101">
        <v>43816</v>
      </c>
      <c r="U132" s="192">
        <f t="shared" si="44"/>
        <v>45.571428571428569</v>
      </c>
      <c r="V132" s="193">
        <f t="shared" si="45"/>
        <v>0</v>
      </c>
      <c r="W132" s="193">
        <f t="shared" si="46"/>
        <v>0</v>
      </c>
      <c r="X132" s="194">
        <f t="shared" si="47"/>
        <v>0</v>
      </c>
      <c r="Y132" s="193">
        <f t="shared" si="48"/>
        <v>0</v>
      </c>
      <c r="Z132" s="193">
        <f t="shared" si="49"/>
        <v>0</v>
      </c>
      <c r="AA132" s="92" t="s">
        <v>761</v>
      </c>
      <c r="AB132" s="92" t="s">
        <v>763</v>
      </c>
      <c r="AC132" s="203" t="s">
        <v>831</v>
      </c>
      <c r="AD132" s="75"/>
      <c r="AE132" s="149"/>
      <c r="AF132" s="149"/>
      <c r="AG132" s="149"/>
      <c r="AH132" s="149"/>
      <c r="AI132" s="149"/>
      <c r="AJ132" s="149"/>
      <c r="AK132" s="93"/>
      <c r="AL132" s="195">
        <v>0</v>
      </c>
      <c r="AM132" s="195" t="s">
        <v>836</v>
      </c>
      <c r="AN132" s="205" t="s">
        <v>941</v>
      </c>
      <c r="AO132" s="93">
        <v>0</v>
      </c>
      <c r="AP132" s="93" t="s">
        <v>159</v>
      </c>
      <c r="AQ132" s="93" t="s">
        <v>520</v>
      </c>
      <c r="AR132" s="199"/>
      <c r="AS132" s="199"/>
    </row>
    <row r="133" spans="1:45" s="204" customFormat="1" ht="75.75" customHeight="1" thickBot="1">
      <c r="A133" s="220">
        <v>125</v>
      </c>
      <c r="B133" s="145" t="s">
        <v>827</v>
      </c>
      <c r="C133" s="217">
        <v>43453</v>
      </c>
      <c r="D133" s="145">
        <v>126</v>
      </c>
      <c r="E133" s="145" t="s">
        <v>541</v>
      </c>
      <c r="F133" s="145">
        <v>59</v>
      </c>
      <c r="G133" s="145" t="s">
        <v>169</v>
      </c>
      <c r="H133" s="198"/>
      <c r="I133" s="198"/>
      <c r="J133" s="145" t="s">
        <v>535</v>
      </c>
      <c r="K133" s="191" t="s">
        <v>865</v>
      </c>
      <c r="L133" s="191" t="s">
        <v>810</v>
      </c>
      <c r="M133" s="75">
        <v>1</v>
      </c>
      <c r="N133" s="191" t="s">
        <v>811</v>
      </c>
      <c r="O133" s="191"/>
      <c r="P133" s="191" t="s">
        <v>812</v>
      </c>
      <c r="Q133" s="191" t="s">
        <v>813</v>
      </c>
      <c r="R133" s="75">
        <v>100</v>
      </c>
      <c r="S133" s="101">
        <v>43497</v>
      </c>
      <c r="T133" s="101">
        <v>43816</v>
      </c>
      <c r="U133" s="192">
        <f t="shared" si="44"/>
        <v>45.571428571428569</v>
      </c>
      <c r="V133" s="193">
        <f t="shared" si="45"/>
        <v>0</v>
      </c>
      <c r="W133" s="193">
        <f t="shared" si="46"/>
        <v>0</v>
      </c>
      <c r="X133" s="194">
        <f t="shared" si="47"/>
        <v>0</v>
      </c>
      <c r="Y133" s="193">
        <f t="shared" si="48"/>
        <v>0</v>
      </c>
      <c r="Z133" s="193">
        <f t="shared" si="49"/>
        <v>0</v>
      </c>
      <c r="AA133" s="92" t="s">
        <v>761</v>
      </c>
      <c r="AB133" s="92" t="s">
        <v>763</v>
      </c>
      <c r="AC133" s="203" t="s">
        <v>831</v>
      </c>
      <c r="AD133" s="75"/>
      <c r="AE133" s="149"/>
      <c r="AF133" s="149"/>
      <c r="AG133" s="149"/>
      <c r="AH133" s="149"/>
      <c r="AI133" s="149"/>
      <c r="AJ133" s="149"/>
      <c r="AK133" s="93"/>
      <c r="AL133" s="195">
        <v>0</v>
      </c>
      <c r="AM133" s="195" t="s">
        <v>836</v>
      </c>
      <c r="AN133" s="205" t="s">
        <v>941</v>
      </c>
      <c r="AO133" s="93">
        <v>0</v>
      </c>
      <c r="AP133" s="93" t="s">
        <v>159</v>
      </c>
      <c r="AQ133" s="93" t="s">
        <v>520</v>
      </c>
      <c r="AR133" s="199"/>
      <c r="AS133" s="199"/>
    </row>
    <row r="134" spans="1:45" s="204" customFormat="1" ht="75.75" customHeight="1" thickBot="1">
      <c r="A134" s="220">
        <v>126</v>
      </c>
      <c r="B134" s="145" t="s">
        <v>828</v>
      </c>
      <c r="C134" s="217">
        <v>43453</v>
      </c>
      <c r="D134" s="145">
        <v>126</v>
      </c>
      <c r="E134" s="145" t="s">
        <v>541</v>
      </c>
      <c r="F134" s="145">
        <v>59</v>
      </c>
      <c r="G134" s="145" t="s">
        <v>169</v>
      </c>
      <c r="H134" s="198"/>
      <c r="I134" s="198"/>
      <c r="J134" s="145" t="s">
        <v>814</v>
      </c>
      <c r="K134" s="191" t="s">
        <v>866</v>
      </c>
      <c r="L134" s="191" t="s">
        <v>815</v>
      </c>
      <c r="M134" s="75">
        <v>1</v>
      </c>
      <c r="N134" s="191" t="s">
        <v>816</v>
      </c>
      <c r="O134" s="191"/>
      <c r="P134" s="191" t="s">
        <v>817</v>
      </c>
      <c r="Q134" s="191" t="s">
        <v>818</v>
      </c>
      <c r="R134" s="75">
        <v>100</v>
      </c>
      <c r="S134" s="101">
        <v>43497</v>
      </c>
      <c r="T134" s="101">
        <v>43816</v>
      </c>
      <c r="U134" s="192">
        <f t="shared" si="44"/>
        <v>45.571428571428569</v>
      </c>
      <c r="V134" s="193">
        <f t="shared" si="45"/>
        <v>15</v>
      </c>
      <c r="W134" s="193">
        <f t="shared" si="46"/>
        <v>0.15</v>
      </c>
      <c r="X134" s="194">
        <f t="shared" si="47"/>
        <v>6.8357142857142854</v>
      </c>
      <c r="Y134" s="193">
        <f t="shared" si="48"/>
        <v>0</v>
      </c>
      <c r="Z134" s="193">
        <f t="shared" si="49"/>
        <v>0</v>
      </c>
      <c r="AA134" s="92" t="s">
        <v>761</v>
      </c>
      <c r="AB134" s="92" t="s">
        <v>764</v>
      </c>
      <c r="AC134" s="93" t="s">
        <v>726</v>
      </c>
      <c r="AD134" s="75"/>
      <c r="AE134" s="149"/>
      <c r="AF134" s="149"/>
      <c r="AG134" s="149"/>
      <c r="AH134" s="149"/>
      <c r="AI134" s="149"/>
      <c r="AJ134" s="149"/>
      <c r="AK134" s="93"/>
      <c r="AL134" s="195">
        <v>15</v>
      </c>
      <c r="AM134" s="195" t="s">
        <v>838</v>
      </c>
      <c r="AN134" s="205" t="s">
        <v>931</v>
      </c>
      <c r="AO134" s="93">
        <v>15</v>
      </c>
      <c r="AP134" s="93" t="s">
        <v>159</v>
      </c>
      <c r="AQ134" s="93" t="s">
        <v>520</v>
      </c>
      <c r="AR134" s="199"/>
      <c r="AS134" s="199"/>
    </row>
    <row r="135" spans="1:45" s="204" customFormat="1" ht="75.75" customHeight="1" thickBot="1">
      <c r="A135" s="220">
        <v>127</v>
      </c>
      <c r="B135" s="145" t="s">
        <v>829</v>
      </c>
      <c r="C135" s="217">
        <v>43453</v>
      </c>
      <c r="D135" s="145">
        <v>126</v>
      </c>
      <c r="E135" s="145" t="s">
        <v>541</v>
      </c>
      <c r="F135" s="145">
        <v>59</v>
      </c>
      <c r="G135" s="145" t="s">
        <v>169</v>
      </c>
      <c r="H135" s="198"/>
      <c r="I135" s="198"/>
      <c r="J135" s="145" t="s">
        <v>814</v>
      </c>
      <c r="K135" s="191" t="s">
        <v>866</v>
      </c>
      <c r="L135" s="191" t="s">
        <v>815</v>
      </c>
      <c r="M135" s="75">
        <v>2</v>
      </c>
      <c r="N135" s="191" t="s">
        <v>819</v>
      </c>
      <c r="O135" s="191"/>
      <c r="P135" s="191" t="s">
        <v>820</v>
      </c>
      <c r="Q135" s="191" t="s">
        <v>821</v>
      </c>
      <c r="R135" s="75">
        <v>100</v>
      </c>
      <c r="S135" s="101">
        <v>43497</v>
      </c>
      <c r="T135" s="101">
        <v>43816</v>
      </c>
      <c r="U135" s="192">
        <f t="shared" si="44"/>
        <v>45.571428571428569</v>
      </c>
      <c r="V135" s="193">
        <f t="shared" si="45"/>
        <v>10</v>
      </c>
      <c r="W135" s="193">
        <f t="shared" si="46"/>
        <v>0.1</v>
      </c>
      <c r="X135" s="194">
        <f t="shared" si="47"/>
        <v>4.5571428571428569</v>
      </c>
      <c r="Y135" s="193">
        <f t="shared" si="48"/>
        <v>0</v>
      </c>
      <c r="Z135" s="193">
        <f t="shared" si="49"/>
        <v>0</v>
      </c>
      <c r="AA135" s="92" t="s">
        <v>761</v>
      </c>
      <c r="AB135" s="92" t="s">
        <v>764</v>
      </c>
      <c r="AC135" s="93" t="s">
        <v>726</v>
      </c>
      <c r="AD135" s="75"/>
      <c r="AE135" s="149"/>
      <c r="AF135" s="149"/>
      <c r="AG135" s="149"/>
      <c r="AH135" s="149"/>
      <c r="AI135" s="149"/>
      <c r="AJ135" s="149"/>
      <c r="AK135" s="93"/>
      <c r="AL135" s="195">
        <v>10</v>
      </c>
      <c r="AM135" s="195" t="s">
        <v>838</v>
      </c>
      <c r="AN135" s="205" t="s">
        <v>931</v>
      </c>
      <c r="AO135" s="93">
        <v>10</v>
      </c>
      <c r="AP135" s="93" t="s">
        <v>159</v>
      </c>
      <c r="AQ135" s="93" t="s">
        <v>520</v>
      </c>
      <c r="AR135" s="199"/>
      <c r="AS135" s="199"/>
    </row>
    <row r="136" spans="1:45" ht="19.5" customHeight="1">
      <c r="A136" s="57"/>
      <c r="B136" s="64"/>
      <c r="C136" s="64"/>
      <c r="D136" s="64"/>
      <c r="E136" s="64"/>
      <c r="F136" s="64"/>
      <c r="G136" s="64"/>
      <c r="H136" s="64"/>
      <c r="I136" s="64"/>
      <c r="J136" s="64"/>
      <c r="K136" s="64"/>
      <c r="L136" s="64"/>
      <c r="M136" s="64"/>
      <c r="N136" s="64"/>
      <c r="O136" s="64"/>
      <c r="P136" s="64"/>
      <c r="Q136" s="64"/>
      <c r="R136" s="64"/>
      <c r="S136" s="64"/>
      <c r="T136" s="65"/>
      <c r="U136" s="90">
        <f t="shared" ref="U136:Z136" si="50">SUM(U9:U101)</f>
        <v>4017.4285714285757</v>
      </c>
      <c r="V136" s="90">
        <f t="shared" si="50"/>
        <v>7334.2</v>
      </c>
      <c r="W136" s="90">
        <f t="shared" si="50"/>
        <v>77.509999999999991</v>
      </c>
      <c r="X136" s="90">
        <f t="shared" si="50"/>
        <v>3242.7457142857156</v>
      </c>
      <c r="Y136" s="90">
        <f t="shared" si="50"/>
        <v>2632.031428571428</v>
      </c>
      <c r="Z136" s="90">
        <f t="shared" si="50"/>
        <v>2654.571428571428</v>
      </c>
      <c r="AA136" s="64"/>
      <c r="AB136" s="64"/>
      <c r="AC136" s="64"/>
      <c r="AD136" s="64"/>
      <c r="AE136" s="64"/>
      <c r="AF136" s="64"/>
      <c r="AG136" s="64"/>
      <c r="AH136" s="64"/>
      <c r="AI136" s="64"/>
      <c r="AJ136" s="64"/>
      <c r="AK136" s="64"/>
      <c r="AL136" s="64"/>
      <c r="AM136" s="64"/>
      <c r="AN136" s="64"/>
      <c r="AO136" s="64"/>
      <c r="AP136" s="64"/>
      <c r="AQ136" s="64"/>
      <c r="AR136" s="64"/>
      <c r="AS136" s="64"/>
    </row>
    <row r="138" spans="1:45" ht="19.5" customHeight="1">
      <c r="AC138" s="96"/>
    </row>
    <row r="139" spans="1:45" ht="19.5" customHeight="1">
      <c r="P139" s="69"/>
      <c r="Q139" s="69"/>
      <c r="AK139"/>
      <c r="AL139"/>
    </row>
    <row r="140" spans="1:45" ht="19.5" customHeight="1">
      <c r="AK140"/>
      <c r="AL140"/>
    </row>
    <row r="141" spans="1:45" ht="40.5" customHeight="1">
      <c r="AO141" s="120">
        <f>5/56</f>
        <v>8.9285714285714288E-2</v>
      </c>
    </row>
    <row r="142" spans="1:45" ht="19.5" customHeight="1">
      <c r="AC142" s="1">
        <v>1</v>
      </c>
    </row>
    <row r="143" spans="1:45" ht="19.5" customHeight="1">
      <c r="AC143" s="1">
        <v>2</v>
      </c>
    </row>
    <row r="144" spans="1:45" ht="19.5" customHeight="1">
      <c r="AC144" s="1">
        <v>3</v>
      </c>
    </row>
    <row r="145" spans="29:47" ht="19.5" customHeight="1">
      <c r="AC145" s="1">
        <v>4</v>
      </c>
    </row>
    <row r="146" spans="29:47" ht="19.5" customHeight="1">
      <c r="AC146" s="1">
        <v>5</v>
      </c>
    </row>
    <row r="147" spans="29:47" ht="19.5" customHeight="1">
      <c r="AC147" s="1">
        <v>6</v>
      </c>
    </row>
    <row r="148" spans="29:47" ht="19.5" customHeight="1">
      <c r="AC148" s="1">
        <v>7</v>
      </c>
    </row>
    <row r="149" spans="29:47" ht="19.5" customHeight="1">
      <c r="AC149" s="1">
        <v>8</v>
      </c>
    </row>
    <row r="150" spans="29:47" ht="19.5" customHeight="1">
      <c r="AC150" s="1">
        <v>9</v>
      </c>
    </row>
    <row r="151" spans="29:47" ht="19.5" customHeight="1">
      <c r="AC151" s="1">
        <v>10</v>
      </c>
    </row>
    <row r="152" spans="29:47" ht="19.5" customHeight="1">
      <c r="AC152" s="1">
        <v>11</v>
      </c>
    </row>
    <row r="153" spans="29:47" ht="19.5" customHeight="1">
      <c r="AC153" s="1">
        <v>12</v>
      </c>
    </row>
    <row r="154" spans="29:47" ht="19.5" customHeight="1">
      <c r="AC154" s="1">
        <v>13</v>
      </c>
    </row>
    <row r="155" spans="29:47" ht="19.5" customHeight="1">
      <c r="AC155" s="1">
        <v>14</v>
      </c>
    </row>
    <row r="157" spans="29:47" ht="32.25" customHeight="1">
      <c r="AT157" s="69"/>
      <c r="AU157" s="69"/>
    </row>
    <row r="158" spans="29:47" ht="15">
      <c r="AT158" s="69"/>
      <c r="AU158" s="69"/>
    </row>
    <row r="159" spans="29:47" ht="30.75" customHeight="1">
      <c r="AT159" s="69"/>
      <c r="AU159" s="69"/>
    </row>
    <row r="160" spans="29:47" ht="29.25" customHeight="1">
      <c r="AT160" s="69"/>
      <c r="AU160" s="69"/>
    </row>
    <row r="161" ht="15"/>
  </sheetData>
  <autoFilter ref="A8:AS136" xr:uid="{00000000-0009-0000-0000-000000000000}">
    <sortState xmlns:xlrd2="http://schemas.microsoft.com/office/spreadsheetml/2017/richdata2" ref="A9:AS136">
      <sortCondition descending="1" ref="AP8:AP136"/>
    </sortState>
  </autoFilter>
  <mergeCells count="5">
    <mergeCell ref="V4:X4"/>
    <mergeCell ref="AD4:AG4"/>
    <mergeCell ref="AH4:AK4"/>
    <mergeCell ref="A2:AP2"/>
    <mergeCell ref="A3:AP3"/>
  </mergeCells>
  <conditionalFormatting sqref="AR9:AS82 AR84:AS101 AR106:AS135">
    <cfRule type="cellIs" dxfId="590" priority="305" stopIfTrue="1" operator="between">
      <formula>4</formula>
      <formula>5</formula>
    </cfRule>
    <cfRule type="cellIs" dxfId="589" priority="306" stopIfTrue="1" operator="between">
      <formula>2</formula>
      <formula>3.9</formula>
    </cfRule>
    <cfRule type="cellIs" dxfId="588" priority="307" stopIfTrue="1" operator="lessThanOrEqual">
      <formula>1.9</formula>
    </cfRule>
  </conditionalFormatting>
  <conditionalFormatting sqref="AQ9 AQ33:AQ82 AQ84:AQ101 AQ106:AQ127">
    <cfRule type="containsText" dxfId="587" priority="287" operator="containsText" text="Inefectiva">
      <formula>NOT(ISERROR(SEARCH("Inefectiva",AQ9)))</formula>
    </cfRule>
    <cfRule type="containsText" dxfId="586" priority="288" operator="containsText" text="Incumplida">
      <formula>NOT(ISERROR(SEARCH("Incumplida",AQ9)))</formula>
    </cfRule>
    <cfRule type="containsText" dxfId="585" priority="289" operator="containsText" text="Abierta">
      <formula>NOT(ISERROR(SEARCH("Abierta",AQ9)))</formula>
    </cfRule>
  </conditionalFormatting>
  <conditionalFormatting sqref="AQ9">
    <cfRule type="containsText" dxfId="584" priority="254" operator="containsText" text="Inefectiva">
      <formula>NOT(ISERROR(SEARCH("Inefectiva",AQ9)))</formula>
    </cfRule>
    <cfRule type="containsText" dxfId="583" priority="255" operator="containsText" text="Incumplida">
      <formula>NOT(ISERROR(SEARCH("Incumplida",AQ9)))</formula>
    </cfRule>
    <cfRule type="containsText" dxfId="582" priority="256" operator="containsText" text="Abierta">
      <formula>NOT(ISERROR(SEARCH("Abierta",AQ9)))</formula>
    </cfRule>
  </conditionalFormatting>
  <conditionalFormatting sqref="AQ10:AQ16">
    <cfRule type="containsText" dxfId="581" priority="206" operator="containsText" text="Inefectiva">
      <formula>NOT(ISERROR(SEARCH("Inefectiva",AQ10)))</formula>
    </cfRule>
    <cfRule type="containsText" dxfId="580" priority="207" operator="containsText" text="Incumplida">
      <formula>NOT(ISERROR(SEARCH("Incumplida",AQ10)))</formula>
    </cfRule>
    <cfRule type="containsText" dxfId="579" priority="208" operator="containsText" text="Abierta">
      <formula>NOT(ISERROR(SEARCH("Abierta",AQ10)))</formula>
    </cfRule>
  </conditionalFormatting>
  <conditionalFormatting sqref="AQ10:AQ16">
    <cfRule type="containsText" dxfId="578" priority="203" operator="containsText" text="Inefectiva">
      <formula>NOT(ISERROR(SEARCH("Inefectiva",AQ10)))</formula>
    </cfRule>
    <cfRule type="containsText" dxfId="577" priority="204" operator="containsText" text="Incumplida">
      <formula>NOT(ISERROR(SEARCH("Incumplida",AQ10)))</formula>
    </cfRule>
    <cfRule type="containsText" dxfId="576" priority="205" operator="containsText" text="Abierta">
      <formula>NOT(ISERROR(SEARCH("Abierta",AQ10)))</formula>
    </cfRule>
  </conditionalFormatting>
  <conditionalFormatting sqref="AQ17">
    <cfRule type="containsText" dxfId="575" priority="200" operator="containsText" text="Inefectiva">
      <formula>NOT(ISERROR(SEARCH("Inefectiva",AQ17)))</formula>
    </cfRule>
    <cfRule type="containsText" dxfId="574" priority="201" operator="containsText" text="Incumplida">
      <formula>NOT(ISERROR(SEARCH("Incumplida",AQ17)))</formula>
    </cfRule>
    <cfRule type="containsText" dxfId="573" priority="202" operator="containsText" text="Abierta">
      <formula>NOT(ISERROR(SEARCH("Abierta",AQ17)))</formula>
    </cfRule>
  </conditionalFormatting>
  <conditionalFormatting sqref="AQ17">
    <cfRule type="containsText" dxfId="572" priority="197" operator="containsText" text="Inefectiva">
      <formula>NOT(ISERROR(SEARCH("Inefectiva",AQ17)))</formula>
    </cfRule>
    <cfRule type="containsText" dxfId="571" priority="198" operator="containsText" text="Incumplida">
      <formula>NOT(ISERROR(SEARCH("Incumplida",AQ17)))</formula>
    </cfRule>
    <cfRule type="containsText" dxfId="570" priority="199" operator="containsText" text="Abierta">
      <formula>NOT(ISERROR(SEARCH("Abierta",AQ17)))</formula>
    </cfRule>
  </conditionalFormatting>
  <conditionalFormatting sqref="AQ18:AQ20">
    <cfRule type="containsText" dxfId="569" priority="194" operator="containsText" text="Inefectiva">
      <formula>NOT(ISERROR(SEARCH("Inefectiva",AQ18)))</formula>
    </cfRule>
    <cfRule type="containsText" dxfId="568" priority="195" operator="containsText" text="Incumplida">
      <formula>NOT(ISERROR(SEARCH("Incumplida",AQ18)))</formula>
    </cfRule>
    <cfRule type="containsText" dxfId="567" priority="196" operator="containsText" text="Abierta">
      <formula>NOT(ISERROR(SEARCH("Abierta",AQ18)))</formula>
    </cfRule>
  </conditionalFormatting>
  <conditionalFormatting sqref="AQ18:AQ20">
    <cfRule type="containsText" dxfId="566" priority="191" operator="containsText" text="Inefectiva">
      <formula>NOT(ISERROR(SEARCH("Inefectiva",AQ18)))</formula>
    </cfRule>
    <cfRule type="containsText" dxfId="565" priority="192" operator="containsText" text="Incumplida">
      <formula>NOT(ISERROR(SEARCH("Incumplida",AQ18)))</formula>
    </cfRule>
    <cfRule type="containsText" dxfId="564" priority="193" operator="containsText" text="Abierta">
      <formula>NOT(ISERROR(SEARCH("Abierta",AQ18)))</formula>
    </cfRule>
  </conditionalFormatting>
  <conditionalFormatting sqref="AQ21">
    <cfRule type="containsText" dxfId="563" priority="188" operator="containsText" text="Inefectiva">
      <formula>NOT(ISERROR(SEARCH("Inefectiva",AQ21)))</formula>
    </cfRule>
    <cfRule type="containsText" dxfId="562" priority="189" operator="containsText" text="Incumplida">
      <formula>NOT(ISERROR(SEARCH("Incumplida",AQ21)))</formula>
    </cfRule>
    <cfRule type="containsText" dxfId="561" priority="190" operator="containsText" text="Abierta">
      <formula>NOT(ISERROR(SEARCH("Abierta",AQ21)))</formula>
    </cfRule>
  </conditionalFormatting>
  <conditionalFormatting sqref="AQ21">
    <cfRule type="containsText" dxfId="560" priority="185" operator="containsText" text="Inefectiva">
      <formula>NOT(ISERROR(SEARCH("Inefectiva",AQ21)))</formula>
    </cfRule>
    <cfRule type="containsText" dxfId="559" priority="186" operator="containsText" text="Incumplida">
      <formula>NOT(ISERROR(SEARCH("Incumplida",AQ21)))</formula>
    </cfRule>
    <cfRule type="containsText" dxfId="558" priority="187" operator="containsText" text="Abierta">
      <formula>NOT(ISERROR(SEARCH("Abierta",AQ21)))</formula>
    </cfRule>
  </conditionalFormatting>
  <conditionalFormatting sqref="AQ22:AQ31">
    <cfRule type="containsText" dxfId="557" priority="182" operator="containsText" text="Inefectiva">
      <formula>NOT(ISERROR(SEARCH("Inefectiva",AQ22)))</formula>
    </cfRule>
    <cfRule type="containsText" dxfId="556" priority="183" operator="containsText" text="Incumplida">
      <formula>NOT(ISERROR(SEARCH("Incumplida",AQ22)))</formula>
    </cfRule>
    <cfRule type="containsText" dxfId="555" priority="184" operator="containsText" text="Abierta">
      <formula>NOT(ISERROR(SEARCH("Abierta",AQ22)))</formula>
    </cfRule>
  </conditionalFormatting>
  <conditionalFormatting sqref="AQ22:AQ31">
    <cfRule type="containsText" dxfId="554" priority="179" operator="containsText" text="Inefectiva">
      <formula>NOT(ISERROR(SEARCH("Inefectiva",AQ22)))</formula>
    </cfRule>
    <cfRule type="containsText" dxfId="553" priority="180" operator="containsText" text="Incumplida">
      <formula>NOT(ISERROR(SEARCH("Incumplida",AQ22)))</formula>
    </cfRule>
    <cfRule type="containsText" dxfId="552" priority="181" operator="containsText" text="Abierta">
      <formula>NOT(ISERROR(SEARCH("Abierta",AQ22)))</formula>
    </cfRule>
  </conditionalFormatting>
  <conditionalFormatting sqref="AQ32">
    <cfRule type="containsText" dxfId="551" priority="176" operator="containsText" text="Inefectiva">
      <formula>NOT(ISERROR(SEARCH("Inefectiva",AQ32)))</formula>
    </cfRule>
    <cfRule type="containsText" dxfId="550" priority="177" operator="containsText" text="Incumplida">
      <formula>NOT(ISERROR(SEARCH("Incumplida",AQ32)))</formula>
    </cfRule>
    <cfRule type="containsText" dxfId="549" priority="178" operator="containsText" text="Abierta">
      <formula>NOT(ISERROR(SEARCH("Abierta",AQ32)))</formula>
    </cfRule>
  </conditionalFormatting>
  <conditionalFormatting sqref="AQ32">
    <cfRule type="containsText" dxfId="548" priority="173" operator="containsText" text="Inefectiva">
      <formula>NOT(ISERROR(SEARCH("Inefectiva",AQ32)))</formula>
    </cfRule>
    <cfRule type="containsText" dxfId="547" priority="174" operator="containsText" text="Incumplida">
      <formula>NOT(ISERROR(SEARCH("Incumplida",AQ32)))</formula>
    </cfRule>
    <cfRule type="containsText" dxfId="546" priority="175" operator="containsText" text="Abierta">
      <formula>NOT(ISERROR(SEARCH("Abierta",AQ32)))</formula>
    </cfRule>
  </conditionalFormatting>
  <conditionalFormatting sqref="AP9 AP71:AP82 AP84:AP101 AP106:AP127 AZ32:AZ33 AY20:AY31">
    <cfRule type="containsText" dxfId="545" priority="160" operator="containsText" text="Cumplida">
      <formula>NOT(ISERROR(SEARCH("Cumplida",AP9)))</formula>
    </cfRule>
    <cfRule type="containsText" dxfId="544" priority="161" operator="containsText" text="En ejecución">
      <formula>NOT(ISERROR(SEARCH("En ejecución",AP9)))</formula>
    </cfRule>
    <cfRule type="containsText" dxfId="543" priority="162" operator="containsText" text="En revisión por la OCI">
      <formula>NOT(ISERROR(SEARCH("En revisión por la OCI",AP9)))</formula>
    </cfRule>
  </conditionalFormatting>
  <conditionalFormatting sqref="AP10:AP16">
    <cfRule type="containsText" dxfId="542" priority="156" operator="containsText" text="Cumplida">
      <formula>NOT(ISERROR(SEARCH("Cumplida",AP10)))</formula>
    </cfRule>
    <cfRule type="containsText" dxfId="541" priority="157" operator="containsText" text="En ejecución">
      <formula>NOT(ISERROR(SEARCH("En ejecución",AP10)))</formula>
    </cfRule>
    <cfRule type="containsText" dxfId="540" priority="158" operator="containsText" text="En revisión por la OCI">
      <formula>NOT(ISERROR(SEARCH("En revisión por la OCI",AP10)))</formula>
    </cfRule>
  </conditionalFormatting>
  <conditionalFormatting sqref="AP17:AP32">
    <cfRule type="containsText" dxfId="539" priority="152" operator="containsText" text="Cumplida">
      <formula>NOT(ISERROR(SEARCH("Cumplida",AP17)))</formula>
    </cfRule>
    <cfRule type="containsText" dxfId="538" priority="153" operator="containsText" text="En ejecución">
      <formula>NOT(ISERROR(SEARCH("En ejecución",AP17)))</formula>
    </cfRule>
    <cfRule type="containsText" dxfId="537" priority="154" operator="containsText" text="En revisión por la OCI">
      <formula>NOT(ISERROR(SEARCH("En revisión por la OCI",AP17)))</formula>
    </cfRule>
  </conditionalFormatting>
  <conditionalFormatting sqref="AP33:AP70">
    <cfRule type="containsText" dxfId="536" priority="148" operator="containsText" text="Cumplida">
      <formula>NOT(ISERROR(SEARCH("Cumplida",AP33)))</formula>
    </cfRule>
    <cfRule type="containsText" dxfId="535" priority="149" operator="containsText" text="En ejecución">
      <formula>NOT(ISERROR(SEARCH("En ejecución",AP33)))</formula>
    </cfRule>
    <cfRule type="containsText" dxfId="534" priority="150" operator="containsText" text="En revisión por la OCI">
      <formula>NOT(ISERROR(SEARCH("En revisión por la OCI",AP33)))</formula>
    </cfRule>
  </conditionalFormatting>
  <conditionalFormatting sqref="AL9:AM15">
    <cfRule type="iconSet" priority="141">
      <iconSet iconSet="5Arrows">
        <cfvo type="percent" val="0"/>
        <cfvo type="num" val="60"/>
        <cfvo type="num" val="70"/>
        <cfvo type="num" val="80"/>
        <cfvo type="num" val="100"/>
      </iconSet>
    </cfRule>
  </conditionalFormatting>
  <conditionalFormatting sqref="AO84:AO101 AO40 AO42:AO48 AO51 AO67:AO82 AO106:AO127 AO17:AO31 AO61:AO65 AO33 AO56">
    <cfRule type="iconSet" priority="320">
      <iconSet iconSet="5Arrows">
        <cfvo type="percent" val="0"/>
        <cfvo type="num" val="60"/>
        <cfvo type="num" val="70"/>
        <cfvo type="num" val="80"/>
        <cfvo type="num" val="100"/>
      </iconSet>
    </cfRule>
  </conditionalFormatting>
  <conditionalFormatting sqref="AL84:AM101 AL106:AM127 AL16:AM82">
    <cfRule type="iconSet" priority="328">
      <iconSet iconSet="5Arrows">
        <cfvo type="percent" val="0"/>
        <cfvo type="num" val="60"/>
        <cfvo type="num" val="70"/>
        <cfvo type="num" val="80"/>
        <cfvo type="num" val="100"/>
      </iconSet>
    </cfRule>
  </conditionalFormatting>
  <conditionalFormatting sqref="AQ102">
    <cfRule type="containsText" dxfId="533" priority="124" operator="containsText" text="Inefectiva">
      <formula>NOT(ISERROR(SEARCH("Inefectiva",AQ102)))</formula>
    </cfRule>
    <cfRule type="containsText" dxfId="532" priority="125" operator="containsText" text="Incumplida">
      <formula>NOT(ISERROR(SEARCH("Incumplida",AQ102)))</formula>
    </cfRule>
    <cfRule type="containsText" dxfId="531" priority="126" operator="containsText" text="Abierta">
      <formula>NOT(ISERROR(SEARCH("Abierta",AQ102)))</formula>
    </cfRule>
  </conditionalFormatting>
  <conditionalFormatting sqref="AO102">
    <cfRule type="iconSet" priority="127">
      <iconSet iconSet="5Arrows">
        <cfvo type="percent" val="0"/>
        <cfvo type="num" val="60"/>
        <cfvo type="num" val="70"/>
        <cfvo type="num" val="80"/>
        <cfvo type="num" val="100"/>
      </iconSet>
    </cfRule>
  </conditionalFormatting>
  <conditionalFormatting sqref="AQ103">
    <cfRule type="containsText" dxfId="530" priority="116" operator="containsText" text="Inefectiva">
      <formula>NOT(ISERROR(SEARCH("Inefectiva",AQ103)))</formula>
    </cfRule>
    <cfRule type="containsText" dxfId="529" priority="117" operator="containsText" text="Incumplida">
      <formula>NOT(ISERROR(SEARCH("Incumplida",AQ103)))</formula>
    </cfRule>
    <cfRule type="containsText" dxfId="528" priority="118" operator="containsText" text="Abierta">
      <formula>NOT(ISERROR(SEARCH("Abierta",AQ103)))</formula>
    </cfRule>
  </conditionalFormatting>
  <conditionalFormatting sqref="AO103">
    <cfRule type="iconSet" priority="119">
      <iconSet iconSet="5Arrows">
        <cfvo type="percent" val="0"/>
        <cfvo type="num" val="60"/>
        <cfvo type="num" val="70"/>
        <cfvo type="num" val="80"/>
        <cfvo type="num" val="100"/>
      </iconSet>
    </cfRule>
  </conditionalFormatting>
  <conditionalFormatting sqref="AQ104">
    <cfRule type="containsText" dxfId="527" priority="108" operator="containsText" text="Inefectiva">
      <formula>NOT(ISERROR(SEARCH("Inefectiva",AQ104)))</formula>
    </cfRule>
    <cfRule type="containsText" dxfId="526" priority="109" operator="containsText" text="Incumplida">
      <formula>NOT(ISERROR(SEARCH("Incumplida",AQ104)))</formula>
    </cfRule>
    <cfRule type="containsText" dxfId="525" priority="110" operator="containsText" text="Abierta">
      <formula>NOT(ISERROR(SEARCH("Abierta",AQ104)))</formula>
    </cfRule>
  </conditionalFormatting>
  <conditionalFormatting sqref="AQ105">
    <cfRule type="containsText" dxfId="524" priority="100" operator="containsText" text="Inefectiva">
      <formula>NOT(ISERROR(SEARCH("Inefectiva",AQ105)))</formula>
    </cfRule>
    <cfRule type="containsText" dxfId="523" priority="101" operator="containsText" text="Incumplida">
      <formula>NOT(ISERROR(SEARCH("Incumplida",AQ105)))</formula>
    </cfRule>
    <cfRule type="containsText" dxfId="522" priority="102" operator="containsText" text="Abierta">
      <formula>NOT(ISERROR(SEARCH("Abierta",AQ105)))</formula>
    </cfRule>
  </conditionalFormatting>
  <conditionalFormatting sqref="AO105">
    <cfRule type="iconSet" priority="103">
      <iconSet iconSet="5Arrows">
        <cfvo type="percent" val="0"/>
        <cfvo type="num" val="60"/>
        <cfvo type="num" val="70"/>
        <cfvo type="num" val="80"/>
        <cfvo type="num" val="100"/>
      </iconSet>
    </cfRule>
  </conditionalFormatting>
  <conditionalFormatting sqref="AQ83">
    <cfRule type="containsText" dxfId="521" priority="67" operator="containsText" text="Inefectiva">
      <formula>NOT(ISERROR(SEARCH("Inefectiva",AQ83)))</formula>
    </cfRule>
    <cfRule type="containsText" dxfId="520" priority="68" operator="containsText" text="Incumplida">
      <formula>NOT(ISERROR(SEARCH("Incumplida",AQ83)))</formula>
    </cfRule>
    <cfRule type="containsText" dxfId="519" priority="69" operator="containsText" text="Abierta">
      <formula>NOT(ISERROR(SEARCH("Abierta",AQ83)))</formula>
    </cfRule>
  </conditionalFormatting>
  <conditionalFormatting sqref="AP83">
    <cfRule type="containsText" dxfId="518" priority="64" operator="containsText" text="Cumplida">
      <formula>NOT(ISERROR(SEARCH("Cumplida",AP83)))</formula>
    </cfRule>
    <cfRule type="containsText" dxfId="517" priority="65" operator="containsText" text="En ejecución">
      <formula>NOT(ISERROR(SEARCH("En ejecución",AP83)))</formula>
    </cfRule>
    <cfRule type="containsText" dxfId="516" priority="66" operator="containsText" text="En revisión por la OCI">
      <formula>NOT(ISERROR(SEARCH("En revisión por la OCI",AP83)))</formula>
    </cfRule>
  </conditionalFormatting>
  <conditionalFormatting sqref="AM128 AM134:AM135">
    <cfRule type="iconSet" priority="363">
      <iconSet iconSet="5Arrows">
        <cfvo type="percent" val="0"/>
        <cfvo type="num" val="60"/>
        <cfvo type="num" val="70"/>
        <cfvo type="num" val="80"/>
        <cfvo type="num" val="100"/>
      </iconSet>
    </cfRule>
  </conditionalFormatting>
  <conditionalFormatting sqref="AL83:AM83">
    <cfRule type="iconSet" priority="75">
      <iconSet iconSet="5Arrows">
        <cfvo type="percent" val="0"/>
        <cfvo type="num" val="60"/>
        <cfvo type="num" val="70"/>
        <cfvo type="num" val="80"/>
        <cfvo type="num" val="100"/>
      </iconSet>
    </cfRule>
  </conditionalFormatting>
  <conditionalFormatting sqref="AO83">
    <cfRule type="iconSet" priority="74">
      <iconSet iconSet="5Arrows">
        <cfvo type="percent" val="0"/>
        <cfvo type="num" val="60"/>
        <cfvo type="num" val="70"/>
        <cfvo type="num" val="80"/>
        <cfvo type="num" val="100"/>
      </iconSet>
    </cfRule>
  </conditionalFormatting>
  <conditionalFormatting sqref="AP102:AP105">
    <cfRule type="containsText" dxfId="515" priority="60" operator="containsText" text="Cumplida">
      <formula>NOT(ISERROR(SEARCH("Cumplida",AP102)))</formula>
    </cfRule>
    <cfRule type="containsText" dxfId="514" priority="61" operator="containsText" text="En ejecución">
      <formula>NOT(ISERROR(SEARCH("En ejecución",AP102)))</formula>
    </cfRule>
    <cfRule type="containsText" dxfId="513" priority="62" operator="containsText" text="En revisión por la OCI">
      <formula>NOT(ISERROR(SEARCH("En revisión por la OCI",AP102)))</formula>
    </cfRule>
  </conditionalFormatting>
  <conditionalFormatting sqref="AQ128:AQ135">
    <cfRule type="containsText" dxfId="512" priority="55" operator="containsText" text="Inefectiva">
      <formula>NOT(ISERROR(SEARCH("Inefectiva",AQ128)))</formula>
    </cfRule>
    <cfRule type="containsText" dxfId="511" priority="56" operator="containsText" text="Incumplida">
      <formula>NOT(ISERROR(SEARCH("Incumplida",AQ128)))</formula>
    </cfRule>
    <cfRule type="containsText" dxfId="510" priority="57" operator="containsText" text="Abierta">
      <formula>NOT(ISERROR(SEARCH("Abierta",AQ128)))</formula>
    </cfRule>
  </conditionalFormatting>
  <conditionalFormatting sqref="AP128:AP135">
    <cfRule type="containsText" dxfId="509" priority="52" operator="containsText" text="Cumplida">
      <formula>NOT(ISERROR(SEARCH("Cumplida",AP128)))</formula>
    </cfRule>
    <cfRule type="containsText" dxfId="508" priority="53" operator="containsText" text="En ejecución">
      <formula>NOT(ISERROR(SEARCH("En ejecución",AP128)))</formula>
    </cfRule>
    <cfRule type="containsText" dxfId="507" priority="54" operator="containsText" text="En revisión por la OCI">
      <formula>NOT(ISERROR(SEARCH("En revisión por la OCI",AP128)))</formula>
    </cfRule>
  </conditionalFormatting>
  <conditionalFormatting sqref="AO128 AO134:AO135">
    <cfRule type="iconSet" priority="58">
      <iconSet iconSet="5Arrows">
        <cfvo type="percent" val="0"/>
        <cfvo type="num" val="60"/>
        <cfvo type="num" val="70"/>
        <cfvo type="num" val="80"/>
        <cfvo type="num" val="100"/>
      </iconSet>
    </cfRule>
  </conditionalFormatting>
  <conditionalFormatting sqref="AO129:AO133 AO104">
    <cfRule type="iconSet" priority="49">
      <iconSet iconSet="5Arrows">
        <cfvo type="percent" val="0"/>
        <cfvo type="num" val="60"/>
        <cfvo type="num" val="70"/>
        <cfvo type="num" val="80"/>
        <cfvo type="num" val="100"/>
      </iconSet>
    </cfRule>
  </conditionalFormatting>
  <conditionalFormatting sqref="AL129:AM133 AL104:AM104">
    <cfRule type="iconSet" priority="50">
      <iconSet iconSet="5Arrows">
        <cfvo type="percent" val="0"/>
        <cfvo type="num" val="60"/>
        <cfvo type="num" val="70"/>
        <cfvo type="num" val="80"/>
        <cfvo type="num" val="100"/>
      </iconSet>
    </cfRule>
  </conditionalFormatting>
  <conditionalFormatting sqref="AL128">
    <cfRule type="iconSet" priority="48">
      <iconSet iconSet="5Arrows">
        <cfvo type="percent" val="0"/>
        <cfvo type="num" val="60"/>
        <cfvo type="num" val="70"/>
        <cfvo type="num" val="80"/>
        <cfvo type="num" val="100"/>
      </iconSet>
    </cfRule>
  </conditionalFormatting>
  <conditionalFormatting sqref="AL134:AL135">
    <cfRule type="iconSet" priority="47">
      <iconSet iconSet="5Arrows">
        <cfvo type="percent" val="0"/>
        <cfvo type="num" val="60"/>
        <cfvo type="num" val="70"/>
        <cfvo type="num" val="80"/>
        <cfvo type="num" val="100"/>
      </iconSet>
    </cfRule>
  </conditionalFormatting>
  <conditionalFormatting sqref="AL102:AL103">
    <cfRule type="iconSet" priority="46">
      <iconSet iconSet="5Arrows">
        <cfvo type="percent" val="0"/>
        <cfvo type="num" val="60"/>
        <cfvo type="num" val="70"/>
        <cfvo type="num" val="80"/>
        <cfvo type="num" val="100"/>
      </iconSet>
    </cfRule>
  </conditionalFormatting>
  <conditionalFormatting sqref="AM102:AM103">
    <cfRule type="iconSet" priority="45">
      <iconSet iconSet="5Arrows">
        <cfvo type="percent" val="0"/>
        <cfvo type="num" val="60"/>
        <cfvo type="num" val="70"/>
        <cfvo type="num" val="80"/>
        <cfvo type="num" val="100"/>
      </iconSet>
    </cfRule>
  </conditionalFormatting>
  <conditionalFormatting sqref="AO10">
    <cfRule type="iconSet" priority="43">
      <iconSet iconSet="5Arrows">
        <cfvo type="percent" val="0"/>
        <cfvo type="num" val="60"/>
        <cfvo type="num" val="70"/>
        <cfvo type="num" val="80"/>
        <cfvo type="num" val="100"/>
      </iconSet>
    </cfRule>
  </conditionalFormatting>
  <conditionalFormatting sqref="AO11">
    <cfRule type="iconSet" priority="42">
      <iconSet iconSet="5Arrows">
        <cfvo type="percent" val="0"/>
        <cfvo type="num" val="60"/>
        <cfvo type="num" val="70"/>
        <cfvo type="num" val="80"/>
        <cfvo type="num" val="100"/>
      </iconSet>
    </cfRule>
  </conditionalFormatting>
  <conditionalFormatting sqref="AO12">
    <cfRule type="iconSet" priority="41">
      <iconSet iconSet="5Arrows">
        <cfvo type="percent" val="0"/>
        <cfvo type="num" val="60"/>
        <cfvo type="num" val="70"/>
        <cfvo type="num" val="80"/>
        <cfvo type="num" val="100"/>
      </iconSet>
    </cfRule>
  </conditionalFormatting>
  <conditionalFormatting sqref="AO13">
    <cfRule type="iconSet" priority="40">
      <iconSet iconSet="5Arrows">
        <cfvo type="percent" val="0"/>
        <cfvo type="num" val="60"/>
        <cfvo type="num" val="70"/>
        <cfvo type="num" val="80"/>
        <cfvo type="num" val="100"/>
      </iconSet>
    </cfRule>
  </conditionalFormatting>
  <conditionalFormatting sqref="AO14">
    <cfRule type="iconSet" priority="39">
      <iconSet iconSet="5Arrows">
        <cfvo type="percent" val="0"/>
        <cfvo type="num" val="60"/>
        <cfvo type="num" val="70"/>
        <cfvo type="num" val="80"/>
        <cfvo type="num" val="100"/>
      </iconSet>
    </cfRule>
  </conditionalFormatting>
  <conditionalFormatting sqref="AO15">
    <cfRule type="iconSet" priority="38">
      <iconSet iconSet="5Arrows">
        <cfvo type="percent" val="0"/>
        <cfvo type="num" val="60"/>
        <cfvo type="num" val="70"/>
        <cfvo type="num" val="80"/>
        <cfvo type="num" val="100"/>
      </iconSet>
    </cfRule>
  </conditionalFormatting>
  <conditionalFormatting sqref="AO16">
    <cfRule type="iconSet" priority="37">
      <iconSet iconSet="5Arrows">
        <cfvo type="percent" val="0"/>
        <cfvo type="num" val="60"/>
        <cfvo type="num" val="70"/>
        <cfvo type="num" val="80"/>
        <cfvo type="num" val="100"/>
      </iconSet>
    </cfRule>
  </conditionalFormatting>
  <conditionalFormatting sqref="AO32">
    <cfRule type="iconSet" priority="36">
      <iconSet iconSet="5Arrows">
        <cfvo type="percent" val="0"/>
        <cfvo type="num" val="60"/>
        <cfvo type="num" val="70"/>
        <cfvo type="num" val="80"/>
        <cfvo type="num" val="100"/>
      </iconSet>
    </cfRule>
  </conditionalFormatting>
  <conditionalFormatting sqref="AO34">
    <cfRule type="iconSet" priority="35">
      <iconSet iconSet="5Arrows">
        <cfvo type="percent" val="0"/>
        <cfvo type="num" val="60"/>
        <cfvo type="num" val="70"/>
        <cfvo type="num" val="80"/>
        <cfvo type="num" val="100"/>
      </iconSet>
    </cfRule>
  </conditionalFormatting>
  <conditionalFormatting sqref="AO35">
    <cfRule type="iconSet" priority="34">
      <iconSet iconSet="5Arrows">
        <cfvo type="percent" val="0"/>
        <cfvo type="num" val="60"/>
        <cfvo type="num" val="70"/>
        <cfvo type="num" val="80"/>
        <cfvo type="num" val="100"/>
      </iconSet>
    </cfRule>
  </conditionalFormatting>
  <conditionalFormatting sqref="AO36">
    <cfRule type="iconSet" priority="33">
      <iconSet iconSet="5Arrows">
        <cfvo type="percent" val="0"/>
        <cfvo type="num" val="60"/>
        <cfvo type="num" val="70"/>
        <cfvo type="num" val="80"/>
        <cfvo type="num" val="100"/>
      </iconSet>
    </cfRule>
  </conditionalFormatting>
  <conditionalFormatting sqref="AO37">
    <cfRule type="iconSet" priority="32">
      <iconSet iconSet="5Arrows">
        <cfvo type="percent" val="0"/>
        <cfvo type="num" val="60"/>
        <cfvo type="num" val="70"/>
        <cfvo type="num" val="80"/>
        <cfvo type="num" val="100"/>
      </iconSet>
    </cfRule>
  </conditionalFormatting>
  <conditionalFormatting sqref="AO38">
    <cfRule type="iconSet" priority="31">
      <iconSet iconSet="5Arrows">
        <cfvo type="percent" val="0"/>
        <cfvo type="num" val="60"/>
        <cfvo type="num" val="70"/>
        <cfvo type="num" val="80"/>
        <cfvo type="num" val="100"/>
      </iconSet>
    </cfRule>
  </conditionalFormatting>
  <conditionalFormatting sqref="AO41">
    <cfRule type="iconSet" priority="29">
      <iconSet iconSet="5Arrows">
        <cfvo type="percent" val="0"/>
        <cfvo type="num" val="60"/>
        <cfvo type="num" val="70"/>
        <cfvo type="num" val="80"/>
        <cfvo type="num" val="100"/>
      </iconSet>
    </cfRule>
  </conditionalFormatting>
  <conditionalFormatting sqref="AO49">
    <cfRule type="iconSet" priority="28">
      <iconSet iconSet="5Arrows">
        <cfvo type="percent" val="0"/>
        <cfvo type="num" val="60"/>
        <cfvo type="num" val="70"/>
        <cfvo type="num" val="80"/>
        <cfvo type="num" val="100"/>
      </iconSet>
    </cfRule>
  </conditionalFormatting>
  <conditionalFormatting sqref="AO50">
    <cfRule type="iconSet" priority="27">
      <iconSet iconSet="5Arrows">
        <cfvo type="percent" val="0"/>
        <cfvo type="num" val="60"/>
        <cfvo type="num" val="70"/>
        <cfvo type="num" val="80"/>
        <cfvo type="num" val="100"/>
      </iconSet>
    </cfRule>
  </conditionalFormatting>
  <conditionalFormatting sqref="AO52">
    <cfRule type="iconSet" priority="26">
      <iconSet iconSet="5Arrows">
        <cfvo type="percent" val="0"/>
        <cfvo type="num" val="60"/>
        <cfvo type="num" val="70"/>
        <cfvo type="num" val="80"/>
        <cfvo type="num" val="100"/>
      </iconSet>
    </cfRule>
  </conditionalFormatting>
  <conditionalFormatting sqref="AO9">
    <cfRule type="iconSet" priority="24">
      <iconSet iconSet="5Arrows">
        <cfvo type="percent" val="0"/>
        <cfvo type="num" val="60"/>
        <cfvo type="num" val="70"/>
        <cfvo type="num" val="80"/>
        <cfvo type="num" val="100"/>
      </iconSet>
    </cfRule>
  </conditionalFormatting>
  <conditionalFormatting sqref="AO53">
    <cfRule type="iconSet" priority="23">
      <iconSet iconSet="5Arrows">
        <cfvo type="percent" val="0"/>
        <cfvo type="num" val="60"/>
        <cfvo type="num" val="70"/>
        <cfvo type="num" val="80"/>
        <cfvo type="num" val="100"/>
      </iconSet>
    </cfRule>
  </conditionalFormatting>
  <conditionalFormatting sqref="AO39">
    <cfRule type="iconSet" priority="22">
      <iconSet iconSet="5Arrows">
        <cfvo type="percent" val="0"/>
        <cfvo type="num" val="60"/>
        <cfvo type="num" val="70"/>
        <cfvo type="num" val="80"/>
        <cfvo type="num" val="100"/>
      </iconSet>
    </cfRule>
  </conditionalFormatting>
  <conditionalFormatting sqref="AO66">
    <cfRule type="iconSet" priority="21">
      <iconSet iconSet="5Arrows">
        <cfvo type="percent" val="0"/>
        <cfvo type="num" val="60"/>
        <cfvo type="num" val="70"/>
        <cfvo type="num" val="80"/>
        <cfvo type="num" val="100"/>
      </iconSet>
    </cfRule>
  </conditionalFormatting>
  <conditionalFormatting sqref="AL105">
    <cfRule type="iconSet" priority="20">
      <iconSet iconSet="5Arrows">
        <cfvo type="percent" val="0"/>
        <cfvo type="num" val="60"/>
        <cfvo type="num" val="70"/>
        <cfvo type="num" val="80"/>
        <cfvo type="num" val="100"/>
      </iconSet>
    </cfRule>
  </conditionalFormatting>
  <conditionalFormatting sqref="AO54">
    <cfRule type="iconSet" priority="19">
      <iconSet iconSet="5Arrows">
        <cfvo type="percent" val="0"/>
        <cfvo type="num" val="60"/>
        <cfvo type="num" val="70"/>
        <cfvo type="num" val="80"/>
        <cfvo type="num" val="100"/>
      </iconSet>
    </cfRule>
  </conditionalFormatting>
  <conditionalFormatting sqref="AO55">
    <cfRule type="iconSet" priority="18">
      <iconSet iconSet="5Arrows">
        <cfvo type="percent" val="0"/>
        <cfvo type="num" val="60"/>
        <cfvo type="num" val="70"/>
        <cfvo type="num" val="80"/>
        <cfvo type="num" val="100"/>
      </iconSet>
    </cfRule>
  </conditionalFormatting>
  <conditionalFormatting sqref="AO57">
    <cfRule type="iconSet" priority="17">
      <iconSet iconSet="5Arrows">
        <cfvo type="percent" val="0"/>
        <cfvo type="num" val="60"/>
        <cfvo type="num" val="70"/>
        <cfvo type="num" val="80"/>
        <cfvo type="num" val="100"/>
      </iconSet>
    </cfRule>
  </conditionalFormatting>
  <conditionalFormatting sqref="AO58">
    <cfRule type="iconSet" priority="16">
      <iconSet iconSet="5Arrows">
        <cfvo type="percent" val="0"/>
        <cfvo type="num" val="60"/>
        <cfvo type="num" val="70"/>
        <cfvo type="num" val="80"/>
        <cfvo type="num" val="100"/>
      </iconSet>
    </cfRule>
  </conditionalFormatting>
  <conditionalFormatting sqref="AO59">
    <cfRule type="iconSet" priority="15">
      <iconSet iconSet="5Arrows">
        <cfvo type="percent" val="0"/>
        <cfvo type="num" val="60"/>
        <cfvo type="num" val="70"/>
        <cfvo type="num" val="80"/>
        <cfvo type="num" val="100"/>
      </iconSet>
    </cfRule>
  </conditionalFormatting>
  <conditionalFormatting sqref="AO60">
    <cfRule type="iconSet" priority="14">
      <iconSet iconSet="5Arrows">
        <cfvo type="percent" val="0"/>
        <cfvo type="num" val="60"/>
        <cfvo type="num" val="70"/>
        <cfvo type="num" val="80"/>
        <cfvo type="num" val="100"/>
      </iconSet>
    </cfRule>
  </conditionalFormatting>
  <dataValidations xWindow="1400" yWindow="542" count="8">
    <dataValidation type="textLength" allowBlank="1" showInputMessage="1" error="Escriba un texto  Maximo 390 Caracteres" promptTitle="Cualquier contenido Maximo 390 Caracteres" prompt=" Registre aspectos importantes a considerar. (MÁX. 390 CARACTERES)" sqref="AI37:AI43 AI44:AJ44 AF11:AH11 AH12:AH20 AE12:AG25 AE26:AH26 AE9:AH10 AI9:AI26 AJ9:AJ43 AI30:AI34 AE29:AG44 AH29:AH33 AE45:AJ135" xr:uid="{00000000-0002-0000-0000-00000B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I9:I76 N106:N127 S128:S135 N78:N101" xr:uid="{00000000-0002-0000-0000-000001000000}">
      <formula1>$A$349922:$A$349924</formula1>
    </dataValidation>
    <dataValidation type="whole" operator="greaterThanOrEqual" allowBlank="1" showInputMessage="1" showErrorMessage="1" sqref="R10:R77 AC32 AC24 AC107 AC59:AC60 AC9:AC15 AC70:AC72 AC127 AC92:AC93 AC109:AC111 AC50:AC51 AC27 AC65:AC66 AC42 AC35:AC36 AC78:AC79 AC114:AC116 AC119:AC121 AC123:AC125 AX26 AX29" xr:uid="{00000000-0002-0000-0000-000000000000}">
      <formula1>1</formula1>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T128:T135 U9:U135" xr:uid="{C9326352-A42F-40C2-898B-460B5912C50E}">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W9:W135" xr:uid="{00000000-0002-0000-0000-00000C000000}">
      <formula1>-9223372036854770000</formula1>
      <formula2>9223372036854770000</formula2>
    </dataValidation>
    <dataValidation type="list" allowBlank="1" showInputMessage="1" showErrorMessage="1" sqref="AR9:AS135" xr:uid="{00000000-0002-0000-0000-00000F000000}">
      <formula1>"1,3,5"</formula1>
    </dataValidation>
    <dataValidation type="list" allowBlank="1" showInputMessage="1" showErrorMessage="1" promptTitle="Estado y evaluación entidad" prompt="Solamente ingrese_x000a_En ejecución_x000a_Cumplida_x000a_Incumplida_x000a_En revisión por la OCI" sqref="AP9:AP135 AY20:AY31 AZ32:AZ33" xr:uid="{95E181E2-1D8D-4231-9337-22DC687D2ACF}">
      <formula1>$AU$2:$AU$6</formula1>
    </dataValidation>
    <dataValidation allowBlank="1" showInputMessage="1" showErrorMessage="1" promptTitle="Estado y evaluación auditor" prompt="Este espacio es el registrado en el formato contraloria CBS0402 seguimiento y solo corresponde a dos estados_x000a_Abierta_x000a_Incumplida_x000a_" sqref="AQ9:AQ135" xr:uid="{DE1309FE-65EA-4292-8A57-C4A91F83E9C7}"/>
  </dataValidations>
  <pageMargins left="0.25" right="0.25" top="0.75" bottom="0.75" header="0.3" footer="0.3"/>
  <pageSetup scale="30" orientation="landscape" r:id="rId1"/>
  <headerFooter>
    <oddFooter xml:space="preserve">&amp;L&amp;6MSM-PR-03-FR-03 VERSIÓN 4 12-10-2017
</oddFooter>
  </headerFooter>
  <legacyDrawing r:id="rId2"/>
  <extLst>
    <ext xmlns:x14="http://schemas.microsoft.com/office/spreadsheetml/2009/9/main" uri="{78C0D931-6437-407d-A8EE-F0AAD7539E65}">
      <x14:conditionalFormattings>
        <x14:conditionalFormatting xmlns:xm="http://schemas.microsoft.com/office/excel/2006/main">
          <x14:cfRule type="containsText" priority="159" operator="containsText" id="{300AB990-62C6-4822-96AB-DCBB3C0F218D}">
            <xm:f>NOT(ISERROR(SEARCH($AU$5,AP9)))</xm:f>
            <xm:f>$AU$5</xm:f>
            <x14:dxf>
              <font>
                <b/>
                <i val="0"/>
              </font>
              <fill>
                <patternFill>
                  <bgColor rgb="FFFF0000"/>
                </patternFill>
              </fill>
            </x14:dxf>
          </x14:cfRule>
          <xm:sqref>AP9 AP71:AP82 AP84:AP101 AP106:AP127 AZ32:AZ33 AY20:AY31</xm:sqref>
        </x14:conditionalFormatting>
        <x14:conditionalFormatting xmlns:xm="http://schemas.microsoft.com/office/excel/2006/main">
          <x14:cfRule type="containsText" priority="155" operator="containsText" id="{2521C652-BDED-4058-86CC-094AD35F60C5}">
            <xm:f>NOT(ISERROR(SEARCH($AU$5,AP10)))</xm:f>
            <xm:f>$AU$5</xm:f>
            <x14:dxf>
              <font>
                <b/>
                <i val="0"/>
              </font>
              <fill>
                <patternFill>
                  <bgColor rgb="FFFF0000"/>
                </patternFill>
              </fill>
            </x14:dxf>
          </x14:cfRule>
          <xm:sqref>AP10:AP16</xm:sqref>
        </x14:conditionalFormatting>
        <x14:conditionalFormatting xmlns:xm="http://schemas.microsoft.com/office/excel/2006/main">
          <x14:cfRule type="containsText" priority="151" operator="containsText" id="{500DF614-8050-4235-A96D-DC0DA6948F13}">
            <xm:f>NOT(ISERROR(SEARCH($AU$5,AP17)))</xm:f>
            <xm:f>$AU$5</xm:f>
            <x14:dxf>
              <font>
                <b/>
                <i val="0"/>
              </font>
              <fill>
                <patternFill>
                  <bgColor rgb="FFFF0000"/>
                </patternFill>
              </fill>
            </x14:dxf>
          </x14:cfRule>
          <xm:sqref>AP17:AP32</xm:sqref>
        </x14:conditionalFormatting>
        <x14:conditionalFormatting xmlns:xm="http://schemas.microsoft.com/office/excel/2006/main">
          <x14:cfRule type="containsText" priority="147" operator="containsText" id="{9628EECB-E51F-4F35-8709-9CC1B9C464A9}">
            <xm:f>NOT(ISERROR(SEARCH($AU$5,AP33)))</xm:f>
            <xm:f>$AU$5</xm:f>
            <x14:dxf>
              <font>
                <b/>
                <i val="0"/>
              </font>
              <fill>
                <patternFill>
                  <bgColor rgb="FFFF0000"/>
                </patternFill>
              </fill>
            </x14:dxf>
          </x14:cfRule>
          <xm:sqref>AP33:AP70</xm:sqref>
        </x14:conditionalFormatting>
        <x14:conditionalFormatting xmlns:xm="http://schemas.microsoft.com/office/excel/2006/main">
          <x14:cfRule type="containsText" priority="63" operator="containsText" id="{A5E95A14-8C1A-42BD-A398-0780DBF269C3}">
            <xm:f>NOT(ISERROR(SEARCH($AU$5,AP83)))</xm:f>
            <xm:f>$AU$5</xm:f>
            <x14:dxf>
              <font>
                <b/>
                <i val="0"/>
              </font>
              <fill>
                <patternFill>
                  <bgColor rgb="FFFF0000"/>
                </patternFill>
              </fill>
            </x14:dxf>
          </x14:cfRule>
          <xm:sqref>AP83</xm:sqref>
        </x14:conditionalFormatting>
        <x14:conditionalFormatting xmlns:xm="http://schemas.microsoft.com/office/excel/2006/main">
          <x14:cfRule type="containsText" priority="59" operator="containsText" id="{84E1C231-4C11-45C2-8374-7C6E05973CBF}">
            <xm:f>NOT(ISERROR(SEARCH($AU$5,AP102)))</xm:f>
            <xm:f>$AU$5</xm:f>
            <x14:dxf>
              <font>
                <b/>
                <i val="0"/>
              </font>
              <fill>
                <patternFill>
                  <bgColor rgb="FFFF0000"/>
                </patternFill>
              </fill>
            </x14:dxf>
          </x14:cfRule>
          <xm:sqref>AP102:AP105</xm:sqref>
        </x14:conditionalFormatting>
        <x14:conditionalFormatting xmlns:xm="http://schemas.microsoft.com/office/excel/2006/main">
          <x14:cfRule type="containsText" priority="51" operator="containsText" id="{E63A6EC2-638E-4756-9BB8-6068BE36C3C3}">
            <xm:f>NOT(ISERROR(SEARCH($AU$5,AP128)))</xm:f>
            <xm:f>$AU$5</xm:f>
            <x14:dxf>
              <font>
                <b/>
                <i val="0"/>
              </font>
              <fill>
                <patternFill>
                  <bgColor rgb="FFFF0000"/>
                </patternFill>
              </fill>
            </x14:dxf>
          </x14:cfRule>
          <xm:sqref>AP128:AP135</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58EDA0-B4FD-4C2E-A365-662B8E718CE4}">
  <sheetPr>
    <pageSetUpPr fitToPage="1"/>
  </sheetPr>
  <dimension ref="A1:N351"/>
  <sheetViews>
    <sheetView topLeftCell="A30" zoomScale="80" zoomScaleNormal="80" workbookViewId="0">
      <selection activeCell="D39" sqref="D39"/>
    </sheetView>
  </sheetViews>
  <sheetFormatPr baseColWidth="10" defaultRowHeight="15"/>
  <cols>
    <col min="1" max="1" width="10.5703125" customWidth="1"/>
    <col min="2" max="2" width="14" customWidth="1"/>
    <col min="3" max="3" width="9.140625" customWidth="1"/>
    <col min="4" max="4" width="66.28515625" style="69" customWidth="1"/>
    <col min="5" max="5" width="14.140625" style="69" customWidth="1"/>
    <col min="6" max="6" width="9.5703125" customWidth="1"/>
    <col min="7" max="7" width="8.42578125" bestFit="1" customWidth="1"/>
    <col min="8" max="8" width="13.5703125" customWidth="1"/>
    <col min="9" max="9" width="44.7109375" bestFit="1" customWidth="1"/>
    <col min="10" max="10" width="8.42578125" bestFit="1" customWidth="1"/>
    <col min="11" max="11" width="8.42578125" customWidth="1"/>
    <col min="13" max="13" width="60.5703125" customWidth="1"/>
    <col min="14" max="14" width="45.28515625" customWidth="1"/>
  </cols>
  <sheetData>
    <row r="1" spans="1:14" s="69" customFormat="1"/>
    <row r="2" spans="1:14" s="69" customFormat="1">
      <c r="A2" s="70" t="s">
        <v>145</v>
      </c>
      <c r="B2" s="69" t="s">
        <v>520</v>
      </c>
    </row>
    <row r="3" spans="1:14" s="69" customFormat="1" ht="21">
      <c r="A3" s="126" t="s">
        <v>979</v>
      </c>
    </row>
    <row r="4" spans="1:14" s="69" customFormat="1">
      <c r="A4" s="70" t="s">
        <v>103</v>
      </c>
      <c r="B4" t="s">
        <v>525</v>
      </c>
      <c r="C4" s="70"/>
      <c r="D4" s="176" t="s">
        <v>991</v>
      </c>
      <c r="E4" s="176" t="s">
        <v>783</v>
      </c>
      <c r="F4" s="176" t="s">
        <v>526</v>
      </c>
      <c r="G4" s="70"/>
      <c r="H4" s="70"/>
      <c r="I4" s="70"/>
      <c r="J4" s="70"/>
      <c r="K4" s="70"/>
      <c r="L4" s="70"/>
      <c r="M4" s="70"/>
      <c r="N4" s="70"/>
    </row>
    <row r="5" spans="1:14" s="69" customFormat="1">
      <c r="A5" s="49" t="s">
        <v>185</v>
      </c>
      <c r="B5" s="5">
        <v>62</v>
      </c>
      <c r="D5" s="104" t="str">
        <f>+A5</f>
        <v>Cumplida</v>
      </c>
      <c r="E5" s="150">
        <f>+B5</f>
        <v>62</v>
      </c>
      <c r="F5" s="151">
        <f>+E5/E9</f>
        <v>0.54867256637168138</v>
      </c>
    </row>
    <row r="6" spans="1:14" s="69" customFormat="1">
      <c r="A6" s="49" t="s">
        <v>159</v>
      </c>
      <c r="B6" s="5">
        <v>47</v>
      </c>
      <c r="D6" s="104" t="str">
        <f>+A6</f>
        <v>En ejecución</v>
      </c>
      <c r="E6" s="150">
        <v>46</v>
      </c>
      <c r="F6" s="151">
        <f>+E6/E9</f>
        <v>0.40707964601769914</v>
      </c>
    </row>
    <row r="7" spans="1:14" s="69" customFormat="1">
      <c r="A7" s="49" t="s">
        <v>149</v>
      </c>
      <c r="B7" s="5">
        <v>4</v>
      </c>
      <c r="D7" s="104" t="s">
        <v>992</v>
      </c>
      <c r="E7" s="150">
        <v>4</v>
      </c>
      <c r="F7" s="151">
        <f>+E7/E9</f>
        <v>3.5398230088495575E-2</v>
      </c>
    </row>
    <row r="8" spans="1:14" s="69" customFormat="1">
      <c r="A8" s="49" t="s">
        <v>104</v>
      </c>
      <c r="B8" s="5">
        <v>113</v>
      </c>
      <c r="D8" s="104" t="s">
        <v>980</v>
      </c>
      <c r="E8" s="150">
        <v>1</v>
      </c>
      <c r="F8" s="151">
        <f>+E8/E9</f>
        <v>8.8495575221238937E-3</v>
      </c>
    </row>
    <row r="9" spans="1:14" s="69" customFormat="1">
      <c r="D9" s="123" t="s">
        <v>993</v>
      </c>
      <c r="E9" s="122">
        <f>SUM(E5:E8)</f>
        <v>113</v>
      </c>
      <c r="F9" s="152">
        <f>SUM(F5:F8)</f>
        <v>1</v>
      </c>
    </row>
    <row r="10" spans="1:14" s="69" customFormat="1">
      <c r="D10" s="104" t="s">
        <v>990</v>
      </c>
      <c r="E10" s="150">
        <v>14</v>
      </c>
      <c r="F10" s="151"/>
    </row>
    <row r="11" spans="1:14" s="69" customFormat="1">
      <c r="D11" s="123" t="s">
        <v>853</v>
      </c>
      <c r="E11" s="122">
        <f>+E10+E9</f>
        <v>127</v>
      </c>
      <c r="F11" s="152"/>
    </row>
    <row r="12" spans="1:14" s="69" customFormat="1">
      <c r="E12" s="124"/>
    </row>
    <row r="13" spans="1:14" s="69" customFormat="1"/>
    <row r="14" spans="1:14" s="69" customFormat="1"/>
    <row r="15" spans="1:14" s="69" customFormat="1">
      <c r="A15" s="70" t="s">
        <v>145</v>
      </c>
      <c r="B15" s="69" t="s">
        <v>520</v>
      </c>
    </row>
    <row r="16" spans="1:14" s="69" customFormat="1">
      <c r="A16" s="70" t="s">
        <v>144</v>
      </c>
      <c r="B16" s="69" t="s">
        <v>149</v>
      </c>
    </row>
    <row r="17" spans="1:12" ht="21">
      <c r="A17" s="126" t="s">
        <v>979</v>
      </c>
      <c r="B17" s="69"/>
      <c r="F17" s="69"/>
      <c r="G17" s="69"/>
      <c r="H17" s="69"/>
      <c r="I17" s="69"/>
    </row>
    <row r="18" spans="1:12">
      <c r="D18"/>
      <c r="E18"/>
      <c r="K18" s="70"/>
      <c r="L18" s="70"/>
    </row>
    <row r="19" spans="1:12">
      <c r="A19" s="70" t="s">
        <v>124</v>
      </c>
      <c r="B19" s="70" t="s">
        <v>125</v>
      </c>
      <c r="C19" s="70" t="s">
        <v>128</v>
      </c>
      <c r="D19" s="70" t="s">
        <v>143</v>
      </c>
      <c r="E19"/>
    </row>
    <row r="20" spans="1:12">
      <c r="A20" s="69" t="s">
        <v>411</v>
      </c>
      <c r="B20" s="69" t="s">
        <v>410</v>
      </c>
      <c r="C20" s="69" t="s">
        <v>414</v>
      </c>
      <c r="D20" s="69">
        <v>75</v>
      </c>
      <c r="E20"/>
    </row>
    <row r="21" spans="1:12">
      <c r="A21" s="69" t="s">
        <v>354</v>
      </c>
      <c r="B21" s="69" t="s">
        <v>353</v>
      </c>
      <c r="C21" s="69" t="s">
        <v>351</v>
      </c>
      <c r="D21" s="69">
        <v>50</v>
      </c>
      <c r="E21"/>
    </row>
    <row r="22" spans="1:12">
      <c r="A22" s="69" t="s">
        <v>345</v>
      </c>
      <c r="B22" s="69" t="s">
        <v>350</v>
      </c>
      <c r="C22" s="69" t="s">
        <v>348</v>
      </c>
      <c r="D22" s="69">
        <v>50</v>
      </c>
      <c r="E22"/>
      <c r="K22" s="121"/>
    </row>
    <row r="23" spans="1:12">
      <c r="A23" s="69" t="s">
        <v>166</v>
      </c>
      <c r="B23" s="69" t="s">
        <v>182</v>
      </c>
      <c r="C23" s="69" t="s">
        <v>180</v>
      </c>
      <c r="D23" s="69">
        <v>86</v>
      </c>
      <c r="E23"/>
      <c r="L23" s="120"/>
    </row>
    <row r="24" spans="1:12" s="69" customFormat="1">
      <c r="A24" s="69" t="s">
        <v>104</v>
      </c>
      <c r="B24"/>
      <c r="C24"/>
      <c r="D24"/>
      <c r="E24"/>
      <c r="F24"/>
      <c r="G24"/>
      <c r="H24"/>
      <c r="I24"/>
      <c r="J24"/>
      <c r="L24" s="120"/>
    </row>
    <row r="25" spans="1:12" s="69" customFormat="1">
      <c r="A25"/>
      <c r="B25"/>
      <c r="C25"/>
      <c r="D25"/>
      <c r="E25"/>
      <c r="F25"/>
      <c r="G25"/>
      <c r="H25"/>
      <c r="I25"/>
      <c r="J25"/>
      <c r="L25" s="120"/>
    </row>
    <row r="26" spans="1:12" s="69" customFormat="1">
      <c r="A26"/>
      <c r="B26"/>
      <c r="C26"/>
      <c r="D26"/>
      <c r="E26"/>
      <c r="F26"/>
      <c r="G26"/>
      <c r="H26"/>
      <c r="I26"/>
      <c r="J26"/>
      <c r="L26" s="120"/>
    </row>
    <row r="27" spans="1:12" s="69" customFormat="1" ht="45">
      <c r="A27" s="188" t="s">
        <v>996</v>
      </c>
      <c r="B27" s="188" t="s">
        <v>976</v>
      </c>
      <c r="C27" s="188" t="s">
        <v>969</v>
      </c>
      <c r="D27" s="188" t="s">
        <v>985</v>
      </c>
      <c r="E27"/>
      <c r="F27"/>
      <c r="G27"/>
      <c r="H27"/>
      <c r="I27"/>
      <c r="J27"/>
      <c r="L27" s="120"/>
    </row>
    <row r="28" spans="1:12" s="69" customFormat="1" ht="255">
      <c r="A28" s="153" t="s">
        <v>411</v>
      </c>
      <c r="B28" s="189" t="s">
        <v>997</v>
      </c>
      <c r="C28" s="189" t="s">
        <v>1001</v>
      </c>
      <c r="D28" s="172">
        <v>75</v>
      </c>
      <c r="E28"/>
      <c r="F28"/>
      <c r="G28"/>
      <c r="H28"/>
      <c r="I28"/>
      <c r="J28"/>
      <c r="L28" s="120"/>
    </row>
    <row r="29" spans="1:12" s="69" customFormat="1" ht="270">
      <c r="A29" s="153" t="s">
        <v>354</v>
      </c>
      <c r="B29" s="189" t="s">
        <v>998</v>
      </c>
      <c r="C29" s="189" t="s">
        <v>1002</v>
      </c>
      <c r="D29" s="172">
        <v>50</v>
      </c>
      <c r="E29"/>
      <c r="F29"/>
      <c r="G29"/>
      <c r="H29"/>
      <c r="I29"/>
      <c r="J29"/>
      <c r="L29" s="120"/>
    </row>
    <row r="30" spans="1:12" s="69" customFormat="1" ht="300">
      <c r="A30" s="153" t="s">
        <v>345</v>
      </c>
      <c r="B30" s="189" t="s">
        <v>999</v>
      </c>
      <c r="C30" s="189" t="s">
        <v>1003</v>
      </c>
      <c r="D30" s="172">
        <v>50</v>
      </c>
      <c r="E30"/>
      <c r="F30"/>
      <c r="G30"/>
      <c r="H30"/>
      <c r="I30"/>
      <c r="J30"/>
      <c r="L30" s="120"/>
    </row>
    <row r="31" spans="1:12" s="69" customFormat="1" ht="78" customHeight="1">
      <c r="A31" s="153" t="s">
        <v>166</v>
      </c>
      <c r="B31" s="189" t="s">
        <v>1000</v>
      </c>
      <c r="C31" s="189" t="s">
        <v>1004</v>
      </c>
      <c r="D31" s="172">
        <v>86</v>
      </c>
      <c r="E31"/>
      <c r="F31"/>
      <c r="G31"/>
      <c r="H31"/>
      <c r="I31"/>
      <c r="J31"/>
      <c r="L31" s="120"/>
    </row>
    <row r="32" spans="1:12" s="69" customFormat="1">
      <c r="A32"/>
      <c r="B32"/>
      <c r="C32"/>
      <c r="D32"/>
      <c r="E32"/>
      <c r="F32"/>
      <c r="G32"/>
      <c r="H32"/>
      <c r="I32"/>
      <c r="J32"/>
      <c r="L32" s="120"/>
    </row>
    <row r="33" spans="1:12" s="69" customFormat="1">
      <c r="A33" t="s">
        <v>981</v>
      </c>
      <c r="B33" t="s">
        <v>115</v>
      </c>
      <c r="C33" s="69" t="s">
        <v>1005</v>
      </c>
      <c r="D33" s="69" t="s">
        <v>969</v>
      </c>
      <c r="E33" s="69" t="s">
        <v>34</v>
      </c>
      <c r="F33" s="69" t="s">
        <v>985</v>
      </c>
      <c r="H33"/>
      <c r="I33"/>
      <c r="J33"/>
      <c r="L33" s="120"/>
    </row>
    <row r="34" spans="1:12" s="69" customFormat="1">
      <c r="A34">
        <v>54</v>
      </c>
      <c r="B34" t="s">
        <v>537</v>
      </c>
      <c r="C34" s="69">
        <v>1</v>
      </c>
      <c r="D34" s="69" t="s">
        <v>584</v>
      </c>
      <c r="E34" s="69" t="s">
        <v>1006</v>
      </c>
      <c r="F34" s="69">
        <v>100</v>
      </c>
      <c r="H34"/>
      <c r="I34"/>
      <c r="J34"/>
      <c r="L34" s="120"/>
    </row>
    <row r="35" spans="1:12" s="69" customFormat="1">
      <c r="A35">
        <v>54</v>
      </c>
      <c r="B35" t="s">
        <v>537</v>
      </c>
      <c r="C35" s="69">
        <v>2</v>
      </c>
      <c r="D35" s="69" t="s">
        <v>588</v>
      </c>
      <c r="E35" s="69" t="s">
        <v>1006</v>
      </c>
      <c r="F35" s="69">
        <v>100</v>
      </c>
      <c r="H35"/>
      <c r="I35"/>
      <c r="J35"/>
      <c r="L35" s="120"/>
    </row>
    <row r="36" spans="1:12" s="69" customFormat="1">
      <c r="A36">
        <v>54</v>
      </c>
      <c r="B36" t="s">
        <v>527</v>
      </c>
      <c r="C36" s="69">
        <v>5</v>
      </c>
      <c r="D36" s="69" t="s">
        <v>671</v>
      </c>
      <c r="E36" s="69" t="s">
        <v>1007</v>
      </c>
      <c r="F36" s="69">
        <v>100</v>
      </c>
      <c r="H36"/>
      <c r="I36"/>
      <c r="J36"/>
      <c r="L36" s="120"/>
    </row>
    <row r="37" spans="1:12" s="69" customFormat="1">
      <c r="A37"/>
      <c r="L37" s="120"/>
    </row>
    <row r="38" spans="1:12" s="69" customFormat="1">
      <c r="A38"/>
      <c r="B38"/>
      <c r="L38" s="120"/>
    </row>
    <row r="39" spans="1:12" s="69" customFormat="1">
      <c r="A39"/>
      <c r="B39"/>
      <c r="L39" s="120"/>
    </row>
    <row r="40" spans="1:12" s="69" customFormat="1">
      <c r="A40"/>
      <c r="B40"/>
      <c r="L40" s="120"/>
    </row>
    <row r="41" spans="1:12" s="69" customFormat="1">
      <c r="A41"/>
      <c r="B41"/>
      <c r="L41" s="120"/>
    </row>
    <row r="42" spans="1:12" s="69" customFormat="1">
      <c r="A42"/>
      <c r="B42"/>
      <c r="L42" s="120"/>
    </row>
    <row r="43" spans="1:12" s="69" customFormat="1">
      <c r="A43"/>
      <c r="B43"/>
      <c r="L43" s="120"/>
    </row>
    <row r="44" spans="1:12" s="69" customFormat="1">
      <c r="A44"/>
      <c r="B44"/>
      <c r="L44" s="120"/>
    </row>
    <row r="45" spans="1:12" s="69" customFormat="1">
      <c r="A45"/>
      <c r="B45"/>
      <c r="L45" s="120"/>
    </row>
    <row r="46" spans="1:12" s="69" customFormat="1">
      <c r="A46"/>
      <c r="B46"/>
      <c r="L46" s="120"/>
    </row>
    <row r="47" spans="1:12" s="69" customFormat="1">
      <c r="A47"/>
      <c r="B47"/>
      <c r="L47" s="120"/>
    </row>
    <row r="48" spans="1:12" s="69" customFormat="1">
      <c r="A48"/>
      <c r="B48"/>
      <c r="L48" s="120"/>
    </row>
    <row r="49" spans="1:14" s="69" customFormat="1">
      <c r="A49"/>
      <c r="B49"/>
      <c r="J49" s="70"/>
      <c r="K49" s="70"/>
      <c r="L49" s="127"/>
      <c r="M49" s="70"/>
      <c r="N49" s="70"/>
    </row>
    <row r="50" spans="1:14" s="69" customFormat="1">
      <c r="A50"/>
      <c r="B50"/>
      <c r="L50" s="120"/>
    </row>
    <row r="51" spans="1:14" s="69" customFormat="1">
      <c r="A51"/>
      <c r="B51"/>
      <c r="L51" s="120"/>
    </row>
    <row r="52" spans="1:14" s="69" customFormat="1">
      <c r="A52"/>
      <c r="B52"/>
      <c r="L52" s="120"/>
    </row>
    <row r="53" spans="1:14" s="69" customFormat="1">
      <c r="A53"/>
      <c r="B53"/>
      <c r="L53" s="120"/>
    </row>
    <row r="54" spans="1:14" s="69" customFormat="1">
      <c r="A54"/>
      <c r="B54"/>
      <c r="L54" s="120"/>
    </row>
    <row r="55" spans="1:14" s="69" customFormat="1">
      <c r="A55"/>
      <c r="B55"/>
      <c r="L55" s="120"/>
    </row>
    <row r="56" spans="1:14" s="69" customFormat="1">
      <c r="A56"/>
      <c r="B56"/>
      <c r="L56" s="120"/>
    </row>
    <row r="57" spans="1:14" s="69" customFormat="1">
      <c r="A57"/>
      <c r="B57"/>
      <c r="L57" s="120"/>
    </row>
    <row r="58" spans="1:14" s="69" customFormat="1">
      <c r="A58"/>
      <c r="B58"/>
      <c r="L58" s="120"/>
    </row>
    <row r="59" spans="1:14" s="69" customFormat="1">
      <c r="A59"/>
      <c r="B59"/>
      <c r="L59" s="120"/>
    </row>
    <row r="60" spans="1:14" s="69" customFormat="1">
      <c r="A60"/>
      <c r="B60"/>
      <c r="L60" s="120"/>
    </row>
    <row r="61" spans="1:14" s="69" customFormat="1">
      <c r="A61"/>
      <c r="B61"/>
      <c r="L61" s="120"/>
    </row>
    <row r="62" spans="1:14" s="69" customFormat="1">
      <c r="L62" s="120"/>
    </row>
    <row r="63" spans="1:14" s="69" customFormat="1">
      <c r="L63" s="120"/>
    </row>
    <row r="64" spans="1:14" s="69" customFormat="1">
      <c r="L64" s="120"/>
    </row>
    <row r="65" spans="1:12" s="69" customFormat="1">
      <c r="L65" s="120"/>
    </row>
    <row r="66" spans="1:12" s="69" customFormat="1">
      <c r="L66" s="120"/>
    </row>
    <row r="67" spans="1:12" s="69" customFormat="1">
      <c r="L67" s="120"/>
    </row>
    <row r="68" spans="1:12" s="69" customFormat="1">
      <c r="L68" s="120"/>
    </row>
    <row r="69" spans="1:12" s="69" customFormat="1">
      <c r="L69" s="120"/>
    </row>
    <row r="70" spans="1:12" s="69" customFormat="1" ht="21">
      <c r="A70" s="126" t="s">
        <v>859</v>
      </c>
      <c r="L70" s="120"/>
    </row>
    <row r="71" spans="1:12" s="69" customFormat="1">
      <c r="A71" s="70" t="s">
        <v>145</v>
      </c>
      <c r="B71" s="69" t="s">
        <v>149</v>
      </c>
      <c r="L71" s="120"/>
    </row>
    <row r="72" spans="1:12" s="69" customFormat="1">
      <c r="L72" s="120"/>
    </row>
    <row r="73" spans="1:12" s="69" customFormat="1">
      <c r="A73" s="70" t="s">
        <v>103</v>
      </c>
      <c r="B73" t="s">
        <v>525</v>
      </c>
      <c r="C73" s="70"/>
      <c r="D73" s="70"/>
      <c r="E73" s="70"/>
      <c r="F73" s="70"/>
      <c r="G73" s="70"/>
      <c r="H73" s="70"/>
      <c r="I73" s="70"/>
      <c r="J73" s="70"/>
      <c r="K73" s="70"/>
      <c r="L73" s="127"/>
    </row>
    <row r="74" spans="1:12" s="69" customFormat="1">
      <c r="A74" s="49" t="s">
        <v>446</v>
      </c>
      <c r="B74" s="5"/>
      <c r="L74" s="120"/>
    </row>
    <row r="75" spans="1:12" s="69" customFormat="1">
      <c r="A75" s="50" t="s">
        <v>451</v>
      </c>
      <c r="B75" s="5">
        <v>1</v>
      </c>
      <c r="L75" s="120"/>
    </row>
    <row r="76" spans="1:12" s="69" customFormat="1">
      <c r="A76" s="49" t="s">
        <v>726</v>
      </c>
      <c r="B76" s="5"/>
      <c r="L76" s="120"/>
    </row>
    <row r="77" spans="1:12" s="69" customFormat="1">
      <c r="A77" s="50" t="s">
        <v>508</v>
      </c>
      <c r="B77" s="5">
        <v>1</v>
      </c>
      <c r="L77" s="120"/>
    </row>
    <row r="78" spans="1:12" s="69" customFormat="1">
      <c r="A78" s="50" t="s">
        <v>501</v>
      </c>
      <c r="B78" s="5">
        <v>1</v>
      </c>
      <c r="L78" s="120"/>
    </row>
    <row r="79" spans="1:12" s="69" customFormat="1">
      <c r="A79" s="50" t="s">
        <v>495</v>
      </c>
      <c r="B79" s="5">
        <v>1</v>
      </c>
      <c r="L79" s="120"/>
    </row>
    <row r="80" spans="1:12" s="69" customFormat="1">
      <c r="A80" s="49" t="s">
        <v>736</v>
      </c>
      <c r="B80" s="5"/>
      <c r="L80" s="120"/>
    </row>
    <row r="81" spans="1:12" s="69" customFormat="1">
      <c r="A81" s="50" t="s">
        <v>407</v>
      </c>
      <c r="B81" s="5">
        <v>1</v>
      </c>
      <c r="L81" s="120"/>
    </row>
    <row r="82" spans="1:12" s="69" customFormat="1">
      <c r="A82" s="50" t="s">
        <v>315</v>
      </c>
      <c r="B82" s="5">
        <v>1</v>
      </c>
      <c r="L82" s="120"/>
    </row>
    <row r="83" spans="1:12" s="69" customFormat="1">
      <c r="A83" s="50" t="s">
        <v>312</v>
      </c>
      <c r="B83" s="5">
        <v>1</v>
      </c>
      <c r="L83" s="120"/>
    </row>
    <row r="84" spans="1:12" s="69" customFormat="1">
      <c r="A84" s="50" t="s">
        <v>191</v>
      </c>
      <c r="B84" s="5">
        <v>1</v>
      </c>
      <c r="L84" s="120"/>
    </row>
    <row r="85" spans="1:12" s="69" customFormat="1">
      <c r="A85" s="49" t="s">
        <v>731</v>
      </c>
      <c r="B85" s="5"/>
      <c r="L85" s="120"/>
    </row>
    <row r="86" spans="1:12" s="69" customFormat="1">
      <c r="A86" s="50" t="s">
        <v>288</v>
      </c>
      <c r="B86" s="5">
        <v>1</v>
      </c>
      <c r="L86" s="120"/>
    </row>
    <row r="87" spans="1:12" s="69" customFormat="1">
      <c r="A87" s="49" t="s">
        <v>737</v>
      </c>
      <c r="B87" s="5"/>
      <c r="L87" s="120"/>
    </row>
    <row r="88" spans="1:12" s="69" customFormat="1">
      <c r="A88" s="50" t="s">
        <v>483</v>
      </c>
      <c r="B88" s="5">
        <v>1</v>
      </c>
      <c r="L88" s="120"/>
    </row>
    <row r="89" spans="1:12" s="69" customFormat="1">
      <c r="A89" s="50" t="s">
        <v>155</v>
      </c>
      <c r="B89" s="5">
        <v>1</v>
      </c>
      <c r="L89" s="120"/>
    </row>
    <row r="90" spans="1:12" s="69" customFormat="1">
      <c r="A90" s="50" t="s">
        <v>321</v>
      </c>
      <c r="B90" s="5">
        <v>1</v>
      </c>
      <c r="L90" s="120"/>
    </row>
    <row r="91" spans="1:12" s="69" customFormat="1">
      <c r="A91" s="50" t="s">
        <v>294</v>
      </c>
      <c r="B91" s="5">
        <v>1</v>
      </c>
      <c r="L91" s="120"/>
    </row>
    <row r="92" spans="1:12" s="69" customFormat="1">
      <c r="A92" s="50" t="s">
        <v>283</v>
      </c>
      <c r="B92" s="5">
        <v>1</v>
      </c>
      <c r="L92" s="120"/>
    </row>
    <row r="93" spans="1:12" s="69" customFormat="1">
      <c r="A93" s="49" t="s">
        <v>104</v>
      </c>
      <c r="B93" s="5">
        <v>14</v>
      </c>
      <c r="L93" s="120"/>
    </row>
    <row r="94" spans="1:12" s="69" customFormat="1">
      <c r="A94"/>
      <c r="B94"/>
      <c r="L94" s="120"/>
    </row>
    <row r="95" spans="1:12" s="69" customFormat="1">
      <c r="L95" s="120"/>
    </row>
    <row r="96" spans="1:12" s="69" customFormat="1" ht="21">
      <c r="A96" s="126" t="s">
        <v>830</v>
      </c>
      <c r="L96" s="120"/>
    </row>
    <row r="97" spans="1:12" s="69" customFormat="1">
      <c r="A97" s="70" t="s">
        <v>133</v>
      </c>
      <c r="B97" s="69" t="s">
        <v>854</v>
      </c>
      <c r="L97" s="120"/>
    </row>
    <row r="98" spans="1:12">
      <c r="A98" s="70" t="s">
        <v>145</v>
      </c>
      <c r="B98" s="69" t="s">
        <v>520</v>
      </c>
    </row>
    <row r="99" spans="1:12">
      <c r="B99" s="69"/>
    </row>
    <row r="100" spans="1:12">
      <c r="A100" s="70" t="s">
        <v>103</v>
      </c>
      <c r="B100" t="s">
        <v>525</v>
      </c>
      <c r="C100" s="70"/>
      <c r="D100" s="70"/>
      <c r="E100" s="70"/>
      <c r="F100" s="70"/>
      <c r="G100" s="70"/>
      <c r="H100" s="70"/>
      <c r="I100" s="70"/>
    </row>
    <row r="101" spans="1:12">
      <c r="A101" s="49" t="s">
        <v>768</v>
      </c>
      <c r="B101" s="5">
        <v>1</v>
      </c>
      <c r="C101" s="110">
        <f>+GETPIVOTDATA("COD_FILA",$A$100,"PROCESO ","Control y Mejora")/GETPIVOTDATA("COD_FILA",$A$100)</f>
        <v>8.8495575221238937E-3</v>
      </c>
      <c r="D101" s="110"/>
      <c r="E101" s="110"/>
    </row>
    <row r="102" spans="1:12">
      <c r="A102" s="49" t="s">
        <v>766</v>
      </c>
      <c r="B102" s="5">
        <v>15</v>
      </c>
      <c r="C102" s="110">
        <f>+GETPIVOTDATA("COD_FILA",$A$100,"PROCESO ","Direccionamiento Estratégico")/GETPIVOTDATA("COD_FILA",$A$100)</f>
        <v>0.13274336283185842</v>
      </c>
      <c r="D102" s="110"/>
      <c r="E102" s="110"/>
    </row>
    <row r="103" spans="1:12">
      <c r="A103" s="49" t="s">
        <v>763</v>
      </c>
      <c r="B103" s="5">
        <v>41</v>
      </c>
      <c r="C103" s="110">
        <f>+GETPIVOTDATA("COD_FILA",$A$100,"PROCESO ","Evaluación, Control y Seguimiento")/GETPIVOTDATA("COD_FILA",$A$100)</f>
        <v>0.36283185840707965</v>
      </c>
      <c r="D103" s="110"/>
      <c r="E103" s="110"/>
    </row>
    <row r="104" spans="1:12">
      <c r="A104" s="49" t="s">
        <v>767</v>
      </c>
      <c r="B104" s="5">
        <v>15</v>
      </c>
      <c r="C104" s="110">
        <f>+GETPIVOTDATA("COD_FILA",$A$100,"PROCESO ","Gestión Ambiental y Rural")/GETPIVOTDATA("COD_FILA",$A$100)</f>
        <v>0.13274336283185842</v>
      </c>
      <c r="D104" s="110"/>
      <c r="E104" s="110"/>
    </row>
    <row r="105" spans="1:12">
      <c r="A105" s="49" t="s">
        <v>764</v>
      </c>
      <c r="B105" s="5">
        <v>33</v>
      </c>
      <c r="C105" s="110">
        <f>+GETPIVOTDATA("COD_FILA",$A$100,"PROCESO ","Gestión de los Rescuros Físicos")/GETPIVOTDATA("COD_FILA",$A$100)</f>
        <v>0.29203539823008851</v>
      </c>
      <c r="D105" s="110"/>
      <c r="E105" s="110"/>
    </row>
    <row r="106" spans="1:12">
      <c r="A106" s="49" t="s">
        <v>114</v>
      </c>
      <c r="B106" s="5">
        <v>8</v>
      </c>
      <c r="C106" s="110">
        <f>+GETPIVOTDATA("COD_FILA",$A$100,"PROCESO ","Planeación Ambiental")/GETPIVOTDATA("COD_FILA",$A$100)</f>
        <v>7.0796460176991149E-2</v>
      </c>
      <c r="D106" s="110"/>
      <c r="E106" s="110"/>
    </row>
    <row r="107" spans="1:12">
      <c r="A107" s="49" t="s">
        <v>104</v>
      </c>
      <c r="B107" s="5">
        <v>113</v>
      </c>
      <c r="C107" s="110">
        <f>+C101+C102+C103+C104+C105+C106</f>
        <v>1</v>
      </c>
    </row>
    <row r="109" spans="1:12" s="69" customFormat="1"/>
    <row r="110" spans="1:12" ht="21">
      <c r="A110" s="126" t="s">
        <v>860</v>
      </c>
    </row>
    <row r="111" spans="1:12">
      <c r="A111" s="70" t="s">
        <v>133</v>
      </c>
      <c r="B111" s="69" t="s">
        <v>784</v>
      </c>
    </row>
    <row r="112" spans="1:12">
      <c r="B112" s="69"/>
    </row>
    <row r="113" spans="1:9">
      <c r="A113" s="70" t="s">
        <v>525</v>
      </c>
      <c r="B113" s="70" t="s">
        <v>144</v>
      </c>
      <c r="D113"/>
      <c r="E113"/>
      <c r="F113" s="70"/>
      <c r="G113" s="70"/>
      <c r="H113" s="70"/>
      <c r="I113" s="70"/>
    </row>
    <row r="114" spans="1:9">
      <c r="A114" s="70" t="s">
        <v>34</v>
      </c>
      <c r="B114" s="69" t="s">
        <v>185</v>
      </c>
      <c r="C114" s="69" t="s">
        <v>149</v>
      </c>
      <c r="D114" s="69" t="s">
        <v>104</v>
      </c>
      <c r="E114"/>
    </row>
    <row r="115" spans="1:9">
      <c r="A115" s="69" t="s">
        <v>334</v>
      </c>
      <c r="B115" s="5">
        <v>1</v>
      </c>
      <c r="C115" s="5"/>
      <c r="D115" s="5">
        <v>1</v>
      </c>
      <c r="E115"/>
    </row>
    <row r="116" spans="1:9">
      <c r="A116" s="69" t="s">
        <v>734</v>
      </c>
      <c r="B116" s="5">
        <v>2</v>
      </c>
      <c r="C116" s="5"/>
      <c r="D116" s="5">
        <v>2</v>
      </c>
      <c r="E116"/>
    </row>
    <row r="117" spans="1:9">
      <c r="A117" s="69" t="s">
        <v>725</v>
      </c>
      <c r="B117" s="5">
        <v>3</v>
      </c>
      <c r="C117" s="5"/>
      <c r="D117" s="5">
        <v>3</v>
      </c>
      <c r="E117"/>
    </row>
    <row r="118" spans="1:9">
      <c r="A118" s="69" t="s">
        <v>271</v>
      </c>
      <c r="B118" s="5">
        <v>2</v>
      </c>
      <c r="C118" s="5"/>
      <c r="D118" s="5">
        <v>2</v>
      </c>
      <c r="E118"/>
    </row>
    <row r="119" spans="1:9">
      <c r="A119" s="69" t="s">
        <v>244</v>
      </c>
      <c r="B119" s="5">
        <v>4</v>
      </c>
      <c r="C119" s="5"/>
      <c r="D119" s="5">
        <v>4</v>
      </c>
      <c r="E119"/>
    </row>
    <row r="120" spans="1:9">
      <c r="A120" s="69" t="s">
        <v>355</v>
      </c>
      <c r="B120" s="5">
        <v>1</v>
      </c>
      <c r="C120" s="5"/>
      <c r="D120" s="5">
        <v>1</v>
      </c>
      <c r="E120"/>
    </row>
    <row r="121" spans="1:9">
      <c r="A121" s="69" t="s">
        <v>726</v>
      </c>
      <c r="B121" s="5">
        <v>9</v>
      </c>
      <c r="C121" s="5"/>
      <c r="D121" s="5">
        <v>9</v>
      </c>
      <c r="E121"/>
    </row>
    <row r="122" spans="1:9">
      <c r="A122" s="69" t="s">
        <v>735</v>
      </c>
      <c r="B122" s="5">
        <v>15</v>
      </c>
      <c r="C122" s="5">
        <v>2</v>
      </c>
      <c r="D122" s="5">
        <v>17</v>
      </c>
      <c r="E122"/>
    </row>
    <row r="123" spans="1:9">
      <c r="A123" s="69" t="s">
        <v>724</v>
      </c>
      <c r="B123" s="5">
        <v>8</v>
      </c>
      <c r="C123" s="5">
        <v>1</v>
      </c>
      <c r="D123" s="5">
        <v>9</v>
      </c>
      <c r="E123"/>
    </row>
    <row r="124" spans="1:9">
      <c r="A124" s="69" t="s">
        <v>454</v>
      </c>
      <c r="B124" s="5">
        <v>1</v>
      </c>
      <c r="C124" s="5"/>
      <c r="D124" s="5">
        <v>1</v>
      </c>
      <c r="E124"/>
    </row>
    <row r="125" spans="1:9">
      <c r="A125" s="69" t="s">
        <v>728</v>
      </c>
      <c r="B125" s="5">
        <v>1</v>
      </c>
      <c r="C125" s="5"/>
      <c r="D125" s="5">
        <v>1</v>
      </c>
      <c r="E125"/>
    </row>
    <row r="126" spans="1:9">
      <c r="A126" s="69" t="s">
        <v>731</v>
      </c>
      <c r="B126" s="5">
        <v>2</v>
      </c>
      <c r="C126" s="5">
        <v>1</v>
      </c>
      <c r="D126" s="5">
        <v>3</v>
      </c>
      <c r="E126"/>
    </row>
    <row r="127" spans="1:9">
      <c r="A127" s="69" t="s">
        <v>729</v>
      </c>
      <c r="B127" s="5">
        <v>3</v>
      </c>
      <c r="C127" s="5"/>
      <c r="D127" s="5">
        <v>3</v>
      </c>
      <c r="E127"/>
    </row>
    <row r="128" spans="1:9">
      <c r="A128" s="69" t="s">
        <v>104</v>
      </c>
      <c r="B128" s="5">
        <v>52</v>
      </c>
      <c r="C128" s="5">
        <v>4</v>
      </c>
      <c r="D128" s="5">
        <v>56</v>
      </c>
      <c r="E128"/>
    </row>
    <row r="130" spans="1:12" s="69" customFormat="1">
      <c r="A130" s="49"/>
      <c r="B130" s="5"/>
    </row>
    <row r="131" spans="1:12" s="69" customFormat="1" ht="23.25">
      <c r="A131" s="128" t="s">
        <v>874</v>
      </c>
      <c r="B131"/>
    </row>
    <row r="132" spans="1:12">
      <c r="A132" s="70" t="s">
        <v>133</v>
      </c>
      <c r="B132" s="69" t="s">
        <v>784</v>
      </c>
    </row>
    <row r="133" spans="1:12">
      <c r="A133" s="70" t="s">
        <v>144</v>
      </c>
      <c r="B133" s="69" t="s">
        <v>149</v>
      </c>
    </row>
    <row r="134" spans="1:12">
      <c r="B134" s="69"/>
      <c r="H134" t="s">
        <v>868</v>
      </c>
    </row>
    <row r="135" spans="1:12">
      <c r="A135" s="70" t="s">
        <v>525</v>
      </c>
      <c r="D135"/>
      <c r="E135"/>
      <c r="J135" s="70"/>
      <c r="K135" s="70"/>
      <c r="L135" s="70"/>
    </row>
    <row r="136" spans="1:12">
      <c r="A136" s="138" t="s">
        <v>34</v>
      </c>
      <c r="B136" s="138" t="s">
        <v>121</v>
      </c>
      <c r="C136" s="138" t="s">
        <v>124</v>
      </c>
      <c r="D136" s="138" t="s">
        <v>127</v>
      </c>
      <c r="E136" s="138" t="s">
        <v>143</v>
      </c>
      <c r="F136" s="138" t="s">
        <v>128</v>
      </c>
      <c r="G136" t="s">
        <v>853</v>
      </c>
      <c r="H136" s="139" t="s">
        <v>868</v>
      </c>
    </row>
    <row r="137" spans="1:12" ht="300">
      <c r="A137" s="102" t="s">
        <v>735</v>
      </c>
      <c r="B137" s="154">
        <v>57</v>
      </c>
      <c r="C137" s="154" t="s">
        <v>354</v>
      </c>
      <c r="D137" s="158">
        <v>1</v>
      </c>
      <c r="E137" s="158">
        <v>50</v>
      </c>
      <c r="F137" s="159" t="s">
        <v>351</v>
      </c>
      <c r="G137" s="140">
        <v>1</v>
      </c>
      <c r="H137" s="231" t="s">
        <v>872</v>
      </c>
    </row>
    <row r="138" spans="1:12" ht="345">
      <c r="A138" s="102"/>
      <c r="B138" s="154"/>
      <c r="C138" s="154" t="s">
        <v>345</v>
      </c>
      <c r="D138" s="69">
        <v>1</v>
      </c>
      <c r="E138" s="69">
        <v>50</v>
      </c>
      <c r="F138" s="159" t="s">
        <v>348</v>
      </c>
      <c r="G138" s="140">
        <v>1</v>
      </c>
      <c r="H138" s="231"/>
    </row>
    <row r="139" spans="1:12" ht="409.5">
      <c r="A139" s="142" t="s">
        <v>724</v>
      </c>
      <c r="B139" s="155">
        <v>62</v>
      </c>
      <c r="C139" s="155" t="s">
        <v>166</v>
      </c>
      <c r="D139" s="143">
        <v>1</v>
      </c>
      <c r="E139" s="155">
        <v>86</v>
      </c>
      <c r="F139" s="142" t="s">
        <v>180</v>
      </c>
      <c r="G139" s="140">
        <v>1</v>
      </c>
      <c r="H139" s="144" t="s">
        <v>869</v>
      </c>
    </row>
    <row r="140" spans="1:12" ht="409.5">
      <c r="A140" s="103" t="s">
        <v>731</v>
      </c>
      <c r="B140" s="69">
        <v>62</v>
      </c>
      <c r="C140" s="148" t="s">
        <v>411</v>
      </c>
      <c r="D140" s="148">
        <v>2</v>
      </c>
      <c r="E140" s="148">
        <v>75</v>
      </c>
      <c r="F140" s="103" t="s">
        <v>414</v>
      </c>
      <c r="G140" s="140">
        <v>1</v>
      </c>
      <c r="H140" s="144" t="s">
        <v>873</v>
      </c>
    </row>
    <row r="141" spans="1:12">
      <c r="A141" s="124" t="s">
        <v>104</v>
      </c>
      <c r="B141" s="124"/>
      <c r="C141" s="124"/>
      <c r="D141" s="124"/>
      <c r="E141" s="124"/>
      <c r="F141" s="124"/>
      <c r="G141" s="5">
        <v>4</v>
      </c>
      <c r="H141" s="156"/>
    </row>
    <row r="142" spans="1:12">
      <c r="D142"/>
      <c r="E142"/>
      <c r="H142" s="69"/>
    </row>
    <row r="143" spans="1:12" ht="15" customHeight="1">
      <c r="D143"/>
      <c r="E143"/>
      <c r="H143" s="69"/>
    </row>
    <row r="144" spans="1:12">
      <c r="D144"/>
      <c r="E144"/>
      <c r="H144" s="69"/>
    </row>
    <row r="145" spans="1:12">
      <c r="D145"/>
      <c r="E145"/>
    </row>
    <row r="146" spans="1:12">
      <c r="D146"/>
      <c r="E146"/>
    </row>
    <row r="147" spans="1:12" s="69" customFormat="1" ht="23.25">
      <c r="A147" s="128" t="s">
        <v>857</v>
      </c>
      <c r="B147" s="5"/>
    </row>
    <row r="148" spans="1:12">
      <c r="A148" s="70" t="s">
        <v>133</v>
      </c>
      <c r="B148" s="69" t="s">
        <v>854</v>
      </c>
      <c r="C148" s="69"/>
    </row>
    <row r="149" spans="1:12">
      <c r="A149" s="70" t="s">
        <v>856</v>
      </c>
      <c r="B149" s="69" t="s">
        <v>855</v>
      </c>
      <c r="C149" s="69"/>
    </row>
    <row r="150" spans="1:12">
      <c r="A150" s="70" t="s">
        <v>144</v>
      </c>
      <c r="B150" s="69" t="s">
        <v>854</v>
      </c>
      <c r="C150" s="69"/>
    </row>
    <row r="151" spans="1:12">
      <c r="A151" s="118"/>
      <c r="B151" s="69"/>
      <c r="C151" s="69"/>
    </row>
    <row r="152" spans="1:12" ht="20.25" customHeight="1">
      <c r="A152" s="70" t="s">
        <v>525</v>
      </c>
      <c r="D152"/>
      <c r="E152"/>
      <c r="H152" s="70"/>
      <c r="I152" s="70"/>
      <c r="J152" s="70"/>
      <c r="K152" s="70"/>
      <c r="L152" s="70"/>
    </row>
    <row r="153" spans="1:12" ht="20.25" customHeight="1">
      <c r="A153" s="70" t="s">
        <v>34</v>
      </c>
      <c r="B153" s="70" t="s">
        <v>121</v>
      </c>
      <c r="C153" s="70" t="s">
        <v>124</v>
      </c>
      <c r="D153" s="129" t="s">
        <v>127</v>
      </c>
      <c r="E153" s="129" t="s">
        <v>143</v>
      </c>
      <c r="F153" s="70" t="s">
        <v>128</v>
      </c>
      <c r="G153" t="s">
        <v>853</v>
      </c>
      <c r="H153" s="139" t="s">
        <v>868</v>
      </c>
    </row>
    <row r="154" spans="1:12">
      <c r="A154" s="69" t="s">
        <v>725</v>
      </c>
      <c r="B154" s="131">
        <v>48</v>
      </c>
      <c r="C154" s="131" t="s">
        <v>465</v>
      </c>
      <c r="D154" s="131">
        <v>2</v>
      </c>
      <c r="E154" s="69">
        <v>96</v>
      </c>
      <c r="F154" s="69" t="s">
        <v>462</v>
      </c>
      <c r="G154" s="5">
        <v>1</v>
      </c>
      <c r="H154" s="141"/>
    </row>
    <row r="155" spans="1:12" ht="409.5">
      <c r="A155" s="69" t="s">
        <v>271</v>
      </c>
      <c r="B155" s="131">
        <v>62</v>
      </c>
      <c r="C155" s="131" t="s">
        <v>267</v>
      </c>
      <c r="D155" s="69">
        <v>2</v>
      </c>
      <c r="E155" s="131">
        <v>90</v>
      </c>
      <c r="F155" s="130" t="s">
        <v>274</v>
      </c>
      <c r="G155" s="5">
        <v>1</v>
      </c>
      <c r="H155" s="141"/>
    </row>
    <row r="156" spans="1:12" ht="255">
      <c r="A156" s="69" t="s">
        <v>355</v>
      </c>
      <c r="B156" s="69">
        <v>62</v>
      </c>
      <c r="C156" s="131" t="s">
        <v>354</v>
      </c>
      <c r="D156" s="137">
        <v>1</v>
      </c>
      <c r="E156" s="131">
        <v>100</v>
      </c>
      <c r="F156" s="130" t="s">
        <v>357</v>
      </c>
      <c r="G156" s="5">
        <v>1</v>
      </c>
      <c r="H156" s="141"/>
    </row>
    <row r="157" spans="1:12" ht="105">
      <c r="A157" s="134" t="s">
        <v>735</v>
      </c>
      <c r="B157" s="135">
        <v>53</v>
      </c>
      <c r="C157" s="135" t="s">
        <v>166</v>
      </c>
      <c r="D157" s="69">
        <v>1</v>
      </c>
      <c r="E157" s="69">
        <v>100</v>
      </c>
      <c r="F157" s="69" t="s">
        <v>173</v>
      </c>
      <c r="G157" s="5">
        <v>1</v>
      </c>
      <c r="H157" s="141" t="s">
        <v>871</v>
      </c>
    </row>
    <row r="158" spans="1:12">
      <c r="A158" s="136" t="s">
        <v>454</v>
      </c>
      <c r="B158" s="137">
        <v>48</v>
      </c>
      <c r="C158" s="137" t="s">
        <v>451</v>
      </c>
      <c r="D158" s="69">
        <v>1</v>
      </c>
      <c r="E158" s="69">
        <v>100</v>
      </c>
      <c r="F158" s="69" t="s">
        <v>457</v>
      </c>
      <c r="G158" s="5">
        <v>1</v>
      </c>
      <c r="H158" s="141"/>
    </row>
    <row r="159" spans="1:12" ht="409.5">
      <c r="A159" s="117" t="s">
        <v>731</v>
      </c>
      <c r="B159" s="132">
        <v>62</v>
      </c>
      <c r="C159" s="132" t="s">
        <v>411</v>
      </c>
      <c r="D159" s="132">
        <v>3</v>
      </c>
      <c r="E159" s="132">
        <v>100</v>
      </c>
      <c r="F159" s="133" t="s">
        <v>408</v>
      </c>
      <c r="G159" s="5">
        <v>1</v>
      </c>
      <c r="H159" s="229" t="s">
        <v>870</v>
      </c>
    </row>
    <row r="160" spans="1:12" ht="409.5">
      <c r="A160" s="117"/>
      <c r="B160" s="132"/>
      <c r="C160" s="132" t="s">
        <v>267</v>
      </c>
      <c r="D160" s="69">
        <v>3</v>
      </c>
      <c r="E160" s="69">
        <v>100</v>
      </c>
      <c r="F160" s="133" t="s">
        <v>268</v>
      </c>
      <c r="G160" s="5">
        <v>1</v>
      </c>
      <c r="H160" s="230"/>
    </row>
    <row r="161" spans="1:7" ht="20.25" customHeight="1">
      <c r="A161" s="69" t="s">
        <v>104</v>
      </c>
      <c r="D161"/>
      <c r="E161"/>
      <c r="G161" s="5">
        <v>7</v>
      </c>
    </row>
    <row r="162" spans="1:7">
      <c r="D162"/>
      <c r="E162"/>
    </row>
    <row r="163" spans="1:7" s="69" customFormat="1"/>
    <row r="164" spans="1:7" ht="21">
      <c r="A164" s="126" t="s">
        <v>858</v>
      </c>
      <c r="B164" s="69"/>
      <c r="C164" s="69"/>
      <c r="F164" s="69"/>
    </row>
    <row r="165" spans="1:7">
      <c r="A165" s="70" t="s">
        <v>145</v>
      </c>
      <c r="B165" s="69" t="s">
        <v>520</v>
      </c>
      <c r="C165" s="69"/>
      <c r="F165" s="69"/>
    </row>
    <row r="166" spans="1:7">
      <c r="A166" s="118"/>
      <c r="B166" s="69"/>
      <c r="C166" s="69"/>
      <c r="F166" s="69"/>
    </row>
    <row r="167" spans="1:7">
      <c r="A167" s="70" t="s">
        <v>525</v>
      </c>
      <c r="D167"/>
      <c r="E167"/>
      <c r="F167" s="69"/>
    </row>
    <row r="168" spans="1:7">
      <c r="A168" s="70" t="s">
        <v>34</v>
      </c>
      <c r="B168" s="70" t="s">
        <v>124</v>
      </c>
      <c r="C168" s="70" t="s">
        <v>133</v>
      </c>
      <c r="D168" t="s">
        <v>853</v>
      </c>
      <c r="E168"/>
      <c r="F168" s="70"/>
    </row>
    <row r="169" spans="1:7">
      <c r="A169" s="69" t="s">
        <v>727</v>
      </c>
      <c r="B169" s="69" t="s">
        <v>527</v>
      </c>
      <c r="C169" s="125">
        <v>43554</v>
      </c>
      <c r="D169" s="5">
        <v>1</v>
      </c>
      <c r="E169"/>
      <c r="F169" s="69"/>
    </row>
    <row r="170" spans="1:7">
      <c r="A170" s="69" t="s">
        <v>733</v>
      </c>
      <c r="B170" s="69" t="s">
        <v>527</v>
      </c>
      <c r="C170" s="125">
        <v>43554</v>
      </c>
      <c r="D170" s="5">
        <v>1</v>
      </c>
      <c r="E170"/>
      <c r="F170" s="69"/>
    </row>
    <row r="171" spans="1:7">
      <c r="A171" s="69" t="s">
        <v>731</v>
      </c>
      <c r="B171" s="69" t="s">
        <v>537</v>
      </c>
      <c r="C171" s="125">
        <v>43555</v>
      </c>
      <c r="D171" s="5">
        <v>2</v>
      </c>
      <c r="E171"/>
      <c r="F171" s="69"/>
    </row>
    <row r="172" spans="1:7">
      <c r="A172" s="69" t="s">
        <v>104</v>
      </c>
      <c r="D172" s="5">
        <v>4</v>
      </c>
      <c r="E172"/>
      <c r="F172" s="69"/>
    </row>
    <row r="173" spans="1:7">
      <c r="D173"/>
      <c r="E173"/>
      <c r="F173" s="69"/>
    </row>
    <row r="174" spans="1:7">
      <c r="D174"/>
      <c r="E174"/>
      <c r="F174" s="69"/>
    </row>
    <row r="175" spans="1:7">
      <c r="D175"/>
      <c r="E175"/>
      <c r="F175" s="69"/>
    </row>
    <row r="176" spans="1:7">
      <c r="D176"/>
      <c r="E176"/>
      <c r="F176" s="69"/>
    </row>
    <row r="177" spans="1:12" ht="21">
      <c r="A177" s="126" t="s">
        <v>861</v>
      </c>
      <c r="B177" s="69"/>
      <c r="C177" s="69"/>
      <c r="E177"/>
      <c r="F177" s="69"/>
    </row>
    <row r="178" spans="1:12">
      <c r="A178" s="70" t="s">
        <v>145</v>
      </c>
      <c r="B178" s="69" t="s">
        <v>520</v>
      </c>
      <c r="C178" s="69"/>
      <c r="E178"/>
      <c r="F178" s="69"/>
    </row>
    <row r="179" spans="1:12">
      <c r="A179" s="118"/>
      <c r="B179" s="69"/>
      <c r="C179" s="69"/>
      <c r="E179"/>
      <c r="F179" s="69"/>
    </row>
    <row r="180" spans="1:12">
      <c r="A180" s="70" t="s">
        <v>525</v>
      </c>
      <c r="D180"/>
      <c r="E180"/>
    </row>
    <row r="181" spans="1:12">
      <c r="A181" s="70" t="s">
        <v>34</v>
      </c>
      <c r="B181" s="70" t="s">
        <v>121</v>
      </c>
      <c r="C181" s="70" t="s">
        <v>124</v>
      </c>
      <c r="D181" s="70" t="s">
        <v>125</v>
      </c>
      <c r="E181" s="70" t="s">
        <v>127</v>
      </c>
      <c r="F181" s="70" t="s">
        <v>128</v>
      </c>
      <c r="G181" s="70" t="s">
        <v>131</v>
      </c>
      <c r="H181" s="70" t="s">
        <v>129</v>
      </c>
      <c r="I181" s="70" t="s">
        <v>133</v>
      </c>
      <c r="J181" t="s">
        <v>853</v>
      </c>
      <c r="K181" s="70"/>
      <c r="L181" s="70"/>
    </row>
    <row r="182" spans="1:12">
      <c r="A182" s="69" t="s">
        <v>727</v>
      </c>
      <c r="B182" s="69">
        <v>54</v>
      </c>
      <c r="C182" s="69" t="s">
        <v>527</v>
      </c>
      <c r="D182" s="69" t="s">
        <v>742</v>
      </c>
      <c r="E182" s="69">
        <v>5</v>
      </c>
      <c r="F182" s="69" t="s">
        <v>671</v>
      </c>
      <c r="G182" s="69">
        <v>1</v>
      </c>
      <c r="H182" s="69" t="s">
        <v>672</v>
      </c>
      <c r="I182" s="125">
        <v>43554</v>
      </c>
      <c r="J182" s="5">
        <v>1</v>
      </c>
    </row>
    <row r="183" spans="1:12">
      <c r="A183" s="69" t="s">
        <v>733</v>
      </c>
      <c r="B183" s="69">
        <v>54</v>
      </c>
      <c r="C183" s="69" t="s">
        <v>527</v>
      </c>
      <c r="D183" s="69" t="s">
        <v>742</v>
      </c>
      <c r="E183" s="69">
        <v>6</v>
      </c>
      <c r="F183" s="69" t="s">
        <v>674</v>
      </c>
      <c r="G183" s="69">
        <v>1</v>
      </c>
      <c r="H183" s="69" t="s">
        <v>675</v>
      </c>
      <c r="I183" s="125">
        <v>43554</v>
      </c>
      <c r="J183" s="5">
        <v>1</v>
      </c>
    </row>
    <row r="184" spans="1:12">
      <c r="A184" s="69" t="s">
        <v>731</v>
      </c>
      <c r="B184" s="69">
        <v>54</v>
      </c>
      <c r="C184" s="69" t="s">
        <v>537</v>
      </c>
      <c r="D184" s="69" t="s">
        <v>753</v>
      </c>
      <c r="E184" s="69">
        <v>1</v>
      </c>
      <c r="F184" s="69" t="s">
        <v>584</v>
      </c>
      <c r="G184" s="69">
        <v>1</v>
      </c>
      <c r="H184" s="69" t="s">
        <v>585</v>
      </c>
      <c r="I184" s="125">
        <v>43555</v>
      </c>
      <c r="J184" s="5">
        <v>1</v>
      </c>
    </row>
    <row r="185" spans="1:12">
      <c r="D185"/>
      <c r="E185" s="69">
        <v>2</v>
      </c>
      <c r="F185" s="69" t="s">
        <v>588</v>
      </c>
      <c r="G185" s="69">
        <v>1</v>
      </c>
      <c r="H185" s="69" t="s">
        <v>589</v>
      </c>
      <c r="I185" s="125">
        <v>43555</v>
      </c>
      <c r="J185" s="5">
        <v>1</v>
      </c>
    </row>
    <row r="186" spans="1:12">
      <c r="A186" s="69" t="s">
        <v>104</v>
      </c>
      <c r="D186"/>
      <c r="E186"/>
      <c r="J186" s="5">
        <v>4</v>
      </c>
    </row>
    <row r="187" spans="1:12">
      <c r="D187"/>
      <c r="E187"/>
    </row>
    <row r="188" spans="1:12" s="165" customFormat="1" ht="33.75" customHeight="1">
      <c r="A188" s="166" t="s">
        <v>34</v>
      </c>
      <c r="B188" s="166" t="s">
        <v>971</v>
      </c>
      <c r="C188" s="166" t="s">
        <v>975</v>
      </c>
      <c r="D188" s="166" t="s">
        <v>976</v>
      </c>
      <c r="E188" s="166" t="s">
        <v>967</v>
      </c>
      <c r="F188" s="166" t="s">
        <v>969</v>
      </c>
      <c r="G188" s="166" t="s">
        <v>131</v>
      </c>
      <c r="H188" s="166" t="s">
        <v>129</v>
      </c>
      <c r="I188" s="166" t="s">
        <v>977</v>
      </c>
    </row>
    <row r="189" spans="1:12" ht="409.5">
      <c r="A189" s="164" t="s">
        <v>972</v>
      </c>
      <c r="B189" s="164">
        <v>54</v>
      </c>
      <c r="C189" s="58" t="s">
        <v>527</v>
      </c>
      <c r="D189" s="170" t="s">
        <v>742</v>
      </c>
      <c r="E189" s="147">
        <v>5</v>
      </c>
      <c r="F189" s="167" t="s">
        <v>671</v>
      </c>
      <c r="G189" s="104">
        <v>1</v>
      </c>
      <c r="H189" s="168" t="s">
        <v>672</v>
      </c>
      <c r="I189" s="169">
        <v>43554</v>
      </c>
    </row>
    <row r="190" spans="1:12" ht="405">
      <c r="A190" s="164" t="s">
        <v>973</v>
      </c>
      <c r="B190" s="164">
        <v>54</v>
      </c>
      <c r="C190" s="58" t="s">
        <v>527</v>
      </c>
      <c r="D190" s="170" t="s">
        <v>742</v>
      </c>
      <c r="E190" s="147">
        <v>6</v>
      </c>
      <c r="F190" s="167" t="s">
        <v>674</v>
      </c>
      <c r="G190" s="104">
        <v>1</v>
      </c>
      <c r="H190" s="168" t="s">
        <v>675</v>
      </c>
      <c r="I190" s="169">
        <v>43554</v>
      </c>
    </row>
    <row r="191" spans="1:12" ht="409.5">
      <c r="A191" s="236" t="s">
        <v>974</v>
      </c>
      <c r="B191" s="236">
        <v>54</v>
      </c>
      <c r="C191" s="238" t="s">
        <v>537</v>
      </c>
      <c r="D191" s="234" t="s">
        <v>753</v>
      </c>
      <c r="E191" s="147">
        <v>1</v>
      </c>
      <c r="F191" s="167" t="s">
        <v>584</v>
      </c>
      <c r="G191" s="104">
        <v>1</v>
      </c>
      <c r="H191" s="168" t="s">
        <v>585</v>
      </c>
      <c r="I191" s="169">
        <v>43555</v>
      </c>
    </row>
    <row r="192" spans="1:12" ht="409.5">
      <c r="A192" s="237"/>
      <c r="B192" s="237"/>
      <c r="C192" s="239"/>
      <c r="D192" s="235"/>
      <c r="E192" s="147">
        <v>2</v>
      </c>
      <c r="F192" s="167" t="s">
        <v>588</v>
      </c>
      <c r="G192" s="104">
        <v>1</v>
      </c>
      <c r="H192" s="168" t="s">
        <v>589</v>
      </c>
      <c r="I192" s="169">
        <v>43555</v>
      </c>
    </row>
    <row r="193" spans="1:10">
      <c r="D193"/>
      <c r="E193"/>
    </row>
    <row r="194" spans="1:10">
      <c r="D194"/>
      <c r="E194"/>
    </row>
    <row r="195" spans="1:10">
      <c r="C195" s="69"/>
      <c r="F195" s="69"/>
      <c r="G195" s="69"/>
      <c r="H195" s="69"/>
      <c r="I195" s="69"/>
      <c r="J195" s="69"/>
    </row>
    <row r="196" spans="1:10">
      <c r="A196" s="70" t="s">
        <v>126</v>
      </c>
      <c r="B196" s="69" t="s">
        <v>854</v>
      </c>
      <c r="C196" s="69"/>
      <c r="F196" s="69"/>
      <c r="G196" s="69"/>
      <c r="H196" s="69"/>
      <c r="I196" s="69"/>
      <c r="J196" s="69"/>
    </row>
    <row r="197" spans="1:10">
      <c r="A197" s="118"/>
      <c r="B197" s="69"/>
      <c r="C197" s="69"/>
      <c r="F197" s="69"/>
      <c r="G197" s="69"/>
      <c r="H197" s="69"/>
      <c r="I197" s="69"/>
      <c r="J197" s="69"/>
    </row>
    <row r="198" spans="1:10">
      <c r="A198" s="70" t="s">
        <v>525</v>
      </c>
      <c r="D198"/>
      <c r="E198"/>
    </row>
    <row r="199" spans="1:10">
      <c r="A199" s="70" t="s">
        <v>124</v>
      </c>
      <c r="B199" s="70" t="s">
        <v>34</v>
      </c>
      <c r="C199" s="70" t="s">
        <v>121</v>
      </c>
      <c r="D199" s="70" t="s">
        <v>125</v>
      </c>
      <c r="E199" s="70" t="s">
        <v>127</v>
      </c>
      <c r="F199" s="70" t="s">
        <v>128</v>
      </c>
      <c r="G199" s="70" t="s">
        <v>130</v>
      </c>
      <c r="H199" s="70" t="s">
        <v>133</v>
      </c>
      <c r="I199" s="70" t="s">
        <v>789</v>
      </c>
      <c r="J199" t="s">
        <v>853</v>
      </c>
    </row>
    <row r="200" spans="1:10">
      <c r="A200" s="69" t="s">
        <v>527</v>
      </c>
      <c r="B200" s="69" t="s">
        <v>725</v>
      </c>
      <c r="C200" s="69">
        <v>54</v>
      </c>
      <c r="D200" s="171" t="s">
        <v>742</v>
      </c>
      <c r="E200" s="69">
        <v>3</v>
      </c>
      <c r="F200" s="69" t="s">
        <v>660</v>
      </c>
      <c r="G200" s="69" t="s">
        <v>659</v>
      </c>
      <c r="H200" s="125">
        <v>43725</v>
      </c>
      <c r="I200" s="69" t="s">
        <v>932</v>
      </c>
      <c r="J200" s="5">
        <v>1</v>
      </c>
    </row>
    <row r="201" spans="1:10">
      <c r="B201" s="69" t="s">
        <v>727</v>
      </c>
      <c r="C201" s="69">
        <v>54</v>
      </c>
      <c r="D201" s="171" t="s">
        <v>742</v>
      </c>
      <c r="E201" s="69">
        <v>4</v>
      </c>
      <c r="F201" s="69" t="s">
        <v>668</v>
      </c>
      <c r="G201" s="69" t="s">
        <v>670</v>
      </c>
      <c r="H201" s="125">
        <v>43646</v>
      </c>
      <c r="I201" s="69" t="s">
        <v>962</v>
      </c>
      <c r="J201" s="5">
        <v>1</v>
      </c>
    </row>
    <row r="202" spans="1:10">
      <c r="D202" s="171"/>
      <c r="E202" s="69">
        <v>5</v>
      </c>
      <c r="J202" s="5">
        <v>1</v>
      </c>
    </row>
    <row r="203" spans="1:10">
      <c r="B203" s="69" t="s">
        <v>834</v>
      </c>
      <c r="C203" s="69">
        <v>54</v>
      </c>
      <c r="D203" s="69" t="s">
        <v>742</v>
      </c>
      <c r="E203" s="69">
        <v>1</v>
      </c>
      <c r="F203" s="69" t="s">
        <v>665</v>
      </c>
      <c r="G203" s="69" t="s">
        <v>667</v>
      </c>
      <c r="H203" s="125">
        <v>43725</v>
      </c>
      <c r="I203" s="69" t="s">
        <v>938</v>
      </c>
      <c r="J203" s="5">
        <v>1</v>
      </c>
    </row>
    <row r="204" spans="1:10">
      <c r="B204" s="69" t="s">
        <v>733</v>
      </c>
      <c r="C204" s="69">
        <v>54</v>
      </c>
      <c r="D204" s="171" t="s">
        <v>742</v>
      </c>
      <c r="E204" s="69">
        <v>6</v>
      </c>
      <c r="F204" s="69" t="s">
        <v>674</v>
      </c>
      <c r="G204" s="69" t="s">
        <v>676</v>
      </c>
      <c r="H204" s="125">
        <v>43554</v>
      </c>
      <c r="I204" s="69" t="s">
        <v>978</v>
      </c>
      <c r="J204" s="5">
        <v>1</v>
      </c>
    </row>
    <row r="205" spans="1:10">
      <c r="B205" s="69" t="s">
        <v>728</v>
      </c>
      <c r="C205" s="69">
        <v>54</v>
      </c>
      <c r="D205" s="171" t="s">
        <v>742</v>
      </c>
      <c r="E205" s="69">
        <v>2</v>
      </c>
      <c r="F205" s="69" t="s">
        <v>657</v>
      </c>
      <c r="G205" s="69" t="s">
        <v>659</v>
      </c>
      <c r="H205" s="125">
        <v>43725</v>
      </c>
      <c r="I205" s="69" t="s">
        <v>880</v>
      </c>
      <c r="J205" s="5">
        <v>1</v>
      </c>
    </row>
    <row r="206" spans="1:10">
      <c r="A206" s="69" t="s">
        <v>533</v>
      </c>
      <c r="B206" s="69" t="s">
        <v>725</v>
      </c>
      <c r="C206" s="69">
        <v>54</v>
      </c>
      <c r="D206" s="171" t="s">
        <v>747</v>
      </c>
      <c r="E206" s="69">
        <v>4</v>
      </c>
      <c r="F206" s="69" t="s">
        <v>660</v>
      </c>
      <c r="G206" s="69" t="s">
        <v>659</v>
      </c>
      <c r="H206" s="125">
        <v>43725</v>
      </c>
      <c r="I206" s="69" t="s">
        <v>932</v>
      </c>
      <c r="J206" s="5">
        <v>1</v>
      </c>
    </row>
    <row r="207" spans="1:10">
      <c r="B207" s="69" t="s">
        <v>834</v>
      </c>
      <c r="C207" s="69">
        <v>54</v>
      </c>
      <c r="D207" s="171" t="s">
        <v>747</v>
      </c>
      <c r="E207" s="69">
        <v>1</v>
      </c>
      <c r="F207" s="69" t="s">
        <v>651</v>
      </c>
      <c r="G207" s="69" t="s">
        <v>653</v>
      </c>
      <c r="H207" s="125">
        <v>43725</v>
      </c>
      <c r="I207" s="69" t="s">
        <v>936</v>
      </c>
      <c r="J207" s="5">
        <v>1</v>
      </c>
    </row>
    <row r="208" spans="1:10">
      <c r="D208" s="171"/>
      <c r="E208" s="69">
        <v>2</v>
      </c>
      <c r="F208" s="69" t="s">
        <v>654</v>
      </c>
      <c r="G208" s="69" t="s">
        <v>656</v>
      </c>
      <c r="H208" s="125">
        <v>43725</v>
      </c>
      <c r="I208" s="69" t="s">
        <v>937</v>
      </c>
      <c r="J208" s="5">
        <v>1</v>
      </c>
    </row>
    <row r="209" spans="1:10">
      <c r="B209" s="69" t="s">
        <v>730</v>
      </c>
      <c r="C209" s="69">
        <v>54</v>
      </c>
      <c r="D209" s="171" t="s">
        <v>747</v>
      </c>
      <c r="E209" s="69">
        <v>5</v>
      </c>
      <c r="J209" s="5">
        <v>1</v>
      </c>
    </row>
    <row r="210" spans="1:10">
      <c r="B210" s="69" t="s">
        <v>728</v>
      </c>
      <c r="C210" s="69">
        <v>54</v>
      </c>
      <c r="D210" s="171" t="s">
        <v>747</v>
      </c>
      <c r="E210" s="69">
        <v>3</v>
      </c>
      <c r="F210" s="69" t="s">
        <v>657</v>
      </c>
      <c r="G210" s="69" t="s">
        <v>659</v>
      </c>
      <c r="H210" s="125">
        <v>43725</v>
      </c>
      <c r="I210" s="69" t="s">
        <v>880</v>
      </c>
      <c r="J210" s="5">
        <v>1</v>
      </c>
    </row>
    <row r="211" spans="1:10">
      <c r="A211" s="69" t="s">
        <v>104</v>
      </c>
      <c r="D211"/>
      <c r="E211"/>
      <c r="J211" s="5">
        <v>11</v>
      </c>
    </row>
    <row r="212" spans="1:10">
      <c r="D212"/>
      <c r="E212"/>
    </row>
    <row r="213" spans="1:10">
      <c r="D213"/>
      <c r="E213"/>
    </row>
    <row r="214" spans="1:10">
      <c r="D214"/>
      <c r="E214"/>
    </row>
    <row r="215" spans="1:10">
      <c r="D215"/>
      <c r="E215"/>
    </row>
    <row r="216" spans="1:10">
      <c r="D216"/>
      <c r="E216"/>
    </row>
    <row r="217" spans="1:10" ht="23.25">
      <c r="A217" s="128" t="s">
        <v>859</v>
      </c>
      <c r="D217"/>
      <c r="E217"/>
    </row>
    <row r="218" spans="1:10">
      <c r="B218" s="69"/>
      <c r="C218" s="69"/>
      <c r="F218" s="69"/>
      <c r="G218" s="69"/>
      <c r="H218" s="69"/>
    </row>
    <row r="219" spans="1:10">
      <c r="A219" s="70" t="s">
        <v>145</v>
      </c>
      <c r="B219" s="69" t="s">
        <v>149</v>
      </c>
      <c r="C219" s="69"/>
      <c r="F219" s="69"/>
      <c r="G219" s="69"/>
      <c r="H219" s="69"/>
    </row>
    <row r="220" spans="1:10">
      <c r="A220" s="70" t="s">
        <v>144</v>
      </c>
      <c r="B220" s="69" t="s">
        <v>149</v>
      </c>
      <c r="C220" s="69"/>
      <c r="F220" s="69"/>
      <c r="G220" s="69"/>
      <c r="H220" s="69"/>
    </row>
    <row r="221" spans="1:10">
      <c r="A221" s="69"/>
      <c r="B221" s="69"/>
      <c r="C221" s="69"/>
      <c r="F221" s="69"/>
      <c r="G221" s="69"/>
      <c r="H221" s="69" t="s">
        <v>868</v>
      </c>
    </row>
    <row r="222" spans="1:10">
      <c r="A222" s="70" t="s">
        <v>525</v>
      </c>
      <c r="D222"/>
      <c r="E222"/>
      <c r="H222" s="69"/>
    </row>
    <row r="223" spans="1:10">
      <c r="A223" s="138" t="s">
        <v>34</v>
      </c>
      <c r="B223" s="138" t="s">
        <v>121</v>
      </c>
      <c r="C223" s="138" t="s">
        <v>124</v>
      </c>
      <c r="D223" s="138" t="s">
        <v>127</v>
      </c>
      <c r="E223" s="138" t="s">
        <v>143</v>
      </c>
      <c r="F223" s="138" t="s">
        <v>128</v>
      </c>
      <c r="G223" t="s">
        <v>853</v>
      </c>
      <c r="H223" s="157" t="s">
        <v>868</v>
      </c>
    </row>
    <row r="224" spans="1:10" ht="195">
      <c r="A224" s="103" t="s">
        <v>731</v>
      </c>
      <c r="B224" s="180">
        <v>293</v>
      </c>
      <c r="C224" s="180" t="s">
        <v>288</v>
      </c>
      <c r="D224" s="180">
        <v>1</v>
      </c>
      <c r="E224" s="180">
        <v>75</v>
      </c>
      <c r="F224" s="183" t="s">
        <v>285</v>
      </c>
      <c r="G224" s="177">
        <v>1</v>
      </c>
      <c r="H224" s="153" t="s">
        <v>963</v>
      </c>
    </row>
    <row r="225" spans="1:14" ht="270">
      <c r="A225" s="160" t="s">
        <v>737</v>
      </c>
      <c r="B225" s="181">
        <v>72</v>
      </c>
      <c r="C225" s="181" t="s">
        <v>155</v>
      </c>
      <c r="D225" s="69">
        <v>1</v>
      </c>
      <c r="E225" s="180">
        <v>87</v>
      </c>
      <c r="F225" s="183" t="s">
        <v>152</v>
      </c>
      <c r="G225" s="178">
        <v>1</v>
      </c>
      <c r="H225" s="153" t="s">
        <v>964</v>
      </c>
    </row>
    <row r="226" spans="1:14" ht="409.5">
      <c r="A226" s="184"/>
      <c r="B226" s="182"/>
      <c r="C226" s="182" t="s">
        <v>321</v>
      </c>
      <c r="D226" s="69">
        <v>1</v>
      </c>
      <c r="E226" s="180">
        <v>90</v>
      </c>
      <c r="F226" s="183" t="s">
        <v>324</v>
      </c>
      <c r="G226" s="179">
        <v>1</v>
      </c>
      <c r="H226" s="153" t="s">
        <v>965</v>
      </c>
    </row>
    <row r="227" spans="1:14">
      <c r="A227" s="124" t="s">
        <v>104</v>
      </c>
      <c r="B227" s="124"/>
      <c r="C227" s="124"/>
      <c r="D227" s="124"/>
      <c r="E227" s="124"/>
      <c r="F227" s="124"/>
      <c r="G227" s="5">
        <v>3</v>
      </c>
      <c r="H227" s="161"/>
    </row>
    <row r="228" spans="1:14">
      <c r="D228"/>
      <c r="E228"/>
      <c r="H228" s="156"/>
    </row>
    <row r="229" spans="1:14">
      <c r="D229"/>
      <c r="E229"/>
    </row>
    <row r="230" spans="1:14">
      <c r="D230"/>
      <c r="E230"/>
    </row>
    <row r="231" spans="1:14" ht="45">
      <c r="D231"/>
      <c r="E231"/>
      <c r="H231" s="147" t="s">
        <v>34</v>
      </c>
      <c r="I231" s="147" t="s">
        <v>970</v>
      </c>
      <c r="J231" s="147" t="s">
        <v>966</v>
      </c>
      <c r="K231" s="147" t="s">
        <v>967</v>
      </c>
      <c r="L231" s="147" t="s">
        <v>968</v>
      </c>
      <c r="M231" s="147" t="s">
        <v>969</v>
      </c>
      <c r="N231" s="162" t="s">
        <v>868</v>
      </c>
    </row>
    <row r="232" spans="1:14" ht="75">
      <c r="D232"/>
      <c r="E232"/>
      <c r="H232" s="163" t="s">
        <v>731</v>
      </c>
      <c r="I232" s="147">
        <v>293</v>
      </c>
      <c r="J232" s="147" t="s">
        <v>288</v>
      </c>
      <c r="K232" s="147">
        <v>1</v>
      </c>
      <c r="L232" s="147">
        <v>75</v>
      </c>
      <c r="M232" s="153" t="s">
        <v>285</v>
      </c>
      <c r="N232" s="153" t="s">
        <v>963</v>
      </c>
    </row>
    <row r="233" spans="1:14" ht="60">
      <c r="D233"/>
      <c r="E233"/>
      <c r="H233" s="232" t="s">
        <v>737</v>
      </c>
      <c r="I233" s="147">
        <v>72</v>
      </c>
      <c r="J233" s="147" t="s">
        <v>155</v>
      </c>
      <c r="K233" s="58">
        <v>1</v>
      </c>
      <c r="L233" s="147">
        <v>87</v>
      </c>
      <c r="M233" s="153" t="s">
        <v>152</v>
      </c>
      <c r="N233" s="153" t="s">
        <v>964</v>
      </c>
    </row>
    <row r="234" spans="1:14" ht="135">
      <c r="D234"/>
      <c r="E234"/>
      <c r="H234" s="233"/>
      <c r="I234" s="147"/>
      <c r="J234" s="147" t="s">
        <v>321</v>
      </c>
      <c r="K234" s="58">
        <v>1</v>
      </c>
      <c r="L234" s="147">
        <v>90</v>
      </c>
      <c r="M234" s="153" t="s">
        <v>324</v>
      </c>
      <c r="N234" s="153" t="s">
        <v>965</v>
      </c>
    </row>
    <row r="235" spans="1:14">
      <c r="D235"/>
      <c r="E235"/>
    </row>
    <row r="236" spans="1:14">
      <c r="D236"/>
      <c r="E236"/>
    </row>
    <row r="237" spans="1:14">
      <c r="A237" s="69"/>
      <c r="B237" s="69"/>
      <c r="D237"/>
      <c r="E237"/>
    </row>
    <row r="238" spans="1:14">
      <c r="A238" s="69"/>
      <c r="B238" s="69"/>
      <c r="D238"/>
      <c r="E238"/>
    </row>
    <row r="239" spans="1:14" ht="60">
      <c r="A239" s="109" t="s">
        <v>982</v>
      </c>
      <c r="B239" s="109" t="s">
        <v>966</v>
      </c>
      <c r="C239" s="109" t="s">
        <v>34</v>
      </c>
      <c r="D239" s="109" t="s">
        <v>983</v>
      </c>
      <c r="E239"/>
    </row>
    <row r="240" spans="1:14" ht="75">
      <c r="A240" s="58">
        <v>48</v>
      </c>
      <c r="B240" s="58" t="s">
        <v>508</v>
      </c>
      <c r="C240" s="186" t="s">
        <v>726</v>
      </c>
      <c r="D240" s="98" t="s">
        <v>185</v>
      </c>
      <c r="E240"/>
    </row>
    <row r="241" spans="1:5" ht="75">
      <c r="A241" s="58">
        <v>48</v>
      </c>
      <c r="B241" s="58" t="s">
        <v>501</v>
      </c>
      <c r="C241" s="186" t="s">
        <v>726</v>
      </c>
      <c r="D241" s="98" t="s">
        <v>185</v>
      </c>
      <c r="E241"/>
    </row>
    <row r="242" spans="1:5" ht="75">
      <c r="A242" s="58">
        <v>48</v>
      </c>
      <c r="B242" s="58" t="s">
        <v>495</v>
      </c>
      <c r="C242" s="186" t="s">
        <v>726</v>
      </c>
      <c r="D242" s="98" t="s">
        <v>185</v>
      </c>
      <c r="E242"/>
    </row>
    <row r="243" spans="1:5" ht="105">
      <c r="A243" s="58">
        <v>802</v>
      </c>
      <c r="B243" s="58" t="s">
        <v>483</v>
      </c>
      <c r="C243" s="186" t="s">
        <v>737</v>
      </c>
      <c r="D243" s="98" t="s">
        <v>185</v>
      </c>
      <c r="E243"/>
    </row>
    <row r="244" spans="1:5" ht="25.5">
      <c r="A244" s="58">
        <v>48</v>
      </c>
      <c r="B244" s="58" t="s">
        <v>451</v>
      </c>
      <c r="C244" s="187" t="s">
        <v>446</v>
      </c>
      <c r="D244" s="98" t="s">
        <v>185</v>
      </c>
      <c r="E244"/>
    </row>
    <row r="245" spans="1:5" ht="102">
      <c r="A245" s="58">
        <v>48</v>
      </c>
      <c r="B245" s="58" t="s">
        <v>407</v>
      </c>
      <c r="C245" s="187" t="s">
        <v>736</v>
      </c>
      <c r="D245" s="98" t="s">
        <v>185</v>
      </c>
      <c r="E245"/>
    </row>
    <row r="246" spans="1:5" ht="76.5">
      <c r="A246" s="58">
        <v>72</v>
      </c>
      <c r="B246" s="58" t="s">
        <v>321</v>
      </c>
      <c r="C246" s="187" t="s">
        <v>737</v>
      </c>
      <c r="D246" s="98" t="s">
        <v>149</v>
      </c>
      <c r="E246"/>
    </row>
    <row r="247" spans="1:5" ht="102">
      <c r="A247" s="58">
        <v>79</v>
      </c>
      <c r="B247" s="58" t="s">
        <v>315</v>
      </c>
      <c r="C247" s="187" t="s">
        <v>736</v>
      </c>
      <c r="D247" s="98" t="s">
        <v>185</v>
      </c>
      <c r="E247"/>
    </row>
    <row r="248" spans="1:5" ht="102">
      <c r="A248" s="58">
        <v>79</v>
      </c>
      <c r="B248" s="58" t="s">
        <v>312</v>
      </c>
      <c r="C248" s="187" t="s">
        <v>736</v>
      </c>
      <c r="D248" s="98" t="s">
        <v>185</v>
      </c>
      <c r="E248"/>
    </row>
    <row r="249" spans="1:5" ht="76.5">
      <c r="A249" s="58">
        <v>293</v>
      </c>
      <c r="B249" s="58" t="s">
        <v>294</v>
      </c>
      <c r="C249" s="187" t="s">
        <v>737</v>
      </c>
      <c r="D249" s="98" t="s">
        <v>185</v>
      </c>
      <c r="E249"/>
    </row>
    <row r="250" spans="1:5" ht="89.25">
      <c r="A250" s="58">
        <v>293</v>
      </c>
      <c r="B250" s="58" t="s">
        <v>288</v>
      </c>
      <c r="C250" s="187" t="s">
        <v>731</v>
      </c>
      <c r="D250" s="98" t="s">
        <v>149</v>
      </c>
      <c r="E250"/>
    </row>
    <row r="251" spans="1:5" ht="76.5">
      <c r="A251" s="58">
        <v>293</v>
      </c>
      <c r="B251" s="58" t="s">
        <v>283</v>
      </c>
      <c r="C251" s="187" t="s">
        <v>737</v>
      </c>
      <c r="D251" s="98" t="s">
        <v>185</v>
      </c>
      <c r="E251"/>
    </row>
    <row r="252" spans="1:5" ht="102">
      <c r="A252" s="58">
        <v>79</v>
      </c>
      <c r="B252" s="58" t="s">
        <v>191</v>
      </c>
      <c r="C252" s="187" t="s">
        <v>736</v>
      </c>
      <c r="D252" s="98" t="s">
        <v>185</v>
      </c>
      <c r="E252"/>
    </row>
    <row r="253" spans="1:5" ht="76.5">
      <c r="A253" s="95">
        <v>72</v>
      </c>
      <c r="B253" s="58" t="s">
        <v>155</v>
      </c>
      <c r="C253" s="187" t="s">
        <v>737</v>
      </c>
      <c r="D253" s="98" t="s">
        <v>149</v>
      </c>
      <c r="E253"/>
    </row>
    <row r="254" spans="1:5">
      <c r="A254" s="69"/>
      <c r="B254" s="69"/>
      <c r="D254"/>
      <c r="E254"/>
    </row>
    <row r="255" spans="1:5" ht="45">
      <c r="A255" s="105" t="s">
        <v>981</v>
      </c>
      <c r="B255" s="105" t="s">
        <v>984</v>
      </c>
      <c r="C255" s="105" t="s">
        <v>969</v>
      </c>
      <c r="D255" s="109" t="s">
        <v>985</v>
      </c>
      <c r="E255"/>
    </row>
    <row r="256" spans="1:5" ht="409.5">
      <c r="A256" s="58">
        <v>72</v>
      </c>
      <c r="B256" s="175" t="s">
        <v>321</v>
      </c>
      <c r="C256" s="59" t="s">
        <v>324</v>
      </c>
      <c r="D256" s="148">
        <v>90</v>
      </c>
      <c r="E256"/>
    </row>
    <row r="257" spans="1:5" ht="178.5">
      <c r="A257" s="58">
        <v>293</v>
      </c>
      <c r="B257" s="175" t="s">
        <v>288</v>
      </c>
      <c r="C257" s="59" t="s">
        <v>285</v>
      </c>
      <c r="D257" s="148">
        <v>75</v>
      </c>
      <c r="E257"/>
    </row>
    <row r="258" spans="1:5" ht="242.25">
      <c r="A258" s="95">
        <v>72</v>
      </c>
      <c r="B258" s="175" t="s">
        <v>155</v>
      </c>
      <c r="C258" s="59" t="s">
        <v>152</v>
      </c>
      <c r="D258" s="148">
        <v>87</v>
      </c>
      <c r="E258"/>
    </row>
    <row r="259" spans="1:5">
      <c r="A259" s="69"/>
      <c r="B259" s="69"/>
      <c r="D259"/>
      <c r="E259"/>
    </row>
    <row r="260" spans="1:5">
      <c r="A260" s="69"/>
      <c r="B260" s="69"/>
      <c r="D260"/>
      <c r="E260"/>
    </row>
    <row r="261" spans="1:5">
      <c r="A261" s="69"/>
      <c r="B261" s="69"/>
      <c r="D261"/>
      <c r="E261"/>
    </row>
    <row r="262" spans="1:5">
      <c r="A262" s="69"/>
      <c r="B262" s="69"/>
      <c r="D262"/>
      <c r="E262"/>
    </row>
    <row r="263" spans="1:5">
      <c r="A263" s="69"/>
      <c r="B263" s="69"/>
      <c r="D263"/>
      <c r="E263"/>
    </row>
    <row r="264" spans="1:5">
      <c r="A264" s="69"/>
      <c r="B264" s="69"/>
      <c r="D264"/>
      <c r="E264"/>
    </row>
    <row r="265" spans="1:5">
      <c r="A265" s="69"/>
      <c r="B265" s="69"/>
      <c r="D265"/>
      <c r="E265"/>
    </row>
    <row r="266" spans="1:5">
      <c r="D266"/>
      <c r="E266"/>
    </row>
    <row r="267" spans="1:5">
      <c r="D267"/>
      <c r="E267"/>
    </row>
    <row r="268" spans="1:5">
      <c r="D268"/>
      <c r="E268"/>
    </row>
    <row r="269" spans="1:5">
      <c r="D269"/>
      <c r="E269"/>
    </row>
    <row r="270" spans="1:5">
      <c r="D270"/>
      <c r="E270"/>
    </row>
    <row r="271" spans="1:5">
      <c r="D271"/>
      <c r="E271"/>
    </row>
    <row r="272" spans="1:5">
      <c r="D272"/>
      <c r="E272"/>
    </row>
    <row r="273" spans="4:5">
      <c r="D273"/>
      <c r="E273"/>
    </row>
    <row r="274" spans="4:5">
      <c r="D274"/>
      <c r="E274"/>
    </row>
    <row r="275" spans="4:5">
      <c r="D275"/>
      <c r="E275"/>
    </row>
    <row r="276" spans="4:5">
      <c r="D276"/>
      <c r="E276"/>
    </row>
    <row r="277" spans="4:5">
      <c r="D277"/>
      <c r="E277"/>
    </row>
    <row r="278" spans="4:5">
      <c r="D278"/>
      <c r="E278"/>
    </row>
    <row r="279" spans="4:5">
      <c r="D279"/>
      <c r="E279"/>
    </row>
    <row r="280" spans="4:5">
      <c r="D280"/>
      <c r="E280"/>
    </row>
    <row r="281" spans="4:5">
      <c r="D281"/>
      <c r="E281"/>
    </row>
    <row r="282" spans="4:5">
      <c r="D282"/>
      <c r="E282"/>
    </row>
    <row r="283" spans="4:5">
      <c r="D283"/>
      <c r="E283"/>
    </row>
    <row r="284" spans="4:5">
      <c r="D284"/>
      <c r="E284"/>
    </row>
    <row r="285" spans="4:5">
      <c r="D285"/>
      <c r="E285"/>
    </row>
    <row r="286" spans="4:5">
      <c r="D286"/>
      <c r="E286"/>
    </row>
    <row r="287" spans="4:5">
      <c r="D287"/>
      <c r="E287"/>
    </row>
    <row r="288" spans="4:5">
      <c r="D288"/>
      <c r="E288"/>
    </row>
    <row r="289" spans="4:5">
      <c r="D289"/>
      <c r="E289"/>
    </row>
    <row r="290" spans="4:5">
      <c r="D290"/>
      <c r="E290"/>
    </row>
    <row r="291" spans="4:5">
      <c r="D291"/>
      <c r="E291"/>
    </row>
    <row r="292" spans="4:5">
      <c r="D292"/>
      <c r="E292"/>
    </row>
    <row r="293" spans="4:5">
      <c r="D293"/>
      <c r="E293"/>
    </row>
    <row r="294" spans="4:5">
      <c r="D294"/>
      <c r="E294"/>
    </row>
    <row r="295" spans="4:5">
      <c r="D295"/>
      <c r="E295"/>
    </row>
    <row r="296" spans="4:5">
      <c r="D296"/>
      <c r="E296"/>
    </row>
    <row r="297" spans="4:5">
      <c r="D297"/>
      <c r="E297"/>
    </row>
    <row r="298" spans="4:5">
      <c r="D298"/>
      <c r="E298"/>
    </row>
    <row r="299" spans="4:5">
      <c r="D299"/>
      <c r="E299"/>
    </row>
    <row r="300" spans="4:5">
      <c r="D300"/>
      <c r="E300"/>
    </row>
    <row r="301" spans="4:5">
      <c r="D301"/>
      <c r="E301"/>
    </row>
    <row r="302" spans="4:5">
      <c r="D302"/>
      <c r="E302"/>
    </row>
    <row r="303" spans="4:5">
      <c r="D303"/>
      <c r="E303"/>
    </row>
    <row r="304" spans="4:5">
      <c r="D304"/>
      <c r="E304"/>
    </row>
    <row r="305" spans="4:5">
      <c r="D305"/>
      <c r="E305"/>
    </row>
    <row r="306" spans="4:5">
      <c r="D306"/>
      <c r="E306"/>
    </row>
    <row r="307" spans="4:5">
      <c r="D307"/>
      <c r="E307"/>
    </row>
    <row r="308" spans="4:5">
      <c r="D308"/>
      <c r="E308"/>
    </row>
    <row r="309" spans="4:5">
      <c r="D309"/>
      <c r="E309"/>
    </row>
    <row r="310" spans="4:5">
      <c r="D310"/>
      <c r="E310"/>
    </row>
    <row r="311" spans="4:5">
      <c r="D311"/>
      <c r="E311"/>
    </row>
    <row r="312" spans="4:5">
      <c r="D312"/>
      <c r="E312"/>
    </row>
    <row r="313" spans="4:5">
      <c r="D313"/>
      <c r="E313"/>
    </row>
    <row r="314" spans="4:5">
      <c r="D314"/>
      <c r="E314"/>
    </row>
    <row r="315" spans="4:5">
      <c r="D315"/>
      <c r="E315"/>
    </row>
    <row r="316" spans="4:5">
      <c r="D316"/>
      <c r="E316"/>
    </row>
    <row r="317" spans="4:5">
      <c r="D317"/>
      <c r="E317"/>
    </row>
    <row r="318" spans="4:5">
      <c r="D318"/>
      <c r="E318"/>
    </row>
    <row r="319" spans="4:5">
      <c r="D319"/>
      <c r="E319"/>
    </row>
    <row r="320" spans="4:5">
      <c r="D320"/>
      <c r="E320"/>
    </row>
    <row r="321" spans="4:5">
      <c r="D321"/>
      <c r="E321"/>
    </row>
    <row r="322" spans="4:5">
      <c r="D322"/>
      <c r="E322"/>
    </row>
    <row r="323" spans="4:5">
      <c r="D323"/>
      <c r="E323"/>
    </row>
    <row r="324" spans="4:5">
      <c r="D324"/>
      <c r="E324"/>
    </row>
    <row r="325" spans="4:5">
      <c r="D325"/>
      <c r="E325"/>
    </row>
    <row r="326" spans="4:5">
      <c r="D326"/>
      <c r="E326"/>
    </row>
    <row r="327" spans="4:5">
      <c r="D327"/>
      <c r="E327"/>
    </row>
    <row r="328" spans="4:5">
      <c r="D328"/>
      <c r="E328"/>
    </row>
    <row r="329" spans="4:5">
      <c r="D329"/>
      <c r="E329"/>
    </row>
    <row r="330" spans="4:5">
      <c r="D330"/>
      <c r="E330"/>
    </row>
    <row r="331" spans="4:5">
      <c r="D331"/>
      <c r="E331"/>
    </row>
    <row r="332" spans="4:5">
      <c r="D332"/>
      <c r="E332"/>
    </row>
    <row r="333" spans="4:5">
      <c r="D333"/>
      <c r="E333"/>
    </row>
    <row r="334" spans="4:5">
      <c r="D334"/>
      <c r="E334"/>
    </row>
    <row r="335" spans="4:5">
      <c r="D335"/>
      <c r="E335"/>
    </row>
    <row r="336" spans="4:5">
      <c r="D336"/>
      <c r="E336"/>
    </row>
    <row r="337" spans="4:5">
      <c r="D337"/>
      <c r="E337"/>
    </row>
    <row r="338" spans="4:5">
      <c r="D338"/>
      <c r="E338"/>
    </row>
    <row r="339" spans="4:5">
      <c r="D339"/>
      <c r="E339"/>
    </row>
    <row r="340" spans="4:5">
      <c r="D340"/>
      <c r="E340"/>
    </row>
    <row r="341" spans="4:5">
      <c r="D341"/>
      <c r="E341"/>
    </row>
    <row r="342" spans="4:5">
      <c r="D342"/>
      <c r="E342"/>
    </row>
    <row r="343" spans="4:5">
      <c r="D343"/>
      <c r="E343"/>
    </row>
    <row r="344" spans="4:5">
      <c r="D344"/>
      <c r="E344"/>
    </row>
    <row r="345" spans="4:5">
      <c r="D345"/>
      <c r="E345"/>
    </row>
    <row r="346" spans="4:5">
      <c r="D346"/>
      <c r="E346"/>
    </row>
    <row r="347" spans="4:5">
      <c r="D347"/>
      <c r="E347"/>
    </row>
    <row r="348" spans="4:5">
      <c r="D348"/>
      <c r="E348"/>
    </row>
    <row r="349" spans="4:5">
      <c r="D349"/>
      <c r="E349"/>
    </row>
    <row r="350" spans="4:5">
      <c r="D350"/>
      <c r="E350"/>
    </row>
    <row r="351" spans="4:5">
      <c r="D351"/>
      <c r="E351"/>
    </row>
  </sheetData>
  <mergeCells count="7">
    <mergeCell ref="H159:H160"/>
    <mergeCell ref="H137:H138"/>
    <mergeCell ref="H233:H234"/>
    <mergeCell ref="D191:D192"/>
    <mergeCell ref="A191:A192"/>
    <mergeCell ref="B191:B192"/>
    <mergeCell ref="C191:C192"/>
  </mergeCells>
  <conditionalFormatting sqref="D240:D253">
    <cfRule type="containsText" dxfId="499" priority="3" operator="containsText" text="Cumplida">
      <formula>NOT(ISERROR(SEARCH("Cumplida",D240)))</formula>
    </cfRule>
    <cfRule type="containsText" dxfId="498" priority="4" operator="containsText" text="En ejecución">
      <formula>NOT(ISERROR(SEARCH("En ejecución",D240)))</formula>
    </cfRule>
    <cfRule type="containsText" dxfId="497" priority="5" operator="containsText" text="En revisión por la OCI">
      <formula>NOT(ISERROR(SEARCH("En revisión por la OCI",D240)))</formula>
    </cfRule>
  </conditionalFormatting>
  <conditionalFormatting sqref="D256:D258">
    <cfRule type="iconSet" priority="1">
      <iconSet iconSet="5Arrows">
        <cfvo type="percent" val="0"/>
        <cfvo type="num" val="60"/>
        <cfvo type="num" val="70"/>
        <cfvo type="num" val="80"/>
        <cfvo type="num" val="100"/>
      </iconSet>
    </cfRule>
  </conditionalFormatting>
  <dataValidations count="2">
    <dataValidation type="list" allowBlank="1" showInputMessage="1" showErrorMessage="1" promptTitle="Estado y evaluación entidad" prompt="Solamente ingrese_x000a_En ejecución_x000a_Cumplida_x000a_Incumplida_x000a_En revisión por la OCI" sqref="D240:D253" xr:uid="{95E181E2-1D8D-4231-9337-22DC687D2ACF}">
      <formula1>$AU$2:$AU$6</formula1>
    </dataValidation>
    <dataValidation type="whole" operator="greaterThanOrEqual" allowBlank="1" showInputMessage="1" showErrorMessage="1" sqref="C246 C249" xr:uid="{00000000-0002-0000-0000-000000000000}">
      <formula1>1</formula1>
    </dataValidation>
  </dataValidations>
  <pageMargins left="0.23622047244094491" right="0.23622047244094491" top="0.74803149606299213" bottom="0.74803149606299213" header="0.31496062992125984" footer="0.31496062992125984"/>
  <pageSetup scale="36" orientation="landscape" r:id="rId12"/>
  <drawing r:id="rId13"/>
  <legacyDrawing r:id="rId14"/>
  <extLst>
    <ext xmlns:x14="http://schemas.microsoft.com/office/spreadsheetml/2009/9/main" uri="{78C0D931-6437-407d-A8EE-F0AAD7539E65}">
      <x14:conditionalFormattings>
        <x14:conditionalFormatting xmlns:xm="http://schemas.microsoft.com/office/excel/2006/main">
          <x14:cfRule type="containsText" priority="2" operator="containsText" id="{CCBD05C2-5C5F-4ED5-A951-0D03063C090D}">
            <xm:f>NOT(ISERROR(SEARCH($AU$5,D240)))</xm:f>
            <xm:f>$AU$5</xm:f>
            <x14:dxf>
              <font>
                <b/>
                <i val="0"/>
              </font>
              <fill>
                <patternFill>
                  <bgColor rgb="FFFF0000"/>
                </patternFill>
              </fill>
            </x14:dxf>
          </x14:cfRule>
          <xm:sqref>D240:D253</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631"/>
  <sheetViews>
    <sheetView topLeftCell="A16" workbookViewId="0">
      <selection activeCell="G24" sqref="G24"/>
    </sheetView>
  </sheetViews>
  <sheetFormatPr baseColWidth="10" defaultColWidth="11.42578125" defaultRowHeight="15"/>
  <cols>
    <col min="1" max="2" width="11.42578125" style="6"/>
    <col min="3" max="3" width="17.5703125" style="6" customWidth="1"/>
    <col min="4" max="4" width="28.28515625" style="6" customWidth="1"/>
    <col min="5" max="6" width="11.42578125" style="6"/>
    <col min="7" max="7" width="14.140625" style="6" bestFit="1" customWidth="1"/>
    <col min="8" max="16384" width="11.42578125" style="6"/>
  </cols>
  <sheetData>
    <row r="1" spans="1:17" ht="15.75">
      <c r="A1" s="254" t="s">
        <v>12</v>
      </c>
      <c r="B1" s="254"/>
      <c r="C1" s="254"/>
      <c r="D1" s="254"/>
      <c r="E1" s="254"/>
      <c r="F1" s="254"/>
      <c r="G1" s="254"/>
      <c r="H1" s="254"/>
      <c r="I1" s="254"/>
      <c r="J1" s="254"/>
      <c r="K1" s="254"/>
      <c r="L1" s="254"/>
      <c r="M1" s="254"/>
      <c r="N1" s="254"/>
    </row>
    <row r="2" spans="1:17" ht="15.75">
      <c r="A2" s="254" t="s">
        <v>13</v>
      </c>
      <c r="B2" s="254"/>
      <c r="C2" s="254"/>
      <c r="D2" s="254"/>
      <c r="E2" s="254"/>
      <c r="F2" s="254"/>
      <c r="G2" s="254"/>
      <c r="H2" s="254"/>
      <c r="I2" s="254"/>
      <c r="J2" s="254"/>
      <c r="K2" s="254"/>
      <c r="L2" s="254"/>
      <c r="M2" s="254"/>
      <c r="N2" s="254"/>
    </row>
    <row r="3" spans="1:17" ht="15.75">
      <c r="A3" s="255" t="s">
        <v>14</v>
      </c>
      <c r="B3" s="255"/>
      <c r="C3" s="255"/>
      <c r="D3" s="255"/>
      <c r="E3" s="255"/>
      <c r="F3" s="255"/>
      <c r="G3" s="255"/>
      <c r="H3" s="255"/>
      <c r="I3" s="255"/>
      <c r="J3" s="255"/>
      <c r="K3" s="255"/>
      <c r="L3" s="255"/>
      <c r="M3" s="255"/>
      <c r="N3" s="255"/>
    </row>
    <row r="4" spans="1:17">
      <c r="A4" s="7"/>
      <c r="B4" s="7"/>
      <c r="C4" s="7"/>
      <c r="D4" s="7"/>
      <c r="E4" s="7"/>
      <c r="F4" s="7"/>
      <c r="G4" s="7"/>
      <c r="H4" s="7"/>
      <c r="I4" s="8"/>
      <c r="J4" s="8"/>
      <c r="K4" s="8"/>
      <c r="L4" s="8"/>
      <c r="M4" s="7"/>
      <c r="N4" s="7"/>
    </row>
    <row r="5" spans="1:17" ht="15.75">
      <c r="A5" s="9" t="s">
        <v>15</v>
      </c>
      <c r="B5" s="9"/>
      <c r="C5" s="10"/>
      <c r="D5" s="248" t="s">
        <v>147</v>
      </c>
      <c r="E5" s="248"/>
      <c r="F5" s="248"/>
      <c r="G5" s="248"/>
      <c r="H5" s="248"/>
      <c r="I5" s="248"/>
      <c r="J5" s="11"/>
      <c r="K5" s="11"/>
      <c r="L5" s="11"/>
      <c r="M5" s="12"/>
    </row>
    <row r="6" spans="1:17" ht="15.75">
      <c r="A6" s="9"/>
      <c r="B6" s="9"/>
      <c r="C6" s="10"/>
      <c r="D6" s="249"/>
      <c r="E6" s="249"/>
      <c r="F6" s="249"/>
      <c r="G6" s="249"/>
      <c r="H6" s="249"/>
      <c r="I6" s="249"/>
      <c r="J6" s="13"/>
      <c r="K6" s="13"/>
      <c r="L6" s="13"/>
      <c r="M6" s="14"/>
    </row>
    <row r="7" spans="1:17" ht="15.75">
      <c r="A7" s="9" t="s">
        <v>16</v>
      </c>
      <c r="B7" s="9"/>
      <c r="C7" s="10"/>
      <c r="D7" s="248" t="s">
        <v>523</v>
      </c>
      <c r="E7" s="248"/>
      <c r="F7" s="248"/>
      <c r="G7" s="248"/>
      <c r="H7" s="249"/>
      <c r="I7" s="249"/>
      <c r="J7" s="13"/>
      <c r="K7" s="13"/>
      <c r="L7" s="13"/>
      <c r="M7" s="14"/>
    </row>
    <row r="8" spans="1:17" ht="15.75">
      <c r="A8" s="9"/>
      <c r="B8" s="9"/>
      <c r="C8" s="10"/>
      <c r="D8" s="15"/>
      <c r="E8" s="16"/>
      <c r="F8" s="17"/>
      <c r="G8" s="18"/>
      <c r="H8" s="18"/>
      <c r="I8" s="19"/>
      <c r="J8" s="19"/>
      <c r="K8" s="19"/>
      <c r="L8" s="19"/>
      <c r="M8" s="14"/>
    </row>
    <row r="9" spans="1:17" ht="15.75">
      <c r="A9" s="9" t="s">
        <v>17</v>
      </c>
      <c r="B9" s="9"/>
      <c r="C9" s="10"/>
      <c r="D9" s="253">
        <v>899999062</v>
      </c>
      <c r="E9" s="253"/>
      <c r="F9" s="249"/>
      <c r="G9" s="249"/>
      <c r="H9" s="249"/>
      <c r="I9" s="249"/>
      <c r="J9" s="13"/>
      <c r="K9" s="13"/>
      <c r="L9" s="13"/>
      <c r="M9" s="14"/>
    </row>
    <row r="10" spans="1:17" ht="15.75">
      <c r="A10" s="9"/>
      <c r="B10" s="9"/>
      <c r="C10" s="10"/>
      <c r="D10" s="20"/>
      <c r="E10" s="21"/>
      <c r="F10" s="17"/>
      <c r="G10" s="18"/>
      <c r="H10" s="18"/>
      <c r="I10" s="19"/>
      <c r="J10" s="19"/>
      <c r="K10" s="19"/>
      <c r="L10" s="19"/>
      <c r="M10" s="14"/>
    </row>
    <row r="11" spans="1:17" ht="15.75">
      <c r="A11" s="247" t="s">
        <v>18</v>
      </c>
      <c r="B11" s="247"/>
      <c r="C11" s="247"/>
      <c r="D11" s="248">
        <v>2018</v>
      </c>
      <c r="E11" s="248"/>
      <c r="F11" s="248"/>
      <c r="G11" s="249"/>
      <c r="H11" s="249"/>
      <c r="I11" s="249"/>
      <c r="J11" s="13"/>
      <c r="K11" s="13"/>
      <c r="L11" s="13"/>
      <c r="M11" s="22"/>
    </row>
    <row r="12" spans="1:17" ht="15.75">
      <c r="A12" s="23"/>
      <c r="B12" s="23"/>
      <c r="C12" s="23"/>
      <c r="D12" s="250"/>
      <c r="E12" s="249"/>
      <c r="F12" s="249"/>
      <c r="G12" s="249"/>
      <c r="H12" s="249"/>
      <c r="I12" s="249"/>
      <c r="J12" s="13"/>
      <c r="K12" s="13"/>
      <c r="L12" s="13"/>
      <c r="M12" s="22"/>
    </row>
    <row r="13" spans="1:17" ht="15.75">
      <c r="A13" s="247" t="s">
        <v>19</v>
      </c>
      <c r="B13" s="247"/>
      <c r="C13" s="247"/>
      <c r="D13" s="248" t="s">
        <v>524</v>
      </c>
      <c r="E13" s="248"/>
      <c r="F13" s="248"/>
      <c r="G13" s="248"/>
      <c r="H13" s="248"/>
      <c r="I13" s="248"/>
      <c r="J13" s="11"/>
      <c r="K13" s="11"/>
      <c r="L13" s="11"/>
      <c r="M13" s="7"/>
    </row>
    <row r="14" spans="1:17" ht="15.75">
      <c r="A14" s="23"/>
      <c r="B14" s="23"/>
      <c r="C14" s="23"/>
      <c r="D14" s="11"/>
      <c r="E14" s="11"/>
      <c r="F14" s="17"/>
      <c r="G14" s="24"/>
      <c r="H14" s="24"/>
      <c r="I14" s="25"/>
      <c r="J14" s="25"/>
      <c r="K14" s="25"/>
      <c r="L14" s="25"/>
      <c r="M14" s="7"/>
      <c r="Q14" s="63"/>
    </row>
    <row r="15" spans="1:17" ht="15.75">
      <c r="A15" s="247" t="s">
        <v>20</v>
      </c>
      <c r="B15" s="247"/>
      <c r="C15" s="247"/>
      <c r="D15" s="251">
        <f>'126PE01-PR08-F2'!Y4</f>
        <v>43555</v>
      </c>
      <c r="E15" s="251"/>
      <c r="F15" s="252"/>
      <c r="G15" s="252"/>
      <c r="H15" s="252"/>
      <c r="I15" s="252"/>
      <c r="J15" s="26"/>
      <c r="K15" s="26"/>
      <c r="L15" s="26"/>
      <c r="M15" s="7"/>
      <c r="Q15" s="63"/>
    </row>
    <row r="16" spans="1:17">
      <c r="Q16" s="63"/>
    </row>
    <row r="17" spans="1:17" ht="20.25">
      <c r="A17" s="240"/>
      <c r="B17" s="240"/>
      <c r="C17" s="240"/>
      <c r="D17" s="240"/>
      <c r="E17" s="240"/>
      <c r="F17" s="240"/>
      <c r="G17" s="240"/>
      <c r="H17" s="240"/>
      <c r="I17" s="240"/>
      <c r="J17" s="240"/>
      <c r="K17" s="240"/>
      <c r="L17" s="240"/>
      <c r="M17" s="240"/>
      <c r="N17" s="240"/>
      <c r="Q17" s="63"/>
    </row>
    <row r="18" spans="1:17">
      <c r="C18" s="27"/>
      <c r="D18" s="27"/>
      <c r="E18" s="27"/>
      <c r="F18" s="27"/>
      <c r="G18" s="27"/>
      <c r="H18" s="27"/>
      <c r="I18" s="28"/>
      <c r="J18" s="28"/>
      <c r="K18" s="28"/>
      <c r="L18" s="28"/>
      <c r="M18" s="29"/>
      <c r="Q18" s="63"/>
    </row>
    <row r="19" spans="1:17">
      <c r="C19" s="241" t="s">
        <v>519</v>
      </c>
      <c r="D19" s="242"/>
      <c r="E19" s="242"/>
      <c r="F19" s="242"/>
      <c r="G19" s="242"/>
      <c r="H19" s="243"/>
      <c r="I19" s="28"/>
      <c r="J19" s="28"/>
      <c r="K19" s="28"/>
      <c r="L19" s="28"/>
      <c r="Q19" s="63"/>
    </row>
    <row r="20" spans="1:17">
      <c r="C20" s="244"/>
      <c r="D20" s="245"/>
      <c r="E20" s="245"/>
      <c r="F20" s="245"/>
      <c r="G20" s="245"/>
      <c r="H20" s="246"/>
      <c r="I20" s="28"/>
      <c r="J20" s="28"/>
      <c r="K20" s="28"/>
      <c r="L20" s="28"/>
      <c r="Q20" s="63"/>
    </row>
    <row r="21" spans="1:17">
      <c r="C21" s="244"/>
      <c r="D21" s="245"/>
      <c r="E21" s="245"/>
      <c r="F21" s="245"/>
      <c r="G21" s="245"/>
      <c r="H21" s="246"/>
      <c r="I21" s="28"/>
      <c r="J21" s="28"/>
      <c r="K21" s="28"/>
      <c r="L21" s="28"/>
      <c r="N21" s="30"/>
      <c r="Q21" s="63"/>
    </row>
    <row r="22" spans="1:17" ht="15.75">
      <c r="C22" s="31" t="s">
        <v>21</v>
      </c>
      <c r="D22" s="32"/>
      <c r="E22" s="32"/>
      <c r="F22" s="32"/>
      <c r="G22" s="32"/>
      <c r="H22" s="33"/>
      <c r="I22" s="28"/>
      <c r="J22" s="28"/>
      <c r="K22" s="28"/>
      <c r="L22" s="28"/>
      <c r="N22" s="30"/>
      <c r="Q22" s="63"/>
    </row>
    <row r="23" spans="1:17" ht="15.75">
      <c r="C23" s="31"/>
      <c r="D23" s="32"/>
      <c r="E23" s="32"/>
      <c r="F23" s="32"/>
      <c r="G23" s="32"/>
      <c r="H23" s="33"/>
      <c r="I23" s="28"/>
      <c r="J23" s="28"/>
      <c r="K23" s="28"/>
      <c r="L23" s="28"/>
      <c r="N23" s="34"/>
      <c r="Q23" s="63"/>
    </row>
    <row r="24" spans="1:17" ht="15.75">
      <c r="C24" s="31" t="s">
        <v>22</v>
      </c>
      <c r="D24" s="32"/>
      <c r="E24" s="111" t="s">
        <v>23</v>
      </c>
      <c r="F24" s="112"/>
      <c r="G24" s="113">
        <f>'126PE01-PR08-F2'!Z136</f>
        <v>2654.571428571428</v>
      </c>
      <c r="H24" s="33"/>
      <c r="Q24" s="63"/>
    </row>
    <row r="25" spans="1:17" ht="15.75">
      <c r="C25" s="31" t="s">
        <v>24</v>
      </c>
      <c r="D25" s="32"/>
      <c r="E25" s="114" t="s">
        <v>25</v>
      </c>
      <c r="F25" s="115"/>
      <c r="G25" s="116">
        <f>'126PE01-PR08-F2'!U136</f>
        <v>4017.4285714285757</v>
      </c>
      <c r="H25" s="33"/>
      <c r="Q25" s="63"/>
    </row>
    <row r="26" spans="1:17" ht="15.75">
      <c r="C26" s="31" t="s">
        <v>106</v>
      </c>
      <c r="D26" s="32"/>
      <c r="E26" s="35" t="s">
        <v>26</v>
      </c>
      <c r="F26" s="36"/>
      <c r="G26" s="51">
        <f>IF('126PE01-PR08-F2'!Y136=0,0,'126PE01-PR08-F2'!Y136/G24)</f>
        <v>0.99150898719190617</v>
      </c>
      <c r="H26" s="37"/>
      <c r="N26" s="38"/>
      <c r="O26" s="38"/>
      <c r="P26" s="38"/>
      <c r="Q26" s="63"/>
    </row>
    <row r="27" spans="1:17" ht="15.75">
      <c r="C27" s="31" t="s">
        <v>27</v>
      </c>
      <c r="D27" s="32"/>
      <c r="E27" s="35" t="s">
        <v>28</v>
      </c>
      <c r="F27" s="36"/>
      <c r="G27" s="51">
        <f>IF('126PE01-PR08-F2'!X136=0,0,'126PE01-PR08-F2'!X136/G25)</f>
        <v>0.80716947585520182</v>
      </c>
      <c r="H27" s="39"/>
      <c r="M27" s="40"/>
      <c r="N27" s="41"/>
      <c r="Q27" s="63"/>
    </row>
    <row r="28" spans="1:17">
      <c r="C28" s="42"/>
      <c r="D28" s="43"/>
      <c r="E28" s="44"/>
      <c r="F28" s="45"/>
      <c r="G28" s="46"/>
      <c r="H28" s="47"/>
      <c r="M28" s="40"/>
      <c r="N28" s="41"/>
      <c r="Q28" s="63"/>
    </row>
    <row r="29" spans="1:17">
      <c r="M29" s="40"/>
      <c r="Q29" s="63"/>
    </row>
    <row r="30" spans="1:17">
      <c r="Q30" s="63"/>
    </row>
    <row r="31" spans="1:17">
      <c r="Q31" s="63"/>
    </row>
    <row r="32" spans="1:17">
      <c r="C32" s="4"/>
      <c r="D32" s="4"/>
      <c r="Q32" s="63"/>
    </row>
    <row r="33" spans="3:17">
      <c r="C33" s="49"/>
      <c r="D33" s="5"/>
      <c r="Q33" s="63"/>
    </row>
    <row r="34" spans="3:17">
      <c r="C34" s="50"/>
      <c r="D34" s="5"/>
      <c r="Q34" s="63"/>
    </row>
    <row r="35" spans="3:17">
      <c r="C35" s="50"/>
      <c r="D35" s="5"/>
      <c r="Q35" s="63"/>
    </row>
    <row r="36" spans="3:17">
      <c r="C36" s="49"/>
      <c r="D36" s="5"/>
      <c r="Q36" s="63"/>
    </row>
    <row r="37" spans="3:17">
      <c r="C37" s="50"/>
      <c r="D37" s="5"/>
      <c r="Q37" s="63"/>
    </row>
    <row r="38" spans="3:17">
      <c r="C38" s="50"/>
      <c r="D38" s="5"/>
      <c r="Q38" s="63"/>
    </row>
    <row r="39" spans="3:17">
      <c r="C39" s="49"/>
      <c r="D39" s="5"/>
      <c r="Q39" s="63"/>
    </row>
    <row r="40" spans="3:17">
      <c r="C40" s="50"/>
      <c r="D40" s="5"/>
      <c r="Q40" s="63"/>
    </row>
    <row r="41" spans="3:17">
      <c r="C41" s="50"/>
      <c r="D41" s="5"/>
      <c r="Q41" s="63"/>
    </row>
    <row r="42" spans="3:17">
      <c r="C42" s="49"/>
      <c r="D42" s="5"/>
      <c r="Q42" s="63"/>
    </row>
    <row r="43" spans="3:17">
      <c r="C43"/>
      <c r="D43"/>
      <c r="Q43" s="63"/>
    </row>
    <row r="44" spans="3:17">
      <c r="C44"/>
      <c r="D44"/>
      <c r="Q44" s="63"/>
    </row>
    <row r="45" spans="3:17">
      <c r="C45"/>
      <c r="D45"/>
      <c r="Q45" s="63"/>
    </row>
    <row r="46" spans="3:17">
      <c r="C46"/>
      <c r="D46"/>
      <c r="Q46" s="63"/>
    </row>
    <row r="47" spans="3:17">
      <c r="C47"/>
      <c r="D47"/>
      <c r="Q47" s="63"/>
    </row>
    <row r="48" spans="3:17">
      <c r="C48"/>
      <c r="D48"/>
      <c r="Q48" s="63"/>
    </row>
    <row r="49" spans="3:17">
      <c r="C49"/>
      <c r="D49"/>
      <c r="Q49" s="63"/>
    </row>
    <row r="50" spans="3:17">
      <c r="Q50" s="63"/>
    </row>
    <row r="51" spans="3:17">
      <c r="Q51" s="63"/>
    </row>
    <row r="52" spans="3:17">
      <c r="Q52" s="63"/>
    </row>
    <row r="53" spans="3:17">
      <c r="Q53" s="63"/>
    </row>
    <row r="54" spans="3:17">
      <c r="Q54" s="63"/>
    </row>
    <row r="55" spans="3:17">
      <c r="Q55" s="63"/>
    </row>
    <row r="56" spans="3:17">
      <c r="Q56" s="63"/>
    </row>
    <row r="57" spans="3:17">
      <c r="Q57" s="63"/>
    </row>
    <row r="58" spans="3:17">
      <c r="Q58" s="63"/>
    </row>
    <row r="59" spans="3:17">
      <c r="Q59" s="63"/>
    </row>
    <row r="60" spans="3:17">
      <c r="Q60" s="63"/>
    </row>
    <row r="61" spans="3:17">
      <c r="Q61" s="63"/>
    </row>
    <row r="62" spans="3:17">
      <c r="Q62" s="63"/>
    </row>
    <row r="63" spans="3:17">
      <c r="Q63" s="63"/>
    </row>
    <row r="64" spans="3:17">
      <c r="Q64" s="63"/>
    </row>
    <row r="65" spans="17:17">
      <c r="Q65" s="63"/>
    </row>
    <row r="66" spans="17:17">
      <c r="Q66" s="63"/>
    </row>
    <row r="67" spans="17:17">
      <c r="Q67" s="63"/>
    </row>
    <row r="68" spans="17:17">
      <c r="Q68" s="63"/>
    </row>
    <row r="69" spans="17:17">
      <c r="Q69" s="63"/>
    </row>
    <row r="70" spans="17:17">
      <c r="Q70" s="63"/>
    </row>
    <row r="71" spans="17:17">
      <c r="Q71" s="63"/>
    </row>
    <row r="72" spans="17:17">
      <c r="Q72" s="63"/>
    </row>
    <row r="73" spans="17:17">
      <c r="Q73" s="63"/>
    </row>
    <row r="74" spans="17:17">
      <c r="Q74" s="63"/>
    </row>
    <row r="75" spans="17:17">
      <c r="Q75" s="63"/>
    </row>
    <row r="76" spans="17:17">
      <c r="Q76" s="63"/>
    </row>
    <row r="77" spans="17:17">
      <c r="Q77" s="63"/>
    </row>
    <row r="78" spans="17:17">
      <c r="Q78" s="63"/>
    </row>
    <row r="79" spans="17:17">
      <c r="Q79" s="63"/>
    </row>
    <row r="80" spans="17:17">
      <c r="Q80" s="63"/>
    </row>
    <row r="81" spans="17:17">
      <c r="Q81" s="63"/>
    </row>
    <row r="82" spans="17:17">
      <c r="Q82" s="63"/>
    </row>
    <row r="83" spans="17:17">
      <c r="Q83" s="63"/>
    </row>
    <row r="84" spans="17:17">
      <c r="Q84" s="63"/>
    </row>
    <row r="85" spans="17:17">
      <c r="Q85" s="63"/>
    </row>
    <row r="86" spans="17:17">
      <c r="Q86" s="63"/>
    </row>
    <row r="87" spans="17:17">
      <c r="Q87" s="63"/>
    </row>
    <row r="88" spans="17:17">
      <c r="Q88" s="63"/>
    </row>
    <row r="89" spans="17:17">
      <c r="Q89" s="63"/>
    </row>
    <row r="90" spans="17:17">
      <c r="Q90" s="63"/>
    </row>
    <row r="91" spans="17:17">
      <c r="Q91" s="63"/>
    </row>
    <row r="92" spans="17:17">
      <c r="Q92" s="63"/>
    </row>
    <row r="93" spans="17:17">
      <c r="Q93" s="63"/>
    </row>
    <row r="94" spans="17:17">
      <c r="Q94" s="63"/>
    </row>
    <row r="95" spans="17:17">
      <c r="Q95" s="63"/>
    </row>
    <row r="96" spans="17:17">
      <c r="Q96" s="63"/>
    </row>
    <row r="97" spans="17:17">
      <c r="Q97" s="63"/>
    </row>
    <row r="98" spans="17:17">
      <c r="Q98" s="63"/>
    </row>
    <row r="99" spans="17:17">
      <c r="Q99" s="63"/>
    </row>
    <row r="100" spans="17:17">
      <c r="Q100" s="63"/>
    </row>
    <row r="101" spans="17:17">
      <c r="Q101" s="63"/>
    </row>
    <row r="102" spans="17:17">
      <c r="Q102" s="63"/>
    </row>
    <row r="103" spans="17:17">
      <c r="Q103" s="63"/>
    </row>
    <row r="104" spans="17:17">
      <c r="Q104" s="63"/>
    </row>
    <row r="105" spans="17:17">
      <c r="Q105" s="63"/>
    </row>
    <row r="106" spans="17:17">
      <c r="Q106" s="63"/>
    </row>
    <row r="107" spans="17:17">
      <c r="Q107" s="63"/>
    </row>
    <row r="108" spans="17:17">
      <c r="Q108" s="63"/>
    </row>
    <row r="109" spans="17:17">
      <c r="Q109" s="63"/>
    </row>
    <row r="110" spans="17:17">
      <c r="Q110" s="63"/>
    </row>
    <row r="111" spans="17:17">
      <c r="Q111" s="63"/>
    </row>
    <row r="112" spans="17:17">
      <c r="Q112" s="63"/>
    </row>
    <row r="113" spans="17:17">
      <c r="Q113" s="63"/>
    </row>
    <row r="114" spans="17:17">
      <c r="Q114" s="63"/>
    </row>
    <row r="115" spans="17:17">
      <c r="Q115" s="63"/>
    </row>
    <row r="116" spans="17:17">
      <c r="Q116" s="63"/>
    </row>
    <row r="117" spans="17:17">
      <c r="Q117" s="63"/>
    </row>
    <row r="118" spans="17:17">
      <c r="Q118" s="63"/>
    </row>
    <row r="119" spans="17:17">
      <c r="Q119" s="63"/>
    </row>
    <row r="120" spans="17:17">
      <c r="Q120" s="63"/>
    </row>
    <row r="121" spans="17:17">
      <c r="Q121" s="63"/>
    </row>
    <row r="122" spans="17:17">
      <c r="Q122" s="63"/>
    </row>
    <row r="123" spans="17:17">
      <c r="Q123" s="63"/>
    </row>
    <row r="124" spans="17:17">
      <c r="Q124" s="63"/>
    </row>
    <row r="125" spans="17:17">
      <c r="Q125" s="63"/>
    </row>
    <row r="126" spans="17:17">
      <c r="Q126" s="63"/>
    </row>
    <row r="127" spans="17:17">
      <c r="Q127" s="63"/>
    </row>
    <row r="128" spans="17:17">
      <c r="Q128" s="63"/>
    </row>
    <row r="129" spans="17:17">
      <c r="Q129" s="63"/>
    </row>
    <row r="130" spans="17:17">
      <c r="Q130" s="63"/>
    </row>
    <row r="131" spans="17:17">
      <c r="Q131" s="63"/>
    </row>
    <row r="132" spans="17:17">
      <c r="Q132" s="63"/>
    </row>
    <row r="133" spans="17:17">
      <c r="Q133" s="63"/>
    </row>
    <row r="134" spans="17:17">
      <c r="Q134" s="63"/>
    </row>
    <row r="135" spans="17:17">
      <c r="Q135" s="63"/>
    </row>
    <row r="136" spans="17:17">
      <c r="Q136" s="63"/>
    </row>
    <row r="137" spans="17:17">
      <c r="Q137" s="63"/>
    </row>
    <row r="138" spans="17:17">
      <c r="Q138" s="63"/>
    </row>
    <row r="139" spans="17:17">
      <c r="Q139" s="63"/>
    </row>
    <row r="140" spans="17:17">
      <c r="Q140" s="63"/>
    </row>
    <row r="141" spans="17:17">
      <c r="Q141" s="63"/>
    </row>
    <row r="142" spans="17:17">
      <c r="Q142" s="63"/>
    </row>
    <row r="143" spans="17:17">
      <c r="Q143" s="63"/>
    </row>
    <row r="144" spans="17:17">
      <c r="Q144" s="63"/>
    </row>
    <row r="145" spans="17:17">
      <c r="Q145" s="63"/>
    </row>
    <row r="146" spans="17:17">
      <c r="Q146" s="63"/>
    </row>
    <row r="147" spans="17:17">
      <c r="Q147" s="63"/>
    </row>
    <row r="148" spans="17:17">
      <c r="Q148" s="63"/>
    </row>
    <row r="149" spans="17:17">
      <c r="Q149" s="63"/>
    </row>
    <row r="150" spans="17:17">
      <c r="Q150" s="63"/>
    </row>
    <row r="151" spans="17:17">
      <c r="Q151" s="63"/>
    </row>
    <row r="152" spans="17:17">
      <c r="Q152" s="63"/>
    </row>
    <row r="153" spans="17:17">
      <c r="Q153" s="63"/>
    </row>
    <row r="154" spans="17:17">
      <c r="Q154" s="63"/>
    </row>
    <row r="155" spans="17:17">
      <c r="Q155" s="63"/>
    </row>
    <row r="156" spans="17:17">
      <c r="Q156" s="63"/>
    </row>
    <row r="157" spans="17:17">
      <c r="Q157" s="63"/>
    </row>
    <row r="158" spans="17:17">
      <c r="Q158" s="63"/>
    </row>
    <row r="159" spans="17:17">
      <c r="Q159" s="63"/>
    </row>
    <row r="160" spans="17:17">
      <c r="Q160" s="63"/>
    </row>
    <row r="161" spans="17:17">
      <c r="Q161" s="63"/>
    </row>
    <row r="162" spans="17:17">
      <c r="Q162" s="63"/>
    </row>
    <row r="163" spans="17:17">
      <c r="Q163" s="63"/>
    </row>
    <row r="164" spans="17:17">
      <c r="Q164" s="63"/>
    </row>
    <row r="165" spans="17:17">
      <c r="Q165" s="63"/>
    </row>
    <row r="166" spans="17:17">
      <c r="Q166" s="63"/>
    </row>
    <row r="167" spans="17:17">
      <c r="Q167" s="63"/>
    </row>
    <row r="168" spans="17:17">
      <c r="Q168" s="63"/>
    </row>
    <row r="169" spans="17:17">
      <c r="Q169" s="63"/>
    </row>
    <row r="170" spans="17:17">
      <c r="Q170" s="63"/>
    </row>
    <row r="171" spans="17:17">
      <c r="Q171" s="63"/>
    </row>
    <row r="172" spans="17:17">
      <c r="Q172" s="63"/>
    </row>
    <row r="173" spans="17:17">
      <c r="Q173" s="63"/>
    </row>
    <row r="174" spans="17:17">
      <c r="Q174" s="63"/>
    </row>
    <row r="175" spans="17:17">
      <c r="Q175" s="63"/>
    </row>
    <row r="176" spans="17:17">
      <c r="Q176" s="63"/>
    </row>
    <row r="177" spans="17:17">
      <c r="Q177" s="63"/>
    </row>
    <row r="178" spans="17:17">
      <c r="Q178" s="63"/>
    </row>
    <row r="179" spans="17:17">
      <c r="Q179" s="63"/>
    </row>
    <row r="180" spans="17:17">
      <c r="Q180" s="63"/>
    </row>
    <row r="181" spans="17:17">
      <c r="Q181" s="63"/>
    </row>
    <row r="182" spans="17:17">
      <c r="Q182" s="63"/>
    </row>
    <row r="183" spans="17:17">
      <c r="Q183" s="63"/>
    </row>
    <row r="184" spans="17:17">
      <c r="Q184" s="63"/>
    </row>
    <row r="185" spans="17:17">
      <c r="Q185" s="63"/>
    </row>
    <row r="186" spans="17:17">
      <c r="Q186" s="63"/>
    </row>
    <row r="187" spans="17:17">
      <c r="Q187" s="63"/>
    </row>
    <row r="188" spans="17:17">
      <c r="Q188" s="63"/>
    </row>
    <row r="189" spans="17:17">
      <c r="Q189" s="63"/>
    </row>
    <row r="190" spans="17:17">
      <c r="Q190" s="63"/>
    </row>
    <row r="191" spans="17:17">
      <c r="Q191" s="63"/>
    </row>
    <row r="192" spans="17:17">
      <c r="Q192" s="63"/>
    </row>
    <row r="193" spans="17:17">
      <c r="Q193" s="63"/>
    </row>
    <row r="194" spans="17:17">
      <c r="Q194" s="63"/>
    </row>
    <row r="195" spans="17:17">
      <c r="Q195" s="63"/>
    </row>
    <row r="196" spans="17:17">
      <c r="Q196" s="63"/>
    </row>
    <row r="197" spans="17:17">
      <c r="Q197" s="63"/>
    </row>
    <row r="198" spans="17:17">
      <c r="Q198" s="63"/>
    </row>
    <row r="199" spans="17:17">
      <c r="Q199" s="63"/>
    </row>
    <row r="200" spans="17:17">
      <c r="Q200" s="63"/>
    </row>
    <row r="201" spans="17:17">
      <c r="Q201" s="63"/>
    </row>
    <row r="202" spans="17:17">
      <c r="Q202" s="63"/>
    </row>
    <row r="203" spans="17:17">
      <c r="Q203" s="63"/>
    </row>
    <row r="204" spans="17:17">
      <c r="Q204" s="63"/>
    </row>
    <row r="205" spans="17:17">
      <c r="Q205" s="63"/>
    </row>
    <row r="206" spans="17:17">
      <c r="Q206" s="63"/>
    </row>
    <row r="207" spans="17:17">
      <c r="Q207" s="63"/>
    </row>
    <row r="208" spans="17:17">
      <c r="Q208" s="63"/>
    </row>
    <row r="209" spans="17:17">
      <c r="Q209" s="63"/>
    </row>
    <row r="210" spans="17:17">
      <c r="Q210" s="63"/>
    </row>
    <row r="211" spans="17:17">
      <c r="Q211" s="63"/>
    </row>
    <row r="212" spans="17:17">
      <c r="Q212" s="63"/>
    </row>
    <row r="213" spans="17:17">
      <c r="Q213" s="63"/>
    </row>
    <row r="214" spans="17:17">
      <c r="Q214" s="63"/>
    </row>
    <row r="215" spans="17:17">
      <c r="Q215" s="63"/>
    </row>
    <row r="216" spans="17:17">
      <c r="Q216" s="63"/>
    </row>
    <row r="217" spans="17:17">
      <c r="Q217" s="63"/>
    </row>
    <row r="218" spans="17:17">
      <c r="Q218" s="63"/>
    </row>
    <row r="219" spans="17:17">
      <c r="Q219" s="63"/>
    </row>
    <row r="220" spans="17:17">
      <c r="Q220" s="63"/>
    </row>
    <row r="221" spans="17:17">
      <c r="Q221" s="63"/>
    </row>
    <row r="222" spans="17:17">
      <c r="Q222" s="63"/>
    </row>
    <row r="223" spans="17:17">
      <c r="Q223" s="63"/>
    </row>
    <row r="224" spans="17:17">
      <c r="Q224" s="63"/>
    </row>
    <row r="225" spans="17:17">
      <c r="Q225" s="63"/>
    </row>
    <row r="226" spans="17:17">
      <c r="Q226" s="63"/>
    </row>
    <row r="227" spans="17:17">
      <c r="Q227" s="63"/>
    </row>
    <row r="228" spans="17:17">
      <c r="Q228" s="63"/>
    </row>
    <row r="229" spans="17:17">
      <c r="Q229" s="63"/>
    </row>
    <row r="230" spans="17:17">
      <c r="Q230" s="63"/>
    </row>
    <row r="231" spans="17:17">
      <c r="Q231" s="63"/>
    </row>
    <row r="232" spans="17:17">
      <c r="Q232" s="63"/>
    </row>
    <row r="233" spans="17:17">
      <c r="Q233" s="63"/>
    </row>
    <row r="234" spans="17:17">
      <c r="Q234" s="63"/>
    </row>
    <row r="235" spans="17:17">
      <c r="Q235" s="63"/>
    </row>
    <row r="236" spans="17:17">
      <c r="Q236" s="63"/>
    </row>
    <row r="237" spans="17:17">
      <c r="Q237" s="63"/>
    </row>
    <row r="238" spans="17:17">
      <c r="Q238" s="63"/>
    </row>
    <row r="239" spans="17:17">
      <c r="Q239" s="63"/>
    </row>
    <row r="240" spans="17:17">
      <c r="Q240" s="63"/>
    </row>
    <row r="241" spans="17:17">
      <c r="Q241" s="63"/>
    </row>
    <row r="242" spans="17:17">
      <c r="Q242" s="63"/>
    </row>
    <row r="243" spans="17:17">
      <c r="Q243" s="63"/>
    </row>
    <row r="244" spans="17:17">
      <c r="Q244" s="63"/>
    </row>
    <row r="245" spans="17:17">
      <c r="Q245" s="63"/>
    </row>
    <row r="246" spans="17:17">
      <c r="Q246" s="63"/>
    </row>
    <row r="247" spans="17:17">
      <c r="Q247" s="63"/>
    </row>
    <row r="248" spans="17:17">
      <c r="Q248" s="63"/>
    </row>
    <row r="249" spans="17:17">
      <c r="Q249" s="63"/>
    </row>
    <row r="250" spans="17:17">
      <c r="Q250" s="63"/>
    </row>
    <row r="251" spans="17:17">
      <c r="Q251" s="63"/>
    </row>
    <row r="252" spans="17:17">
      <c r="Q252" s="63"/>
    </row>
    <row r="253" spans="17:17">
      <c r="Q253" s="63"/>
    </row>
    <row r="254" spans="17:17">
      <c r="Q254" s="63"/>
    </row>
    <row r="255" spans="17:17">
      <c r="Q255" s="63"/>
    </row>
    <row r="256" spans="17:17">
      <c r="Q256" s="63"/>
    </row>
    <row r="257" spans="17:17">
      <c r="Q257" s="63"/>
    </row>
    <row r="258" spans="17:17">
      <c r="Q258" s="63"/>
    </row>
    <row r="259" spans="17:17">
      <c r="Q259" s="63"/>
    </row>
    <row r="260" spans="17:17">
      <c r="Q260" s="63"/>
    </row>
    <row r="261" spans="17:17">
      <c r="Q261" s="63"/>
    </row>
    <row r="262" spans="17:17">
      <c r="Q262" s="63"/>
    </row>
    <row r="263" spans="17:17">
      <c r="Q263" s="63"/>
    </row>
    <row r="264" spans="17:17">
      <c r="Q264" s="63"/>
    </row>
    <row r="265" spans="17:17">
      <c r="Q265" s="63"/>
    </row>
    <row r="266" spans="17:17">
      <c r="Q266" s="63"/>
    </row>
    <row r="267" spans="17:17">
      <c r="Q267" s="63"/>
    </row>
    <row r="268" spans="17:17">
      <c r="Q268" s="63"/>
    </row>
    <row r="269" spans="17:17">
      <c r="Q269" s="63"/>
    </row>
    <row r="270" spans="17:17">
      <c r="Q270" s="63"/>
    </row>
    <row r="271" spans="17:17">
      <c r="Q271" s="63"/>
    </row>
    <row r="272" spans="17:17">
      <c r="Q272" s="63"/>
    </row>
    <row r="273" spans="17:17">
      <c r="Q273" s="63"/>
    </row>
    <row r="274" spans="17:17">
      <c r="Q274" s="63"/>
    </row>
    <row r="275" spans="17:17">
      <c r="Q275" s="63"/>
    </row>
    <row r="276" spans="17:17">
      <c r="Q276" s="63"/>
    </row>
    <row r="277" spans="17:17">
      <c r="Q277" s="63"/>
    </row>
    <row r="278" spans="17:17">
      <c r="Q278" s="63"/>
    </row>
    <row r="279" spans="17:17">
      <c r="Q279" s="63"/>
    </row>
    <row r="280" spans="17:17">
      <c r="Q280" s="63"/>
    </row>
    <row r="281" spans="17:17">
      <c r="Q281" s="63"/>
    </row>
    <row r="282" spans="17:17">
      <c r="Q282" s="63"/>
    </row>
    <row r="283" spans="17:17">
      <c r="Q283" s="63"/>
    </row>
    <row r="284" spans="17:17">
      <c r="Q284" s="63"/>
    </row>
    <row r="285" spans="17:17">
      <c r="Q285" s="63"/>
    </row>
    <row r="286" spans="17:17">
      <c r="Q286" s="63"/>
    </row>
    <row r="287" spans="17:17">
      <c r="Q287" s="63"/>
    </row>
    <row r="288" spans="17:17">
      <c r="Q288" s="63"/>
    </row>
    <row r="289" spans="17:17">
      <c r="Q289" s="63"/>
    </row>
    <row r="290" spans="17:17">
      <c r="Q290" s="63"/>
    </row>
    <row r="291" spans="17:17">
      <c r="Q291" s="63"/>
    </row>
    <row r="292" spans="17:17">
      <c r="Q292" s="63"/>
    </row>
    <row r="293" spans="17:17">
      <c r="Q293" s="63"/>
    </row>
    <row r="294" spans="17:17">
      <c r="Q294" s="63"/>
    </row>
    <row r="295" spans="17:17">
      <c r="Q295" s="63"/>
    </row>
    <row r="296" spans="17:17">
      <c r="Q296" s="63"/>
    </row>
    <row r="297" spans="17:17">
      <c r="Q297" s="63"/>
    </row>
    <row r="298" spans="17:17">
      <c r="Q298" s="63"/>
    </row>
    <row r="299" spans="17:17">
      <c r="Q299" s="63"/>
    </row>
    <row r="300" spans="17:17">
      <c r="Q300" s="63"/>
    </row>
    <row r="301" spans="17:17">
      <c r="Q301" s="63"/>
    </row>
    <row r="302" spans="17:17">
      <c r="Q302" s="63"/>
    </row>
    <row r="303" spans="17:17">
      <c r="Q303" s="63"/>
    </row>
    <row r="304" spans="17:17">
      <c r="Q304" s="63"/>
    </row>
    <row r="305" spans="17:17">
      <c r="Q305" s="63"/>
    </row>
    <row r="306" spans="17:17">
      <c r="Q306" s="63"/>
    </row>
    <row r="307" spans="17:17">
      <c r="Q307" s="63"/>
    </row>
    <row r="308" spans="17:17">
      <c r="Q308" s="63"/>
    </row>
    <row r="309" spans="17:17">
      <c r="Q309" s="63"/>
    </row>
    <row r="310" spans="17:17">
      <c r="Q310" s="63"/>
    </row>
    <row r="311" spans="17:17">
      <c r="Q311" s="63"/>
    </row>
    <row r="312" spans="17:17">
      <c r="Q312" s="63"/>
    </row>
    <row r="313" spans="17:17">
      <c r="Q313" s="63"/>
    </row>
    <row r="314" spans="17:17">
      <c r="Q314" s="63"/>
    </row>
    <row r="315" spans="17:17">
      <c r="Q315" s="63"/>
    </row>
    <row r="316" spans="17:17">
      <c r="Q316" s="63"/>
    </row>
    <row r="317" spans="17:17">
      <c r="Q317" s="63"/>
    </row>
    <row r="318" spans="17:17">
      <c r="Q318" s="63"/>
    </row>
    <row r="319" spans="17:17">
      <c r="Q319" s="63"/>
    </row>
    <row r="320" spans="17:17">
      <c r="Q320" s="63"/>
    </row>
    <row r="321" spans="17:17">
      <c r="Q321" s="63"/>
    </row>
    <row r="322" spans="17:17">
      <c r="Q322" s="63"/>
    </row>
    <row r="323" spans="17:17">
      <c r="Q323" s="63"/>
    </row>
    <row r="324" spans="17:17">
      <c r="Q324" s="63"/>
    </row>
    <row r="325" spans="17:17">
      <c r="Q325" s="63"/>
    </row>
    <row r="326" spans="17:17">
      <c r="Q326" s="63"/>
    </row>
    <row r="327" spans="17:17">
      <c r="Q327" s="63"/>
    </row>
    <row r="328" spans="17:17">
      <c r="Q328" s="63"/>
    </row>
    <row r="329" spans="17:17">
      <c r="Q329" s="63"/>
    </row>
    <row r="330" spans="17:17">
      <c r="Q330" s="63"/>
    </row>
    <row r="331" spans="17:17">
      <c r="Q331" s="63"/>
    </row>
    <row r="332" spans="17:17">
      <c r="Q332" s="63"/>
    </row>
    <row r="333" spans="17:17">
      <c r="Q333" s="63"/>
    </row>
    <row r="334" spans="17:17">
      <c r="Q334" s="63"/>
    </row>
    <row r="335" spans="17:17">
      <c r="Q335" s="63"/>
    </row>
    <row r="336" spans="17:17">
      <c r="Q336" s="63"/>
    </row>
    <row r="337" spans="17:17">
      <c r="Q337" s="63"/>
    </row>
    <row r="338" spans="17:17">
      <c r="Q338" s="63"/>
    </row>
    <row r="339" spans="17:17">
      <c r="Q339" s="63"/>
    </row>
    <row r="340" spans="17:17">
      <c r="Q340" s="63"/>
    </row>
    <row r="341" spans="17:17">
      <c r="Q341" s="63"/>
    </row>
    <row r="342" spans="17:17">
      <c r="Q342" s="63"/>
    </row>
    <row r="343" spans="17:17">
      <c r="Q343" s="63"/>
    </row>
    <row r="344" spans="17:17">
      <c r="Q344" s="63"/>
    </row>
    <row r="345" spans="17:17">
      <c r="Q345" s="63"/>
    </row>
    <row r="346" spans="17:17">
      <c r="Q346" s="63"/>
    </row>
    <row r="347" spans="17:17">
      <c r="Q347" s="63"/>
    </row>
    <row r="348" spans="17:17">
      <c r="Q348" s="63"/>
    </row>
    <row r="349" spans="17:17">
      <c r="Q349" s="63"/>
    </row>
    <row r="350" spans="17:17">
      <c r="Q350" s="63"/>
    </row>
    <row r="351" spans="17:17">
      <c r="Q351" s="63"/>
    </row>
    <row r="352" spans="17:17">
      <c r="Q352" s="63"/>
    </row>
    <row r="353" spans="17:17">
      <c r="Q353" s="63"/>
    </row>
    <row r="354" spans="17:17">
      <c r="Q354" s="63"/>
    </row>
    <row r="355" spans="17:17">
      <c r="Q355" s="63"/>
    </row>
    <row r="356" spans="17:17">
      <c r="Q356" s="63"/>
    </row>
    <row r="357" spans="17:17">
      <c r="Q357" s="63"/>
    </row>
    <row r="358" spans="17:17">
      <c r="Q358" s="63"/>
    </row>
    <row r="359" spans="17:17">
      <c r="Q359" s="63"/>
    </row>
    <row r="360" spans="17:17">
      <c r="Q360" s="63"/>
    </row>
    <row r="361" spans="17:17">
      <c r="Q361" s="63"/>
    </row>
    <row r="362" spans="17:17">
      <c r="Q362" s="63"/>
    </row>
    <row r="363" spans="17:17">
      <c r="Q363" s="63"/>
    </row>
    <row r="364" spans="17:17">
      <c r="Q364" s="63"/>
    </row>
    <row r="365" spans="17:17">
      <c r="Q365" s="63"/>
    </row>
    <row r="366" spans="17:17">
      <c r="Q366" s="63"/>
    </row>
    <row r="367" spans="17:17">
      <c r="Q367" s="63"/>
    </row>
    <row r="368" spans="17:17">
      <c r="Q368" s="63"/>
    </row>
    <row r="369" spans="17:17">
      <c r="Q369" s="63"/>
    </row>
    <row r="370" spans="17:17">
      <c r="Q370" s="63"/>
    </row>
    <row r="371" spans="17:17">
      <c r="Q371" s="63"/>
    </row>
    <row r="372" spans="17:17">
      <c r="Q372" s="63"/>
    </row>
    <row r="373" spans="17:17">
      <c r="Q373" s="63"/>
    </row>
    <row r="374" spans="17:17">
      <c r="Q374" s="63"/>
    </row>
    <row r="375" spans="17:17">
      <c r="Q375" s="63"/>
    </row>
    <row r="376" spans="17:17">
      <c r="Q376" s="63"/>
    </row>
    <row r="377" spans="17:17">
      <c r="Q377" s="63"/>
    </row>
    <row r="378" spans="17:17">
      <c r="Q378" s="63"/>
    </row>
    <row r="379" spans="17:17">
      <c r="Q379" s="63"/>
    </row>
    <row r="380" spans="17:17">
      <c r="Q380" s="63"/>
    </row>
    <row r="381" spans="17:17">
      <c r="Q381" s="63"/>
    </row>
    <row r="382" spans="17:17">
      <c r="Q382" s="63"/>
    </row>
    <row r="383" spans="17:17">
      <c r="Q383" s="63"/>
    </row>
    <row r="384" spans="17:17">
      <c r="Q384" s="63"/>
    </row>
    <row r="385" spans="17:17">
      <c r="Q385" s="63"/>
    </row>
    <row r="386" spans="17:17">
      <c r="Q386" s="63"/>
    </row>
    <row r="387" spans="17:17">
      <c r="Q387" s="63"/>
    </row>
    <row r="388" spans="17:17">
      <c r="Q388" s="63"/>
    </row>
    <row r="389" spans="17:17">
      <c r="Q389" s="63"/>
    </row>
    <row r="390" spans="17:17">
      <c r="Q390" s="63"/>
    </row>
    <row r="391" spans="17:17">
      <c r="Q391" s="63"/>
    </row>
    <row r="392" spans="17:17">
      <c r="Q392" s="63"/>
    </row>
    <row r="393" spans="17:17">
      <c r="Q393" s="63"/>
    </row>
    <row r="394" spans="17:17">
      <c r="Q394" s="63"/>
    </row>
    <row r="395" spans="17:17">
      <c r="Q395" s="63"/>
    </row>
    <row r="396" spans="17:17">
      <c r="Q396" s="63"/>
    </row>
    <row r="397" spans="17:17">
      <c r="Q397" s="63"/>
    </row>
    <row r="398" spans="17:17">
      <c r="Q398" s="63"/>
    </row>
    <row r="399" spans="17:17">
      <c r="Q399" s="63"/>
    </row>
    <row r="400" spans="17:17">
      <c r="Q400" s="63"/>
    </row>
    <row r="401" spans="17:17">
      <c r="Q401" s="63"/>
    </row>
    <row r="402" spans="17:17">
      <c r="Q402" s="63"/>
    </row>
    <row r="403" spans="17:17">
      <c r="Q403" s="63"/>
    </row>
    <row r="404" spans="17:17">
      <c r="Q404" s="63"/>
    </row>
    <row r="405" spans="17:17">
      <c r="Q405" s="63"/>
    </row>
    <row r="406" spans="17:17">
      <c r="Q406" s="63"/>
    </row>
    <row r="407" spans="17:17">
      <c r="Q407" s="63"/>
    </row>
    <row r="408" spans="17:17">
      <c r="Q408" s="63"/>
    </row>
    <row r="409" spans="17:17">
      <c r="Q409" s="63"/>
    </row>
    <row r="410" spans="17:17">
      <c r="Q410" s="63"/>
    </row>
    <row r="411" spans="17:17">
      <c r="Q411" s="63"/>
    </row>
    <row r="412" spans="17:17">
      <c r="Q412" s="63"/>
    </row>
    <row r="413" spans="17:17">
      <c r="Q413" s="63"/>
    </row>
    <row r="414" spans="17:17">
      <c r="Q414" s="63"/>
    </row>
    <row r="415" spans="17:17">
      <c r="Q415" s="63"/>
    </row>
    <row r="416" spans="17:17">
      <c r="Q416" s="63"/>
    </row>
    <row r="417" spans="17:17">
      <c r="Q417" s="63"/>
    </row>
    <row r="418" spans="17:17">
      <c r="Q418" s="63"/>
    </row>
    <row r="419" spans="17:17">
      <c r="Q419" s="63"/>
    </row>
    <row r="420" spans="17:17">
      <c r="Q420" s="63"/>
    </row>
    <row r="421" spans="17:17">
      <c r="Q421" s="63"/>
    </row>
    <row r="422" spans="17:17">
      <c r="Q422" s="63"/>
    </row>
    <row r="423" spans="17:17">
      <c r="Q423" s="63"/>
    </row>
    <row r="424" spans="17:17">
      <c r="Q424" s="63"/>
    </row>
    <row r="425" spans="17:17">
      <c r="Q425" s="63"/>
    </row>
    <row r="426" spans="17:17">
      <c r="Q426" s="63"/>
    </row>
    <row r="427" spans="17:17">
      <c r="Q427" s="63"/>
    </row>
    <row r="428" spans="17:17">
      <c r="Q428" s="63"/>
    </row>
    <row r="429" spans="17:17">
      <c r="Q429" s="63"/>
    </row>
    <row r="430" spans="17:17">
      <c r="Q430" s="63"/>
    </row>
    <row r="431" spans="17:17">
      <c r="Q431" s="63"/>
    </row>
    <row r="432" spans="17:17">
      <c r="Q432" s="63"/>
    </row>
    <row r="433" spans="17:17">
      <c r="Q433" s="63"/>
    </row>
    <row r="434" spans="17:17">
      <c r="Q434" s="63"/>
    </row>
    <row r="435" spans="17:17">
      <c r="Q435" s="63"/>
    </row>
    <row r="436" spans="17:17">
      <c r="Q436" s="63"/>
    </row>
    <row r="437" spans="17:17">
      <c r="Q437" s="63"/>
    </row>
    <row r="438" spans="17:17">
      <c r="Q438" s="63"/>
    </row>
    <row r="439" spans="17:17">
      <c r="Q439" s="63"/>
    </row>
    <row r="440" spans="17:17">
      <c r="Q440" s="63"/>
    </row>
    <row r="441" spans="17:17">
      <c r="Q441" s="63"/>
    </row>
    <row r="442" spans="17:17">
      <c r="Q442" s="63"/>
    </row>
    <row r="443" spans="17:17">
      <c r="Q443" s="63"/>
    </row>
    <row r="444" spans="17:17">
      <c r="Q444" s="63"/>
    </row>
    <row r="445" spans="17:17">
      <c r="Q445" s="63"/>
    </row>
    <row r="446" spans="17:17">
      <c r="Q446" s="63"/>
    </row>
    <row r="447" spans="17:17">
      <c r="Q447" s="63"/>
    </row>
    <row r="448" spans="17:17">
      <c r="Q448" s="63"/>
    </row>
    <row r="449" spans="17:17">
      <c r="Q449" s="63"/>
    </row>
    <row r="450" spans="17:17">
      <c r="Q450" s="63"/>
    </row>
    <row r="451" spans="17:17">
      <c r="Q451" s="63"/>
    </row>
    <row r="452" spans="17:17">
      <c r="Q452" s="63"/>
    </row>
    <row r="453" spans="17:17">
      <c r="Q453" s="63"/>
    </row>
    <row r="454" spans="17:17">
      <c r="Q454" s="63"/>
    </row>
    <row r="455" spans="17:17">
      <c r="Q455" s="63"/>
    </row>
    <row r="456" spans="17:17">
      <c r="Q456" s="63"/>
    </row>
    <row r="457" spans="17:17">
      <c r="Q457" s="63"/>
    </row>
    <row r="458" spans="17:17">
      <c r="Q458" s="63"/>
    </row>
    <row r="459" spans="17:17">
      <c r="Q459" s="63"/>
    </row>
    <row r="460" spans="17:17">
      <c r="Q460" s="63"/>
    </row>
    <row r="461" spans="17:17">
      <c r="Q461" s="63"/>
    </row>
    <row r="462" spans="17:17">
      <c r="Q462" s="63"/>
    </row>
    <row r="463" spans="17:17">
      <c r="Q463" s="63"/>
    </row>
    <row r="464" spans="17:17">
      <c r="Q464" s="63"/>
    </row>
    <row r="465" spans="17:17">
      <c r="Q465" s="63"/>
    </row>
    <row r="466" spans="17:17">
      <c r="Q466" s="63"/>
    </row>
    <row r="467" spans="17:17">
      <c r="Q467" s="63"/>
    </row>
    <row r="468" spans="17:17">
      <c r="Q468" s="63"/>
    </row>
    <row r="469" spans="17:17">
      <c r="Q469" s="63"/>
    </row>
    <row r="470" spans="17:17">
      <c r="Q470" s="63"/>
    </row>
    <row r="471" spans="17:17">
      <c r="Q471" s="63"/>
    </row>
    <row r="472" spans="17:17">
      <c r="Q472" s="63"/>
    </row>
    <row r="473" spans="17:17">
      <c r="Q473" s="63"/>
    </row>
    <row r="474" spans="17:17">
      <c r="Q474" s="63"/>
    </row>
    <row r="475" spans="17:17">
      <c r="Q475" s="63"/>
    </row>
    <row r="476" spans="17:17">
      <c r="Q476" s="63"/>
    </row>
    <row r="477" spans="17:17">
      <c r="Q477" s="63"/>
    </row>
    <row r="478" spans="17:17">
      <c r="Q478" s="63"/>
    </row>
    <row r="479" spans="17:17">
      <c r="Q479" s="63"/>
    </row>
    <row r="480" spans="17:17">
      <c r="Q480" s="63"/>
    </row>
    <row r="481" spans="17:17">
      <c r="Q481" s="63"/>
    </row>
    <row r="482" spans="17:17">
      <c r="Q482" s="63"/>
    </row>
    <row r="483" spans="17:17">
      <c r="Q483" s="63"/>
    </row>
    <row r="484" spans="17:17">
      <c r="Q484" s="63"/>
    </row>
    <row r="485" spans="17:17">
      <c r="Q485" s="63"/>
    </row>
    <row r="486" spans="17:17">
      <c r="Q486" s="63"/>
    </row>
    <row r="487" spans="17:17">
      <c r="Q487" s="63"/>
    </row>
    <row r="488" spans="17:17">
      <c r="Q488" s="63"/>
    </row>
    <row r="489" spans="17:17">
      <c r="Q489" s="63"/>
    </row>
    <row r="490" spans="17:17">
      <c r="Q490" s="63"/>
    </row>
    <row r="491" spans="17:17">
      <c r="Q491" s="63"/>
    </row>
    <row r="492" spans="17:17">
      <c r="Q492" s="63"/>
    </row>
    <row r="493" spans="17:17">
      <c r="Q493" s="63"/>
    </row>
    <row r="494" spans="17:17">
      <c r="Q494" s="63"/>
    </row>
    <row r="495" spans="17:17">
      <c r="Q495" s="63"/>
    </row>
    <row r="496" spans="17:17">
      <c r="Q496" s="63"/>
    </row>
    <row r="497" spans="17:17">
      <c r="Q497" s="63"/>
    </row>
    <row r="498" spans="17:17">
      <c r="Q498" s="63"/>
    </row>
    <row r="499" spans="17:17">
      <c r="Q499" s="63"/>
    </row>
    <row r="500" spans="17:17">
      <c r="Q500" s="63"/>
    </row>
    <row r="501" spans="17:17">
      <c r="Q501" s="63"/>
    </row>
    <row r="502" spans="17:17">
      <c r="Q502" s="63"/>
    </row>
    <row r="503" spans="17:17">
      <c r="Q503" s="63"/>
    </row>
    <row r="504" spans="17:17">
      <c r="Q504" s="63"/>
    </row>
    <row r="505" spans="17:17">
      <c r="Q505" s="63"/>
    </row>
    <row r="506" spans="17:17">
      <c r="Q506" s="63"/>
    </row>
    <row r="507" spans="17:17">
      <c r="Q507" s="63"/>
    </row>
    <row r="508" spans="17:17">
      <c r="Q508" s="63"/>
    </row>
    <row r="509" spans="17:17">
      <c r="Q509" s="63"/>
    </row>
    <row r="510" spans="17:17">
      <c r="Q510" s="63"/>
    </row>
    <row r="511" spans="17:17">
      <c r="Q511" s="63"/>
    </row>
    <row r="512" spans="17:17">
      <c r="Q512" s="63"/>
    </row>
    <row r="513" spans="17:17">
      <c r="Q513" s="63"/>
    </row>
    <row r="514" spans="17:17">
      <c r="Q514" s="63"/>
    </row>
    <row r="515" spans="17:17">
      <c r="Q515" s="63"/>
    </row>
    <row r="516" spans="17:17">
      <c r="Q516" s="63"/>
    </row>
    <row r="517" spans="17:17">
      <c r="Q517" s="63"/>
    </row>
    <row r="518" spans="17:17">
      <c r="Q518" s="63"/>
    </row>
    <row r="519" spans="17:17">
      <c r="Q519" s="63"/>
    </row>
    <row r="520" spans="17:17">
      <c r="Q520" s="63"/>
    </row>
    <row r="521" spans="17:17">
      <c r="Q521" s="63"/>
    </row>
    <row r="522" spans="17:17">
      <c r="Q522" s="63"/>
    </row>
    <row r="523" spans="17:17">
      <c r="Q523" s="63"/>
    </row>
    <row r="524" spans="17:17">
      <c r="Q524" s="63"/>
    </row>
    <row r="525" spans="17:17">
      <c r="Q525" s="63"/>
    </row>
    <row r="526" spans="17:17">
      <c r="Q526" s="63"/>
    </row>
    <row r="527" spans="17:17">
      <c r="Q527" s="63"/>
    </row>
    <row r="528" spans="17:17">
      <c r="Q528" s="63"/>
    </row>
    <row r="529" spans="17:17">
      <c r="Q529" s="63"/>
    </row>
    <row r="530" spans="17:17">
      <c r="Q530" s="63"/>
    </row>
    <row r="531" spans="17:17">
      <c r="Q531" s="63"/>
    </row>
    <row r="532" spans="17:17">
      <c r="Q532" s="63"/>
    </row>
    <row r="533" spans="17:17">
      <c r="Q533" s="63"/>
    </row>
    <row r="534" spans="17:17">
      <c r="Q534" s="63"/>
    </row>
    <row r="535" spans="17:17">
      <c r="Q535" s="63"/>
    </row>
    <row r="536" spans="17:17">
      <c r="Q536" s="63"/>
    </row>
    <row r="537" spans="17:17">
      <c r="Q537" s="63"/>
    </row>
    <row r="538" spans="17:17">
      <c r="Q538" s="63"/>
    </row>
    <row r="539" spans="17:17">
      <c r="Q539" s="63"/>
    </row>
    <row r="540" spans="17:17">
      <c r="Q540" s="63"/>
    </row>
    <row r="541" spans="17:17">
      <c r="Q541" s="63"/>
    </row>
    <row r="542" spans="17:17">
      <c r="Q542" s="63"/>
    </row>
    <row r="543" spans="17:17">
      <c r="Q543" s="63"/>
    </row>
    <row r="544" spans="17:17">
      <c r="Q544" s="63"/>
    </row>
    <row r="545" spans="17:17">
      <c r="Q545" s="63"/>
    </row>
    <row r="546" spans="17:17">
      <c r="Q546" s="63"/>
    </row>
    <row r="547" spans="17:17">
      <c r="Q547" s="63"/>
    </row>
    <row r="548" spans="17:17">
      <c r="Q548" s="63"/>
    </row>
    <row r="549" spans="17:17">
      <c r="Q549" s="63"/>
    </row>
    <row r="550" spans="17:17">
      <c r="Q550" s="63"/>
    </row>
    <row r="551" spans="17:17">
      <c r="Q551" s="63"/>
    </row>
    <row r="552" spans="17:17">
      <c r="Q552" s="63"/>
    </row>
    <row r="553" spans="17:17">
      <c r="Q553" s="63"/>
    </row>
    <row r="554" spans="17:17">
      <c r="Q554" s="63"/>
    </row>
    <row r="555" spans="17:17">
      <c r="Q555" s="63"/>
    </row>
    <row r="556" spans="17:17">
      <c r="Q556" s="63"/>
    </row>
    <row r="557" spans="17:17">
      <c r="Q557" s="63"/>
    </row>
    <row r="558" spans="17:17">
      <c r="Q558" s="63"/>
    </row>
    <row r="559" spans="17:17">
      <c r="Q559" s="63"/>
    </row>
    <row r="560" spans="17:17">
      <c r="Q560" s="63"/>
    </row>
    <row r="561" spans="17:17">
      <c r="Q561" s="63"/>
    </row>
    <row r="562" spans="17:17">
      <c r="Q562" s="63"/>
    </row>
    <row r="563" spans="17:17">
      <c r="Q563" s="63"/>
    </row>
    <row r="564" spans="17:17">
      <c r="Q564" s="63"/>
    </row>
    <row r="565" spans="17:17">
      <c r="Q565" s="63"/>
    </row>
    <row r="566" spans="17:17">
      <c r="Q566" s="63"/>
    </row>
    <row r="567" spans="17:17">
      <c r="Q567" s="63"/>
    </row>
    <row r="568" spans="17:17">
      <c r="Q568" s="63"/>
    </row>
    <row r="569" spans="17:17">
      <c r="Q569" s="63"/>
    </row>
    <row r="570" spans="17:17">
      <c r="Q570" s="63"/>
    </row>
    <row r="571" spans="17:17">
      <c r="Q571" s="63"/>
    </row>
    <row r="572" spans="17:17">
      <c r="Q572" s="63"/>
    </row>
    <row r="573" spans="17:17">
      <c r="Q573" s="63"/>
    </row>
    <row r="574" spans="17:17">
      <c r="Q574" s="63"/>
    </row>
    <row r="575" spans="17:17">
      <c r="Q575" s="63"/>
    </row>
    <row r="576" spans="17:17">
      <c r="Q576" s="63"/>
    </row>
    <row r="577" spans="17:17">
      <c r="Q577" s="63"/>
    </row>
    <row r="578" spans="17:17">
      <c r="Q578" s="63"/>
    </row>
    <row r="579" spans="17:17">
      <c r="Q579" s="63"/>
    </row>
    <row r="580" spans="17:17">
      <c r="Q580" s="63"/>
    </row>
    <row r="581" spans="17:17">
      <c r="Q581" s="63"/>
    </row>
    <row r="582" spans="17:17">
      <c r="Q582" s="63"/>
    </row>
    <row r="583" spans="17:17">
      <c r="Q583" s="63"/>
    </row>
    <row r="584" spans="17:17">
      <c r="Q584" s="63"/>
    </row>
    <row r="585" spans="17:17">
      <c r="Q585" s="63"/>
    </row>
    <row r="586" spans="17:17">
      <c r="Q586" s="63"/>
    </row>
    <row r="587" spans="17:17">
      <c r="Q587" s="63"/>
    </row>
    <row r="588" spans="17:17">
      <c r="Q588" s="63"/>
    </row>
    <row r="589" spans="17:17">
      <c r="Q589" s="63"/>
    </row>
    <row r="590" spans="17:17">
      <c r="Q590" s="63"/>
    </row>
    <row r="591" spans="17:17">
      <c r="Q591" s="63"/>
    </row>
    <row r="592" spans="17:17">
      <c r="Q592" s="63"/>
    </row>
    <row r="593" spans="17:17">
      <c r="Q593" s="63"/>
    </row>
    <row r="594" spans="17:17">
      <c r="Q594" s="63"/>
    </row>
    <row r="595" spans="17:17">
      <c r="Q595" s="63"/>
    </row>
    <row r="596" spans="17:17">
      <c r="Q596" s="63"/>
    </row>
    <row r="597" spans="17:17">
      <c r="Q597" s="63"/>
    </row>
    <row r="598" spans="17:17">
      <c r="Q598" s="63"/>
    </row>
    <row r="599" spans="17:17">
      <c r="Q599" s="63"/>
    </row>
    <row r="600" spans="17:17">
      <c r="Q600" s="63"/>
    </row>
    <row r="601" spans="17:17">
      <c r="Q601" s="63"/>
    </row>
    <row r="602" spans="17:17">
      <c r="Q602" s="63"/>
    </row>
    <row r="603" spans="17:17">
      <c r="Q603" s="63"/>
    </row>
    <row r="604" spans="17:17">
      <c r="Q604" s="63"/>
    </row>
    <row r="605" spans="17:17">
      <c r="Q605" s="63"/>
    </row>
    <row r="606" spans="17:17">
      <c r="Q606" s="63"/>
    </row>
    <row r="607" spans="17:17">
      <c r="Q607" s="63"/>
    </row>
    <row r="608" spans="17:17">
      <c r="Q608" s="63"/>
    </row>
    <row r="609" spans="17:17">
      <c r="Q609" s="63"/>
    </row>
    <row r="610" spans="17:17">
      <c r="Q610" s="63"/>
    </row>
    <row r="611" spans="17:17">
      <c r="Q611" s="63"/>
    </row>
    <row r="612" spans="17:17">
      <c r="Q612" s="63"/>
    </row>
    <row r="613" spans="17:17">
      <c r="Q613" s="63"/>
    </row>
    <row r="614" spans="17:17">
      <c r="Q614" s="63"/>
    </row>
    <row r="615" spans="17:17">
      <c r="Q615" s="63"/>
    </row>
    <row r="616" spans="17:17">
      <c r="Q616" s="63"/>
    </row>
    <row r="617" spans="17:17">
      <c r="Q617" s="63"/>
    </row>
    <row r="618" spans="17:17">
      <c r="Q618" s="63"/>
    </row>
    <row r="619" spans="17:17">
      <c r="Q619" s="63"/>
    </row>
    <row r="620" spans="17:17">
      <c r="Q620" s="63"/>
    </row>
    <row r="621" spans="17:17">
      <c r="Q621" s="63"/>
    </row>
    <row r="622" spans="17:17">
      <c r="Q622" s="63"/>
    </row>
    <row r="623" spans="17:17">
      <c r="Q623" s="63"/>
    </row>
    <row r="624" spans="17:17">
      <c r="Q624" s="63"/>
    </row>
    <row r="625" spans="17:17">
      <c r="Q625" s="63"/>
    </row>
    <row r="626" spans="17:17">
      <c r="Q626" s="63"/>
    </row>
    <row r="627" spans="17:17">
      <c r="Q627" s="63"/>
    </row>
    <row r="628" spans="17:17">
      <c r="Q628" s="63"/>
    </row>
    <row r="629" spans="17:17">
      <c r="Q629" s="63"/>
    </row>
    <row r="630" spans="17:17">
      <c r="Q630" s="63"/>
    </row>
    <row r="631" spans="17:17">
      <c r="Q631" s="63"/>
    </row>
  </sheetData>
  <mergeCells count="15">
    <mergeCell ref="D9:I9"/>
    <mergeCell ref="A1:N1"/>
    <mergeCell ref="A2:N2"/>
    <mergeCell ref="A3:N3"/>
    <mergeCell ref="D5:I6"/>
    <mergeCell ref="D7:I7"/>
    <mergeCell ref="A17:N17"/>
    <mergeCell ref="C19:H21"/>
    <mergeCell ref="A11:C11"/>
    <mergeCell ref="D11:I11"/>
    <mergeCell ref="D12:I12"/>
    <mergeCell ref="A13:C13"/>
    <mergeCell ref="D13:I13"/>
    <mergeCell ref="A15:C15"/>
    <mergeCell ref="D15:I15"/>
  </mergeCells>
  <pageMargins left="0.70866141732283472" right="0.70866141732283472" top="0.74803149606299213" bottom="0.74803149606299213" header="0.31496062992125984" footer="0.31496062992125984"/>
  <pageSetup orientation="landscape" verticalDpi="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G182"/>
  <sheetViews>
    <sheetView topLeftCell="A10" workbookViewId="0">
      <selection activeCell="A8" sqref="A8"/>
    </sheetView>
  </sheetViews>
  <sheetFormatPr baseColWidth="10" defaultRowHeight="15"/>
  <cols>
    <col min="1" max="1" width="58.42578125" bestFit="1" customWidth="1"/>
    <col min="2" max="2" width="8.42578125" bestFit="1" customWidth="1"/>
    <col min="3" max="3" width="46.7109375" bestFit="1" customWidth="1"/>
    <col min="4" max="4" width="57.28515625" bestFit="1" customWidth="1"/>
    <col min="5" max="5" width="15.28515625" bestFit="1" customWidth="1"/>
    <col min="6" max="6" width="15" customWidth="1"/>
    <col min="7" max="7" width="17.85546875" bestFit="1" customWidth="1"/>
  </cols>
  <sheetData>
    <row r="3" spans="1:7">
      <c r="A3" s="70" t="s">
        <v>103</v>
      </c>
      <c r="B3" s="69" t="s">
        <v>29</v>
      </c>
      <c r="C3" s="69" t="s">
        <v>32</v>
      </c>
      <c r="D3" s="69" t="s">
        <v>102</v>
      </c>
      <c r="E3" s="69" t="s">
        <v>30</v>
      </c>
      <c r="F3" s="71" t="s">
        <v>31</v>
      </c>
      <c r="G3" s="71" t="s">
        <v>105</v>
      </c>
    </row>
    <row r="4" spans="1:7">
      <c r="A4" s="49" t="s">
        <v>763</v>
      </c>
      <c r="B4" s="52">
        <v>1401.1428571428573</v>
      </c>
      <c r="C4" s="52">
        <v>632.20000000000005</v>
      </c>
      <c r="D4" s="52">
        <v>580.20000000000005</v>
      </c>
      <c r="E4" s="52">
        <v>1089.1428571428571</v>
      </c>
      <c r="F4" s="72">
        <f>IF(C4=0,0,C4/'CONSOLIDADO '!$G$25)</f>
        <v>0.15736434108527117</v>
      </c>
      <c r="G4" s="72">
        <f>IF(D4=0,0,D4/'CONSOLIDADO '!$G$24)</f>
        <v>0.21856635453664844</v>
      </c>
    </row>
    <row r="5" spans="1:7">
      <c r="A5" s="50" t="s">
        <v>446</v>
      </c>
      <c r="B5" s="52">
        <v>31.571428571428573</v>
      </c>
      <c r="C5" s="52">
        <v>0</v>
      </c>
      <c r="D5" s="52">
        <v>0</v>
      </c>
      <c r="E5" s="52">
        <v>31.571428571428573</v>
      </c>
      <c r="F5" s="54">
        <f>IF(C5=0,0,C5/'CONSOLIDADO '!$G$25)</f>
        <v>0</v>
      </c>
      <c r="G5" s="54">
        <f>IF(D5=0,0,D5/'CONSOLIDADO '!$G$24)</f>
        <v>0</v>
      </c>
    </row>
    <row r="6" spans="1:7">
      <c r="A6" s="50" t="s">
        <v>334</v>
      </c>
      <c r="B6" s="52">
        <v>51.714285714285715</v>
      </c>
      <c r="C6" s="52">
        <v>0</v>
      </c>
      <c r="D6" s="52">
        <v>0</v>
      </c>
      <c r="E6" s="52">
        <v>51.714285714285715</v>
      </c>
      <c r="F6" s="54">
        <f>IF(C6=0,0,C6/'CONSOLIDADO '!$G$25)</f>
        <v>0</v>
      </c>
      <c r="G6" s="54">
        <f>IF(D6=0,0,D6/'CONSOLIDADO '!$G$24)</f>
        <v>0</v>
      </c>
    </row>
    <row r="7" spans="1:7">
      <c r="A7" s="50" t="s">
        <v>735</v>
      </c>
      <c r="B7" s="52">
        <v>771.42857142857156</v>
      </c>
      <c r="C7" s="52">
        <v>127.14285714285714</v>
      </c>
      <c r="D7" s="52">
        <v>75.142857142857139</v>
      </c>
      <c r="E7" s="52">
        <v>459.4285714285715</v>
      </c>
      <c r="F7" s="54">
        <f>IF(C7=0,0,C7/'CONSOLIDADO '!$G$25)</f>
        <v>3.1647820211933686E-2</v>
      </c>
      <c r="G7" s="54">
        <f>IF(D7=0,0,D7/'CONSOLIDADO '!$G$24)</f>
        <v>2.8306963728339258E-2</v>
      </c>
    </row>
    <row r="8" spans="1:7">
      <c r="A8" s="50" t="s">
        <v>729</v>
      </c>
      <c r="B8" s="52">
        <v>133.28571428571428</v>
      </c>
      <c r="C8" s="52">
        <v>133.28571428571428</v>
      </c>
      <c r="D8" s="52">
        <v>133.28571428571428</v>
      </c>
      <c r="E8" s="52">
        <v>133.28571428571428</v>
      </c>
      <c r="F8" s="54">
        <f>IF(C8=0,0,C8/'CONSOLIDADO '!$G$25)</f>
        <v>3.3176872199701266E-2</v>
      </c>
      <c r="G8" s="54">
        <f>IF(D8=0,0,D8/'CONSOLIDADO '!$G$24)</f>
        <v>5.0209880529544726E-2</v>
      </c>
    </row>
    <row r="9" spans="1:7">
      <c r="A9" s="50" t="s">
        <v>737</v>
      </c>
      <c r="B9" s="52">
        <v>242.42857142857142</v>
      </c>
      <c r="C9" s="52">
        <v>201.05714285714285</v>
      </c>
      <c r="D9" s="52">
        <v>201.05714285714285</v>
      </c>
      <c r="E9" s="52">
        <v>242.42857142857142</v>
      </c>
      <c r="F9" s="54">
        <f>IF(C9=0,0,C9/'CONSOLIDADO '!$G$25)</f>
        <v>5.0046227153118503E-2</v>
      </c>
      <c r="G9" s="54">
        <f>IF(D9=0,0,D9/'CONSOLIDADO '!$G$24)</f>
        <v>7.5739963405446142E-2</v>
      </c>
    </row>
    <row r="10" spans="1:7">
      <c r="A10" s="50" t="s">
        <v>736</v>
      </c>
      <c r="B10" s="52">
        <v>170.71428571428572</v>
      </c>
      <c r="C10" s="52">
        <v>170.71428571428572</v>
      </c>
      <c r="D10" s="52">
        <v>170.71428571428572</v>
      </c>
      <c r="E10" s="52">
        <v>170.71428571428572</v>
      </c>
      <c r="F10" s="54">
        <f>IF(C10=0,0,C10/'CONSOLIDADO '!$G$25)</f>
        <v>4.2493421520517702E-2</v>
      </c>
      <c r="G10" s="54">
        <f>IF(D10=0,0,D10/'CONSOLIDADO '!$G$24)</f>
        <v>6.4309546873318288E-2</v>
      </c>
    </row>
    <row r="11" spans="1:7">
      <c r="A11" s="49" t="s">
        <v>764</v>
      </c>
      <c r="B11" s="52">
        <v>773.28571428571422</v>
      </c>
      <c r="C11" s="52">
        <v>174.71428571428572</v>
      </c>
      <c r="D11" s="52">
        <v>174.71428571428572</v>
      </c>
      <c r="E11" s="52">
        <v>174.71428571428572</v>
      </c>
      <c r="F11" s="54">
        <f>IF(C11=0,0,C11/'CONSOLIDADO '!$G$25)</f>
        <v>4.3489083279994269E-2</v>
      </c>
      <c r="G11" s="54">
        <f>IF(D11=0,0,D11/'CONSOLIDADO '!$G$24)</f>
        <v>6.5816381444408587E-2</v>
      </c>
    </row>
    <row r="12" spans="1:7">
      <c r="A12" s="50" t="s">
        <v>454</v>
      </c>
      <c r="B12" s="52">
        <v>48.714285714285715</v>
      </c>
      <c r="C12" s="52">
        <v>48.714285714285715</v>
      </c>
      <c r="D12" s="52">
        <v>48.714285714285715</v>
      </c>
      <c r="E12" s="52">
        <v>48.714285714285715</v>
      </c>
      <c r="F12" s="54">
        <f>IF(C12=0,0,C12/'CONSOLIDADO '!$G$25)</f>
        <v>1.2125737856482457E-2</v>
      </c>
      <c r="G12" s="54">
        <f>IF(D12=0,0,D12/'CONSOLIDADO '!$G$24)</f>
        <v>1.8351092455064045E-2</v>
      </c>
    </row>
    <row r="13" spans="1:7">
      <c r="A13" s="50" t="s">
        <v>355</v>
      </c>
      <c r="B13" s="52">
        <v>46</v>
      </c>
      <c r="C13" s="52">
        <v>0</v>
      </c>
      <c r="D13" s="52">
        <v>0</v>
      </c>
      <c r="E13" s="52">
        <v>0</v>
      </c>
      <c r="F13" s="54">
        <f>IF(C13=0,0,C13/'CONSOLIDADO '!$G$25)</f>
        <v>0</v>
      </c>
      <c r="G13" s="54">
        <f>IF(D13=0,0,D13/'CONSOLIDADO '!$G$24)</f>
        <v>0</v>
      </c>
    </row>
    <row r="14" spans="1:7">
      <c r="A14" s="50" t="s">
        <v>244</v>
      </c>
      <c r="B14" s="52">
        <v>184</v>
      </c>
      <c r="C14" s="52">
        <v>0</v>
      </c>
      <c r="D14" s="52">
        <v>0</v>
      </c>
      <c r="E14" s="52">
        <v>0</v>
      </c>
      <c r="F14" s="54">
        <f>IF(C14=0,0,C14/'CONSOLIDADO '!$G$25)</f>
        <v>0</v>
      </c>
      <c r="G14" s="54">
        <f>IF(D14=0,0,D14/'CONSOLIDADO '!$G$24)</f>
        <v>0</v>
      </c>
    </row>
    <row r="15" spans="1:7">
      <c r="A15" s="50" t="s">
        <v>271</v>
      </c>
      <c r="B15" s="52">
        <v>92</v>
      </c>
      <c r="C15" s="52">
        <v>0</v>
      </c>
      <c r="D15" s="52">
        <v>0</v>
      </c>
      <c r="E15" s="52">
        <v>0</v>
      </c>
      <c r="F15" s="54">
        <f>IF(C15=0,0,C15/'CONSOLIDADO '!$G$25)</f>
        <v>0</v>
      </c>
      <c r="G15" s="54">
        <f>IF(D15=0,0,D15/'CONSOLIDADO '!$G$24)</f>
        <v>0</v>
      </c>
    </row>
    <row r="16" spans="1:7">
      <c r="A16" s="50" t="s">
        <v>726</v>
      </c>
      <c r="B16" s="52">
        <v>181.85714285714286</v>
      </c>
      <c r="C16" s="52">
        <v>81.571428571428569</v>
      </c>
      <c r="D16" s="52">
        <v>81.571428571428569</v>
      </c>
      <c r="E16" s="52">
        <v>81.571428571428569</v>
      </c>
      <c r="F16" s="54">
        <f>IF(C16=0,0,C16/'CONSOLIDADO '!$G$25)</f>
        <v>2.0304388023611387E-2</v>
      </c>
      <c r="G16" s="54">
        <f>IF(D16=0,0,D16/'CONSOLIDADO '!$G$24)</f>
        <v>3.0728662146162961E-2</v>
      </c>
    </row>
    <row r="17" spans="1:7">
      <c r="A17" s="50" t="s">
        <v>725</v>
      </c>
      <c r="B17" s="52">
        <v>220.71428571428572</v>
      </c>
      <c r="C17" s="52">
        <v>44.428571428571431</v>
      </c>
      <c r="D17" s="52">
        <v>44.428571428571431</v>
      </c>
      <c r="E17" s="52">
        <v>44.428571428571431</v>
      </c>
      <c r="F17" s="54">
        <f>IF(C17=0,0,C17/'CONSOLIDADO '!$G$25)</f>
        <v>1.1058957399900423E-2</v>
      </c>
      <c r="G17" s="54">
        <f>IF(D17=0,0,D17/'CONSOLIDADO '!$G$24)</f>
        <v>1.6736626843181578E-2</v>
      </c>
    </row>
    <row r="18" spans="1:7">
      <c r="A18" s="49" t="s">
        <v>765</v>
      </c>
      <c r="B18" s="52">
        <v>188.42857142857144</v>
      </c>
      <c r="C18" s="52">
        <v>50.428571428571431</v>
      </c>
      <c r="D18" s="52">
        <v>50.428571428571431</v>
      </c>
      <c r="E18" s="52">
        <v>50.428571428571431</v>
      </c>
      <c r="F18" s="54">
        <f>IF(C18=0,0,C18/'CONSOLIDADO '!$G$25)</f>
        <v>1.2552450039115272E-2</v>
      </c>
      <c r="G18" s="54">
        <f>IF(D18=0,0,D18/'CONSOLIDADO '!$G$24)</f>
        <v>1.8996878699817032E-2</v>
      </c>
    </row>
    <row r="19" spans="1:7">
      <c r="A19" s="50" t="s">
        <v>731</v>
      </c>
      <c r="B19" s="52">
        <v>188.42857142857144</v>
      </c>
      <c r="C19" s="52">
        <v>50.428571428571431</v>
      </c>
      <c r="D19" s="52">
        <v>50.428571428571431</v>
      </c>
      <c r="E19" s="52">
        <v>50.428571428571431</v>
      </c>
      <c r="F19" s="54">
        <f>IF(C19=0,0,C19/'CONSOLIDADO '!$G$25)</f>
        <v>1.2552450039115272E-2</v>
      </c>
      <c r="G19" s="54">
        <f>IF(D19=0,0,D19/'CONSOLIDADO '!$G$24)</f>
        <v>1.8996878699817032E-2</v>
      </c>
    </row>
    <row r="20" spans="1:7">
      <c r="A20" s="49" t="s">
        <v>767</v>
      </c>
      <c r="B20" s="52">
        <v>603.85714285714289</v>
      </c>
      <c r="C20" s="52">
        <v>0</v>
      </c>
      <c r="D20" s="52">
        <v>0</v>
      </c>
      <c r="E20" s="52">
        <v>0</v>
      </c>
      <c r="F20" s="54">
        <f>IF(C20=0,0,C20/'CONSOLIDADO '!$G$25)</f>
        <v>0</v>
      </c>
      <c r="G20" s="54">
        <f>IF(D20=0,0,D20/'CONSOLIDADO '!$G$24)</f>
        <v>0</v>
      </c>
    </row>
    <row r="21" spans="1:7">
      <c r="A21" s="50" t="s">
        <v>724</v>
      </c>
      <c r="B21" s="52">
        <v>414</v>
      </c>
      <c r="C21" s="52">
        <v>0</v>
      </c>
      <c r="D21" s="52">
        <v>0</v>
      </c>
      <c r="E21" s="52">
        <v>0</v>
      </c>
      <c r="F21" s="54"/>
      <c r="G21" s="54"/>
    </row>
    <row r="22" spans="1:7">
      <c r="A22" s="50" t="s">
        <v>734</v>
      </c>
      <c r="B22" s="52">
        <v>189.85714285714286</v>
      </c>
      <c r="C22" s="52">
        <v>0</v>
      </c>
      <c r="D22" s="52">
        <v>0</v>
      </c>
      <c r="E22" s="52">
        <v>0</v>
      </c>
      <c r="F22" s="54"/>
      <c r="G22" s="54"/>
    </row>
    <row r="23" spans="1:7">
      <c r="A23" s="49" t="s">
        <v>766</v>
      </c>
      <c r="B23" s="52">
        <v>150.42857142857144</v>
      </c>
      <c r="C23" s="52">
        <v>0</v>
      </c>
      <c r="D23" s="52">
        <v>0</v>
      </c>
      <c r="E23" s="52">
        <v>0</v>
      </c>
      <c r="F23" s="54"/>
      <c r="G23" s="54"/>
    </row>
    <row r="24" spans="1:7">
      <c r="A24" s="50" t="s">
        <v>566</v>
      </c>
      <c r="B24" s="52">
        <v>150.42857142857144</v>
      </c>
      <c r="C24" s="52">
        <v>0</v>
      </c>
      <c r="D24" s="52">
        <v>0</v>
      </c>
      <c r="E24" s="52">
        <v>0</v>
      </c>
      <c r="F24" s="54"/>
      <c r="G24" s="54"/>
    </row>
    <row r="25" spans="1:7">
      <c r="A25" s="49" t="s">
        <v>104</v>
      </c>
      <c r="B25" s="52">
        <v>3117.1428571428573</v>
      </c>
      <c r="C25" s="52">
        <v>857.34285714285716</v>
      </c>
      <c r="D25" s="52">
        <v>805.34285714285716</v>
      </c>
      <c r="E25" s="52">
        <v>1314.2857142857142</v>
      </c>
      <c r="F25" s="54"/>
      <c r="G25" s="54"/>
    </row>
    <row r="26" spans="1:7">
      <c r="F26" s="54"/>
      <c r="G26" s="54"/>
    </row>
    <row r="27" spans="1:7">
      <c r="F27" s="54"/>
      <c r="G27" s="54"/>
    </row>
    <row r="28" spans="1:7">
      <c r="F28" s="54"/>
      <c r="G28" s="54"/>
    </row>
    <row r="29" spans="1:7">
      <c r="F29" s="54"/>
      <c r="G29" s="54"/>
    </row>
    <row r="30" spans="1:7">
      <c r="F30" s="54"/>
      <c r="G30" s="54"/>
    </row>
    <row r="31" spans="1:7">
      <c r="F31" s="54"/>
      <c r="G31" s="54"/>
    </row>
    <row r="32" spans="1:7">
      <c r="F32" s="54"/>
      <c r="G32" s="54"/>
    </row>
    <row r="33" spans="6:7">
      <c r="F33" s="54"/>
      <c r="G33" s="54"/>
    </row>
    <row r="34" spans="6:7">
      <c r="F34" s="54"/>
      <c r="G34" s="54"/>
    </row>
    <row r="35" spans="6:7">
      <c r="F35" s="54"/>
      <c r="G35" s="54"/>
    </row>
    <row r="36" spans="6:7">
      <c r="F36" s="54"/>
      <c r="G36" s="54"/>
    </row>
    <row r="37" spans="6:7">
      <c r="F37" s="54"/>
      <c r="G37" s="54"/>
    </row>
    <row r="38" spans="6:7">
      <c r="F38" s="54"/>
      <c r="G38" s="54"/>
    </row>
    <row r="39" spans="6:7">
      <c r="F39" s="54"/>
      <c r="G39" s="54"/>
    </row>
    <row r="40" spans="6:7">
      <c r="F40" s="54"/>
      <c r="G40" s="54"/>
    </row>
    <row r="41" spans="6:7">
      <c r="F41" s="54"/>
      <c r="G41" s="54"/>
    </row>
    <row r="42" spans="6:7">
      <c r="F42" s="54"/>
      <c r="G42" s="54"/>
    </row>
    <row r="43" spans="6:7">
      <c r="F43" s="54"/>
      <c r="G43" s="54"/>
    </row>
    <row r="44" spans="6:7">
      <c r="F44" s="54"/>
      <c r="G44" s="54"/>
    </row>
    <row r="45" spans="6:7">
      <c r="F45" s="54"/>
      <c r="G45" s="54"/>
    </row>
    <row r="46" spans="6:7">
      <c r="F46" s="54"/>
      <c r="G46" s="54"/>
    </row>
    <row r="47" spans="6:7">
      <c r="F47" s="54"/>
      <c r="G47" s="54"/>
    </row>
    <row r="48" spans="6:7">
      <c r="F48" s="54"/>
      <c r="G48" s="54"/>
    </row>
    <row r="49" spans="6:7">
      <c r="F49" s="54"/>
      <c r="G49" s="54"/>
    </row>
    <row r="50" spans="6:7">
      <c r="F50" s="54"/>
      <c r="G50" s="54"/>
    </row>
    <row r="51" spans="6:7">
      <c r="F51" s="54"/>
      <c r="G51" s="54"/>
    </row>
    <row r="52" spans="6:7">
      <c r="F52" s="54"/>
      <c r="G52" s="54"/>
    </row>
    <row r="53" spans="6:7">
      <c r="F53" s="54"/>
      <c r="G53" s="54"/>
    </row>
    <row r="54" spans="6:7">
      <c r="F54" s="54"/>
      <c r="G54" s="54"/>
    </row>
    <row r="55" spans="6:7">
      <c r="F55" s="54"/>
      <c r="G55" s="54"/>
    </row>
    <row r="56" spans="6:7">
      <c r="F56" s="54"/>
      <c r="G56" s="54"/>
    </row>
    <row r="57" spans="6:7">
      <c r="F57" s="54"/>
      <c r="G57" s="54"/>
    </row>
    <row r="58" spans="6:7">
      <c r="F58" s="54"/>
      <c r="G58" s="54"/>
    </row>
    <row r="59" spans="6:7">
      <c r="F59" s="54"/>
      <c r="G59" s="54"/>
    </row>
    <row r="60" spans="6:7">
      <c r="F60" s="54"/>
      <c r="G60" s="54"/>
    </row>
    <row r="61" spans="6:7">
      <c r="F61" s="54"/>
      <c r="G61" s="54"/>
    </row>
    <row r="62" spans="6:7">
      <c r="F62" s="54"/>
      <c r="G62" s="54"/>
    </row>
    <row r="63" spans="6:7">
      <c r="F63" s="54"/>
      <c r="G63" s="54"/>
    </row>
    <row r="64" spans="6:7">
      <c r="F64" s="54"/>
      <c r="G64" s="54"/>
    </row>
    <row r="65" spans="6:7">
      <c r="F65" s="54"/>
      <c r="G65" s="54"/>
    </row>
    <row r="66" spans="6:7">
      <c r="F66" s="54"/>
      <c r="G66" s="54"/>
    </row>
    <row r="67" spans="6:7">
      <c r="F67" s="54"/>
      <c r="G67" s="54"/>
    </row>
    <row r="68" spans="6:7">
      <c r="F68" s="54"/>
      <c r="G68" s="54"/>
    </row>
    <row r="69" spans="6:7">
      <c r="F69" s="54"/>
      <c r="G69" s="54"/>
    </row>
    <row r="70" spans="6:7">
      <c r="F70" s="54"/>
      <c r="G70" s="54"/>
    </row>
    <row r="71" spans="6:7">
      <c r="F71" s="54"/>
      <c r="G71" s="54"/>
    </row>
    <row r="72" spans="6:7">
      <c r="F72" s="54"/>
      <c r="G72" s="54"/>
    </row>
    <row r="73" spans="6:7">
      <c r="F73" s="54"/>
      <c r="G73" s="54"/>
    </row>
    <row r="74" spans="6:7">
      <c r="F74" s="54"/>
      <c r="G74" s="54"/>
    </row>
    <row r="75" spans="6:7">
      <c r="F75" s="54"/>
      <c r="G75" s="54"/>
    </row>
    <row r="76" spans="6:7">
      <c r="F76" s="53"/>
      <c r="G76" s="53"/>
    </row>
    <row r="77" spans="6:7">
      <c r="F77" s="54"/>
      <c r="G77" s="54"/>
    </row>
    <row r="78" spans="6:7">
      <c r="F78" s="54"/>
      <c r="G78" s="54"/>
    </row>
    <row r="79" spans="6:7">
      <c r="F79" s="54"/>
      <c r="G79" s="54"/>
    </row>
    <row r="80" spans="6:7">
      <c r="F80" s="54"/>
      <c r="G80" s="54"/>
    </row>
    <row r="81" spans="6:7">
      <c r="F81" s="54"/>
      <c r="G81" s="54"/>
    </row>
    <row r="82" spans="6:7">
      <c r="F82" s="73"/>
      <c r="G82" s="73"/>
    </row>
    <row r="83" spans="6:7">
      <c r="F83" s="54"/>
      <c r="G83" s="54"/>
    </row>
    <row r="84" spans="6:7">
      <c r="F84" s="54"/>
      <c r="G84" s="54"/>
    </row>
    <row r="85" spans="6:7">
      <c r="F85" s="73"/>
      <c r="G85" s="73"/>
    </row>
    <row r="86" spans="6:7">
      <c r="F86" s="54"/>
      <c r="G86" s="54"/>
    </row>
    <row r="87" spans="6:7">
      <c r="F87" s="54"/>
      <c r="G87" s="54"/>
    </row>
    <row r="88" spans="6:7">
      <c r="F88" s="54"/>
      <c r="G88" s="54"/>
    </row>
    <row r="89" spans="6:7">
      <c r="F89" s="73"/>
      <c r="G89" s="73"/>
    </row>
    <row r="90" spans="6:7">
      <c r="F90" s="54"/>
      <c r="G90" s="54"/>
    </row>
    <row r="91" spans="6:7">
      <c r="F91" s="54"/>
      <c r="G91" s="54"/>
    </row>
    <row r="92" spans="6:7">
      <c r="F92" s="54"/>
      <c r="G92" s="54"/>
    </row>
    <row r="93" spans="6:7">
      <c r="F93" s="54"/>
      <c r="G93" s="54"/>
    </row>
    <row r="94" spans="6:7">
      <c r="F94" s="54"/>
      <c r="G94" s="54"/>
    </row>
    <row r="95" spans="6:7">
      <c r="F95" s="54"/>
      <c r="G95" s="54"/>
    </row>
    <row r="96" spans="6:7">
      <c r="F96" s="54"/>
      <c r="G96" s="54"/>
    </row>
    <row r="97" spans="6:7">
      <c r="F97" s="54"/>
      <c r="G97" s="54"/>
    </row>
    <row r="98" spans="6:7">
      <c r="F98" s="54"/>
      <c r="G98" s="54"/>
    </row>
    <row r="99" spans="6:7">
      <c r="F99" s="54"/>
      <c r="G99" s="54"/>
    </row>
    <row r="100" spans="6:7">
      <c r="F100" s="54"/>
      <c r="G100" s="54"/>
    </row>
    <row r="101" spans="6:7">
      <c r="F101" s="54"/>
      <c r="G101" s="54"/>
    </row>
    <row r="102" spans="6:7">
      <c r="F102" s="54"/>
      <c r="G102" s="54"/>
    </row>
    <row r="103" spans="6:7">
      <c r="F103" s="54"/>
      <c r="G103" s="54"/>
    </row>
    <row r="104" spans="6:7">
      <c r="F104" s="54"/>
      <c r="G104" s="54"/>
    </row>
    <row r="105" spans="6:7">
      <c r="F105" s="54"/>
      <c r="G105" s="54"/>
    </row>
    <row r="106" spans="6:7">
      <c r="F106" s="54"/>
      <c r="G106" s="54"/>
    </row>
    <row r="107" spans="6:7">
      <c r="F107" s="54"/>
      <c r="G107" s="54"/>
    </row>
    <row r="108" spans="6:7">
      <c r="F108" s="54"/>
      <c r="G108" s="54"/>
    </row>
    <row r="109" spans="6:7">
      <c r="F109" s="54"/>
      <c r="G109" s="54"/>
    </row>
    <row r="110" spans="6:7">
      <c r="F110" s="54"/>
      <c r="G110" s="54"/>
    </row>
    <row r="111" spans="6:7">
      <c r="F111" s="54"/>
      <c r="G111" s="54"/>
    </row>
    <row r="112" spans="6:7">
      <c r="F112" s="54"/>
      <c r="G112" s="54"/>
    </row>
    <row r="113" spans="6:7">
      <c r="F113" s="54"/>
      <c r="G113" s="54"/>
    </row>
    <row r="114" spans="6:7">
      <c r="F114" s="54"/>
      <c r="G114" s="54"/>
    </row>
    <row r="115" spans="6:7">
      <c r="F115" s="54"/>
      <c r="G115" s="54"/>
    </row>
    <row r="116" spans="6:7">
      <c r="F116" s="54"/>
      <c r="G116" s="54"/>
    </row>
    <row r="117" spans="6:7">
      <c r="F117" s="54"/>
      <c r="G117" s="54"/>
    </row>
    <row r="118" spans="6:7">
      <c r="F118" s="54"/>
      <c r="G118" s="54"/>
    </row>
    <row r="119" spans="6:7">
      <c r="F119" s="54"/>
      <c r="G119" s="54"/>
    </row>
    <row r="120" spans="6:7">
      <c r="F120" s="54"/>
      <c r="G120" s="54"/>
    </row>
    <row r="121" spans="6:7">
      <c r="F121" s="54"/>
      <c r="G121" s="54"/>
    </row>
    <row r="122" spans="6:7">
      <c r="F122" s="54"/>
      <c r="G122" s="54"/>
    </row>
    <row r="123" spans="6:7">
      <c r="F123" s="54"/>
      <c r="G123" s="54"/>
    </row>
    <row r="124" spans="6:7">
      <c r="F124" s="54"/>
      <c r="G124" s="54"/>
    </row>
    <row r="125" spans="6:7">
      <c r="F125" s="54"/>
      <c r="G125" s="54"/>
    </row>
    <row r="126" spans="6:7">
      <c r="F126" s="54"/>
      <c r="G126" s="54"/>
    </row>
    <row r="127" spans="6:7">
      <c r="F127" s="73"/>
      <c r="G127" s="73"/>
    </row>
    <row r="128" spans="6:7">
      <c r="F128" s="54"/>
      <c r="G128" s="54"/>
    </row>
    <row r="129" spans="6:7">
      <c r="F129" s="54"/>
      <c r="G129" s="54"/>
    </row>
    <row r="130" spans="6:7">
      <c r="F130" s="54"/>
      <c r="G130" s="54"/>
    </row>
    <row r="131" spans="6:7">
      <c r="F131" s="54"/>
      <c r="G131" s="54"/>
    </row>
    <row r="132" spans="6:7">
      <c r="F132" s="54"/>
      <c r="G132" s="54"/>
    </row>
    <row r="133" spans="6:7">
      <c r="F133" s="54"/>
      <c r="G133" s="54"/>
    </row>
    <row r="134" spans="6:7">
      <c r="F134" s="54"/>
      <c r="G134" s="54"/>
    </row>
    <row r="135" spans="6:7">
      <c r="F135" s="73"/>
      <c r="G135" s="73"/>
    </row>
    <row r="136" spans="6:7">
      <c r="F136" s="54"/>
      <c r="G136" s="54"/>
    </row>
    <row r="137" spans="6:7">
      <c r="F137" s="54"/>
      <c r="G137" s="54"/>
    </row>
    <row r="138" spans="6:7">
      <c r="F138" s="54"/>
      <c r="G138" s="54"/>
    </row>
    <row r="139" spans="6:7">
      <c r="F139" s="54"/>
      <c r="G139" s="54"/>
    </row>
    <row r="140" spans="6:7">
      <c r="F140" s="54"/>
      <c r="G140" s="54"/>
    </row>
    <row r="141" spans="6:7">
      <c r="F141" s="54"/>
      <c r="G141" s="54"/>
    </row>
    <row r="142" spans="6:7">
      <c r="F142" s="54"/>
      <c r="G142" s="54"/>
    </row>
    <row r="143" spans="6:7">
      <c r="F143" s="54"/>
      <c r="G143" s="54"/>
    </row>
    <row r="144" spans="6:7">
      <c r="F144" s="73"/>
      <c r="G144" s="73"/>
    </row>
    <row r="145" spans="6:7">
      <c r="F145" s="54"/>
      <c r="G145" s="54"/>
    </row>
    <row r="146" spans="6:7">
      <c r="F146" s="54"/>
      <c r="G146" s="54"/>
    </row>
    <row r="147" spans="6:7">
      <c r="F147" s="54"/>
      <c r="G147" s="54"/>
    </row>
    <row r="148" spans="6:7">
      <c r="F148" s="54"/>
      <c r="G148" s="54"/>
    </row>
    <row r="149" spans="6:7">
      <c r="F149" s="54"/>
      <c r="G149" s="54"/>
    </row>
    <row r="150" spans="6:7">
      <c r="F150" s="54"/>
      <c r="G150" s="54"/>
    </row>
    <row r="151" spans="6:7">
      <c r="F151" s="54"/>
      <c r="G151" s="54"/>
    </row>
    <row r="152" spans="6:7">
      <c r="F152" s="54"/>
      <c r="G152" s="54"/>
    </row>
    <row r="153" spans="6:7">
      <c r="F153" s="54"/>
      <c r="G153" s="54"/>
    </row>
    <row r="154" spans="6:7">
      <c r="F154" s="54"/>
      <c r="G154" s="54"/>
    </row>
    <row r="155" spans="6:7">
      <c r="F155" s="54"/>
      <c r="G155" s="54"/>
    </row>
    <row r="156" spans="6:7">
      <c r="F156" s="54"/>
      <c r="G156" s="54"/>
    </row>
    <row r="157" spans="6:7">
      <c r="F157" s="73"/>
      <c r="G157" s="73"/>
    </row>
    <row r="158" spans="6:7">
      <c r="F158" s="54"/>
      <c r="G158" s="54"/>
    </row>
    <row r="159" spans="6:7">
      <c r="F159" s="54"/>
      <c r="G159" s="54"/>
    </row>
    <row r="160" spans="6:7">
      <c r="F160" s="73"/>
      <c r="G160" s="73"/>
    </row>
    <row r="161" spans="6:7">
      <c r="F161" s="54"/>
      <c r="G161" s="54"/>
    </row>
    <row r="162" spans="6:7">
      <c r="F162" s="73"/>
      <c r="G162" s="73"/>
    </row>
    <row r="163" spans="6:7">
      <c r="F163" s="54"/>
      <c r="G163" s="54"/>
    </row>
    <row r="164" spans="6:7">
      <c r="F164" s="54"/>
      <c r="G164" s="54"/>
    </row>
    <row r="165" spans="6:7">
      <c r="F165" s="54"/>
      <c r="G165" s="54"/>
    </row>
    <row r="166" spans="6:7">
      <c r="F166" s="54"/>
      <c r="G166" s="54"/>
    </row>
    <row r="167" spans="6:7">
      <c r="F167" s="54"/>
      <c r="G167" s="54"/>
    </row>
    <row r="168" spans="6:7">
      <c r="F168" s="54"/>
      <c r="G168" s="54"/>
    </row>
    <row r="169" spans="6:7">
      <c r="F169" s="54"/>
      <c r="G169" s="54"/>
    </row>
    <row r="170" spans="6:7">
      <c r="F170" s="54"/>
      <c r="G170" s="54"/>
    </row>
    <row r="171" spans="6:7">
      <c r="F171" s="73"/>
      <c r="G171" s="73"/>
    </row>
    <row r="172" spans="6:7">
      <c r="F172" s="54"/>
      <c r="G172" s="54"/>
    </row>
    <row r="173" spans="6:7">
      <c r="F173" s="54"/>
      <c r="G173" s="54"/>
    </row>
    <row r="174" spans="6:7">
      <c r="F174" s="54"/>
      <c r="G174" s="54"/>
    </row>
    <row r="175" spans="6:7">
      <c r="F175" s="54"/>
      <c r="G175" s="54"/>
    </row>
    <row r="176" spans="6:7">
      <c r="F176" s="54"/>
      <c r="G176" s="54"/>
    </row>
    <row r="177" spans="6:7">
      <c r="F177" s="54"/>
      <c r="G177" s="54"/>
    </row>
    <row r="178" spans="6:7">
      <c r="F178" s="54"/>
      <c r="G178" s="54"/>
    </row>
    <row r="179" spans="6:7">
      <c r="F179" s="54"/>
      <c r="G179" s="54"/>
    </row>
    <row r="180" spans="6:7">
      <c r="F180" s="54"/>
      <c r="G180" s="54"/>
    </row>
    <row r="181" spans="6:7">
      <c r="F181" s="54"/>
      <c r="G181" s="54"/>
    </row>
    <row r="182" spans="6:7">
      <c r="F182" s="74"/>
      <c r="G182" s="7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126PE01-PR08-F2</vt:lpstr>
      <vt:lpstr>resumen</vt:lpstr>
      <vt:lpstr>CONSOLIDADO </vt:lpstr>
      <vt:lpstr>CONSOLIDADO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MARCELA.REYES</cp:lastModifiedBy>
  <cp:lastPrinted>2019-03-26T23:08:18Z</cp:lastPrinted>
  <dcterms:created xsi:type="dcterms:W3CDTF">2017-08-30T21:06:16Z</dcterms:created>
  <dcterms:modified xsi:type="dcterms:W3CDTF">2020-11-15T02:50:08Z</dcterms:modified>
</cp:coreProperties>
</file>