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pivotTables/pivotTable3.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fileSharing readOnlyRecommended="1"/>
  <workbookPr/>
  <mc:AlternateContent xmlns:mc="http://schemas.openxmlformats.org/markup-compatibility/2006">
    <mc:Choice Requires="x15">
      <x15ac:absPath xmlns:x15ac="http://schemas.microsoft.com/office/spreadsheetml/2010/11/ac" url="C:\Users\marcela.reyes\Documents\ARCHIVOS SECRETARIA DE AMBIENTE\CONTROL INTERNO\Programación plan de mejoramiento por procesos\"/>
    </mc:Choice>
  </mc:AlternateContent>
  <xr:revisionPtr revIDLastSave="0" documentId="8_{852832EA-4335-43C1-8D58-D354231BD6D0}" xr6:coauthVersionLast="36" xr6:coauthVersionMax="36" xr10:uidLastSave="{00000000-0000-0000-0000-000000000000}"/>
  <bookViews>
    <workbookView xWindow="0" yWindow="0" windowWidth="24000" windowHeight="10920" activeTab="4" xr2:uid="{00000000-000D-0000-FFFF-FFFF00000000}"/>
  </bookViews>
  <sheets>
    <sheet name="incumplidas" sheetId="11" r:id="rId1"/>
    <sheet name="inefectivas" sheetId="12" r:id="rId2"/>
    <sheet name="hallz" sheetId="10" r:id="rId3"/>
    <sheet name="Tabla" sheetId="9" r:id="rId4"/>
    <sheet name="126PE01-PR08-F2" sheetId="1" r:id="rId5"/>
    <sheet name="CONSOLIDADO " sheetId="2" r:id="rId6"/>
    <sheet name="CONSOLIDADO %" sheetId="8" r:id="rId7"/>
  </sheets>
  <definedNames>
    <definedName name="__bookmark_1" localSheetId="1">#REF!</definedName>
    <definedName name="__bookmark_1">#REF!</definedName>
    <definedName name="_xlnm._FilterDatabase" localSheetId="4" hidden="1">'126PE01-PR08-F2'!$A$8:$AR$78</definedName>
    <definedName name="_xlnm._FilterDatabase" localSheetId="2" hidden="1">hallz!$A$2:$J$20</definedName>
    <definedName name="_xlnm._FilterDatabase" localSheetId="0" hidden="1">incumplidas!$A$2:$F$220</definedName>
    <definedName name="_xlnm._FilterDatabase" localSheetId="1" hidden="1">inefectivas!$A$2:$F$220</definedName>
    <definedName name="_xlnm.Print_Area" localSheetId="2">hallz!$A$1:$J$20</definedName>
    <definedName name="_xlnm.Print_Titles" localSheetId="0">incumplidas!$1:$2</definedName>
  </definedNames>
  <calcPr calcId="191029"/>
  <pivotCaches>
    <pivotCache cacheId="0" r:id="rId8"/>
    <pivotCache cacheId="1" r:id="rId9"/>
  </pivotCaches>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I5" i="10" l="1"/>
  <c r="V10" i="1" l="1"/>
  <c r="V11" i="1"/>
  <c r="V12" i="1"/>
  <c r="V13" i="1"/>
  <c r="V14" i="1"/>
  <c r="V15" i="1"/>
  <c r="V16" i="1"/>
  <c r="V17" i="1"/>
  <c r="V18" i="1"/>
  <c r="V19" i="1"/>
  <c r="V20" i="1"/>
  <c r="V21" i="1"/>
  <c r="V22" i="1"/>
  <c r="V23" i="1"/>
  <c r="V24" i="1"/>
  <c r="V25" i="1"/>
  <c r="V26" i="1"/>
  <c r="V27" i="1"/>
  <c r="V28" i="1"/>
  <c r="V29" i="1"/>
  <c r="V30" i="1"/>
  <c r="V31" i="1"/>
  <c r="V32" i="1"/>
  <c r="V33" i="1"/>
  <c r="V34" i="1"/>
  <c r="V35" i="1"/>
  <c r="V36" i="1"/>
  <c r="V37" i="1"/>
  <c r="V38" i="1"/>
  <c r="V39" i="1"/>
  <c r="V40" i="1"/>
  <c r="V41" i="1"/>
  <c r="V42" i="1"/>
  <c r="V43" i="1"/>
  <c r="V44" i="1"/>
  <c r="V45" i="1"/>
  <c r="V46" i="1"/>
  <c r="V47" i="1"/>
  <c r="V48" i="1"/>
  <c r="V49" i="1"/>
  <c r="V50" i="1"/>
  <c r="V51" i="1"/>
  <c r="V52" i="1"/>
  <c r="V53" i="1"/>
  <c r="V54" i="1"/>
  <c r="V55" i="1"/>
  <c r="V56" i="1"/>
  <c r="V57" i="1"/>
  <c r="V58" i="1"/>
  <c r="V59" i="1"/>
  <c r="V60" i="1"/>
  <c r="V61" i="1"/>
  <c r="V62" i="1"/>
  <c r="V63" i="1"/>
  <c r="V64" i="1"/>
  <c r="V65" i="1"/>
  <c r="V66" i="1"/>
  <c r="V67" i="1"/>
  <c r="V68" i="1"/>
  <c r="V69" i="1"/>
  <c r="V70" i="1"/>
  <c r="V71" i="1"/>
  <c r="V72" i="1"/>
  <c r="V73" i="1"/>
  <c r="V74" i="1"/>
  <c r="V75" i="1"/>
  <c r="V76" i="1"/>
  <c r="V77" i="1"/>
  <c r="V9" i="1"/>
  <c r="W9" i="1" s="1"/>
  <c r="U77" i="1"/>
  <c r="U10" i="1"/>
  <c r="U11" i="1"/>
  <c r="U12" i="1"/>
  <c r="U13" i="1"/>
  <c r="U14" i="1"/>
  <c r="U15" i="1"/>
  <c r="U16" i="1"/>
  <c r="U17" i="1"/>
  <c r="U18" i="1"/>
  <c r="U19" i="1"/>
  <c r="U20" i="1"/>
  <c r="U21" i="1"/>
  <c r="U22" i="1"/>
  <c r="U23" i="1"/>
  <c r="U24" i="1"/>
  <c r="U25" i="1"/>
  <c r="U26" i="1"/>
  <c r="U27" i="1"/>
  <c r="U28" i="1"/>
  <c r="U29" i="1"/>
  <c r="U30" i="1"/>
  <c r="U31" i="1"/>
  <c r="U32" i="1"/>
  <c r="U33" i="1"/>
  <c r="U34" i="1"/>
  <c r="U35" i="1"/>
  <c r="U36" i="1"/>
  <c r="U37" i="1"/>
  <c r="U38" i="1"/>
  <c r="U39" i="1"/>
  <c r="U40" i="1"/>
  <c r="U41" i="1"/>
  <c r="U42" i="1"/>
  <c r="U43" i="1"/>
  <c r="U44" i="1"/>
  <c r="U45" i="1"/>
  <c r="U46" i="1"/>
  <c r="U47" i="1"/>
  <c r="U48" i="1"/>
  <c r="U49" i="1"/>
  <c r="U50" i="1"/>
  <c r="U51" i="1"/>
  <c r="U52" i="1"/>
  <c r="U53" i="1"/>
  <c r="U54" i="1"/>
  <c r="U55" i="1"/>
  <c r="U56" i="1"/>
  <c r="U57" i="1"/>
  <c r="U58" i="1"/>
  <c r="U59" i="1"/>
  <c r="U60" i="1"/>
  <c r="U61" i="1"/>
  <c r="U62" i="1"/>
  <c r="U63" i="1"/>
  <c r="U64" i="1"/>
  <c r="U65" i="1"/>
  <c r="U66" i="1"/>
  <c r="U67" i="1"/>
  <c r="U68" i="1"/>
  <c r="U69" i="1"/>
  <c r="U70" i="1"/>
  <c r="U71" i="1"/>
  <c r="U72" i="1"/>
  <c r="U73" i="1"/>
  <c r="U74" i="1"/>
  <c r="U75" i="1"/>
  <c r="U76" i="1"/>
  <c r="U9" i="1"/>
  <c r="C8" i="9"/>
  <c r="C7" i="9"/>
  <c r="C4" i="9"/>
  <c r="C6" i="9"/>
  <c r="C5" i="9"/>
  <c r="C9" i="9" l="1"/>
  <c r="U78" i="1"/>
  <c r="Z10" i="1"/>
  <c r="Z11" i="1"/>
  <c r="Z12" i="1"/>
  <c r="Z13" i="1"/>
  <c r="Z14" i="1"/>
  <c r="Z15" i="1"/>
  <c r="Z16" i="1"/>
  <c r="Z17" i="1"/>
  <c r="Z18" i="1"/>
  <c r="Z19" i="1"/>
  <c r="Z20" i="1"/>
  <c r="Z21" i="1"/>
  <c r="Z22" i="1"/>
  <c r="Z23" i="1"/>
  <c r="Z24" i="1"/>
  <c r="Z25" i="1"/>
  <c r="Z26" i="1"/>
  <c r="Z27" i="1"/>
  <c r="Z28" i="1"/>
  <c r="Z29" i="1"/>
  <c r="Z30" i="1"/>
  <c r="Z31" i="1"/>
  <c r="Z32" i="1"/>
  <c r="Z33" i="1"/>
  <c r="Z34" i="1"/>
  <c r="Z35" i="1"/>
  <c r="Z36" i="1"/>
  <c r="Z37" i="1"/>
  <c r="Z38" i="1"/>
  <c r="Z39" i="1"/>
  <c r="Z40" i="1"/>
  <c r="Z41" i="1"/>
  <c r="Z42" i="1"/>
  <c r="Z43" i="1"/>
  <c r="Z44" i="1"/>
  <c r="Z45" i="1"/>
  <c r="Z46" i="1"/>
  <c r="Z47" i="1"/>
  <c r="Z48" i="1"/>
  <c r="Z49" i="1"/>
  <c r="Z50" i="1"/>
  <c r="Z51" i="1"/>
  <c r="Z52" i="1"/>
  <c r="Z53" i="1"/>
  <c r="Z54" i="1"/>
  <c r="Z55" i="1"/>
  <c r="Z56" i="1"/>
  <c r="Z57" i="1"/>
  <c r="Z58" i="1"/>
  <c r="Z59" i="1"/>
  <c r="Z60" i="1"/>
  <c r="Z61" i="1"/>
  <c r="Z62" i="1"/>
  <c r="Z63" i="1"/>
  <c r="Z64" i="1"/>
  <c r="Z65" i="1"/>
  <c r="Z66" i="1"/>
  <c r="Z67" i="1"/>
  <c r="Z68" i="1"/>
  <c r="Z69" i="1"/>
  <c r="Z70" i="1"/>
  <c r="Z71" i="1"/>
  <c r="Z72" i="1"/>
  <c r="Z73" i="1"/>
  <c r="Z74" i="1"/>
  <c r="Z75" i="1"/>
  <c r="Z76" i="1"/>
  <c r="Z77" i="1"/>
  <c r="W10" i="1"/>
  <c r="W11" i="1"/>
  <c r="W12" i="1"/>
  <c r="W13" i="1"/>
  <c r="W14" i="1"/>
  <c r="W15" i="1"/>
  <c r="W16" i="1"/>
  <c r="W17"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Y71" i="1" l="1"/>
  <c r="X71" i="1"/>
  <c r="Y59" i="1"/>
  <c r="X59" i="1"/>
  <c r="Y55" i="1"/>
  <c r="X55" i="1"/>
  <c r="Y43" i="1"/>
  <c r="X43" i="1"/>
  <c r="Y35" i="1"/>
  <c r="X35" i="1"/>
  <c r="Y24" i="1"/>
  <c r="X24" i="1"/>
  <c r="Y16" i="1"/>
  <c r="X16" i="1"/>
  <c r="Y74" i="1"/>
  <c r="X74" i="1"/>
  <c r="Y70" i="1"/>
  <c r="X70" i="1"/>
  <c r="Y66" i="1"/>
  <c r="X66" i="1"/>
  <c r="Y62" i="1"/>
  <c r="X62" i="1"/>
  <c r="Y58" i="1"/>
  <c r="X58" i="1"/>
  <c r="Y54" i="1"/>
  <c r="X54" i="1"/>
  <c r="Y50" i="1"/>
  <c r="X50" i="1"/>
  <c r="Y46" i="1"/>
  <c r="X46" i="1"/>
  <c r="Y42" i="1"/>
  <c r="X42" i="1"/>
  <c r="Y38" i="1"/>
  <c r="X38" i="1"/>
  <c r="Y34" i="1"/>
  <c r="X34" i="1"/>
  <c r="Y27" i="1"/>
  <c r="X27" i="1"/>
  <c r="Y23" i="1"/>
  <c r="X23" i="1"/>
  <c r="Y19" i="1"/>
  <c r="X19" i="1"/>
  <c r="Y15" i="1"/>
  <c r="X15" i="1"/>
  <c r="Y11" i="1"/>
  <c r="X11" i="1"/>
  <c r="Y75" i="1"/>
  <c r="X75" i="1"/>
  <c r="Y63" i="1"/>
  <c r="X63" i="1"/>
  <c r="Y51" i="1"/>
  <c r="X51" i="1"/>
  <c r="Y39" i="1"/>
  <c r="X39" i="1"/>
  <c r="Y28" i="1"/>
  <c r="X28" i="1"/>
  <c r="Y20" i="1"/>
  <c r="X20" i="1"/>
  <c r="Y12" i="1"/>
  <c r="X12" i="1"/>
  <c r="Y73" i="1"/>
  <c r="X73" i="1"/>
  <c r="Y65" i="1"/>
  <c r="X65" i="1"/>
  <c r="Y61" i="1"/>
  <c r="X61" i="1"/>
  <c r="Y57" i="1"/>
  <c r="X57" i="1"/>
  <c r="Y53" i="1"/>
  <c r="X53" i="1"/>
  <c r="Y49" i="1"/>
  <c r="X49" i="1"/>
  <c r="Y45" i="1"/>
  <c r="X45" i="1"/>
  <c r="Y41" i="1"/>
  <c r="X41" i="1"/>
  <c r="Y37" i="1"/>
  <c r="X37" i="1"/>
  <c r="Y33" i="1"/>
  <c r="X33" i="1"/>
  <c r="Y30" i="1"/>
  <c r="X30" i="1"/>
  <c r="Y26" i="1"/>
  <c r="X26" i="1"/>
  <c r="Y22" i="1"/>
  <c r="X22" i="1"/>
  <c r="Y18" i="1"/>
  <c r="X18" i="1"/>
  <c r="Y14" i="1"/>
  <c r="X14" i="1"/>
  <c r="Y67" i="1"/>
  <c r="X67" i="1"/>
  <c r="Y47" i="1"/>
  <c r="X47" i="1"/>
  <c r="Y31" i="1"/>
  <c r="X31" i="1"/>
  <c r="Y77" i="1"/>
  <c r="X77" i="1"/>
  <c r="Y69" i="1"/>
  <c r="X69" i="1"/>
  <c r="Y76" i="1"/>
  <c r="X76" i="1"/>
  <c r="Y72" i="1"/>
  <c r="X72" i="1"/>
  <c r="Y68" i="1"/>
  <c r="X68" i="1"/>
  <c r="Y64" i="1"/>
  <c r="X64" i="1"/>
  <c r="Y60" i="1"/>
  <c r="X60" i="1"/>
  <c r="Y56" i="1"/>
  <c r="X56" i="1"/>
  <c r="Y52" i="1"/>
  <c r="X52" i="1"/>
  <c r="Y48" i="1"/>
  <c r="X48" i="1"/>
  <c r="Y44" i="1"/>
  <c r="X44" i="1"/>
  <c r="Y40" i="1"/>
  <c r="X40" i="1"/>
  <c r="Y36" i="1"/>
  <c r="X36" i="1"/>
  <c r="Y32" i="1"/>
  <c r="X32" i="1"/>
  <c r="Y29" i="1"/>
  <c r="X29" i="1"/>
  <c r="Y25" i="1"/>
  <c r="X25" i="1"/>
  <c r="Y21" i="1"/>
  <c r="X21" i="1"/>
  <c r="Y17" i="1"/>
  <c r="X17" i="1"/>
  <c r="Y13" i="1"/>
  <c r="X13" i="1"/>
  <c r="Y10" i="1"/>
  <c r="X10" i="1"/>
  <c r="G9" i="8"/>
  <c r="G10" i="8"/>
  <c r="G12" i="8"/>
  <c r="G13" i="8"/>
  <c r="G15" i="8"/>
  <c r="G16" i="8"/>
  <c r="G17" i="8"/>
  <c r="G18" i="8"/>
  <c r="G19" i="8"/>
  <c r="G20" i="8"/>
  <c r="F13" i="8"/>
  <c r="F16" i="8"/>
  <c r="F17" i="8"/>
  <c r="F18" i="8"/>
  <c r="F19" i="8"/>
  <c r="F20" i="8"/>
  <c r="X9" i="1" l="1"/>
  <c r="W78" i="1" l="1"/>
  <c r="V78" i="1" l="1"/>
  <c r="Y9" i="1" l="1"/>
  <c r="Z9" i="1"/>
  <c r="G25" i="2" l="1"/>
  <c r="F9" i="8" l="1"/>
  <c r="F15" i="8"/>
  <c r="F10" i="8"/>
  <c r="F12" i="8"/>
  <c r="Z78" i="1"/>
  <c r="F5" i="8"/>
  <c r="F11" i="8"/>
  <c r="F7" i="8"/>
  <c r="F4" i="8"/>
  <c r="F6" i="8"/>
  <c r="F14" i="8"/>
  <c r="F8" i="8"/>
  <c r="X78" i="1"/>
  <c r="G27" i="2" s="1"/>
  <c r="Y78" i="1" l="1"/>
  <c r="D15" i="2" l="1"/>
  <c r="G24" i="2" l="1"/>
  <c r="G26" i="2" l="1"/>
  <c r="G6" i="8"/>
  <c r="G14" i="8"/>
  <c r="G7" i="8"/>
  <c r="G5" i="8"/>
  <c r="G8" i="8"/>
  <c r="G4" i="8"/>
  <c r="G11"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andrea romero</author>
  </authors>
  <commentList>
    <comment ref="Q5" authorId="0" shapeId="0" xr:uid="{F9E351F3-7B25-47D4-BEE3-4FD63A105548}">
      <text>
        <r>
          <rPr>
            <b/>
            <sz val="9"/>
            <color indexed="81"/>
            <rFont val="Tahoma"/>
            <family val="2"/>
          </rPr>
          <t>OCI:</t>
        </r>
        <r>
          <rPr>
            <sz val="9"/>
            <color indexed="81"/>
            <rFont val="Tahoma"/>
            <family val="2"/>
          </rPr>
          <t xml:space="preserve">
(28) VARIABLES DEL INDICADOR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laquijano</author>
  </authors>
  <commentList>
    <comment ref="A13" authorId="0" shapeId="0" xr:uid="{00000000-0006-0000-0100-000001000000}">
      <text>
        <r>
          <rPr>
            <b/>
            <sz val="8"/>
            <color indexed="81"/>
            <rFont val="Tahoma"/>
            <family val="2"/>
          </rPr>
          <t>Consignar la fecha (dia-mes-año) de subscripción del plan en la celda demarcada</t>
        </r>
        <r>
          <rPr>
            <sz val="8"/>
            <color indexed="81"/>
            <rFont val="Tahoma"/>
            <family val="2"/>
          </rPr>
          <t xml:space="preserve">
 </t>
        </r>
      </text>
    </comment>
  </commentList>
</comments>
</file>

<file path=xl/sharedStrings.xml><?xml version="1.0" encoding="utf-8"?>
<sst xmlns="http://schemas.openxmlformats.org/spreadsheetml/2006/main" count="2724" uniqueCount="1041">
  <si>
    <t>ACTIVIDADES / PLAZO EN SEMANAS</t>
  </si>
  <si>
    <t>ACTIVIDADES / AVANCE FÍSICO DE EJECUCIÓN</t>
  </si>
  <si>
    <t>FILA_1</t>
  </si>
  <si>
    <t>FILA_2</t>
  </si>
  <si>
    <t>FILA_3</t>
  </si>
  <si>
    <t>FILA_4</t>
  </si>
  <si>
    <t>FILA_5</t>
  </si>
  <si>
    <t>TIPO DE ACCIÓN 
C, AC, AP, AM</t>
  </si>
  <si>
    <t>Puntaje Logrado por las Actividades  (PLA)</t>
  </si>
  <si>
    <t xml:space="preserve">Puntaje Logrado por las Actividades Vencidas (PLAV)  </t>
  </si>
  <si>
    <t>Puntaje Atribuido a las Actividades Vencidas (PAAVI)</t>
  </si>
  <si>
    <t>Fecha de Evaluación:</t>
  </si>
  <si>
    <t xml:space="preserve">Informe presentado a la Contraloría General de la República </t>
  </si>
  <si>
    <t>SEGUIMIENTO PLANES DE MEJORAMIENTO</t>
  </si>
  <si>
    <t>FORMULARIO 14.1</t>
  </si>
  <si>
    <t xml:space="preserve">Entidad: </t>
  </si>
  <si>
    <t xml:space="preserve">Representante Legal:  </t>
  </si>
  <si>
    <t>NIT</t>
  </si>
  <si>
    <t xml:space="preserve">Período Informado: </t>
  </si>
  <si>
    <t xml:space="preserve">Fecha de Suscripción: </t>
  </si>
  <si>
    <t xml:space="preserve">Fecha de Evaluación: </t>
  </si>
  <si>
    <t>Puntajes base de evaluación:</t>
  </si>
  <si>
    <t>Puntaje base evaluación de cumplimiento</t>
  </si>
  <si>
    <t xml:space="preserve">PBEC = </t>
  </si>
  <si>
    <t xml:space="preserve">Puntaje base evaluación de avance </t>
  </si>
  <si>
    <t xml:space="preserve">PBEA = </t>
  </si>
  <si>
    <t>CPM = POMVi/PBEC</t>
  </si>
  <si>
    <t xml:space="preserve">Avance del plan de mejoramiento </t>
  </si>
  <si>
    <t>AP= POMi/PBEA</t>
  </si>
  <si>
    <t>TOTALES</t>
  </si>
  <si>
    <t>AVANCE</t>
  </si>
  <si>
    <t>CUMPLIMIENTO</t>
  </si>
  <si>
    <t>% AVANCE</t>
  </si>
  <si>
    <t>Suma de Puntaje Logrado por las Actividades  (PLA)</t>
  </si>
  <si>
    <t>PROPÓSITO DE LA ACCIÓN</t>
  </si>
  <si>
    <t>DEPENDENCIA RESPONSABLE</t>
  </si>
  <si>
    <t xml:space="preserve">PROCESO </t>
  </si>
  <si>
    <t>FILA_6</t>
  </si>
  <si>
    <t>FILA_7</t>
  </si>
  <si>
    <t>FILA_8</t>
  </si>
  <si>
    <t>FILA_9</t>
  </si>
  <si>
    <t>FILA_10</t>
  </si>
  <si>
    <t>FILA_11</t>
  </si>
  <si>
    <t>FILA_12</t>
  </si>
  <si>
    <t>FILA_13</t>
  </si>
  <si>
    <t>FILA_14</t>
  </si>
  <si>
    <t>FILA_15</t>
  </si>
  <si>
    <t>FILA_16</t>
  </si>
  <si>
    <t>FILA_17</t>
  </si>
  <si>
    <t>FILA_18</t>
  </si>
  <si>
    <t>FILA_19</t>
  </si>
  <si>
    <t>FILA_20</t>
  </si>
  <si>
    <t>FILA_21</t>
  </si>
  <si>
    <t>FILA_22</t>
  </si>
  <si>
    <t>FILA_23</t>
  </si>
  <si>
    <t>FILA_24</t>
  </si>
  <si>
    <t>FILA_25</t>
  </si>
  <si>
    <t>FILA_26</t>
  </si>
  <si>
    <t>FILA_27</t>
  </si>
  <si>
    <t>FILA_28</t>
  </si>
  <si>
    <t>FILA_29</t>
  </si>
  <si>
    <t>FILA_30</t>
  </si>
  <si>
    <t>FILA_31</t>
  </si>
  <si>
    <t>FILA_32</t>
  </si>
  <si>
    <t>FILA_33</t>
  </si>
  <si>
    <t>FILA_34</t>
  </si>
  <si>
    <t>FILA_35</t>
  </si>
  <si>
    <t>FILA_36</t>
  </si>
  <si>
    <t>FILA_37</t>
  </si>
  <si>
    <t>FILA_38</t>
  </si>
  <si>
    <t>FILA_39</t>
  </si>
  <si>
    <t>FILA_40</t>
  </si>
  <si>
    <t>FILA_41</t>
  </si>
  <si>
    <t>FILA_42</t>
  </si>
  <si>
    <t>FILA_43</t>
  </si>
  <si>
    <t>FILA_44</t>
  </si>
  <si>
    <t>FILA_45</t>
  </si>
  <si>
    <t>FILA_46</t>
  </si>
  <si>
    <t>FILA_47</t>
  </si>
  <si>
    <t>FILA_48</t>
  </si>
  <si>
    <t>FILA_49</t>
  </si>
  <si>
    <t>FILA_50</t>
  </si>
  <si>
    <t>FILA_51</t>
  </si>
  <si>
    <t>FILA_52</t>
  </si>
  <si>
    <t>FILA_53</t>
  </si>
  <si>
    <t>FILA_54</t>
  </si>
  <si>
    <t>FILA_55</t>
  </si>
  <si>
    <t>FILA_56</t>
  </si>
  <si>
    <t>FILA_57</t>
  </si>
  <si>
    <t>FILA_58</t>
  </si>
  <si>
    <t>FILA_59</t>
  </si>
  <si>
    <t>FILA_60</t>
  </si>
  <si>
    <t>FILA_61</t>
  </si>
  <si>
    <t>FILA_62</t>
  </si>
  <si>
    <t>FILA_63</t>
  </si>
  <si>
    <t>FILA_64</t>
  </si>
  <si>
    <t>FILA_65</t>
  </si>
  <si>
    <t>FILA_66</t>
  </si>
  <si>
    <t>FILA_67</t>
  </si>
  <si>
    <t>FILA_68</t>
  </si>
  <si>
    <t>FILA_69</t>
  </si>
  <si>
    <t>La actividad se realizó dentro de los tiempos programados</t>
  </si>
  <si>
    <t>El hallazgo se vuelve a presentar dentro de los siguientes seis meses de cerrada la totalidad de las actividades</t>
  </si>
  <si>
    <t xml:space="preserve">Suma de Puntaje Logrado por las Actividades Vencidas (PLAV)  </t>
  </si>
  <si>
    <t>Etiquetas de fila</t>
  </si>
  <si>
    <t>Total general</t>
  </si>
  <si>
    <t>(en blanco)</t>
  </si>
  <si>
    <t>%  CUMPLIMIENTO</t>
  </si>
  <si>
    <t xml:space="preserve">Cumplimiento al plan de Mejoramiento </t>
  </si>
  <si>
    <t>[1]</t>
  </si>
  <si>
    <t>SEGUIMIENTO AUTOEVALUACION</t>
  </si>
  <si>
    <t>SEGUIMIENTO Y EVALUACION OCI</t>
  </si>
  <si>
    <t>SEGUIMIENTO</t>
  </si>
  <si>
    <t>-</t>
  </si>
  <si>
    <t>.</t>
  </si>
  <si>
    <t>FORMULACION</t>
  </si>
  <si>
    <t>Planeación Ambiental</t>
  </si>
  <si>
    <t>HALLAZGO</t>
  </si>
  <si>
    <t>Gestión Documental</t>
  </si>
  <si>
    <t>COD_FILA</t>
  </si>
  <si>
    <t>FECHA REPORTE DE LA INFORMACIÓN</t>
  </si>
  <si>
    <t>(4) CÓDIGO DE LA ENTIDAD</t>
  </si>
  <si>
    <t>(8) VIGENCIA PAD AUDITORIA o VISITA</t>
  </si>
  <si>
    <t>(20) CODIGO AUDITORIA SEGÚN PAD DE LA VIGENCIA</t>
  </si>
  <si>
    <t>(22) COMPONENTE</t>
  </si>
  <si>
    <t>(23) FACTOR</t>
  </si>
  <si>
    <t>(24) No. HALLAZGO o Numeral del Informe de la Auditoría o Visita</t>
  </si>
  <si>
    <t>(28) DESCRIPCION DEL HALLAZGO</t>
  </si>
  <si>
    <t>(28) CAUSA DEL HALLAZGO</t>
  </si>
  <si>
    <t>(32) CÓDIGO ACCIÓN</t>
  </si>
  <si>
    <t>(36) DESCRIPCIÓN ACCION</t>
  </si>
  <si>
    <t>(44) NOMBRE DEL INDICADOR</t>
  </si>
  <si>
    <t>(48) FORMULA DEL INDICADOR</t>
  </si>
  <si>
    <t>(60) META</t>
  </si>
  <si>
    <t>(68) FECHA DE INICIO</t>
  </si>
  <si>
    <t>(72) FECHA DE TERMINACIÓN</t>
  </si>
  <si>
    <t>REPORTE PROCESO O DEPENDENCIA RESPONSABLE 
(primer trimestre)</t>
  </si>
  <si>
    <t>REPORTE PROCESO O DEPENDENCIA RESPONSABLE 
(Segundo trimestre)</t>
  </si>
  <si>
    <t>REPORTE PROCESO O DEPENDENCIA RESPONSABLE
 (Tercer trimestre)</t>
  </si>
  <si>
    <t>REPORTE PROCESO O DEPENDENCIA RESPONSABLE (Cuarto trimestre)</t>
  </si>
  <si>
    <t>SEGUIMIENTO OCI
PRIMER TRIMESTRE</t>
  </si>
  <si>
    <t>SEGUIMIENTO OCI
SEGUNDO TRIMESTRE</t>
  </si>
  <si>
    <t>SEGUIMIENTO OCI
TERCER TRIMESTRE</t>
  </si>
  <si>
    <t>SEGUIMIENTO OCI
CUARTO TRIMESTRE</t>
  </si>
  <si>
    <t>(32) RESULTADO INDICADOR</t>
  </si>
  <si>
    <t>(36) ANÁLISIS SEGUIMIENTO ENTIDAD</t>
  </si>
  <si>
    <t>(40) EFICACIA ENTIDAD</t>
  </si>
  <si>
    <t>(76) ESTADO Y EVALUACIÓN ENTIDAD</t>
  </si>
  <si>
    <t>(80) ESTADO Y EVALUACIÓN AUDITOR</t>
  </si>
  <si>
    <t>126PE01-PR08-F2 Plan de Mejoramiento consolidado</t>
  </si>
  <si>
    <t>SECRETARIA DISTRITAL DE AMBIENTE</t>
  </si>
  <si>
    <t>MODALIDAD</t>
  </si>
  <si>
    <t>Incumplida</t>
  </si>
  <si>
    <t>Según el reporte de la SRHS en su radicado 2018IE19487, se evidencia que no se ha cumplido la acción propuesta, pues todavía faltan por consolidar decisiones de fondo en 146 Estaciones del universo de 291.</t>
  </si>
  <si>
    <t>2016-09-02</t>
  </si>
  <si>
    <t>2017-08-26</t>
  </si>
  <si>
    <t>SRHS</t>
  </si>
  <si>
    <t>ACTUACIONES ADMINISTRATIVAS QUE RESUELVEN EL TRÁMITE DE PERMISO DE VERTIMIENTOS DE LAS EDS/ TOTAL (291) SOLICITUDES DE PERMISO DE VERTIMIENTOS SIN DECISIÓN DE FONDO *100</t>
  </si>
  <si>
    <t>ATENDER Y DECIDIR DE FONDO LAS SOLICITUDES DE PERMISO DE VERTIMIENTOS RADICADAS POR LAS ESTACIONES DE SERVICIO.</t>
  </si>
  <si>
    <t>LA SITUACIÓN DESCRITA TIENE COMO CAUSA LA INAPLICACIÓN DE LOS PROCEDIMIENTOS ESTABLECIDOS, ASÍ COMO, LA INEFICIENCIA ESPECIALMENTE CONFIGURADA DURANTE LOS AÑOS 2011 A 2014, EN RELACIÓN CON IAS FUNCIONES DE CONTROL Y SEGUIMIENTO.</t>
  </si>
  <si>
    <t>HALLAZGO ADMINISTRATIVO CON PRESUNTA INCIDENCIA DISCIPLINARIA, POR NO ADELANTAR CON CELERIDAD Y EFICACIA LA GESTIÓN PARA DECIDIR LAS SOLICITUDES DE PERMISO DE VERTIMIENTOS PRESENTADAS POR LAS ESTACIONES DE SERVICIO.</t>
  </si>
  <si>
    <t>3.1.7</t>
  </si>
  <si>
    <t>N/A</t>
  </si>
  <si>
    <t>126</t>
  </si>
  <si>
    <t>2016-08-25</t>
  </si>
  <si>
    <t>En ejecución</t>
  </si>
  <si>
    <t>SCAAV</t>
  </si>
  <si>
    <t>2018-11-21</t>
  </si>
  <si>
    <t>2017-11-22</t>
  </si>
  <si>
    <t>NO. DE PQR S ATENDIDOS EN TÉRMINO/ NO. TOTAL DE PQR´S RECIBIDOS</t>
  </si>
  <si>
    <t>PQR S ATENDIDOS EN TÉRMINO</t>
  </si>
  <si>
    <t>ESTABLECER COMO MECANISMO DE CONTROL UN REPORTE SEMANAL CON ALERTAS, COMUNICANDO AL GRUPO DE RUIDO Y AL SUBDIRECTOR DE CALIDAD DE AIRE, AUDITIVA Y VISUAL EL ESTADO DE CUMPLIMIENTO DE LOS PQR S ALLEGADOS EN MATERIA AUDITIVA</t>
  </si>
  <si>
    <t>NO ATENDER DE FONDO LAS PETICIONES, QUEJAS Y RECLAMOS RELACIONADOS CON LA CONTAMINACIÓN AUDITIVA DE LA CIUDAD. EN UN PRIMER ESCENARIO LA ATENCIÓN A LAS PETICIONES NO FUE DE FONDO, LA OTRA SITUACIÓN CORRESPONDE A SOLICITUDES RESPECTO DE LAS CUALES NO SE ATENDIÓ EL RESPECTIVO REQUERIMIENTO.  SE DEBE A LA FALTA DE GESTIÓN DE LA SDA PARA ATENDER CON LA OPORTUNIDAD DEBIDA LAS PETICIONES QUE RECIBE, EN CONTRAVÍA DE LOS PRINCIPIOS DE EFICIENCIA, EFICACIA, TRANSPARENCIA, ECONOMÍA Y CELERIDAD.</t>
  </si>
  <si>
    <t>HALLAZGO ADMINISTRATIVO CON PRESUNTA INCIDENCIA DISCIPLINARIA, POR NO ATENDER DE FONDO LAS PETICIONES, QUEJAS Y RECLAMOS RELACIONADOS CON LA CONTAMINACIÓN AUDITIVA DE LA CIUDAD</t>
  </si>
  <si>
    <t>4.1.1</t>
  </si>
  <si>
    <t>Control Fiscal Interno</t>
  </si>
  <si>
    <t>Control Gestión</t>
  </si>
  <si>
    <t>02 - AUDITORIA DE DESEMPEÑO</t>
  </si>
  <si>
    <t>En revisión OCI 2018</t>
  </si>
  <si>
    <t>2018-06-30</t>
  </si>
  <si>
    <t>2017-08-28</t>
  </si>
  <si>
    <t>DERECHOS DE PETICIÓN ATENDIDOS OPORTUNAMENTE / NÚMERO DE DERECHOS DE PETICIÓN RECIBIDOS</t>
  </si>
  <si>
    <t>DERECHOS DE PETICIÓN ATENDIDOS OPORTUNAMENTE.</t>
  </si>
  <si>
    <t>ATENDER OPORTUNAMENTE LOS DERECHOS DE PETICIÓN RELACIONADOS CON LA CONTAMINACIÓN DEL AIRE DE LA CIUDAD (FUENTES FIJAS, FUENTES MÓVILES).</t>
  </si>
  <si>
    <t>ESTA SITUACIÓN SE DEBE A LA FALTA DE GESTIÓN DE LA SDA PARA ATENDER CON LA OPORTUNIDAD DEBIDA LAS PETICIONES QUE RECIBE, EN CONTRAVÍA DE LOS PRINCIPIOS DE EFICIENCIA, EFICACIA, TRANSPARENCIA, ECONOMÍA Y CELERIDAD. LAS CIRCUNSTANCIAS DESCRITAS AFECTAN A LOS RESPECTIVOS PETICIONARIOS QUE NO CUENTAN CON UNA OPORTUNA RESPUESTA, ADEMÁS DEL IMPACTO NEGATIVO QUE SE GENERA EN LA ACTIVIDAD INSTITUCIONAL POR CUENTA DE ESA INADECUADA GESTIÓN.</t>
  </si>
  <si>
    <t>HALLAZGO DE CARÁCTER ADMINISTRATIVO CON PRESUNTA INCIDENCIA DISCIPLINARIA, POR NO ATENDER LOS DERECHOS DE PETICIÓN RELACIONADOS CON LA DESCONTAMINACIÓN DEL AIRE DE LA CIUDAD, DENTRO DE LOS PLAZOS PREVISTOS EN EL RESPECTIVO MARCO NORMATIVO.</t>
  </si>
  <si>
    <t>Control de Resultados</t>
  </si>
  <si>
    <t>2017-08-25</t>
  </si>
  <si>
    <t>SER</t>
  </si>
  <si>
    <t>2018-12-31</t>
  </si>
  <si>
    <t>2018-02-12</t>
  </si>
  <si>
    <t>PETICIONES CON SOLICITUD DE AMPLIACIÓN DE PLAZO / TOTAL DE RESPUESTAS EXTEMPORÁNEAS</t>
  </si>
  <si>
    <t>SOLICITUDES RADICADAS POR AMPLIACIÓN TÉRMINO DE RESPUESTA</t>
  </si>
  <si>
    <t>INFORMAR  AL PETICIONARIO AMPLIACIÓN DEL PLAZO DE RESPUESTA PARA ATENCIÓN A LOS DERECHOS DE PETICIÓN QUE ASÍ LO REQUIERAN; LO ANTERIOR DE CONFORMIDAD CON LO ESTIPULADO EN EL PARÁGRAFO DEL ARTÍCULO 14 DEL DECRETO 1437 DE 2011, REGULADO POR LA LEY 1755 DE 2015.</t>
  </si>
  <si>
    <t>SE EVIDENCIARON RESPUESTAS REMITIDAS EN FORMA EXTEMPORÁNEA</t>
  </si>
  <si>
    <t>HALLAZGO ADMINISTRATIVO CON PRESUNTA INCIDENCIA DISCIPLINARIA, POR NO ATENDER DENTRO DE LOS PLAZOS LEGALES, LOS DERECHOS DE PETICIÓN RELACIONADOS CON LA GESTIÓN EN LOS PARQUES ECOLÓGICOS DISTRITALES DE HUMEDAL, EN LAS VIGENCIAS 2015 Y 2016.</t>
  </si>
  <si>
    <t>Planes, Programas y Proyectos</t>
  </si>
  <si>
    <t>2018-01-29</t>
  </si>
  <si>
    <t>Cumplida</t>
  </si>
  <si>
    <t>En el mes de octubre se anexa copia del acta de reunión que se realizó entre el Subdirector y los coordinadores de los equipos de trabajo de la SCASP y en la cual se impartió la directriz señalada en la acción de mejora.</t>
  </si>
  <si>
    <t>SCASP</t>
  </si>
  <si>
    <t>2017-11-30</t>
  </si>
  <si>
    <t>2017-01-30</t>
  </si>
  <si>
    <t>IAAPS CORRECTAMENTE DILIGENCIADOS/ IAAPS DILIGENCIADOS</t>
  </si>
  <si>
    <t>CUMPLIMIENTO DE DIRECTRIZ</t>
  </si>
  <si>
    <t>IMPARTIR UNA DIRECTRIZ A TRAVÉS DE LA CUAL, LA SUBDIRECCIÓN DE CONTROL AMBIENTAL AL SECTOR PÚBLICO, DETERMINE QUE LOS CONTRATISTAS REPORTEN Y  SOPORTEN EN LOS INFORMES MENSUALES DE ACTIVIDADES Y AUTORIZACIÓN DE PAGO (IAAP), EL CUMPLIMIENTO DE SUS OBLIGACIONES CONFORME A LO PACTADO CONTRACTUALMENTE.</t>
  </si>
  <si>
    <t>DEFICIENCIAS EN EL EJERCICIO DE LA SUPERVISIÓN PARA REALIZAR UN ADECUADO CONTROL PARA QUE SE REALICEN TODAS LAS OBLIGACIONES Y ACTIVIDADES PACTADAS CON EL CONTRATISTA Y CON EL RIGOR DEBIDO EN EL CUMPLIMIENTO DE LAS OBLIGACIONES ESPECÍFICAS DEL CONTRATO.</t>
  </si>
  <si>
    <t>HALLAZGO ADMINISTRATIVO POR FALTA DE CONTROL Y SEGUIMIENTO DE LA SUPERVISIÓN DE LOS CONTRATOS SDA-294-2014, SDA-310-2014 Y SDA-338-2015, EN CUMPLIMIENTO DE LAS ACTIVIDADES RELACIONADAS CON LAS OBLIGACIONES ESPECÍFICAS DEL CONTRATISTA</t>
  </si>
  <si>
    <t>3.5</t>
  </si>
  <si>
    <t>Gestión Contractual</t>
  </si>
  <si>
    <t>2017-01-19</t>
  </si>
  <si>
    <t>Corte 2018-04-30. Se evidenció que el procedimiento fue actualizado mediante resolución 3217 del 15/11/17.
En este procedimiento se estableció en un lineamiento lo siguiente: " • La elaboración de los contratos se realizará con base en los modelos, formatos y minutas que figuran en el aplicativo del Sistema Integrado de Gestión (SIG) y en los aplicativos que la SDA haya dispuesto para tal fin. Los cuales deben ser suscritos inicialmente por el futuro contratista y luego por la Administración".
Se aclara que el procedimiento se actualizó de nuevo mediante el radicado 2018IE139366 el 15/06/18 (continua el lineamiento).</t>
  </si>
  <si>
    <t>SC</t>
  </si>
  <si>
    <t>2018-01-30</t>
  </si>
  <si>
    <t>PROCEDIMIENTO AJUSTADO</t>
  </si>
  <si>
    <t>AJUSTAR EL PROCEDIMIENTO "ESTRUCTURACIÓN DE ESTUDIOS PREVIOS MODALIDAD CONTRATACIÓN DIRECTA 126PA04-PR33", E INCLUIR UN LINEAMIENTO DE FECHAR Y FIRMAR TODOS LOS DOCUMENTOS SOPORTES DEL CONTRATO DONDE SE ACLARE QUE PRIMERO FIRMA EL CONTRATISTA Y LUEGO LA ADMINISTRACIÓN.</t>
  </si>
  <si>
    <t>ELLO OBEDECE AL INEFICIENTE MANEJO DE LA SDA FRENTE A LOS REPORTES QUE PERMANENTEMENTE DEBEN EFECTUARSE EN EL SIVICOF, ASÍ COMO A LA FALTA DE CUIDADO EN LA LIQUIDACIÓN DE LOS CONTRATOS Y LA FECHA QUE SE ASIGNA A LA MISMA, QUE NO PUEDE SER OTRA QUE LA DE SU SUSCRIPCIÓN EN TIEMPO REAL. LA SITUACIÓN DESCRITA IMPIDE TENER LA INFORMACIÓN COMPLETA EN EL SIVICOF, EN TANTO QUE GENERA INCERTIDUMBRE FRENTE AL ASPECTO TEMPORAL DEL PERFECCIONAMIENTO DE LA LIQUIDACIÓN DE UN CONTRATO</t>
  </si>
  <si>
    <t>HALLAZGO DE CARÁCTER ADMINISTRATIVO, POR NO REPORTAR EN EL SIVICOF EL ACTA DE LIQUIDACIÓN DEL CONTRATO 1388 DE 2014, Y POR CUANTO LA MISMA TIENE FECHA DISTINTA A LA DE SU SUSCRIPCIÓN.</t>
  </si>
  <si>
    <t>3.2.9</t>
  </si>
  <si>
    <t xml:space="preserve">Corte 2018-04-30. Para dar cumplimiento a este hallazgo se preparó la cartilla manual de supervisión e interventoría, la cual fue socializada por correo electrónico el 29/12/17, a los servidores de la SDA, tratando el tema de los riesgos en la contratación. (respuesta de la DGC mediante el radicado No. 2018IE151621)
</t>
  </si>
  <si>
    <t>2018-03-30</t>
  </si>
  <si>
    <t>INSTRUCTIVO REALIZADO Y SOCIALIZADO.</t>
  </si>
  <si>
    <t>INSTRUCTIVO</t>
  </si>
  <si>
    <t>REALIZAR Y SOCIALIZAR CON LOS SUPERVISORES DE CONTRATOS UN INSTRUCTIVO FRENTE A LOS RIESGOS DE LA CONTRATACIÓN POR INCUMPLIMIENTO A LAS NORMAS RELATIVAS AL EJERCICIO INDEBIDO DE LAS FUNCIONES DE SUPERVISIÓN.</t>
  </si>
  <si>
    <t>LAS CIRCUNSTANCIAS EXPUESTAS SE DEBEN AL INCUMPLIMIENTO DEL MARCO NORMATIVO, QUE INCLUYE EL PROPIO EXPEDIDO POR LA SDA, COMO LOS MANUALES DE CONTRATACIÓN, FRENTE AL NECESARIO SEGUIMIENTO Y CONTROL A LOS CONTRATOS ASIGNADOS. AL NO EJERCER SEGUIMIENTO Y CONTROL AL CONTRATO DE MANERA EFICIENTE Y OPORTUNA, NO SE ASEGURA EL CUMPLIMIENTO DE LAS OBLIGACIONES CONTRACTUALES, LO QUE GENERA RIESGO EN RELACIÓN CON LOS RECURSOS PÚBLICOS Y LA MATERIALIZACIÓN DE LAS METAS INSTITUCIONALES.</t>
  </si>
  <si>
    <t>HALLAZGO DE CARÁCTER ADMINISTRATIVO, CON PRESUNTA INCIDENCIA DISCIPLINARIA, POR INCONSISTENCIAS PRESENTADAS EN LA SUPERVISIÓN DE LOS CONTRATOS 1003 DE 2013, 1237 DE 2016 Y 1023 DE 2013.</t>
  </si>
  <si>
    <t>3.2.7</t>
  </si>
  <si>
    <t>INFORMES Y SOPORTES DE CONVENIO ENVIADOS /TOTAL DE SOPORTES DEL CONVENIO</t>
  </si>
  <si>
    <t>REMISIÓN INFORMES Y SOPORTES DEL CONVENIO</t>
  </si>
  <si>
    <t>REMITIR A LA SUBDIRECCIÓN CONTRACTUAL  TODOS LOS INFORMES Y DOCUMENTOS SOPORTES DE LA EJECUCIÓN DEL CONVENIO 1535 DE 2016</t>
  </si>
  <si>
    <t>FALTA JUSTIFICACIÓN PÓRROGA, DEBILIDADES EN LA SUPERVISIÓN, SOPORTES INCOMPLETOS EN LOS CONTRATOS</t>
  </si>
  <si>
    <t>HALLAZGO ADMINISTRATIVO CON PRESUNTA INCIDENCIA DISCIPLINARIA, POR INCONSISTENCIAS EN LA SUPERVISIÓN DEL CONVENIO INTERADMINISTRATIVO 1535 DE 2016.</t>
  </si>
  <si>
    <t>DGA</t>
  </si>
  <si>
    <t>2018-03-01</t>
  </si>
  <si>
    <t>NÚMERO DE CAPACITACIONES REALIZADAS EN FORMULACIÓN DE ESTUDIOS PREVIOS/ TOTAL CAPACITACIONES EN FORMULACIÓN DE ESTUDIOS PREVIOS PROGRAMADAS</t>
  </si>
  <si>
    <t>CAPACITACIONES EN FORMULACIÓN DE ESTUDIOS PREVIOS EN PROCESOS DE SELECCIÓN</t>
  </si>
  <si>
    <t>CAPACITAR A LOS RESPONSABLES DE LA PARTE TÉCNICA  DE APOYO EN LA FORMULACIÓN DE LOS ESTUDIOS PREVIOS EN LOS PROCESOS DE SELECCIÓN</t>
  </si>
  <si>
    <t>DEFICIENCIAS EN LA FORMULACIÓN DEL PRODUCTO 4 RELACIONADO CON EL ARTÍCULO CIENTIFICO, YA QUE EN EL ESTUDIO PREVIO NO SE DELIMITÓ EL ALCANCE Y CONTENIDO DEL MISMO.</t>
  </si>
  <si>
    <t>HALLAZGO ADMINISTRATIVO CON PRESUNTA INCIDENCIA DISCIPLINARIA, POR NO CUMPLIR INTEGRALMENTE EL ORDINAL 4 DEL NUMERAL 2.2. DE LA CLÁUSULA SEGUNDA DEL CONTRATO DE CONSULTORÍA 1411 DE 2015.</t>
  </si>
  <si>
    <t>3.2.6</t>
  </si>
  <si>
    <t>NÚMERO DE ESTUDIOS PREVIOS DE LOS PROCESOS DE SELECCIÓN  VERIFICADOS/ NÚMERO TOTAL DE ESTUDIOS PREVIOS DE PROCESOS DE SELECCIÓN REALIZADOS *100</t>
  </si>
  <si>
    <t>PORCENTAJE DE ESTUDIOS PREVIOS PROCESOS DE SELECCIÓN VERIFICADOS</t>
  </si>
  <si>
    <t>REVISAR QUE EN LOS ESTUDIOS PREVIOS DE LOS PROCESOS DE SELECCIÓN QUE FORMULA DGA  HAYA MAYOR ESPECIFICIDAD Y  CLARIDAD EN EL CONTENIDO DE LOS PRODUCTOS SOLICITADOS.</t>
  </si>
  <si>
    <t>ACTAS DE REUNIÓN DE COORDINACIÓN</t>
  </si>
  <si>
    <t>COORDINACIÓN INTERINSTITUCIONAL</t>
  </si>
  <si>
    <t>REALIZAR COORDINACIÓN INTERINSTITUCIONAL CON EL FIN DE ESTABLECER LA EJECUCIÓN DE ACCIONES COMPARTIDAS EN LOS PEDH QUE ASÍ LO REQUIERAN.</t>
  </si>
  <si>
    <t>FALTA DE COORDINACIÓN CON   OTRAS ENTIDADES DE LA ADMINISTRACIÓN DISTRITAL PARA LA EJECUCIÓN DE ACTIVIDADES DE CONTRATACIÓN PARA HUMEDALES</t>
  </si>
  <si>
    <t>HALLAZGO ADMINISTRATIVO CON PRESUNTA INCIDENCIA DISCIPLINARIA, POR INCONSISTENCIAS EN LA PLANEACIÓN Y EJECUCIÓN DEL CONTRATO DE PRESTACIÓN DE SERVICIOS 1431 DE 2015.</t>
  </si>
  <si>
    <t>3.2.5</t>
  </si>
  <si>
    <t>Corte 2018-04-30. Se evidenció que mediante correo electrónico del día 9/4/18 se socializó a la Subdirectora Contractual algunos procedimientos entre los cuales se encontraba el procedimiento 126PG01-PR05, así mismo se observó el listado de asistencia a la socialización de dicho procedimiento al personal de la Subdirección Contractual.</t>
  </si>
  <si>
    <t>2018-04-30</t>
  </si>
  <si>
    <t>NO. DE SOCIALIZACIONES REALIZADAS  DEL PROCEDIMIENTO:  126PG01-PR05 ELABORACIÓN Y PRESENTACIÓN DE INFORMES DE RENDICIÓN DE LA CUENTA A LA CONTRALORÍA DE BOGOTÁ D.C.</t>
  </si>
  <si>
    <t>SOCIALIZACIÓN DEL PROCEDIMIENTO</t>
  </si>
  <si>
    <t>SOCIALIZAR EL PROCEDIMIENTO 126PG01-PR05 ELABORACIÓN Y PRESENTACIÓN DE INFORMES DE RENDICIÓN DE LA CUENTA A LA CONTRALORÍA DE BOGOTÁ D.C. AL INTERIOR AL EQUIPO DE LA SUBDIRECCIÓN CONTRACTUAL</t>
  </si>
  <si>
    <t>RESPECTO DEL CONTRATO DE PRESTACIÓN DE SERVICIOS PROFESIONALES 595 SUSCRITO EL 04-02-2015, SE EVIDENCIA EL REGISTRO DE DICHA ACTUACIÓN EN LA RENDICIÓN DE LA CUENTA MENSUAL CON FECHA DE RECEPCIÓN EN SIVICOF DEL 12 DE MARZO DE 2015, TRANSCURRIDOS NUEVE (9) DÍAS HÁBILES.</t>
  </si>
  <si>
    <t>HALLAZGO ADMINISTRATIVO CON PRESUNTA INCIDENCIA DISCIPLINARIA, POR NO REPORTAR EN EL SIVICOF LA MODIFICACIÓN 1 AL CONTRATO 1257 DE 2015 Y POR REPORTE EXTEMPORÁNEO DEL CONTRATO 595 DE 2015</t>
  </si>
  <si>
    <t xml:space="preserve">Corte 2018-04-30. Se evidenció que mediante resolución 3625 expedida el 15/12/17 con radicado 2017EE254996 y proceso 3936013, se adopto la ultima escala de honorarios para los contratos de prestación de servicios y de apoyo a la gestión </t>
  </si>
  <si>
    <t>RESOLUCIÓN DE HONORARIOS REVISADA Y AJUSTADA CUANDO SEA NECESARIO.</t>
  </si>
  <si>
    <t>ACTA DE REVISIÓN DE LA RESOLUCIÓN DE HONORARIOS</t>
  </si>
  <si>
    <t>REVISAR LA RESOLUCIÓN DE HONORARIOS CON EL FIN DE VERIFICAR QUE SE ENCUENTRA ACORDE CON LA NORMATIVIDAD VIGENTE Y DARLE  ESTRICTRO CUMPLIMIENTO EN EL SENTIDO DE LA VERIFICACIÓN DE ESTUDIOS O SUS EQUIVALENTES.</t>
  </si>
  <si>
    <t>LAS CIRCUNSTANCIAS ANALIZADAS TIENEN ORIGEN EN LA FALTA DE CUMPLIMIENTO DEL RESPECTIVO MARCO NORMATIVO, DE MODO QUE LA ENTIDAD NO VERIFICA ADECUADAMENTE LA EXPERIENCIA REQUERIDA PARA LOS CONTRATOS DE PRESTACIÓN DE SERVICIOS PROFESIONALES Y DE APOYO A LA GESTIÓN, LO CUAL REALIZA DE MANERA INEFICAZ, AL NO VELAR POR LA MATERIALIZACIÓN DE ESA VERIFICACIÓN EN LAS CONDICIONES QUE LA REGLAMENTACIÓN Y EL EJERCICIO DE LA FUNCIÓN ADMINISTRATIVA IMPONEN.</t>
  </si>
  <si>
    <t>HALLAZGO DE CARÁCTER ADMINISTRATIVO CON PRESUNTA INCIDENCIA DISCIPLINARIA, POR VALIDAR EXPERIENCIA INSUFICIENTEMENTE ACREDITADA, EN CONTRATOS DE PRESTACIÓN DE SERVICIOS PROFESIONALES Y DE APOYO A LA GESTIÓN.</t>
  </si>
  <si>
    <t>NO. DE CAPACITACIONES REALIZADAS A SUPERVISORES Y CONTRATISTAS /TOTAL DE CAPACITACIONES PROGRAMADAS</t>
  </si>
  <si>
    <t>CAPACITACIÓN SOBRE ADECUADO DILIGENCIAMIENTO Y SOPORTE DEL IAAP.</t>
  </si>
  <si>
    <t>EFECTUAR CAPACITACIÓN  SOBRE LAS DIRECTRICES  A SEGUIR  PARA EVIDENCIAR LA EJECUCIÓN CONTRACTUAL SEGÚN LOS SOPORTES ADJUNTADOS POR LOS CONTRATISTAS DEL GRUPO RUIDO</t>
  </si>
  <si>
    <t>NO HAY UNA ADECUADA PLANEACIÓN Y ADEMÁS EN VARIOS CASOS NO SE ESTRUCTURAN LAS OBLIGACIONES EN FORMA CLARA, COHERENTE Y VERIFICABLE, COMO TAMPOCO SE EXIGEN SOPORTES IDÓNEOS PARA ACREDITAR LA EJECUCIÓN.</t>
  </si>
  <si>
    <t>HALLAZGO ADMINISTRATIVO CON PRESUNTA INCIDENCIA DISCIPLINARIA, POR LA INADECUADA ESTRUCTURACIÓN DE LOS SOPORTES QUE ACREDITAN LA EJECUCIÓN DE LOS CONTRATOS DE PRESTACIÓN DE SERVICIOS PROFESIONALES</t>
  </si>
  <si>
    <t>3.2.4</t>
  </si>
  <si>
    <t>DGC - SC  - SER</t>
  </si>
  <si>
    <t>MANUAL ACTUALIZADO</t>
  </si>
  <si>
    <t>ACTUALIZAR EL MANUAL DE SUPERVISIÓN E INTERVENTORÍA PARA QUE EN CASO DE TERMINACIÒN ANTICIPADA, CESIÒN O CUALQUIER EVENTUALIDAD CONTRACTUAL VENGA ACOMPAÑADA DEL CONCEPTO TÈCNICO DEL SUPERVISOR .</t>
  </si>
  <si>
    <t>POR DESCONOCIMIENTO DE LOS CAUSALES PARA TERMINACIÒN ANTICIPADA DE UN CONTRATO</t>
  </si>
  <si>
    <t>HALLAZGO ADMINISTRATIVO CON PRESUNTA INCIDENCIA DISCIPLINARIA, POR TERMINAR SIN JUSTIFICACIÓN EL CONTRATO DE PRESTACIÓN DE SERVICIOS PROFESIONALES 1414 DE 2015.</t>
  </si>
  <si>
    <t>PORCEDIMIENTO ACTUALIZADO</t>
  </si>
  <si>
    <t>PROCEDIMIENTO ACTUALIZADO</t>
  </si>
  <si>
    <t>SOCIALIZAR CON LOS PROFESIONALES DE LA SUBDIRECCIÒN CONTRACTUAL LA ACTUALIZACIÒN DEL PROCEDIMIENTO DE CELEBRACIÒN DE CONVENIOS DE ASOCIACIÒN CÓDIGO: 126PA04-PR18</t>
  </si>
  <si>
    <t>ERROR EN LA REVISIÒN DEL CLAUSULADO DE LA MINUTA DEL CONVENIO</t>
  </si>
  <si>
    <t>HALLAZGO ADMINISTRATIVO CON PRESUNTA INCIDENCIA DISCIPLINARIA, POR LA INADECUADA SUSCRIPCIÓN DEL CONVENIO DE ASOCIACIÓN 1525 DE 2016, INSUFICIENCIA EN LA COBERTURA DE LA GARANTÍA DE RESPONSABILIDAD CIVIL EXTRACONTRACTUAL, Y POR PACTAR GASTOS QUE NO CORRESPONDEN AL CUMPLIMIENTO DEL OBJETO.</t>
  </si>
  <si>
    <t>3.2.3</t>
  </si>
  <si>
    <t>CONTRATO ACTUALIZADO</t>
  </si>
  <si>
    <t>SE REALIZARÀ LA MODIFICACIÒN A LA MINUTA CORRESPONDIENTE AL CONTRATO DE ASOCIACIÒN DEL HALLAZGO.</t>
  </si>
  <si>
    <t>Corte 2018-04-30. Se evidenció relación de asistencia capacitación sobre Secop II, de fecha junio 1/18, liderada por la Subdirectora Contractual. Así mismo, se evidencio que quince (15) contratistas de la Subdirección Financiera cuentan con certificado de asistencia al programa de acompañamiento para el uso del SECOP II del 25/4/17 al 21/7/17.</t>
  </si>
  <si>
    <t>NO. DE CAPACITACIONES REALIZADAS/NO. DE CAPACITACIONES PROGRAMADAS AL EQUIPO DE LA SUBDIRECCIÓN CONTRACTUAL</t>
  </si>
  <si>
    <t>CAPACITACIONES SECOP II</t>
  </si>
  <si>
    <t>CAPACITACIÓN DE SECOP II AL EQUIPO DE LA SUBDIRECCIÓN CONTRACTUAL</t>
  </si>
  <si>
    <t>NO SE LLEVA A CABO UNA ADECUADA VERIFICACIÓN DE LOS REGISTROS QUE SE EFECTÚAN EN EL SECOP, NI DE LA DOCUMENTACIÓN QUE TIENE QUE SUBIRSE EN EL APLICATIVO, LO CUAL EVIDENCIA QUE NO SE HAN PERFECCIONADO CONTROLES PARA LOGRAR LA EFICIENCIA EN ESA ACTIVIDAD.</t>
  </si>
  <si>
    <t>HALLAZGO ADMINISTRATIVO CON PRESUNTA INCIDENCIA DISCIPLINARIA, POR NO PUBLICAR ADECUADAMENTE LOS DOCUMENTOS DEL PROCESO DE CONTRATACIÓN, EN EL SISTEMA ELECTRÓNICO PARA LA CONTRATACIÓN PÚBLICA – SECOP</t>
  </si>
  <si>
    <t>Corte 2018-04-30. Se evidenció listado de asistencia a capacitación sobre Manual de contratación y IAAP y dos presentación del día 9/04/18, para el grupo de ruido</t>
  </si>
  <si>
    <t>NO. DE CAPACITACIONES REALIZADAS A SUPERVISORES Y CONTRATISTAS DEL GRUPO /TOTAL DE CAPACITACIONES PROGRAMADAS DEL GRUPO RUIDO</t>
  </si>
  <si>
    <t>NÚMERO DE CAPACITACIONES REALIZADAS A SUPERVISORES Y CONTRATISTAS (SUPERVISIÓN Y PRESENTACIÓN DE CUENTAS) /TOTAL DE SUPERVISORES Y CONTRATISTAS DEL GRUPO RUIDO</t>
  </si>
  <si>
    <t xml:space="preserve">CAPACITACIÓN SOBRE EL MANUAL DE SUPERVISIÓN Y/O INTERVENTORÍA </t>
  </si>
  <si>
    <t>SE REALIZARON ALGUNAS ACTIVIDADES QUE SI BIEN ESTABAN DENTRO DEL MARCO OBLIGACIONAL, CORRESPONDIERON A GESTIONES DE OTROS GRUPOS Y NO AL DE RUIDO, LO CUAL RESULTABA CONTRARIO A LA RESPECTIVA META Y AL OBJETO PACTADO. (META “INTERVENIR 10 ÁREAS CRÍTICAS IDENTIFICADAS Y PRIORIZADAS EN LOS MAPAS DE RUIDO DE LA CIUDAD.”, DEL PROYECTO 574 “CONTROL DE DETERIORO AMBIENTAL EN LOS COMPONENTES AIRE Y PAISAJE”,).</t>
  </si>
  <si>
    <t>HALLAZGO ADMINISTRATIVO CON PRESUNTA INCIDENCIA DISCIPLINARIA, POR ASIGNAR ACTIVIDADES NO CIRCUNSCRITAS A LAS RESPECTIVAS METAS Y OBJETOS PACTADOS, EN CONTRATOS DE PRESTACIÓN DE SERVICIOS PROFESIONALES</t>
  </si>
  <si>
    <t>3.2.2</t>
  </si>
  <si>
    <t>SPPA</t>
  </si>
  <si>
    <t>ACTUALIZAR EL PROCEDIMIENTO "FORMULACIÓN Y/O AJUSTES DE POLÍTICAS Y/O INSTRUMENTOS DE PLANEACIÓN AMBIENTAL" CÓDIGO 26PM02-PR13, MEDIANTE LA INCLUSIÓN DE UN CONTROL PARA GARANTIZAR QUE SE VERIFIQUE LA PRESENCIA DE COMUNIDAD ÉTNICA.</t>
  </si>
  <si>
    <t>PLANEACIÓN INADECUADA EN EL PROCESO DE ESTRUCTURACIÓN DE LA ETAPA PRE-CONTRACTUAL DE LOS CONTRATOS DE CONSULTORÍA, EN LO REFERENTE A LA PRESENCIA DE COMUNIDADES INDÍGENAS ESTABLECIDAS EN TERRITORIOS SUSCEPTIBLES DE PMA</t>
  </si>
  <si>
    <t>HALLAZGO ADMINISTRATIVO CON PRESUNTA INCIDENCIA DISCIPLINARIA, POR INADECUADA PLANEACIÓN DEL CONTRATO DE CONSULTORÍA 1430 DE 2015 E INCONSISTENCIAS EN LA RESPECTIVA PÓLIZA DE RESPONSABILIDAD CIVIL EXTRACONTRACTUAL.</t>
  </si>
  <si>
    <t>DGC - SC</t>
  </si>
  <si>
    <t>PÓLIZAS ACTUALIZADAS / TOTAL DE PÓLIZAS PARA ACTUALIZACIÓN</t>
  </si>
  <si>
    <t>PÓLIZAS ACTUALIZADAS</t>
  </si>
  <si>
    <t>SOLICITAR A CADA UNO DE LOS SUPERVISORES REMITIR A LA SUBDIRECCIÒN CONTRACTUAL LAS PÒLIZAS ACTUALIZADAS CORRESPONDIENTES A RCE CON EL FIN DE VERIFICAR LA ACTUALIZACIÒN DE SU VALOR A LA VIGENCIA ACTUAL, PARA EL AMPARO CORRESPONDIENTE.</t>
  </si>
  <si>
    <t>INOBSERVANCIA DE LOS SUPERVISORES DE LA ACTUALIZACIÒN DE LOS VALORES DE LAS PÒLIZAS CORRESPONDIENTES A RCE</t>
  </si>
  <si>
    <t>CONSULTAS REALIZADAS</t>
  </si>
  <si>
    <t>CONSULTAR A LA SUPERINTENDENCIA FINANCIERA DE FRENTE A LA ESPECIFICIDAD Y DETERMINACIÒN DEL ASEGURADO, TOMADOR Y BENEFICIARIO EN LA CARATULA DE LA PÒLIZA DE RESPONSABILIDAD CIVIL EXTRACONTRACTUAL, PARA QUE DE ACUERDO A ÉSTE PRONUNCIAMIENTO SE TOMEN LAS MEDIDAS NECESARIAS.</t>
  </si>
  <si>
    <t>Se encuentra que la meta propuesta para esta acción aun no ha sido alcanzada, según lo corroborado en la verificación de priorizaciones aportadas por la SRHS en el radicado 2018IE19487</t>
  </si>
  <si>
    <t>2017-12-20</t>
  </si>
  <si>
    <t>2017-01-01</t>
  </si>
  <si>
    <t>NÚMERO DE USUARIOS INCLUIDOS EN EL PROGRAMA DE CONTROL DE CADA CUENCA /  NÚMERO DE USUSARIOS PRIORIZADOS EN EL PMAE.</t>
  </si>
  <si>
    <t>PRIORIZACIÓN DE  USUARIOS PARA CONTROL POR INCUMPLIMIENTO EN EL PMAE</t>
  </si>
  <si>
    <t>PRIORIZAR LOS RESULTADOS DEL PROGRAMA DE MONITOREO DE AFLUENTES Y EFLUENTES DE LOS SECTORES PRODUCTIVOS, SEGÚN SU NIVEL DE INCUMPLIMIENTO A LA NORMA DE VERTIMIENTOS VIGENTE Y APLICABLE E INCLUIR LOS USUARIOS PRIORIZADOS EN LOS  PROGRAMAS DE CONTROL DE VERTIMIENTOS DE CADA CUENCA DE LA CIUDAD (TORCA, SALITRE, FUCHA Y TUNJUELO).</t>
  </si>
  <si>
    <t>LA SUBDIRECCIÓN DEL RECURSO HÍDRICO Y DEL SUELO QUE TIENE POR OBJETO ADELANTAR LOS PROCESOS TÉCNICO-JURÍDICOS NECESARIOS PARA EL CUMPLIMIENTO DE LAS REGULACIONES Y CONTROLES AMBIENTALES, NO HA ESTABLECIDO LOS MOTIVOS POR LOS CUALES LOS RESULTADOS DEL PROGRAMA DE MONITOREO A AFLUENTES Y EFLUENTES DEL D.C AÑOS 2013 -2016 NO HAN SERVIDO DE INSUMO PARA DEFINIR ACCIONES, MEDIDAS Y/O PROGRAMAS TENDIENTES A MEJORAR LA CALIDAD DEL RECURSO HÍDRICO DE LAS FUENTES.</t>
  </si>
  <si>
    <t>HALLAZGO ADMINISTRATIVO, POR FALTA DE FORTALECIMIENTO EN LAS MEDIDAS COMPLEMENTARIAS DEL MONITOREO A LA CALIDAD Y CANTIDAD DEL AGUA Y DE VERTIMIENTOS A FUENTES SUPERFICIALES.</t>
  </si>
  <si>
    <t>3.2.1.9</t>
  </si>
  <si>
    <t>2016-12-22</t>
  </si>
  <si>
    <t>Se constata que los productos del Contrato No. 1430 de 2015, fueron recibidos a satisfacción por parte de la supervisión contractual, lo cual implica haber recibido la formulación de los PMA para los PEDH El Tunjo y El Salitre, estando pendiente su adopción.
En lo que tiene que ver con el PEDH La Isla, se evidencia que actualmente persiste el tramite de Consulta Previa ante las instancias pertinentes.</t>
  </si>
  <si>
    <t>PLANES DE MANEJO ADOPTADOS</t>
  </si>
  <si>
    <t>PLANES DE MANEJO ADOPTADOS.</t>
  </si>
  <si>
    <t>FORMULAR LOS PLANES DE MANEJO AMBIENTAL PARA LOS HUMEDALES EL SALITE, EL TUNJO Y LA ISLA.</t>
  </si>
  <si>
    <t>LA FALTA DE LOS PMA PARA LAS ÁREAS MENCIONADAS, SE ORIGINA EN QUE LA SDA NO LOS HA PRIORIZADO PARA TALES EFECTOS. EL HECHO DE NO CONTAR CON LOS MISMOS, LIMITA LA IMPLEMENTACIÓN DE LAS MEDIDAS QUE SON NECESARIAS PARA SU CONSERVACIÓN Y RECUPERACIÓN Y DEJA EN RIESGO LA PROTECCIÓN Y MEJORAMIENTO DE ESTAS ÁREAS, LAS CUALES CONTIENEN ECOSISTEMAS VALIOSOS Y ACTIVOS NATURALES DE VALOR ÚNICO.</t>
  </si>
  <si>
    <t>HALLAZGO ADMINISTRATIVO POR NO CONTAR CON LOS PLANES DE MANEJO AMBIENTAL DE LOS HUMEDALES DE EL SALITRE, TUNJO Y LA ISLA</t>
  </si>
  <si>
    <t>3.2.1.8</t>
  </si>
  <si>
    <t>En el radicado 2018IE19487 la SRHS aporta las evidencias acerca de lo avanzado en la ejecución de esta acción, a partir de esto se concluye que no se ha alcanzado la meta estipulada para la acción, por lo que persiste el incumplimiento.</t>
  </si>
  <si>
    <t>ACCIONES DE CONTROL A LOS USUARIOS IDENTIFICADOS COMO GENERADORES DE VERTIMIENTOS / TOTAL DE USUARIOS IDENTIFICADOS COMO GENERADORES DE VERTIMIENTOS OBJETO DE REGISTRO O PERMISO DE VERTIMIENTOS</t>
  </si>
  <si>
    <t>ACCIONES DE CONTROL A LOS USUARIOS IDENTIFICADOS COMO GENERADORES DE VERTIMIENTOS</t>
  </si>
  <si>
    <t>REALIZAR ACCIONES DE CONTROL Y SEGUIMIENTO SOBRE EL 40% DE LOS USUARIOS QUE FUERON IDENTIFICADOS COMO GENERADORES DE VERTIMIENTOS OBJETO DE REGISTRO O PERMISO DE VERTIMIENTOS. NOTA: ENTIÉNDASE IDENTIFICADOS COMO LA POBLACIÓN DE USUARIOS RELACIONADA</t>
  </si>
  <si>
    <t>INADECUADA GESTIÓN DE CONTROL Y SEGUIMIENTO A LOS USUARIOS, ESTABLECIMIENTOS E INDUSTRIAS QUE TIENEN EL DEBER DE REGISTRAR SUS VERTIMIENTOS Y EN ESPECIAL DE AQUELLAS QUE DEBEN CONTAR CON EL RESPECTIVO PERMISO. LO MENCIONADO TRAE REPERCUSIONES NEGATIVAS SOBRE EL RECURSO HÍDRICO DE LA CIUDAD CONSIDERANDO QUE SE VIERTEN A LA RED DE ALCANTARILLADO.</t>
  </si>
  <si>
    <t>HALLAZGO ADMINISTRATIVO CON PRESUNTA INCIDENCIA DISCIPLINARIA, POR DEFICIENCIA EN LAS ACTUACIONES FRENTE A USUARIOS SIN REGISTRO NI PERMISO DE VERTIMIENTOS ESTANDO OBLIGADOS A ELLO</t>
  </si>
  <si>
    <t>3.2.1.10</t>
  </si>
  <si>
    <t>ACTUALIZAR EL PROCEDIMIENTO SUSCRIPCIÓN Y LEGALIZACIÓN DE CONTRATOS  CÓDIGO: 126PA04-PR37 EN EL SENTIDO DE INCLUIR LINEAMIENTOS Y POLITICAS DE OPERACIÒN.</t>
  </si>
  <si>
    <t>FALTA DE CONTROLES EN EL PROCEDIMIENTO 126PA04-PR37 SUSCRIPCIÒN Y LEGALIZACIÒN DE CONTRATOS.</t>
  </si>
  <si>
    <t>HALLAZGO ADMINISTRATIVO, POR LA EJECUCIÓN DEL CONTRATO DE PRESTACIÓN DE SERVICIOS PROFESIONALES 1019 DE 2015 POR PARTE DEL CONTRATISTA CESIONARIO, SIN TENER APROBADA LA RESPECTIVA PÓLIZA DE CUMPLIMIENTO.</t>
  </si>
  <si>
    <t>3.2.1</t>
  </si>
  <si>
    <t>Corte 2018-04-30. Mediante resolución 170 del 24/01/18 se aprobó ultima actualización al procedimiento 126PA04-PR37 suscripción y legalización de contratos, el cual fue socializado por el correo institucional</t>
  </si>
  <si>
    <t>NO. DE SOCIALIZACIONES REALIZADAS - SUBDIRECCIÓN CONTRACTUAL /NO. DE SOCIALIZACIONES PROGRAMADAS - SUBDIRECCIÓN CONTRACTUAL</t>
  </si>
  <si>
    <t>PROCEDIMIENTO SOCIALIZADO</t>
  </si>
  <si>
    <t>SOCIALIZAR EL PROCEDIMIENTO  126 PA 04-PR 37 AL EQUIPO DE TRABAJO DE LA SUBDIRECCIÓN CONTRACTUAL</t>
  </si>
  <si>
    <t>COMO PUEDE APRECIARSE, LOS VALORES ASEGURADOS EN EL ANEXO MODIFICATORIO DE LA PÓLIZA, NO SE AJUSTARON A LOS PORCENTAJES PREVISTOS EN LA CLÁUSULA OCTAVA DEL CONTRATO, CUYO REFERENTE ERA LA SUMA TOTAL PACTADA INCLUIDA LA ADICIÓN.</t>
  </si>
  <si>
    <t>HALLAZGO ADMINISTRATIVO CON PRESUNTA INCIDENCIA DISCIPLINARIA, POR DEFICIENCIAS EN LA APROBACIÓN DEL ANEXO MODIFICATORIO DE LA GARANTÍA DEL CONTRATO 181 DE 2015</t>
  </si>
  <si>
    <t xml:space="preserve">Corte 2018-04-30. Mediante resolución 3625 expedida el 15/12/17 con radicado 2017EE254996 y proceso 3936013, se adopto la ultima escala de honorarios para los contratos de prestación de servicios y de apoyo a la gestión </t>
  </si>
  <si>
    <t>RESOLUCIÓN DE HONORARIOS REVISADA Y AJUSTADA SEGÚN CONCLUSIONES DEL ACTA.</t>
  </si>
  <si>
    <t>LAS CIRCUNSTANCIAS ESTABLECIDAS SE GENERARON POR UNA GESTIÓN FISCAL ANTIECONÓMICA, INEFICAZ E INEFICIENTE, TENIENDO EN CUENTA QUE LA ENTIDAD NO CUMPLE ESTRICTAMENTE LO DISPUESTO PARA EFECTOS DE VERIFICAR LA IDONEIDAD Y EXPERIENCIA EN ESA TIPOLOGÍA CONTRACTUAL, EN ORDEN A DEFINIR ADECUADAMENTE LOS HONORARIOS QUE CORRESPONDE SEGÚN LA NATURALEZA DEL OBJETO DE QUE SE TRATE.</t>
  </si>
  <si>
    <t>HALLAZGO DE CARÁCTER ADMINISTRATIVO CON INCIDENCIA FISCAL POR VALOR DE $35.700.000, Y PRESUNTA INCIDENCIA DISCIPLINARIA, POR PACTAR HONORARIOS IMPROCEDENTES, FRENTE A LA EXPERIENCIA PROFESIONAL REQUERIDA EN CARRERAS DE INGENIERÍA.</t>
  </si>
  <si>
    <t>SRHS, 10 establecimientos de los cuales, 9 cuentan con auto de inicio de sancionatorio, 9 notificados y 1 que no aplica debido a que, mediante el ct 45 del 23/03/2011 se llevo a cabo sellamiento definitivo y los tramites técnicos de aguas subterráneas han finalizado y no se han generado actuaciones que den lugar a procesos sancionatorios</t>
  </si>
  <si>
    <t>2017-12-31</t>
  </si>
  <si>
    <t>ALERTAS EMITIDAS/ CORRECTIVOS IMPLEMENTADOS</t>
  </si>
  <si>
    <t>CORRECTIVOS IMPLEMENTADOS</t>
  </si>
  <si>
    <t>A PARTIR DE LAS SEÑALES QUE REPORTE EL SEGUIMIENTO AL CUMPLIMIENTO DE METAS A TRAVÉS DE SEGPLAN, GENERAR LOS CORRECTIVOS QUE CORRESPONDAN PARA GARANTIZAR EL CUMPLIMIENTO DE LAS METAS RELACIONADAS CON MANEJO DE ESCOMBROS.</t>
  </si>
  <si>
    <t>LOS CONTRATOS 184-2013, 205-2013, 175-2014, 645-2013, 178-2014, 048-2014, NO LE APORTAN DIRECTAMENTE A LA META POR LA CUAL SALEN LOS RECURSOS PARA LA CONTRATACIÓN.</t>
  </si>
  <si>
    <t>HALLAZGO ADMINISTRATIVO CON PRESUNTA INCIDENCIA DISCIPLINARIA POR EL INCUMPLIMIENTO DE METAS ESTABLECIDAS EN EL PROYECTO DE INVERSIÓN 826 “CONTROL Y GESTIÓN AMBIENTAL A RESIDUOS PELIGROSOS ORGÁNICOS Y ESCOMBROS GENERADOS EN BOGOTÁ” LÍNEA DE ACCIÓN “CONTROL INTEGRAL A LA GENERACIÓN Y DISPOSICIÓN FINAL DE ESCOMBROS DE BOGOTÁ” VIGENCIAS 2013 A 30 DE JUNIO DE 2016</t>
  </si>
  <si>
    <t>3.2</t>
  </si>
  <si>
    <t>En el reporte segplan donde se pueda evidenciar el cumplimiento de la magnitud programada para este corte. Así como la implementación de los correctivos, com por ejemplo las alarmas implementadas</t>
  </si>
  <si>
    <t>POR EJECUTAR 111 MILLONES DE PESOS PARA HACER SEGUIMIENTO AL 100% DE LAS PLANTAS DE TRATAMIENTO Y APROVECHAMIENTO INEXISTENTES.</t>
  </si>
  <si>
    <t>HALLAZGO ADMINISTRATIVO CON PRESUNTA INCIDENCIA DISCIPLINARIA POR RECURSOS EJECUTADOS EN CUANTÍA DE $111 MILLONES, EN LA META 6 DE LA LÍNEA DE ACCIÓN “CONTROL INTEGRAL A LA GENERACIÓN Y DISPOSICIÓN FINAL DE ESCOMBROS DE BOGOTÁ” REPORTADOS POR LA ENTIDAD EN SEGPLAN PARA LA VIGENCIA 2013</t>
  </si>
  <si>
    <t>3.16</t>
  </si>
  <si>
    <t>2018-08-25</t>
  </si>
  <si>
    <t>BASE DE DATOS CONSOLIDADA</t>
  </si>
  <si>
    <t>INTEGRACION DE BASE DE DATOS</t>
  </si>
  <si>
    <t>INTEGRAR LA INFORMACIÓN DE LAS BASES DE DATOS DE FUENTES FIJAS EN UNA BASE UNIFICADA PARA EL CONTROL Y SEGUIMIENTO POR PARTE DE LA SUBDIRECCIÓN Y LA TOMA DE DECISIONES.</t>
  </si>
  <si>
    <t>LO ANTERIOR SE DEBE A QUE LA ENTIDAD GENERA DIRECTRICES U OTRO TIPO DE COMUNICACIONES, EN EL MARCO DE LA GESTIÓN MISIONAL RELACIONADA CON LAS EMISIONES ATMOSFÉRICAS, SIN PREVER ESTRUCTURAS DE POSTERIOR VERIFICACIÓN.</t>
  </si>
  <si>
    <t>HALLAZGO DE CARÁCTER ADMINISTRATIVO, POR EL DEFICIENTE SEGUIMIENTO A LAS ACCIONES DE LA SDA PARA EL CONTROL A FUENTES FIJAS DE EMISIONES ATMOSFÉRICAS.</t>
  </si>
  <si>
    <t>3.1.8</t>
  </si>
  <si>
    <t>Se evidencia en el reporte de la SRHS (radicado 2018IE19487), que hay 35 procesos pendientes por resolver para cumplir la meta planteada en la acción</t>
  </si>
  <si>
    <t>2017-05-31</t>
  </si>
  <si>
    <t>ACTUACIONES ADMINISTRATIVAS DE SEGUIMIENTO  REALIZADAS A  PERMISOS DE VERTIMIENTOS /TOTAL (50) DE USUARIOS QUE APLICAN PARA COBRO POR SEGUIMIENTO *100</t>
  </si>
  <si>
    <t>ACTUACIONES ADMINISTRATIVAS DE COBRO POR SEGUIMIENTO</t>
  </si>
  <si>
    <t>REALIZAR LAS ACTUACIONES ADMINISTRATIVAS RELACIONADAS CON EL COBRO POR EL SERVICIO DE SEGUIMIENTO AL PERMISO DE VERTIMIENTOS DE LAS EDS. LA LIQUIDACIÓN  DE EVALUACIÓN DEL TRÁMITE PERMISIVO NO PROCEDE POR PARTE DE LA SDA (LE CORRESPONDE AL USUARIO).</t>
  </si>
  <si>
    <t>LAS CIRCUNSTANCIAS DESCRITAS SE ORIGINAN POR LA FALTA DE GESTIÓN DE LA SDA, QUE NO OBSERVA LOS PROCEDIMIENTOS NI EL RESPECTIVO MARCO NORMATIVO, HABIDA CUENTA QUE UNA VEZ REALIZADOS JOS CONCEPTOS TÉCNICOS, NO SE LLEVAN A CABO LAS ACTUACIONES ADMINISTRATIVAS PARA SUS RESPECTIVOS COBROS, DENTRO DE UN INEFICAZ Y ANTIECONÓMICO DESEMPEÑO DE LA ENTIDAD EN ESE CONTEXTO LO QUE CONLLEVA A QUE LA ENTIDAD NO PERCIBA LOS RECURSOS QUE POR ESOS CONCEPTOS TIENEN QUE RECAUDARSE.</t>
  </si>
  <si>
    <t>HALLAZGO ADMINISTRATIVO CON PRESUNTA INCIDENCIA DISCIPLINARIA, POR NO EFECTUAR LA LIQUIDACIÓN Y COBRO DEL SERVICIO DE SEGUIMIENTO Y EVALUACIÓN, RESPECTO DE LOS CONCEPTOS TÉCNICOS QUE EN RELACIÓN CON LAS ESTACIONES DE SERVICIO SE HAN GENERADO.</t>
  </si>
  <si>
    <t>NO. DE PROCEDIMIENTOS ACTUALIZADOS</t>
  </si>
  <si>
    <t>ACTUALIZAR EL PROCEDIMIENTO "ACTUALIZACIÓN DE LAS ZONAS CRITICAS DE LAS MAPAS DE RUIDO DE BOGOTÁ " (126PM04-PR58)</t>
  </si>
  <si>
    <t>LA SDA NO EJECUTA LA OBLIGACIÓN DE PREVENCIÓN Y CORRECCIÓN DE LA CONTAMINACIÓN AUDITIVA, ASÍ COMO ESTABLECER LA RESPECTIVA RED DE MONITOREO, DE ACUERDO CON EL DECRETO DISTRITAL 109 DE 2009, MODIFICADO POR EL DECRETO DISTRITAL 175 DE 2009.</t>
  </si>
  <si>
    <t>HALLAZGO ADMINISTRATIVO CON PRESUNTA INCIDENCIA DISCIPLINARIA, POR LA FALTA DE GESTIÓN EN EL CONTROL DE LA CONTAMINACIÓN AUDITIVA DE LAS LOCALIDADES ALEDAÑAS AL AEROPUERTO EL DORADO</t>
  </si>
  <si>
    <t>NO. DE SEGUIMIENTOS REALIZADOS EN EL TRIMESTRE/ NO. TOTAL  DE SEGUIMIENTOS PROGRAMADOS EN EL TRIMESTRE</t>
  </si>
  <si>
    <t>SEGUIMIENTO TRIMESTRAL REMITIDAS AL ANLA</t>
  </si>
  <si>
    <t>REALIZAR SEGUIMIENTO DE RESPUESTAS TRIMESTRAL REMITIDAS AL ANLA</t>
  </si>
  <si>
    <t>DCA - SCAAV</t>
  </si>
  <si>
    <t>PROCESOS SANCIONATORIOS IMPULSADOS / PROCESOS IDENTIFICADOS POR IMPULSAR</t>
  </si>
  <si>
    <t>IMPULSO PROCESAL DE LOS PROCESOS SANCIONATORIOS IDENTIFICADOS</t>
  </si>
  <si>
    <t>VERIFICAR EL ESTADO ACTUAL DE LOS 99 PROCESOS SANCIONATORIOS IDENTIFICADOS  CON EL FIN DE REALIZAR EL IMPULSO PROCESAL NECESARIO PARA DAR TRÁMITE DE ACUERDO A LO SEÑALADO EN LA LEY 1333 DE 2009.</t>
  </si>
  <si>
    <t>LO EXPUESTO SE GENERÓ POR UNA INEFICAZ GESTIÓN DE LA ENTIDAD, FRENTE A LOS PROCESOS SANCIONATORIOS INICIADOS, ADEMÁS DE NO OBSERVAR LOS PRINCIPIOS QUE REGULAN LA FUNCIÓN ADMINISTRATIVA Y ESE ÁMBITO DE ACTUACIÓN, LO CUAL EVIDENCIA QUE EL SISTEMA DE CONTROL INTERNO DE LA ENTIDAD NO OPERA DE CONFORMIDAD CON EL MARCO NORMATIVO, PARA EVITAR QUE SE CONSOLIDEN PERMANENTEMENTE SITUACIONES DE INCUMPLIMIENTO COMO LAS REFERIDAS.</t>
  </si>
  <si>
    <t>HALLAZGO DE CARÁCTER ADMINISTRATIVO CON PRESUNTA INCIDENCIA DISCIPLINARIA, POR NO GESTIONAR NI IMPULSAR LOS PROCESOS SANCIONATORIOS AMBIENTALES INICIADOS EN LA SUBDIRECCIÓN DE CALIDAD DEL AIRE, AUDITIVA Y VISUAL.</t>
  </si>
  <si>
    <t>NO. DE INFORMES REMITIDOS A DCA PARA ADELANTAR PROCESOS DURANTE EL PERIODO</t>
  </si>
  <si>
    <t>INFORMES TÉCNICOS REMITIDOS</t>
  </si>
  <si>
    <t>REALIZAR INFORMES TÉCNICOS  PARA REMITIRLOS LOS QUE PRESENTEN INFRACCIONES  O  FACTORES DE DETERIORO A LA DCA PARA QUE SE ADELANTEN LOS PROCESOS PERTINENTES</t>
  </si>
  <si>
    <t>INSUFICIENTE APLICACIÓN DE MEDIDAS PREVENTIVAS Y SANCIONES FRENTE A INCUMPLIMIENTOS EN LA IMPLEMENTACIÓN DE LOS PMA Y/O FACTORES DE DETERIORO EN LOS PEDH</t>
  </si>
  <si>
    <t>HALLAZGO ADMINISTRATIVO CON PRESUNTA INCIDENCIA DISCIPLINARIA, POR LA FALTA DE MEDIDAS ADOPTADAS FRENTE A FACTORES DE DETERIORO DE LOS DIFERENTES PARQUES ECOLÓGICOS DE HUMEDAL DEL DISTRITO CAPITAL.</t>
  </si>
  <si>
    <t>3.1.6</t>
  </si>
  <si>
    <t>NO. DE SISTEMAS IMPLEMENTADOS</t>
  </si>
  <si>
    <t>SISTEMA DE GENERACIÓN IMPLEMENTADO</t>
  </si>
  <si>
    <t>IMPLEMENTAR UN SISTEMA DE GENERACIÓN DE DATOS DE VUELO, PARA CORRELACIONAR LOS INDICADORES ACÚSTICOS DE LAS ESTACIONES DE MONITOREO DE RUIDO.</t>
  </si>
  <si>
    <t>LAS 5 ESTACIONES Y LA RED DE MONITOREO ESTÁN EN FUNCIONAMIENTO Y ARROJAN RESULTADOS, ESTOS NO SE PUEDEN COMPARAR NI CORRELACIONAR, PORQUE NO SE CUENTA CON LA INFORMACIÓN QUE BRINDABA LA AERONÁUTICA CIVIL A TRAVÉS DEL RADAR. NO EXISTE UN SOPORTE TÉCNICO QUE DÉ CUENTA DE LOS BENEFICIOS EN LA UTILIZACIÓN DE LOS RESULTADOS QUE ESTÁN GENERANDO TANTO LAS 5 ESTACIONES DE MONITOREO DE PRESIÓN SONORA, COMO LA RED DE MONITOREO UBICADA EN EL AEROPUERTO INTERNACIONAL EL DORADO.</t>
  </si>
  <si>
    <t>HALLAZGO ADMINISTRATIVO, POR DEFICIENCIAS EN LA ADMINISTRACIÓN DE LOS DATOS GENERADOS POR LOS EQUIPOS DE LA RED DE MONITOREO DEL AEROPUERTO EL DORADO</t>
  </si>
  <si>
    <t>ACTUALIZAR EL PROCEDIMIENTO "OPERACIÓN DEL SISTEMA DE MONITOREO Y VIGILANCIA DE RUIDO DEL AEROPUERTO EL DORADO" (126PM04-PR13).</t>
  </si>
  <si>
    <t>SE IDENTIFICARON DOS INFORMES TÉCNICOS RELACIONADOS CON LA EVALUACIÓN DE LOS NIVELES DE RUIDO DE AERONAVES EN ZONAS ALEDAÑAS AL AEROPUERTO INTERNACIONAL EL DORADO, LOS CUALES CORRESPONDEN AL PRIMER Y SEGUNDO SEMESTRE DE 2015.</t>
  </si>
  <si>
    <t>HALLAZGO ADMINISTRATIVO CON PRESUNTA INCIDENCIA DISCIPLINARIA, POR INCUMPLIMIENTO DE ALGUNAS OBLIGACIONES DEL CONVENIO INTERADMINISTRATIVO 033 DE 2011.</t>
  </si>
  <si>
    <t>3.1.5</t>
  </si>
  <si>
    <t>SC - SER</t>
  </si>
  <si>
    <t>PLAN DE CONTINGENCIA ELABORADO</t>
  </si>
  <si>
    <t>PLANTEAR PLAN DE CONTINGENCIA DE ADMINISTRACIÓN DE LOS PEDH, A EFECTOS DE GARANTIZAR SU ADMINISTRACIÓN CONSTANTE.</t>
  </si>
  <si>
    <t>LOS PEDH PRESENTAN LAPSOS SIN ADMINISTRACIÓN, CONTRATOS  CON DURACIÓN PROMEDIO DE 8 MESES</t>
  </si>
  <si>
    <t>HALLAZGO ADMINISTRATIVO, POR NO CONTAR CON UNA PERMANENTE ADMINISTRACIÓN DE LOS PARQUES ECOLÓGICOS DISTRITALES DE HUMEDAL, PARA GARANTIZAR SU CONSERVACIÓN Y RECUPERACIÓN</t>
  </si>
  <si>
    <t>PROCEDIMIENTO APROBADO MEDIANTE RESOLUCIÓN.</t>
  </si>
  <si>
    <t>PROCEDIMIENTO INVENTARIO DE FUENTES FIJAS INDUSTRIALES</t>
  </si>
  <si>
    <t>ESTABLECER UN PROCEDIMIENTO PARA ACTUALIZACIÓN Y CONSOLIDACIÓN DEL INVENTARIO DE FUENTES FIJAS INDUSTRIALES.</t>
  </si>
  <si>
    <t>LO ANTERIOR SE DEBE A QUE LA SDA NO DIO CUMPLIMIENTO AL MARCO NORMATIVO DEFINIDO PARA EL CONTROL Y SEGUIMIENTO POR FUENTES FIJAS DE EMISIONES ATMOSFÉRICAS, ASÍ COMO IMPLEMENTAR ACCIONES DE MEJORA PARA EL EJERCICIO DE AUTORIDAD AMBIENTAL EN EL TEMA DE EMISIONES ATMOSFÉRICAS POR FUENTES FIJAS. LA DEFICIENCIA DE LA INFORMACIÓN CONSOLIDADA, ASÍ COMO LA CARENCIA DE HERRAMIENTAS DE ANÁLISIS DE LA MISMA, IMPIDE QUE SEA OPORTUNA, VERAZ Y CONFIABLE PARA LA TOMA DE  DECISIONES</t>
  </si>
  <si>
    <t>HALLAZGO DE CARÁCTER ADMINISTRATIVO CON PRESUNTA INCIDENCIA DISCIPLINARIA, POR NO CONTAR CON UN PROCEDIMIENTO PARA ACTUALIZACIÓN Y CONSOLIDACIÓN DEL INVENTARIO DE FUENTES FIJAS DE EMISIONES ATMOSFÉRICAS.</t>
  </si>
  <si>
    <t>2018-07-31</t>
  </si>
  <si>
    <t>SEGUIMIENTOS REALIZADOS / SEGUIMIENTOS PROGRAMADOS</t>
  </si>
  <si>
    <t>SEGUIMIENTO AL INDICADOR DE GESTIÓN QUE PERMITE EVALUAR EL PLAN DECENAL DE DESCONTAMINACIÓN DEL AIRE</t>
  </si>
  <si>
    <t>HACER SEGUIMIENTO SEMESTRAL AL INDICADOR QUE PERMITE EVALUAR EL AVANCE EN EL DESARROLLO DE LA FORMULACIÓN E IMPLEMENTACIÓN DE PROYECTOS DEL PLAN DE DESCONTAMINACIÓN DEL AIRE PARA BOGOTÁ Y EFECTUAR LOS CORRECTIVOS NECESARIOS.</t>
  </si>
  <si>
    <t>LOS HECHOS EXPUESTOS SE GENERAN POR CUANTO LA SDA NO ESTRUCTURA LAS HERRAMIENTAS ADECUADAS DE MEDICIÓN, COMO LO SON LOS INDICADORES, QUE PERMITAN EVALUAR LA GESTIÓN DE LAS ACCIONES REALIZADAS COMO AUTORIDAD AMBIENTAL, CON LA DEBIDA SUFICIENCIA Y CALIDAD PARA LA TOMA DE DECISIONES.</t>
  </si>
  <si>
    <t>HALLAZGO DE CARÁCTER ADMINISTRATIVO CON PRESUNTA INCIDENCIA DISCIPLINARIA, POR LA DEFICIENCIA DE INDICADORES PARA EL SEGUIMIENTO Y CONTROL A LA GESTIÓN MISIONAL DE LA SDA.</t>
  </si>
  <si>
    <t>3.1.4</t>
  </si>
  <si>
    <t>REQUERIMIENTOS CON SEGUIMIENTO / REQUERIMIENTOS REALIZADOS</t>
  </si>
  <si>
    <t>REQUERIMIENTOS INTERNOS Y EXTERNOS</t>
  </si>
  <si>
    <t>REALIZAR ALERTAS DE SEGUIMIENTO, A LAS DEPENDENCIAS RESPONSABLES  DE LAS ACCIONES DE CONTROL POR INCUMPLIMIENTOS EN LA IMPLEMENTACIÓN DE LOS PMAS</t>
  </si>
  <si>
    <t>BAJA EXIGENCIA AL CUMPLIMIENTO DE LA IMPLEMENTACIÓN DE LOS PMAS POR PARTE DE LOS ACTORES INTERNOS Y EXTERNOS INVOLUCRADOS</t>
  </si>
  <si>
    <t>HALLAZGO ADMINISTRATIVO CON PRESUNTA INCIDENCIA DISCIPLINARIA, POR LA FALTA DE SEGUIMIENTO Y EXIGENCIA DE AVANCES, FRENTE AL CUMPLIMIENTO DE ALGUNAS ESTRATEGIAS DE LOS PMAS, APROBADOS A LA FECHA.</t>
  </si>
  <si>
    <t>HERRAMIENTA EN FUNCIONAMIENTO</t>
  </si>
  <si>
    <t>IMPLEMENTACIÓN DE HERRAMIENTA</t>
  </si>
  <si>
    <t>IMPLEMENTAR UNA HERRAMIENTA QUE PERMITA REALIZAR SEGUIMIENTO AL CUMPLIMIENTO DE LAS ACCIONES ESTABLECIDAS EN LOS PMAS.</t>
  </si>
  <si>
    <t>FALTAN INDICADORES DE RESULTADO Y DE GRADO DE AVANCE AL CUMPLIMIENTO EN LA IMPLEMENTACIÓN DE LOS PMAS</t>
  </si>
  <si>
    <t>NO. DE REGISTROS DOCUMENTALES CON EVIDENCIAS, REGISTRADOS EN EL SERVIDOR DE LA ENTIDAD POR PARTE DEL GRUPO RUIDO/NO. TOTAL DE REGISTROS EN EL SERVIDOR</t>
  </si>
  <si>
    <t>REGISTROS DOCUMENTALES REPORTADOS  EN EL SERVIDOR DE LA ENTIDAD CON LAS EVIDENCIAS DE SOPORTE</t>
  </si>
  <si>
    <t>CONSOLIDAR LA EVIDENCIA DOCUMENTAL (REGISTROS) QUE DE CUENTA DE LOS EJERCICIOS DE PLANEACIÓN DE LAS ACTIVIDADES PROPUESTAS EN EL PLAN DE ACCIÓN ANUAL PARA EL CUMPLIMIENTO DE LA META PROPUESTA EN EL PROYECTO 979, EN EL SERVIDOR DE LA ENTIDAD</t>
  </si>
  <si>
    <t>INADECUADA PLANEACIÓN DE LAS ACTIVIDADES PROGRAMADAS PARA LA META 24 DEL PROYECTO 574; LA SDA REALIZA UN PLAN DE ACCIÓN ANUAL EN EL CUAL DISCRIMINA LAS ACTIVIDADES A REALIZAR POR META DE CADA VIGENCIA. CARECE ENTONCES DE EVIDENCIA DOCUMENTAL QUE DÉ CUENTA DE EJERCICIOS DE PLANEACIÓN Y PRIORIZACIÓN DE LOS TEMAS U ZONAS A INTERVENIR EN LA VIGENCIA, DE ACUERDO CON LAS ACTIVIDADES PROPUESTAS EN EL PLAN DE ACCIÓN ANUAL, AUN CUANDO SE POSEE INFORMACIÓN SOBRE PUNTOS CRÍTICOS, ÁREAS CRÍTICAS.</t>
  </si>
  <si>
    <t>HALLAZGO ADMINISTRATIVO, POR LA INADECUADA PLANEACIÓN DE LAS ACTIVIDADES PROGRAMADAS PARA LA META 24 DEL PROYECTO 574.</t>
  </si>
  <si>
    <t>NO. DE SOCIALIZACIONES REALIZADAS /NO. DE SOCIALIZACIONES PROGRAMADAS DEL GRUPO RUIDO</t>
  </si>
  <si>
    <t>SOCIALIZACIÓN DEL PROCEDIMIENTO 126PM04-PR14 “MONITOREO, SEGUIMIENTO Y CONTROL DE RUIDO EN EL DISTRITO CAPITAL”</t>
  </si>
  <si>
    <t>DEFICIENTE IMPLEMENTACIÓN DEL PROCEDIMIENTO 126PM04-PR14 - VERSIÓN 5.0. ; SE PRESENTA INCUMPLIMIENTO DEL PROCEDIMIENTO, ASÍ COMO LOS LITERALES LITERAL J Y K DEL ARTÍCULO 3 DE LA LEY 152 DE 1994, EN TANTO QUE EN MATERIA DEL SISTEMA DE CONTROL INTERNO NO SE OBSERVA LO ESTABLECIDO EN LOS LITERALES B, D, E, F Y H DEL ARTÍCULO 2º DE LA LEY 87 DE 1993 Y EL ARTÍCULO 3 DE LA LEY 1712 DE 2014 - ‘PRINCIPIO DE CALIDAD DE LA INFORMACIÓN’.</t>
  </si>
  <si>
    <t>HALLAZGO ADMINISTRATIVO POR LA DEFICIENTE IMPLEMENTACIÓN DEL PROCEDIMIENTO 126PM04-PR14 - VERSIÓN 5.0. “MONITOREO, SEGUIMIENTO Y CONTROL DE RUIDO EN EL DISTRITO CAPITAL”.</t>
  </si>
  <si>
    <t>3.1.3</t>
  </si>
  <si>
    <t>PMA ACTUALIZADOS / PMA PRIORIZADOS PARA ACTUALIZACIÓN</t>
  </si>
  <si>
    <t>PRIORIZACIÓN PMA PARA ACTUALIZACIÓN</t>
  </si>
  <si>
    <t>REVISAR LOS PMAS CON EL FIN DE PRIORIZAR LOS QUE REQUIERAN ACTUALIZACIÓN, DE CONFORMIDAD CON LO ESTIPULADO EN LA RESOLUCIÓN NO. 196 DE 2006 DEL MINISTERIO DE AMBIENTE Y DESARROLLO SOSTENIBLE.</t>
  </si>
  <si>
    <t>PROGRAMAS Y PROYECTOS DE LOS PMAS, ATENDIDOS PARCIALMENTE O SIN EJECUTAR</t>
  </si>
  <si>
    <t>HALLAZGO ADMINISTRATIVO, POR EL INADECUADO DESARROLLO DE ALGUNAS ACTIVIDADES CORRESPONDIENTES A LAS CINCO (5) ESTRATEGIAS PARA LA EJECUCIÓN DE LOS PMAS APROBADOS.</t>
  </si>
  <si>
    <t>PDDAB EVALUADO</t>
  </si>
  <si>
    <t>EVALUACIÓN DE PDDAB</t>
  </si>
  <si>
    <t>CUMPLIR CON EL SEGUIMIENTO DEL PDDAB EN LOS TÉRMINOS PREVISTOS EN EL DECRETO 98 DE 2011, EFECTUANDO REVISIÓN EN EL 2018, DEL AVANCE EN EL LOGRO DE LAS METAS ESTABLECIDAS.</t>
  </si>
  <si>
    <t>LAS CIRCUNSTANCIAS ESTABLECIDAS SE GENERARON POR UNA GESTIÓN INEFICIENTE, AL NO CUMPLIR ESTRICTAMENTE LA EVALUACIÓN QUE DEBÍA SURTIRSE RESPECTO DEL RESPECTIVO PLAN DECENAL. ELLO IMPIDIÓ CONTAR CON UN DIAGNÓSTICO OPORTUNO, FRENTE AL DESARROLLO Y PERTINENCIA DEL PLAN DECENAL DE DESCONTAMINACIÓN DEL AIRE PARA BOGOTÁ, QUE PERMITIERA ADOPTAR LAS MEDIDAS QUE FUERAN NECESARIAS PARA SU MATERIALIZACIÓN, DENTRO DE LOS TÉRMINOS CORRESPONDIENTES.</t>
  </si>
  <si>
    <t>HALLAZGO DE CARÁCTER ADMINISTRATIVO CON PRESUNTA INCIDENCIA DISCIPLINARIA, POR NO EVALUAR EL PLAN DECENAL DE DESCONTAMINACIÓN DEL AIRE PARA BOGOTÁ, DENTRO DE LOS TÉRMINOS PREVISTOS EN EL REGLAMENTO.</t>
  </si>
  <si>
    <t>2017-05-24</t>
  </si>
  <si>
    <t>01 - AUDITORIA DE REGULARIDAD</t>
  </si>
  <si>
    <t>2017-05-23</t>
  </si>
  <si>
    <t>Se proyectó memorando con número de radicado 2018IE19070 a la Oficina de Control Interno y a la Dirección de Control Ambiental con la finalidad de retirar a la SCASP del hallazgo y asignarlo a la DCA, en el entendido que la responsabilidad de realizar el proceso sancionatorio es de la DCA según la Resolución 1037 de 2016.</t>
  </si>
  <si>
    <t>AUTO QUE DECRETA PRUEBAS NOTIFICADO</t>
  </si>
  <si>
    <t>PRIORIZAR LAS ACCIONES DE CONTROL Y PROTECCIÓN AL CORREDOR ECOLÓGICO DE RONDA– CER DEL RÍO TUNJUELO EN EL ÁREA CORRESPONDIENTE AL PREDIO DENOMINADO LA TURQUESA LOCALIZADO EN LA AC 71 SUR NO. 3J-21, DÁNDOLE IMPULSO AL PROCESO SANCIONATORIO ACTUALMENTE EN CURSO CON EXPEDIENTE  NO. SDA-08-2013-1930.</t>
  </si>
  <si>
    <t>SE CONCLUYE QUE LA ENTIDAD A PESAR DE HABER REALIZADO ACCIONES COMO LA MEDIDA PREVENTIVA, PARA LO RELACIONADO CON LA DISPOSICIÓN DE ESCOMBROS Y REQUERIMIENTOS EN MATERIA DE VERTIMIENTOS, RESIDUOS PELIGROSOS Y ALMACENAMIENTO Y DISTRIBUCIÓN DE COMBUSTIBLES,  NO HA EJERCIDO DE MANERA OPORTUNA EL CONTROL Y VIGILANCIA DEL CUMPLIMIENTO DE LAS NORMAS DE PROTECCIÓN AMBIENTAL Y MANEJO DE LOS RECURSOS NATURALES INMERSOS EN ESTE CORREDOR ECOLÓGICO DE RONDA</t>
  </si>
  <si>
    <t>HALLAZGO ADMINISTRATIVO CON PRESUNTA INCIDENCIA DISCIPLINARIA POR NO EJERCER LA SDA ACCIONES OPORTUNAS DE CONTROL Y PROTECCIÓN EL CORREDOR ECOLÓGICO DE RONDA–CER DEL RÍO TUNJUELO EN EL ÁREA CORRESPONDIENTE AL PREDIO DENOMINADO LA TURQUESA LOCALIZADO EN LA AC 71 SUR NO. 3J-21</t>
  </si>
  <si>
    <t>3.1.2.2.1</t>
  </si>
  <si>
    <t>ACTUALIZAR EL PROCEDIMIENTO "FORMULACIÓN Y/O AJUSTES DE POLÍTICAS Y/O INSTRUMENTOS DE PLANEACIÓN AMBIENTAL" CÓDIGO 26PM02-PR13- MEDIANTE LA INCLUSIÓN DE UN CONTROL PARA GARANTIZAR LA APLICACIÓN DEL PROCESO DE CONSULTA PREVIA EN CASO DE QUE SE REQUIERA.</t>
  </si>
  <si>
    <t>SE REQUIERE UN PROCESO DE CONSULTA PREVIA CON LA COMUNIDAD INDÍGENA DEL PEDH LA ISLA, DESPUÉS DEL CUAL SE PODRÁ DISEÑAR, PARTICIPATIVAMENTE, EL PMA</t>
  </si>
  <si>
    <t>HALLAZGO ADMINISTRATIVO CON PRESUNTA INCIDENCIA DISCIPLINARIA, POR NO CONTAR CON LOS PMA DE LOS HUMEDALES EL TUNJO, SALITRE Y LA ISLA, Y POR NO CONSIDERAR EN SU INTERVENCIÓN EL PROTOCOLO DE RECUPERACIÓN Y REHABILITACIÓN ECOLÓGICA DE HUMEDALES.</t>
  </si>
  <si>
    <t>3.1.2</t>
  </si>
  <si>
    <t>PLANES DE MANEJO APROBADOS</t>
  </si>
  <si>
    <t>PLANES DE MANEJO APROBADOS.</t>
  </si>
  <si>
    <t>ENVIAR A LA DIRECCIÓN LEGAL AMBIENTAL DE LA SECRETARÍA DISTRITAL DE AMBIENTE LOS DOCUMENTOS TÉCNICOS RECIBIDOS PARA SU TRÁMITE DE APROBACIÓN, SEGÚN MARCO NORMATIVO VIGENTE.</t>
  </si>
  <si>
    <t>FALTAN LOS ACTOS ADMINISTRATIVOS (RESOLUCIÓN DE LA SDA PARA APROBAR LOS PMA DE PEDH EL TUNJO Y EL SALITRE)</t>
  </si>
  <si>
    <t>ACTIVIDADES EJECUTADAS DURANTE EL PERIODO / ACTIVIDADES PROGRAMADAS PARA EL PERIODO</t>
  </si>
  <si>
    <t>CUMPLIMIENTO DE LOS PROTOCOLOS DE INTERVENCION DE LOS 2 HUMEDALES</t>
  </si>
  <si>
    <t>CUMPLIR CON LA INTERVENCIÓN EN LOS HUMEDALES EL TUNJO Y SALITRE SEGÚN LO ESTABLECIDO EN EL PROTOCOLO DE RECUPERACAIÓN Y REHABILITACIÓN ECOLÓGICA DE HUMEDALES EN CENTROS URBANOS MIENTRAS SE FORMULAN O CULMINAN LOS PMA</t>
  </si>
  <si>
    <t>INCUMPLIMIENTO EN LOS PROTOCOLOS DE INTERVENCION DE LOS HUMEDALES EL TUNJO, SALITRE Y LA ISLA</t>
  </si>
  <si>
    <t>REPORTES EFECTUADOS EN EL POA/TOTAL DE REPORTES PROGRAMADOS EN EL POA</t>
  </si>
  <si>
    <t>REPORTES DEL PROYECTO EN EL POA</t>
  </si>
  <si>
    <t>REPORTAR EN EL POA AVANCES DEL PROYECTO DE INVERSIÓN 979 DE SCAAV DE ACUERDO CON LA HOJA DE VIDA DEL INDICADOR.</t>
  </si>
  <si>
    <t>NO CONTAR CON LA HOJA DE VIDA Y REPORTE DE MEDICIÓN DEL INDICADOR “% DE REDUCCIÓN EN LA  CONTAMINACIÓN SONORA EN ÁREAS ESTRATÉGICAS DEFINIDAS”, DE LA META 24 DEL PROYECTO DE INVERSIÓN 574. NO SE CUENTA CON LA HOJA DE VIDA Y REPORTE DE MEDICIÓN DEL INDICADOR “% DE REDUCCIÓN EN LA CONTAMINACIÓN SONORA EN ÁREAS ESTRATÉGICAS DEFINIDAS”, NO TIENE CONFIGURADO EL SOPORTE PARA LA VERIFICACIÓN DE LA INFORMACIÓN  REPORTADA POR LA ENTIDAD, PARA EL CUMPLIMIENTO DE LA META DE PLAN DE DESARROLLO.</t>
  </si>
  <si>
    <t>HALLAZGO ADMINISTRATIVO CON PRESUNTA INCIDENCIA DISCIPLINARIA, POR NO CONTAR CON LA HOJA DE VIDA Y REPORTE DE MEDICIÓN DEL INDICADOR “% DE REDUCCIÓN EN LA CONTAMINACIÓN SONORA EN ÁREAS ESTRATÉGICAS DEFINIDAS”, EN EL MARCO DE LA META 24 DEL PROYECTO DE INVERSIÓN 574</t>
  </si>
  <si>
    <t>ETAPAS 2 Y 3 DEL DECRETO 335 DE 2017 CUMPLIDAS.</t>
  </si>
  <si>
    <t>CUMPLIMIENTO DE LOS PLAZOS ESTABLECIDOS EN EL DECRETO 335 DE 2017 PARA LAS ETAPAS 2 Y 3</t>
  </si>
  <si>
    <t>IMPLEMENTAR LAS ETAPAS 2 Y 3 ESTABLECIDAS EN EL DECRETO 335 DE 2017, POR MEDIO DEL CUAL SE ADOPTA LA ESTRATEGIA PARA LA ACTUALIZACIÓN DEL PLAN DECENAL DE DESCONTAMINACIÓN, CON EL OBJETO DE LOGRAR AVANCES CONCRETOS EN CALIDAD DEL AIRE.</t>
  </si>
  <si>
    <t>LO EXPUESTO SE PRESENTÓ POR INEFICIENCIA EN LA GESTIÓN EJECUTADA, POR NO IDENTIFICAR CON OPORTUNIDAD LAS NECESIDADES REALES FRENTE A LAS METAS Y AL PLAN DECENAL DE DESCONTAMINACIÓN DEL AIRE. LO DESCRITO AFECTA FINALMENTE LA CALIDAD DEL AIRE QUE RESPIRAN LOS CIUDADANOS, CUYA CONTAMINACIÓN POR FUENTES FIJAS Y MÓVILES, CONSTITUYE UN RIESGO AMBIENTAL MUY DELICADO PARA LA SALUD DE LOS HABITANTES DEL DISTRITO CAPITAL.</t>
  </si>
  <si>
    <t>HALLAZGO DE CARÁCTER ADMINISTRATIVO CON PRESUNTA INCIDENCIA DISCIPLINARIA, POR LOS ESCASOS AVANCES Y RESULTADOS EN MEDIDAS DEL PLAN DECENAL DE DESCONTAMINACIÓN DEL AIRE PARA BOGOTÁ.</t>
  </si>
  <si>
    <t>PMA ARMONIZADOS /  TOTAL DE PMAS</t>
  </si>
  <si>
    <t>REVISIÓN ARMONIZACIÓN DE  PMAS FRENTE A PLAN DE ACCIÓN DE LA POLÍTICA DE HUMEDALES</t>
  </si>
  <si>
    <t>REVISAR LOS PLANES DE MANEJO AMBIENTAL - PMA DE LOS PARQUES ECOLÓGICOS DISTRITALES DE HUMEDAL - PEDH, CON EL FIN DE ARMONIZAR LAS ACCIONES DE LOS QUE ASÍ LO REQUIERAN, CON LAS CONTENIDAS EN EL PLAN DE ACCIÓN DE LA POLÍTICA PÚBLICA DISTRITAL DE HUMEDALES.</t>
  </si>
  <si>
    <t>FALTA ARMONIZACIÓN ENTRE PLAN DE ACCIÓN DE LA POLÍTICA PÚBLICA DE HUMEDALES Y PMAS POR PLAN DE ACCIÓN DE LA POLÍTICA ADOPTADO EN 2015 Y PMAS ADOPTADOS EN VIGENCIAS ANTERIORES</t>
  </si>
  <si>
    <t>HALLAZGO ADMINISTRATIVO, POR EL DESARROLLO INADECUADO DE ALGUNAS ACTIVIDADES PREVISTAS PARA EL CUMPLIMIENTO DE METAS,  EN EL MARCO DE LAS LÍNEAS PROGRAMÁTICAS DE LA POLÍTICA DE HUMEDALES DEL DISTRITO CAPITAL.</t>
  </si>
  <si>
    <t>3.1.1</t>
  </si>
  <si>
    <t>INFORMES REALIZADOS / INFORMES PROGRAMADOS</t>
  </si>
  <si>
    <t>INFORMES TRIMESTRALES</t>
  </si>
  <si>
    <t>REALIZAR UN REPORTE TRIMESTRAL DE LA CANTIDAD Y  TIPO DE EVENTOS PRESENTADOS ASOCIADOS A SUMINISTRO DE INFORMACIÓN ERRÓNEA Y ACTUAR SOBRE LAS CAUSAS IMPUTABLES A LA SDA Y QUE SEAN MÁS RECURRENTES  Y/O DE MAYOR INCIDENCIA.</t>
  </si>
  <si>
    <t>LAS CIRCUNSTANCIAS ESTABLECIDAS SE GENERAN POR CUANTO LA ENTIDAD NO ESTRUCTURA LAS ACTIVIDADES REQUERIDAS PARA EL DESARROLLO DE LAS METAS INSTITUCIONALES, DE MANERA ARTICULADA. EL HECHO DE QUE LA SDA NO CONSOLIDE MEDIDAS PARA MEJORAR LA EFICIENCIA DE LOS EQUIPOS DE LA RMCAB, Y NO LOGRE LA REDUCCIÓN DE LAS FALLAS QUE SE PUEDAN PRESENTAR, GENERA UN PORCENTAJE DE DATOS ‘NO VÁLIDOS’, LO CUAL DIFICULTA EL CONTROL DE LA CONTAMINACIÓN DEL AIRE EN LA CIUDAD</t>
  </si>
  <si>
    <t>HALLAZGO DE CARÁCTER ADMINISTRATIVO, POR EL PORCENTAJE DE DATOS QUE NO SON VÁLIDOS, EN EL MARCO DE OPERACIÓN DE LA RMCAB.</t>
  </si>
  <si>
    <t>La SCAAV remite seguimiento y soportes mediante memorando 2018IE17123. De acuerdo con la información reportada frente a la acción “Actualizar los mapas de ruido de las localidades urbanas del Distrito Capital en cumplimiento con los parámetros establecidos en la Resolución 0627/2006 emitida por el entonces Ministerio de Ambiente, Vivienda y Desarrollo Territorial” y en el marco del contrato de Consultoría No. 20161244 con la empresa consultora K2 Ingeniería, el día 14 de diciembre del año 2017, la empresa realizó la socialización de los resultados obtenidos en la elaboración de 560  Mapas Estratégicos de Ruido de la ciudad tal y como se evidencia en el Acta socialización MER. Los mapas se entregaron  a la Entidad lo cual se soporta en el acta de recibo a satisfacción de los mapas y en el último pago. (EVIDENCIA – HALLAZGO 3.1.1 Ruido) Por lo anterior se establece que la acción fue cumplida.</t>
  </si>
  <si>
    <t>NO. DE MAPAS DE RUIDO ACTUALIZADOS DE LAS LOCALIDADES URBANAS DEL DISTRITO/ TOTAL DE MAPAS A ACTUALIZAR DE LAS LOCALIDADES URBANAS DEL DISTRITO</t>
  </si>
  <si>
    <t>MAPAS DE RUIDO ACTUALIZADOS</t>
  </si>
  <si>
    <t>ACTUALIZAR LOS MAPAS DE RUIDO DE LAS LOCALIDADES URBANAS DEL DISTRITO CAPITAL EN CUMPLIMIENTO CON LOS PARÁMETROS ESTABLECIDOS EN LA RESOLUCIÓN 0627/2006 EMITIDA POR EL ENTONCES MINISTERIO DE AMBIENTE, VIVIENDA Y DESARROLLO TERRITORIAL.</t>
  </si>
  <si>
    <t>FALTA DE ACTUALIZACIÓN DE LOS MAPAS DE RUIDO Y DE LAS RESPECTIVAS ZONAS CRÍTICAS. EN RELACIÓN CON LOS MAPAS DE RUIDO Y LAS ZONAS CRÍTICAS, DE ACUERDO CON LOS REGISTROS Y LA INFORMACIÓN SUMINISTRADA POR LA SDA, SE TIENE QUE LA ÚLTIMA ACTUALIZACIÓN DE ESTOS INSTRUMENTOS FUE REALIZADA EN EL AÑO 2011; POR LO TANTO, SE ESTABLECE LA AUSENCIA DE GESTIÓN POR PARTE DE LA ENTIDAD PARA CUMPLIR LA PERIODICIDAD REQUERIDA EN MATERIA DE ESA ACTUALIZACIÓN, SEGÚN LA NORMATIVIDAD VIGENTE.</t>
  </si>
  <si>
    <t>HALLAZGO ADMINISTRATIVO CON PRESUNTA INCIDENCIA DISCIPLINARIA, POR LA FALTA DE ACTUALIZACIÓN DE LOS MAPAS DE RUIDO Y DE LAS RESPECTIVAS ZONAS CRÍTICAS.</t>
  </si>
  <si>
    <t>DCA - DPSIA</t>
  </si>
  <si>
    <t>APLICATIVO ACTUALIZADO</t>
  </si>
  <si>
    <t>ACTUALIZAR EL APLICATIVO SIA-PROCESOS Y DOCUMENTOS SISTEMA DE INFORMACIÓN AMBIENTAL, DE MODO QUE SEA OBLIGATORIO DIGITAR LA INFORMACIÓN ESPECÍFICA AL RECAUDO DEL TRÁMITE, A FIN DE IDENTIFICAR OPORTUNAMENTE EL ORIGEN DE LAS PARTIDAS QUE INGRESAN A LA ENTIDAD.</t>
  </si>
  <si>
    <t>A CIERRE DICIEMBRE 31 DE 2016, LA SECRETARÍA DISTRITAL DE AMBIENTE TIENE 3.824 PAGOS RECIBIDOS POR ANTICIPADO SIN IDENTIFICAR, POR VALOR DE $2.042,4 MILLONES, CONTRAVINIENDO LO SEÑALADO EN LA RESOLUCIÓN 119 DE 2006 "POR LA CUAL SE ADOPTA EL MODELO ESTÁNDAR DE PROCEDIMIENTOS PARA LA SOSTENIBILIDAD DEL SISTEMA DE CONTABILIDAD PÚBLICA.</t>
  </si>
  <si>
    <t>HALLAZGO ADMINISTRATIVO CON PRESUNTA INCIDENCIA DISCIPLINARIA: POR ENCONTRARSE REGISTRADOS 3.824 PAGOS, EN LA CUENTA DE OTROS PASIVOS INGRESOS RECIBIDOS POR ANTICIPADO POR TRÁMITES DE EVALUACIÓN Y SEGUIMIENTO, COMO VALORES SIN IDENTIFICAR</t>
  </si>
  <si>
    <t>2.3.1.2.3.1</t>
  </si>
  <si>
    <t>Estados Contables</t>
  </si>
  <si>
    <t>Control Financiero</t>
  </si>
  <si>
    <t>La DCA remite información y soportes con 2018IE23324  del 2018-02-08. SE encuentran pendientes de sistematización de procedimientos  (EVIDENCIA – HALLAZGO 2.3.1.2.3.1. sistematización recibo Pagos por anticipado)</t>
  </si>
  <si>
    <t>SF - AREAS MISIONALES</t>
  </si>
  <si>
    <t>RECAUDOS EN INGRESOS RECIBIDOS POR ANTICIPADO GESTIONADOS / RECAUDOS EN INGRESOS RECIBIDOS POR ANTICIPADO</t>
  </si>
  <si>
    <t>RECAUDOS EN INGRESOS RECIBIDOS POR ANTICIPADO GESTIONADOS</t>
  </si>
  <si>
    <t>ADELANTAR LAS GESTIONES ADMINISTRATIVAS NECESARIAS PARA IDENTIFICAR LOS RECAUDOS QUE SE ENCUENTRAN RECONOCIDOS EN INGRESOS RECIBIDOS POR ANTICIPADO.</t>
  </si>
  <si>
    <t>A CIERRE DICIEMBRE 31 DE 2016, LA SECRETARIA DISTRITAL DE AMBIENTE TIENE 3.824 PAGOS RECIBIDOS POR ANTICIPADO SIN IDENTIFICAR, POR VALOR DE $2.042,4 MILLONES, CONTRAVINIENDO LO SEÑALADO EN LA RESOLUCIÓN 119 DE 2006 "POR LA CUAL SE ADOPTA EL MODELO ESTÁNDAR DE PROCEDIMIENTOS PARA LA SOSTENIBILIDAD DEL SISTEMA DE CONTABILIDAD PÚBLICA.</t>
  </si>
  <si>
    <t>Corte 2018-04-30. La SRHS informó que realizó cinco conceptos técnicos para dar de baja once elementos,  Tiene pendiente cuatro por firma del Subdirector. Van a evaluar unos elementos que son servibles y algunos que son consumibles y pueden ser reclasificados.
La SCAAV informó que mediante los radicados Nos. 2017IE83555 y 2017IE113603 expidió concepto técnico para dar de baja a cuarenta y nueve elementos.
El Almacén informó que SCAAV ha remitido varios memorando dando alcance a los radicados 2017IE83555 y 2017IE113603 y hay varias inconsistencias.
Se programo una reunión para el día 10/07/18.
2017-12-31 Se encuentran pendientes conceptos técnicos por partes de la SRHS para dar la  disposición final de algunos bienes sin uso.</t>
  </si>
  <si>
    <t>DGC</t>
  </si>
  <si>
    <t>2018-03-31</t>
  </si>
  <si>
    <t>ELEMENTOS IDENTIFICADOS PARA BAJA POR PARTE DE LAS ÁREAS CON ACTA DE BAJA / ELEMENTOS IDENTIFICADOS PARA BAJA POR PARTE DE LAS ÁREAS</t>
  </si>
  <si>
    <t>ACTA DE BAJA DE ELEMENTOS</t>
  </si>
  <si>
    <t>REALIZAR LAS ACTAS DE BAJA DE  LOS ELEMENTOS CONTENIDOS EN LOS INFORMES TÉCNICOS DE EVALUACIÓN REALIZADOS POR LAS ÁREAS.</t>
  </si>
  <si>
    <t>ESTA SITUACIÓN MUESTRA UNA INDEBIDA GESTIÓN FRENTE AL MANEJO DEL ALMACÉN E INVENTARIO A CARGO DE LA SDA, POR FALTA DE OPORTUNAS DEPURACIONES QUE HAYAN PERMITIDO IDENTIFICAR ESTA SITUACIÓN EN FORMA OPORTUNA, A FIN DE EVITAR LA DISTORSIÓN EN LAS CIFRAS QUE SE REFLEJAN DENTRO DE LOS ESTADOS FINANCIEROS DE LA SDA.</t>
  </si>
  <si>
    <t>HALLAZGO ADMINISTRATIVO CON PRESUNTA INCIDENCIA DISCIPLINARIA, POR LA ADQUISICIÓN DE ELEMENTOS CLASIFICADOS COMO DE DIFÍCIL USO PARA LA ENTIDAD, LOS CUALES REPOSAN EN EL ALMACÉN, DESDE SU ADQUISICIÓN Y NO HAN SIDO UTILIZADOS A LA FECHA, POR UN VALOR TOTAL DE $998.404.718,42, COSTO DE ADQUISICIÓN DE LOS MISMOS. ELEMENTOS QUE FUERON ADQUIRIDOS DESDE EL AÑO 1995 Y QUE SE ENCUENTRAN HOY CONTABILIZADOS COMO PARTE DE LA CUENTA 16, EN EL BALANCE GENERAL EXAMINADO PARA LA VIGENCIA AUDITADA</t>
  </si>
  <si>
    <t>2.3.1.1.3.2</t>
  </si>
  <si>
    <t>Corte 2018-04-30. Se celebró el contrato 27171382 por valor de $25,067,727,810 entre la SDA y el Consorcio Eco-Casa con el objeto de construir un centro de protección y bienestar animal "Casa Ecológica de los animales" CEA en un plazo de dieciséis meses contados a partir de la fecha de suscripción del acta de inicio.</t>
  </si>
  <si>
    <t>ESTUDIOS PREVIOS DE LA LICITACIÓN PÚBLICA PARA LA OBRA  AJUSTADOS</t>
  </si>
  <si>
    <t>ESTUDIOS PREVIOS DE LA LICITACIÓN PÚBLICA PARA LA OBRA</t>
  </si>
  <si>
    <t>REALIZAR UN ESTUDIO PARA AJUSTAR LA EVALUACIÓN FINANCIERA Y ECONÓMICA PARA LA CASA ECOLÓGICA, CON EL FIN DE QUE SUSTENTE  LA LICITACIÓN CUANDO ÉSTA SE PRODUZCA.</t>
  </si>
  <si>
    <t>SE OBSERVA QUE LA ENTIDAD NO CUENTA CON EVALUACIÓN EX ANTE PARA EL PROYECTO DE INVERSIÓN 961, ESPECÍFICAMENTE PARA LA CONSTRUCCIÓN Y ADECUACIÓN DE LA CASA ECOLÓGICA DE LOS ANIMALES, LO ANTERIOR EN CONTRAVÍA A LO ESTABLECIDO EN EL NUMERAL 2.3.1. DEL MANUAL PARA LA ADMINISTRACIÓN, Y OPERACIÓN DEL BANCO DISTRITAL DE PROGRAMAS Y PROYECTOS</t>
  </si>
  <si>
    <t>HALLAZGO ADMINISTRATIVO POR NO CONTAR CON EVALUACIÓN FINANCIERA Y ECONÓMICA PARA LA CONSTRUCCIÓN DE LA CASA ECOLÓGICA DE LOS ANIMALES – CEA EN EL MARCO DEL PROYECTO 961 “GESTIÓN INTEGRAL A LA FAUNA DOMÉSTICA EN EL D.C”</t>
  </si>
  <si>
    <t>2.2.1.1.3.2</t>
  </si>
  <si>
    <t>PROCESO DE CONCURSO DE MÉRITOS REALIZADO</t>
  </si>
  <si>
    <t>REALIZAR Y EJECUTAR EL PROCESO DE CONCURSO DE MÉRITOS PARA OBTENER EL PERMISO DE INTERVENCIÓN ARQUEOLÓGICA POR PARTE DEL ICANH PARA INICIAR EL PROCESO DE CONTRATACIÓN DE OBRA.</t>
  </si>
  <si>
    <t>LA ENTIDAD NO HA TERMINADO CON LOS ESTUDIOS TÉCNICOS Y GESTIONES PARA DAR INICIO A LAS OBRAS DE LA CASA ECOLÓGICA DE LOS ANIMALES, EN CONTRAVÍA DEL PARÁGRAFO DEL ARTÍCULO PRIMERO DEL DECRETO 85 DE 2013, EL CUAL ESTABLECIÓ QUE “EN EL TÉRMINO DE DOCE (12) MESES, LA SECRETARÍA DISTRITAL DE AMBIENTE, DE MANERA COORDINADA CON LA DDDI DE LA SECRETARÍA GENERAL, DEBERÁ REALIZAR LOS ESTUDIOS TÉCNICOS Y LAS GESTIONES NECESARIAS PARA LA ADECUACIÓN DE SU ESTRUCTURA ORGANIZACIONAL</t>
  </si>
  <si>
    <t>HALLAZGO ADMINISTRATIVO CON PRESUNTA INCIDENCIA DISCIPLINARIA POR INCUMPLIMIENTO DEL DECRETO 85 DE 2013 “POR MEDIO DEL CUAL SE ORDENA ADECUAR EN EL DISTRITO CAPITAL EL CENTRO ECOLÓGICO DISTRITAL DE PROTECCIÓN Y BIENESTAR ANIMAL -CEA- “CASA ECOLÓGICA DE LOS ANIMALES</t>
  </si>
  <si>
    <t>2.2.1.1.3.1</t>
  </si>
  <si>
    <t>De lo reportado en la SRHS en su radicado 2018IE19487, se evidencia que aun no se han perforado los pozos y que la acción aun se encuentra en etapa de estudios, para lo cual se ha llevado a cabo adición al Convenio de Asociación SDA-CUV-20161264 entre la SDA y la Pontificia Universidad Javeriana.</t>
  </si>
  <si>
    <t>2015-12-29</t>
  </si>
  <si>
    <t>2015-01-01</t>
  </si>
  <si>
    <t>NO. DE POZOS PERFORADOS/2 POZOS PERFORADOS *100</t>
  </si>
  <si>
    <t>POZOS PERFORADOS/2 POZOS PERFORADOS *100</t>
  </si>
  <si>
    <t>PERFORAR DOS (2) POZOS DE INVESTIGACIÓN Y MONITOREO QUE PERMITAN VALIDAR EL MODELO GEOLÓGICO-GEOFÍSICO E HIDROGEOLÓGICO CONSEGUIDO, PLANEANDO UNO POR VIGENCIA FISCAL DESDE EL 2015 Y EL SEGUNDO PARA EL AÑO 2016. LO ANTERIOR DEIDO A LOS ALTOS COSTOS QUE REPRESENTA LA ACTIVIDAD. DADO QUE PARA EL AÑO FISCAL 2014 YA SE INICIÓ LA PREFORACIÓN DE 1 POZO, LOS SIGUIENTES SE PROGRAMAN DESDE EL AÑO 2015.</t>
  </si>
  <si>
    <t>DEBILIDADES DE CONTROL</t>
  </si>
  <si>
    <t>HALLAZGO ADMINISTRATIVO  POR LAS FALENCIAS DE INTEGRALIDAD Y DE APLICACIÓN DE LAS EXIGENCIAS TÉCNICAS EN LA CONSTRUCCIÓN DEL MODELO HIDROGEOLÓGICO CONCEPTUAL DE BOGOTÁ QUE PONEN EN DUDA SU UTILIDAD COMO HERRAMIENTA SOSTENIBLE DEL RECURSO HÍDRICO SUBTERRÁNEO EN BOGOTÁ.</t>
  </si>
  <si>
    <t>2.2.1</t>
  </si>
  <si>
    <t>05 - AUDITORIA ESPECIAL</t>
  </si>
  <si>
    <t xml:space="preserve">Corte 2018-04-30. La DGC envió seguimiento mediante radicado No. 2018IE23886. Se evidenció que mediante resolución No. 3217 del 15/11/17 fue actualizado el procedimiento 126PA04-PR33, dicha resolución fue socializada mediante correo del 23/11/17. </t>
  </si>
  <si>
    <t>PROCEDIMIENTO MODIFICADO</t>
  </si>
  <si>
    <t>MODIFICAR EL PROCEDIMIENTO DE CELEBRACIÓN DE CONVENIOS O CONTRATOS INTERADMINISTRATIVOS: 126PA04PR08.</t>
  </si>
  <si>
    <t>LA SDA REPORTÓ EL DÍA 30 DE DICIEMBRE DE 2014 EN SIVICOF EL VALOR DE LA CONTRATACIÓN DE RECURSOS PÚBLICOS DEL CONVENIO DE COOPERACIÓN 1515 DE 2014 SUSCRITO CON ONU-HABITAT POR VALOR DE $306.684.251 Y NO POR $290.400.000 COMO LO REPORTA LA RESPECTIVA MINUTA.</t>
  </si>
  <si>
    <t>HALLAZGO ADMINISTRATIVO POR PUBLICACIÓN INCONSISTENTE DEL VALOR DEL CONVENIO 1515 DE 2014 EN SIVICOF</t>
  </si>
  <si>
    <t>2.1.3.9</t>
  </si>
  <si>
    <t>Se realizó la segunda capacitación el 05 octubre de 2017  en la cual se abordaron temas precontractuales y de supervisión.</t>
  </si>
  <si>
    <t>2017-09-30</t>
  </si>
  <si>
    <t>CAPACITACIÓN REALIZADA</t>
  </si>
  <si>
    <t>REALIZAR UNA CAPACITACIÓN SOBRE LA ETAPA PRECONTRACTUAL DIRIGIDA A SUPERVISORES Y ENLACES DE CADA UNA DE LAS ÁREAS.</t>
  </si>
  <si>
    <t>LAS SITUACIONES DESCRITAS ANTERIORMENTE DAN COMO RESULTADO LA PRESUNTA INOBSERVANCIA DE LA CONSTITUCIÓN, LA LEY Y NORMAS REGLAMENTARIAS; ADEMÁS DEL CUMPLIMIENTO DE LOS PROCESOS, PROCEDIMIENTOS, ACTIVIDADES Y CONTENIDOS EN LA LEY Y EL SISTEMA INTEGRADO DE GESTIÓN, A QUE ESTÁN OBLIGADOS SERVIDORES PÚBLICOS, CONTRATISTAS Y AUTORIDADES EN LA ADMINISTRACIÓN FISCALIZADA.</t>
  </si>
  <si>
    <t>HALLAZGO ADMINISTRATIVO CON PRESUNTA INCIDENCIA DISCIPLINARIA POR SUSCRIBIR EL CONVENIO DE COOPERACIÓN 1515 DE 2014 UTILIZANDO LAS MODALIDADES DE CONTRATACIÓN INCORRECTA. SE RETIRA LA OBSERVACIÓN FRENTE AL CONVENIO DE ASOCIACIÓN NO. 20161264</t>
  </si>
  <si>
    <t>2.1.3.5</t>
  </si>
  <si>
    <t xml:space="preserve">Mediante radicado No. 2018IE23886 se recibió seguimiento.  Revisada la resolución 170  del  24/01/18, se evidenció que incluye actualización del procedimiento 126PA04-PRPR37 Suscripción y legalización de contratos. En las obligaciones del Subdirector contractual, se contempla: "Informar a los diferentes servidores públicos y contratistas sobre la designación de supervisión e impartir instrucciones tendientes al cumplimiento de las funciones de supervisión, seguimiento y control que se ejerzan". </t>
  </si>
  <si>
    <t>FORMATO MODIFICADO</t>
  </si>
  <si>
    <t>MODIFICAR EL FORMATO: ACTA DE INICIO DEL CONTRATO O CONVENIO 126PA04-PR37-F-1 . INCLUIR:       - DESIGNACIÓN COMO SUPERVISOR. - OBLIGACIONES DE VIGILANCIA, SEGUIMIENTO, CONTROL  Y RESPONSABILIDAD DE LA EJECUCIÓN DEL CONTRATO, ENTRE OTRAS QUE PUEDAN SER CONSIDERADAS AL MOMENTO DE EFECTUAR EL AJUSTE.</t>
  </si>
  <si>
    <t>ESTE ENTE DE CONTROL EVIDENCIÓ QUE LA SUBDIRECCIÓN CONTRACTUAL EN LOS CONTRATOS MENCIONADOS NOTIFICÓ AL SUPERVISOR DE MANERA EXTEMPORÁNEA, ES DECIR, DESPUÉS DE LA SUSCRIPCIÓN DEL ACTA DE INICIO,</t>
  </si>
  <si>
    <t>HALLAZGO ADMINISTRATIVO POR LA NOTIFICACIÓN DE MANERA EXTEMPORÁNEA A LOS SUPERVISORES DE LOS CONTRATOS NOS SDA-426 DE 2016, SDA-916 DE 2016, SDA-2016-0530 Y 2016-0651</t>
  </si>
  <si>
    <t>2.1.3.24</t>
  </si>
  <si>
    <t>La DGC envió seguimiento mediante radicado 2018IE23886 . Se observó que mediante correo electrónico enviado el día 28/12/17, la Oficina de Comunicaciones, socializó la Cartilla denominada Manual de Supervisión e Interventoría.</t>
  </si>
  <si>
    <t>SESIONES DE CAPACITACIÓN REALIZADAS / SESIONES DE CAPACITACIÓN PROGRAMADAS</t>
  </si>
  <si>
    <t>SESIONES DE CAPACITACIÓN REALIZADAS</t>
  </si>
  <si>
    <t>REALIZAR TRES SESIONES DE CAPACITACIÓN, PARA FORTALECER LA GESTIÓN DE SUPERVISIÓN.</t>
  </si>
  <si>
    <t>EN EL EXPEDIENTE DEL PROYECTO Y EN EL SECOP NO SE EVIDENCIA MODIFICACIÓN DE LOS ESTUDIOS PREVIOS.</t>
  </si>
  <si>
    <t>HALLAZGO ADMINISTRATIVO CON PRESUNTA INCIDENCIA DISCIPLINARIA POR CELEBRAR EL CONTRATO 511 DE 2016 CON PERSONAS QUE NO CUMPLÍAN LOS REQUISITOS ESTABLECIDOS EN LOS ESTUDIOS PREVIOS PARA LA EJECUCIÓN DEL OBJETO</t>
  </si>
  <si>
    <t>2.1.3.11</t>
  </si>
  <si>
    <t>SSFFS</t>
  </si>
  <si>
    <t>ALERTA DE  LAS OBLIGACIONES EN LOS CONCEPTOS TÉCNICOS DE AUTORIZACIÓN PARA LAS VIGENCIAS 2003-2014 / CONCEPTOS TÉCNICOS IDENTIFICADOS SIN LOS RESPECTIVOS PAGOS</t>
  </si>
  <si>
    <t>ALERTA DE VENCIMIENTO AJUSTADO</t>
  </si>
  <si>
    <t>LA SSFFS EMITIRÁ UNA COMUNICACIÓN OFICIAL INFORMÁNDOLE AL USUARIO DE LAS OBLIGACIONES ECONÓMICAS DE EVALUACIÓN, SEGUIMIENTO Y/O COMPENSACIÓN A QUE HAYA LUGAR QUE DEBE CUMPLIR.</t>
  </si>
  <si>
    <t>LO ANTERIOR SE DEBE A LA FALTA DE GESTIÓN DE LA SDA, EN LA APLICACIÓN DEL PROCESO SANCIONATORIO AMBIENTAL, TODA VEZ QUE AÑO TRAS AÑO VIENE REALIZANDO CONCEPTOS TÉCNICOS DE ALTO RIESGO A LOS CUALES NO SE LES HA INICIADO EL RESPECTIVO TRAMITE DE EXPEDICIÓN DE LA RESOLUCIÓN DE COBRO, Y POR LO ANTERIOR NO SE LES HA INICIADO NINGUNA ACCIÓN DE LAS PREVISTA EN EL PROCESO ADMINISTRATIVO SANCIONATORIO AMBIENTAL</t>
  </si>
  <si>
    <t>HALLAZGO ADMINISTRATIVO POR INCUMPLIMIENTO DE LA NORMATIVIDAD VIGENTE EN MATERIA DEL PROCESO ADMINISTRATIVO SANCIONATORIO AMBIENTAL EN DESEMPEÑO DE LAS FUNCIONES DE COBRO POR LA EVALUACIÓN Y SEGUIMIENTO; A CARGO DE LA SECRETARÍA DISTRITAL DE AMBIENTE – SDA, COMO AUTORIDAD AMBIENTAL. DEJANDO DE PERCIBIR POR ESTE CONCEPTO LA SUMA DE $5.150.160.312.</t>
  </si>
  <si>
    <t>2.1.2.1</t>
  </si>
  <si>
    <t>Plan de mejoramiento</t>
  </si>
  <si>
    <t>REVISAR Y ACTUALIZAR EL PROCEDIMIENTO 126PM04-PR29 DE SEGUIMIENTO SILVICULTURAL INCLUYENDO EL FORMATO DE SEGUIMIENTO A ENTIDADES DISTRITALES EXCENTAS DEL COBRO DE EVALUACIÓN Y SEGUIMIENTO.</t>
  </si>
  <si>
    <t>REVISAR Y ACTUALIZAR  LOS LINEAMIENTOS DEL PROCEDIMIENTO 126PM04-PR30 DE EVALUACIÓN SILVICULTURAL, INCORPORANDO LOS ASPECTOS QUE PERMITAN ASEGURAR EL PAGO ANTICIPADO POR CONCEPTO DE SEGUIMIENTO Y COMPENSACIÓN, PREVIO A LAS CONSULTAS JURÍDICAS A LA DIRECCIÓN LEGAL AMBIENTAL A QUE HAYA LUGAR.</t>
  </si>
  <si>
    <t xml:space="preserve">PLAN DE MEJORAMIENTO CONSOLIDADO </t>
  </si>
  <si>
    <t>EVALUACIÓN DEL PLAN DE MEJORAMIENTO SUSCRITO ANTE LA CONTRALORIA DE BOGOTA</t>
  </si>
  <si>
    <t>Abierta</t>
  </si>
  <si>
    <t>Por evaluar OCI</t>
  </si>
  <si>
    <t>La SSFFS remite seguimiento y soportes mediante memorando 2018IE19455. De acuerdo con la información reportada la acción se encuentra en ejecución y se evidencian las actas de revisión del procedimiento 126PM04-PR30 “Permiso o autorización para aprovechamiento forestal de árboles” y 126PM04-PR29 “Control y Seguimiento a las Actividades Silviculturales” los días 20 y 27 de noviembre de 2017. (EVIDENCIA – HALLAZGO 2.1.2.1)</t>
  </si>
  <si>
    <t xml:space="preserve">La SSFFS remite seguimiento y soportes mediante memorando 2018IE19455. De acuerdo con la información reportada la acción se encuentra en ejecución y se evidencian las actas de revisión del procedimiento 126PM04-PR30 “Permiso o autorización para aprovechamiento forestal de árboles” y 126PM04-PR29 “Control y Seguimiento a las Actividades Silviculturales” los días 20 y 27 de noviembre de 2017. (EVIDENCIA – HALLAZGO 2.1.2.1)
</t>
  </si>
  <si>
    <t>La SSFFS remite seguimiento y soportes mediante memorando 2018IE19455. De acuerdo con la información reportada la acción se encuentra en ejecución. Se evidencia base de datos “PROCESOS DE ALERTAS CT SSFFFS” la relación de 137 procesos de comunicaciones oficiales, donde se le informa al usuario las obligaciones económicas que debe cumplir. La OCI solicita informar a cuanto equivale en pesos las comunicaciones oficiales enviadas. (EVIDENCIA – HALLAZGO 2.1.2.1)</t>
  </si>
  <si>
    <t>Participación y educación Ambiental</t>
  </si>
  <si>
    <t>Porcentaje de avance físico de Ejecución de las Actividades</t>
  </si>
  <si>
    <t>28-06-29. Se evidencia cumplimiento de la acción dado que los procedimientos de evaluación ambiental fueron ajustado en el sistema forest en la ventanilla virtual de la SDA. Ver soporte memorando forest 2018IE150577.
Pero se observa, que los procedimientos 126PM04-PR10 V5, PR11 V5, PR15 V4, PR16 V6, PR25 V5, PR39 V6 y PR98 V2 no han sido actualizado en el ISOlución.
http://172.22.1.31/Isolucionsda/Administracion/frmFrameSet.aspx?Ruta=Li4vRnJhbWVTZXRBcnRpY3Vsby5hc3A/UGFnaW5hPUJhbmNvQ29ub2NpbWllbnRvU0RBLzYvNjExQTUxQkUtRkE4QS00MTRCLTgyNTQtQUU2MDNDOEM3RDI2LzYxMUE1MUJFLUZBOEEtNDE0Qi04MjU0LUFFNjAzQzhDN0QyNi5hc3AmSURBUlRJQ1VMTz04ODEx</t>
  </si>
  <si>
    <t>FRANCISCO JOSE CRUZ PRADA</t>
  </si>
  <si>
    <t xml:space="preserve">Varias </t>
  </si>
  <si>
    <t>Cuenta de COD_FILA</t>
  </si>
  <si>
    <t>Estado de las acciones corte 30 septiembre de 2018</t>
  </si>
  <si>
    <t>%</t>
  </si>
  <si>
    <t xml:space="preserve">Fuentes: Matriz consolidada PM SDA 2018 y Reporte Plan de mejorameinto SIVICOF </t>
  </si>
  <si>
    <t>Acciones a revisar eficiacia</t>
  </si>
  <si>
    <t>Total</t>
  </si>
  <si>
    <t>Total DCA - SCAAV</t>
  </si>
  <si>
    <t>Total SCAAV</t>
  </si>
  <si>
    <t>No.</t>
  </si>
  <si>
    <t>Factor evaluado</t>
  </si>
  <si>
    <t>Código</t>
  </si>
  <si>
    <t>Descripcion del hallazgo</t>
  </si>
  <si>
    <t>Incidencia del hallazgo</t>
  </si>
  <si>
    <t>Area responsable elaborar PM</t>
  </si>
  <si>
    <t>Area a cargo del tema</t>
  </si>
  <si>
    <t>Responsable</t>
  </si>
  <si>
    <t>Administrativo</t>
  </si>
  <si>
    <t>Disciplinario</t>
  </si>
  <si>
    <t>Fiscal</t>
  </si>
  <si>
    <t>3.1.1 Factor Control Fiscal Interno</t>
  </si>
  <si>
    <t>3.1.1.1</t>
  </si>
  <si>
    <t>3.1.1.1 Hallazgo administrativo por inconsistencias en la información suministrada y reportada por la Secretaria Distrital de Ambiente. .............................................................. 15</t>
  </si>
  <si>
    <t>x</t>
  </si>
  <si>
    <t>SGCD</t>
  </si>
  <si>
    <t>SC - SF</t>
  </si>
  <si>
    <t>Oscar López</t>
  </si>
  <si>
    <t>3.1.1.2</t>
  </si>
  <si>
    <t>3.1.1.2 Hallazgo administrativo con presunta incidencia disciplinaria, por no atender dentro de los plazos legales varios derechos de petición, radicados en la vigencia 2017. ............ 17</t>
  </si>
  <si>
    <t>Dependencias Misionales</t>
  </si>
  <si>
    <t>3.1.3 Factor Gestión contractual</t>
  </si>
  <si>
    <t>3.1.3.1</t>
  </si>
  <si>
    <t>3.1.3.1 Hallazgo administrativo con presunta incidencia disciplinaria y fiscal por valor de $49.686.960,60, por la cancelación de gastos administrativos en el Convenio de Asociación No. 20161268. ................................................................................................................... 46</t>
  </si>
  <si>
    <t>Adriana Santa</t>
  </si>
  <si>
    <t>3.1.3.2</t>
  </si>
  <si>
    <t>3.1.3.2 Hallazgo administrativo por la omisión en la exigencia y verificación de las garantías de conformidad con lo dispuesto en los contratos 20161327 y 20161307.......................... 55</t>
  </si>
  <si>
    <t>Adriana Benavides</t>
  </si>
  <si>
    <t>3.1.3.3</t>
  </si>
  <si>
    <t>3.1.3.3 Hallazgo administrativo por inconsistencias presentadas en el estudio de mercado realizado por la Entidad, en el contrato de arrendamiento No. 20170380. ......................... 57</t>
  </si>
  <si>
    <t>SC - DGC</t>
  </si>
  <si>
    <t>3.1.3.4</t>
  </si>
  <si>
    <t>3.1.3.4 Hallazgo administrativo porque en el expediente del contrato SDA-LP-20161274 no se encuentra la relación de los vehículos que efectivamente prestan el servicio de transporte, ni los documentos que garantizan el cumplimiento de las condiciones técnicas de los mismos. ................................................................................................................... 59</t>
  </si>
  <si>
    <t>Margarita Palacio</t>
  </si>
  <si>
    <t>3.1.3.5</t>
  </si>
  <si>
    <t>3.1.3.5 Hallazgo administrativo porque dentro del expediente SDA-LP-20161274, no hay claridad en los soportes que evidencian la transparencia en la liquidación, para la realización de los pagos en ejecución del contrato de transporte SDA-LP-20161274. ....... 61</t>
  </si>
  <si>
    <t>3.1.4 Factor Gestión Presupuestal</t>
  </si>
  <si>
    <t>3.1.4.1</t>
  </si>
  <si>
    <t>3.1.4.1 Hallazgo administrativo con presunta incidencia disciplinaria por constituir al cierre de la vigencia 2017, reservas presupuestales que alcanzan el 71,99% del presupuesto de inversión de la vigencia 2017. ............................................................................................ 65</t>
  </si>
  <si>
    <t>SF</t>
  </si>
  <si>
    <t>GERENTES PROYECTOS</t>
  </si>
  <si>
    <t>Elsa Ramiréz</t>
  </si>
  <si>
    <t>3.2.1 Factor Planes programas y proyectos. Gestión ambiental</t>
  </si>
  <si>
    <t>3.2.1.1</t>
  </si>
  <si>
    <t>3.2.1.1 Hallazgo administrativo con presunta incidencia disciplinaria, por el bajo porcentaje de ejecución en magnitud de metas de Proyectos de Inversión del Plan de Desarrollo “Bogotá Mejor para Todos” 2016 - 2020. ........................................................................... 69</t>
  </si>
  <si>
    <t>3.2.1.2</t>
  </si>
  <si>
    <t>3.2.1.2 Hallazgo administrativo por falencias en la implementación de las acciones del Plan de Manejo de la Franja de Adecuación y la Reserva Forestal Protectora de los Cerros Orientales a cargo de la SDA. ............................................................................................ 72</t>
  </si>
  <si>
    <t>3.2.1.3</t>
  </si>
  <si>
    <t>3.2.1.3 Hallazgo Administrativo por la poca efectividad en el desarrollo de los procesos derivados de la incautación de madera. ............................................................................. 73</t>
  </si>
  <si>
    <t>DCA</t>
  </si>
  <si>
    <t>DCA - SSFFS</t>
  </si>
  <si>
    <t>Lucia Sánchez</t>
  </si>
  <si>
    <t>3.2.1.4</t>
  </si>
  <si>
    <t>3.2.1.4 Hallazgo administrativo con presunta incidencia disciplinaria por no realizar la identificación de las metas de los proyectos de inversión en el PACA institucional. ........... 75</t>
  </si>
  <si>
    <t>DPSIA</t>
  </si>
  <si>
    <t>DPSIA - DGA</t>
  </si>
  <si>
    <t>Rosanna Sanfeliu</t>
  </si>
  <si>
    <t>3.2.1.5</t>
  </si>
  <si>
    <t>3.2.1.5 Hallazgo administrativo por no tener establecido el estado de incorporación de los ODS en los proyectos de inversión de la SDA ................................................................... 77</t>
  </si>
  <si>
    <t>3.2.1.6</t>
  </si>
  <si>
    <t>3.2.1.6 Hallazgo administrativo por la no oportuna revisión y aprobación de los Planes Locales de Arborización Urbana -PLAU´s. ......................................................................... 78</t>
  </si>
  <si>
    <t>3.3.1 Factor Estados Contables</t>
  </si>
  <si>
    <t>3.3.1.1.1</t>
  </si>
  <si>
    <t>3.3.1.1.1 Hallazgo administrativo, por la no remisión de la Dirección de Control Ambiental y sus Subdirecciones, a la Subdirección Financiera, de 208 resoluciones por valor de $50.505.769, de conceptos de evaluación, multas, seguimiento de talas de árboles y multas ambientales de las vigencias anteriores al 2015. ............................................................... 84</t>
  </si>
  <si>
    <t>3.3.1.1.2</t>
  </si>
  <si>
    <t>3.3.1.1.2 Hallazgo Administrativo por la no remisión de 40 resoluciones devueltas por la Oficina de Ejecuciones Fiscales de la Secretaría de Hacienda, vigencias 1998 a diciembre de 2015, por un total de $163.886.318,25, por presentar inconsistencias en el cobro coactivo ............................................................................................................................. 86</t>
  </si>
  <si>
    <t>DCA -SF</t>
  </si>
  <si>
    <t>3.3.1.1 Grupo 14 - Deudores</t>
  </si>
  <si>
    <t xml:space="preserve">3.3.1.6.1 </t>
  </si>
  <si>
    <t>3.3.1.6.1 Hallazgo Administrativo por el no registro de 1.863 actos administrativos en la Cuenta de Deudores por valor de $13.481.000.086, los cuales se encuentran registrados en las Cuentas de Orden. .................................................................................................. 91</t>
  </si>
  <si>
    <t>4.4 CUMPLIMIENTO ACCIONES POPULARES DE BOGOTÁ</t>
  </si>
  <si>
    <t>4.4.1</t>
  </si>
  <si>
    <t>4.4.1 Hallazgo administrativo con presunta incidencia disciplinaria por realizar los contratos Nos. 20171331; 20171221; 20171380 y el Convenio 1328 de 2017, que no corresponden al cumplimiento estricto de las órdenes impartidas en la Sentencia del 28 de marzo de 2014 del Consejo de Estado (Expediente No. AP-2001-90479-01). ............................................ 99</t>
  </si>
  <si>
    <t>DGA - SER</t>
  </si>
  <si>
    <t>Cuadro No.4. Seguimiento a las Acciones</t>
  </si>
  <si>
    <t>Hallazgo</t>
  </si>
  <si>
    <t>Acción Formulada</t>
  </si>
  <si>
    <t>Eficacia</t>
  </si>
  <si>
    <t>Efectividad</t>
  </si>
  <si>
    <t>Estado de la Acción</t>
  </si>
  <si>
    <t>Observaciones</t>
  </si>
  <si>
    <t>Perforar dos (2) pozos de investigación y monitoreo que permitan validar el modelo geológico-geofísico e hidrogeológico conseguido, planeando uno por vigencia fiscal desde el 2015 y el segundo para el año 2016. Lo anterior debido a los altos costos que representa la actividad. Dado que para el año fiscal 2014 ya se inició la perforación de 1 pozo, los siguientes se programan desde el año 2015.</t>
  </si>
  <si>
    <t>Los pozos no se han perforado, la SDA aporto solicitudes de cotización a compañías de Ingenieros.</t>
  </si>
  <si>
    <t>Hallazgo administrativo por las falencias de integralidad y de aplicación de las exigencias técnicas en la construcción del modelo hidrogeológico conceptual de Bogotá que ponen en duda su utilidad como herramienta sostenible del recurso hídrico subterráneo en Bogotá.</t>
  </si>
  <si>
    <t>3.2.1.1.1</t>
  </si>
  <si>
    <t>Acción 2.2.1.3.7 auditoria vigencia 2013 (realizar las gestiones necesarias para iniciar la contratación de la primera fase de las obras de mitigación de riesgo por procesos morfodinámicos en las aulas ambientales parque Soratama (localidad de Usaquén) y parque mirador de los nevados (localidad de suba) en Bogotá D.C.</t>
  </si>
  <si>
    <t>Cerrada</t>
  </si>
  <si>
    <t>Se inició el proceso de licitación No. SDA-LP-082-2017, el día 29 de diciembre de 2017, con el objeto de “Contratar las obras de mitigación de riesgo en parque de montaña y otras áreas de interés ambiental”</t>
  </si>
  <si>
    <t>Hallazgo administrativo: por la situación de riesgo que se presenta en dos áreas de interés ambiental: Soratama y parque mirador de los nevados, por procesos de remoción en masa. este hallazgo se unificó con el 2.2.1.3.7  vigencia 2013 por ser el mismo tema observado</t>
  </si>
  <si>
    <t>3.6.4</t>
  </si>
  <si>
    <t>Iniciar proceso sancionatorio dentro de los trámites en que sea procedente una vez verificado el incumplimiento de parámetros físico químicos establecidos en la res 3956 y 3957 del 2009, de los usuarios establecidos en el cuadro 54, 55 y 56 hallazgo 3.6.4.</t>
  </si>
  <si>
    <t>Según el informe modalidad especial de Agosto de 2013 de los 90 conceptos técnicos emitidos 13 incumplen con los parámetros, 28 no registraban caracterización y 3 no contaban con conceptos técnicos recientes, la SDA adelanto autos sancionatorios a 33 entidades, la demás N/a debido a que actualizaron su información o no es procedente.</t>
  </si>
  <si>
    <t>Hallazgo administrativo por la falta de gestión de la secretaría distrital de ambiente, en el control y seguimiento a los usuarios que presentan incumplimiento a los parámetros es decir las características físico químicas establecidas en las resoluciones de la secretaría distrital de ambiente 3956 y 3957 de 2009 sin imponer sanciones que correspondan a quienes infringen las normas.</t>
  </si>
  <si>
    <t>2.2.1.3.5</t>
  </si>
  <si>
    <t>Desarrollar seguimiento sobre las siguientes actividades: a. presentar proyecto de acuerdo “incentivo predial para la construcción sostenible” al concejo. b. socializar acuerdo 634 de 2015. c. replantear la estrategia distrital de pago por servicios ambientales. d. realizar seguimiento a la implementación de la resolución 1016 de 2014</t>
  </si>
  <si>
    <r>
      <t>a.</t>
    </r>
    <r>
      <rPr>
        <sz val="7"/>
        <color theme="1"/>
        <rFont val="Times New Roman"/>
        <family val="1"/>
      </rPr>
      <t xml:space="preserve">      </t>
    </r>
    <r>
      <rPr>
        <sz val="6"/>
        <color rgb="FF000000"/>
        <rFont val="Arial"/>
        <family val="2"/>
      </rPr>
      <t>Se presenta proyecto con fecha 18 de julio de 2017 “por medio del cual se establece el incentivo económico a la construcción sostenible en Bogotá D.C”.</t>
    </r>
  </si>
  <si>
    <t>Observación administrativa: “por la falta de operatividad e implementación de algunos instrumentos económicos orientados a incentivar mayores y mejores prácticas ambientales y de conservación y protección de los recursos naturales.</t>
  </si>
  <si>
    <r>
      <t>b.</t>
    </r>
    <r>
      <rPr>
        <sz val="7"/>
        <color theme="1"/>
        <rFont val="Times New Roman"/>
        <family val="1"/>
      </rPr>
      <t xml:space="preserve">      </t>
    </r>
    <r>
      <rPr>
        <sz val="6"/>
        <color rgb="FF000000"/>
        <rFont val="Arial"/>
        <family val="2"/>
      </rPr>
      <t>Socialización realizada en banner de la página de internet de la SDA.</t>
    </r>
  </si>
  <si>
    <r>
      <t>c.</t>
    </r>
    <r>
      <rPr>
        <sz val="7"/>
        <color theme="1"/>
        <rFont val="Times New Roman"/>
        <family val="1"/>
      </rPr>
      <t xml:space="preserve">      </t>
    </r>
    <r>
      <rPr>
        <sz val="6"/>
        <color rgb="FF000000"/>
        <rFont val="Arial"/>
        <family val="2"/>
      </rPr>
      <t>Se presenta Acta de reunión donde se analiza y ajusta la estrategia para PSA.</t>
    </r>
  </si>
  <si>
    <r>
      <t>d.</t>
    </r>
    <r>
      <rPr>
        <sz val="7"/>
        <color theme="1"/>
        <rFont val="Times New Roman"/>
        <family val="1"/>
      </rPr>
      <t xml:space="preserve">      </t>
    </r>
    <r>
      <rPr>
        <sz val="6"/>
        <color rgb="FF000000"/>
        <rFont val="Arial"/>
        <family val="2"/>
      </rPr>
      <t xml:space="preserve">Se presenta acta de seguimiento a la implementación de la resolución mencionada. </t>
    </r>
  </si>
  <si>
    <t>3.1.5 Hallazgo administrativo con presunta incidencia disciplinaria: por el incumplimiento al artículo primero de la resolución 00039 en el contrato de prestación de servicios 183 de 2013.</t>
  </si>
  <si>
    <t>Incluir en los estudios previos de los contratos de prestación de servicios una nota en la que quede consignado claramente que los estudios contienen los requisitos mínimos que debe soportar el contratista y el valor a pagar por las obligaciones contractuales pactadas. si se tiene más experiencia o estudios, la SDA no los tendrán en cuenta en la valoración económica pues se sujetará al presupuesto disponible.</t>
  </si>
  <si>
    <t>La SDA Mediante resolución 03217 de 2017 del 15 de nov, modificó el manual de proceso y procedimientos,  entre otros la Estructuración de estudios previos modalidad contratación directa, en la cual establece: "Las Entidades Estatales pueden contratar bajo la modalidad de contratación directa la prestación de servicios profesionales y de apoyo a la gestión con la persona natural o jurídica que esté en capacidad de ejecutar el objeto del contrato, siempre y cuando la Entidad Estatal verifique la idoneidad o experiencia requerida y relacionada con el área de que se trate", así mismo exige aclarar la formación del profesional requerido y su experiencia. Decisión: CERRAR</t>
  </si>
  <si>
    <t>Determinar los elementos desmontados de presuntos contraventores identificados cuyos costos no les han sido trasladados, correspondiente a la vigencia 2013 y 2014 para efectuar el cobro.</t>
  </si>
  <si>
    <t>Se identifican 16 elementos desmontados de presuntos contraventores y realizó los cobros   para los casos objeto del hallazgo, mediante resolución y notificación.</t>
  </si>
  <si>
    <t>Hallazgo administrativo con presunta incidencia disciplinaria: por falencias en el traslado del costo del desmonte de la PEV ilegal.</t>
  </si>
  <si>
    <t>Elaborar y dar trámite a un estudio técnico en cumplimiento al artículo 7° del acuerdo distrital 610 de 2015, que permita definir como mínimo índices de carga del paisaje, criterios de medición de impacto ambiental asociado a los elementos de PEV.</t>
  </si>
  <si>
    <t xml:space="preserve">Se realiza convocatoria mediante concurso de méritos para realización del estudio técnico para definir los índices de carga de paisaje. Se realiza mediante contrato 1289 de 2016 y es establecido para 6 localidades. </t>
  </si>
  <si>
    <t>3.2.5 Hallazgo administrativo: por ineficiencia de las campañas de cultura ciudadana que coadyuven en la regularización, control y limitación al uso de la PEV.</t>
  </si>
  <si>
    <t>3.2.6 Hallazgo administrativo: por la falta de líneas bases concisas que permitan establecer metas, que dimensionen el problema o necesidad, reales relacionadas con publicidad exterior visual-PEV y por lo tanto que permitan resolverlo.</t>
  </si>
  <si>
    <t>Se realiza convocatoria mediante concurso de méritos para realización del estudio técnico para definir los índices de carga de paisaje. Se realiza mediante contrato 1289 de 2016 y es establecido para 6 localidades.</t>
  </si>
  <si>
    <t>3.2.1  hallazgo administrativo con presunta incidencia disciplinaria: por ausencia de los protocolos que deben estar definidos en los manuales de operación y administración del sistema de información (SIGAU) y la falta de operatividad y efectividad de los manuales elaborados, a la fecha, no se cuenta con los protocolos que deben estar definidos en los manuales de operación</t>
  </si>
  <si>
    <t>Evaluar la efectividad de la actualización de los procedimientos 126pm04-pr29 "seguimiento a las autorizaciones de tratamiento silvicultural" y 126pm04-pr30 "permiso o autorización para aprovechamiento forestal de árboles" de la subdirección de silvicultura flora y fauna silvestre.</t>
  </si>
  <si>
    <t>En acta de reunión realizada el 15/06/2016, se encontró que se han elaborado 7 manuales, 5 manuales de administración y 2 de usuario, se estableció elaborar los protocolos para: manual de operación- obtención del código SIGAU ,Manual de operación cargue masivo en Forest,, se evidencia en digital los manuales y los protocolos.</t>
  </si>
  <si>
    <t>3.2.2 Hallazgo administrativo: por deficiencias de control interno relacionadas con el manejo de información; contenido de la misma y aplicación del procedimiento establecido para el manejo silvicultural, por tala, esta contraloría encontró diferentes situaciones relacionadas con el manejo y suministro de la información sobre el tema objeto de la presente auditoría.</t>
  </si>
  <si>
    <t>cerrada</t>
  </si>
  <si>
    <t>Se le envió comunicaciones a diferentes entidades distritales para actualizar el SIGAU, resolución 2208 de 2015 se modificó el procedimiento. Se siguen realizando mesas de trabajo con el equipo de silvicultura, con jardín botánico y otras entidades que tiene n competencia y se adjuntan las respectivas actas de trabajo</t>
  </si>
  <si>
    <t>3.2.3 hallazgo administrativo: por la no inclusión del código SIGAU en los conceptos técnicos emitidos para árboles ubicados en espacio público de uso público.se estableció que la SDA, al encontrar árboles sin código SIGAU, emite el concepto técnico y lo envía al JB, quien como administrador del sistema, debe incorporar el código e informar a la autoridad ambiental, pero contrario a lo anterior, el JB devuelve los conceptos técnicos a la SDA argumentando que carecen de dicho código, ocasionando repres</t>
  </si>
  <si>
    <t>En la modificación del procedimiento de evaluación silvicultural 126PM04 –PR30 los lineamientos se enfocaron a los criterios importantes en la evaluación de árboles y aspectos relevantes que se deben tener en cuenta para realizar el trámite ante la SDA como la importancia del código SIGAU, los pasos a seguir contemplan la inclusión del código SIGAU en los conceptos técnicos y finaliza con la comunicación de los resultados del procedimiento de evaluación de arbolado.</t>
  </si>
  <si>
    <t>3.2.4 Hallazgo administrativo con presunta incidencia disciplinaria: ante las fallas, inconsistencias y debilidades presentadas en diversos conceptos técnicos emitidos por la autoridad ambiental de la ciudad. autorizaciones sobre árboles que habían sido talados por terceros, árboles volcados o árboles no existentes en campo, tal como se evidenció en las comunicaciones del JB entre otros números 2013er027780, 2013ee188 y 2014ee3252 en los cuales se reportó un número de árboles no encontrados en un tota</t>
  </si>
  <si>
    <t>evaluar la efectividad de la actualización de los procedimientos 126pm04-pr29 "seguimiento a las autorizaciones de tratamiento silvicultural" y 126pm04-pr30 "permiso o autorización para aprovechamiento forestal de árboles" de la subdirección de silvicultura flora y fauna silvestre</t>
  </si>
  <si>
    <t>En la modificación del procedimiento de evaluación silvicultural 126PM04 –PR30 se tienen en cuenta más puntos de control para evitar inconsistencias en los conceptos técnicos, como visitas de evaluación de arbolado urbano por parte de profesionales técnicos de la subdirección de Silvicultura Flora y Fauna silvestre para mejorar la calidad de los conceptos técnicos.</t>
  </si>
  <si>
    <t>3.2.5 Hallazgo administrativo: ante la carencia de medidas por parte de la SDA que conlleven a que las entidades autorizadas de la tala del arbolado urbano reporten en tiempo oportuno la información al SIA-SIGAU y a su vez den información al jardín botánico sobre los árboles nuevos plantados. de acuerdo a los análisis efectuados a las diferentes resoluciones y conceptos técnicos que autorizan la intervención del arbolado urbano por emergencia o manejo, se evidenció que la SDA, como autoridad ambiental</t>
  </si>
  <si>
    <t>En acta de reunión celebrada el 17/11/201, con el fin de materializar la conectividad entre el sistema SIA Y SIGAU se trató el tema de los  web services y la elaboración de protocolos y manuales. Posteriormente se elaboró por parte de la SDA manual de operación Diligenciamiento archivo para presentar información silvicultural ante la SDA y protocolo de operación, se realiza entrega de estos dos documentos de manera digital ante la JBB para que lo publique en la página del SIGAU.</t>
  </si>
  <si>
    <t>3.2.6 Hallazgo administrativo: por algunas demoras en la atención de solicitudes de tala por emergencia y manejo, por parte de la SDA, de un total de 487 solicitudes por emergencia realizadas por las entidades que se relacionan en el siguiente cuadro, durante las vigencias 2013 y 2014, la SDA atendió 428, el 88%, emitiendo los respectivos conceptos técnicos durante los 3 primeros meses, a partir de su radicación. sin embargo, se evidenció que  en 56, es decir, el 12%, los tiempos de respuesta superan</t>
  </si>
  <si>
    <t>En la modificación del procedimiento de evaluación silvicultural 126PM04 –PR30, incluye el anexo 126PM04 –PR30-I-1 Situaciones de emergencias que busca reducir los tiempos del trámite de evaluación silvicultural, incluidos los trámites de atención de emergencias para la atención oportuna de las mismas.</t>
  </si>
  <si>
    <t>3.2.7 Hallazgo administrativo con presunta incidencia disciplinaria: por la falta de efectividad de la SDA en el seguimiento a los conceptos técnicos de tala emitidos por emergencia y manejo, en el año 2013, se emitieron 1.312 conceptos técnicos por emergencia y manejo de las solicitudes presentadas por el JB, IDRD, EAB y CODENSA, de los cuales la entidad efectuó seguimiento a 544 y requirió a dichas entidades por no ejecutar la tala de 52 conceptos técnicos autorizados.</t>
  </si>
  <si>
    <t>La actualización del procedimiento 126PM04-PR29 "SEGUIMIENTO A LAS AUTORIZACIONES DE TRATAMIENTO SILVICULTURAL incluyen los anexos: 126PM04-PR29-M-1 Flujograma del procedimiento, anexo 2 126PM04-PR29-M-2 Informe técnico de seguimiento a conceptos técnicos, lo que fortalece la eficacia de control y seguimiento a las actuaciones administrativas.</t>
  </si>
  <si>
    <t>3.2.9 Hallazgo administrativo: por la falta de compensación a diversas autorizaciones de tala emitidas por la SDA lo que afecta el estado ambiental de la ciudad en una época de cambio climático. conforme a la información de la vigencia 2013, la SDA se emitió un total de 75 conceptos técnicos autorizando tratamiento de tala por emergencia a diversas entidades diferentes al jardín botánico de Bogotá, de los cuales, se ha realizado el seguimiento a cincuenta y cuatro (54) conceptos, la mayor parte de los</t>
  </si>
  <si>
    <t>La actualización del procedimiento 126PM04-PR29 "SEGUIMIENTO A LAS AUTORIZACIONES DE TRATAMIENTO SILVICULTURAL incluyen el anexo 126PM04-PR29-F-3 Tabla de compensación por tala de árboles.</t>
  </si>
  <si>
    <t xml:space="preserve">2.2.1.2.1 Hallazgo administrativo con presunta incidencia disciplinaria por la subutilización del equipo irga analizador infrarrojo que mide las concentraciones de co2 a nivel del material vegetal del distrito capital. </t>
  </si>
  <si>
    <t>generar información a partir de la utilización del equipo irga sobre la concentración de co2 mediante la tasa de intercambio entre el individuo arbóreo y el medio circundante, a fin de establecer cuales especies son más favorables para la fijación de co2 para las condiciones particulares de Bogotá</t>
  </si>
  <si>
    <t>Se dio utilización al equipo objeto del hallazgo. Se generó informe técnico 2018IE18928. El equipo utilizado es establecido como obsoleto.</t>
  </si>
  <si>
    <t>2.2.1.2.2  hallazgo administrativo con presunta incidencia disciplinaria por dejar de monitorear durante la vigencia 2015 los siguientes contaminantes pm10, o3, Co y so2 y las variables meteorológicas velocidad del viento, dirección del viento, temperatura, precipitación y presión atmosférica por desmantelar la estación de monitoreo de Fontibón de la red de monitoreo de calidad del aires de Bogotá durante el 2015.</t>
  </si>
  <si>
    <t>Reubicar la estación de Fontibón para garantizar su operatividad.</t>
  </si>
  <si>
    <t xml:space="preserve">Se realiza la reubicación de la estación de monitoreo de calidad del aire de Fontibón. Se anexa registro fotográfico y contratación. </t>
  </si>
  <si>
    <t>2.2.1.4.1 Hallazgo administrativo por la terminación anticipada de metas misionales sin cumplir con las mismas.</t>
  </si>
  <si>
    <t>Formular pre pliegos para iniciar proceso de adjudicación para construcción de casa ecológica de los animales en Bogotá</t>
  </si>
  <si>
    <t>La casa ecológica se encuentra en proceso de construcción. Contrato 1382 de 2017.</t>
  </si>
  <si>
    <t>2.2.1.4.2 Hallazgo administrativo por el incumplimiento físico de la meta “construir y adecuar 100% la casa ecológica de los animales”.</t>
  </si>
  <si>
    <t>formular pre pliegos para iniciar proceso de adjudicación para construcción de casa ecológica de los animales en Bogotá</t>
  </si>
  <si>
    <t>2.3.1.1 Hallazgo administrativo con presunta incidencia disciplinaria, por no contar con los actos administrativos idóneos, que emite la dirección de control ambiental y sus subdirecciones, para garantizar que la subdirección financiera, pueda proceder a realizar el cobro persuasivo de tasas retributivas, reflejadas al cierre de la vigencia 2015, de manera eficaz, y una vez agotada ésta etapa, continué con proceso de cobro coactivo, por la suma de $12.791.689.000.</t>
  </si>
  <si>
    <t>Realizar acompañamiento al proceso de nulidad y restablecimiento del derecho asociado al tema de factor regional sobre la tasa retributiva vigencia 2012, juzgado de lo contencioso administrativo (tiempos que se salen de la competencia de la SDA).</t>
  </si>
  <si>
    <t xml:space="preserve">Cerrada </t>
  </si>
  <si>
    <t>La SDA realizó seguimiento al proceso de nulidad y lo envío a Cobro Coactivo</t>
  </si>
  <si>
    <t>2.3.1.10 hallazgo administrativo con presunta incidencia disciplinaria por falta de gestión y búsqueda de un mecanismo idóneo, para que se surta por parte de la dirección de ambiente y control y la subdirección de silvicultura, flora y fauna silvestre, los actos administrativos necesarios, para que las cuentas reflejadas en cuentas de orden, sean incluidas en los estados contables, como deudores por valor $9.055.095.264, correspondiente a las vigencias -2003 – 2015</t>
  </si>
  <si>
    <t>Emitir actos administrativos correspondientes a las resoluciones que aparecen en cuentas de orden para las vigencias 2003-2014 y remitirlos a la subdirección financiera para su registro.</t>
  </si>
  <si>
    <t>Inefectiva</t>
  </si>
  <si>
    <t>La SDA solucionó 316 actos administrativos, quedando pendientes 526 actos administrativos. Se plantea nuevo hallazgo No. 3.3.1.6.1.</t>
  </si>
  <si>
    <t>2.3.1.2  hallazgo administrativo con presunta incidencia disciplinaria, por no remitir la dirección de control ambiental y a la subdirección financiera, las resoluciones con sus respectivos soportes de notificación y ejecutoria en el menor término, en cumplimiento del cronograma de información de insumo contable, para realizar el trámite de cobro persuasivo de tasas por compensación de tala de árboles, multas, licencias, reflejadas al cierre de la vigencia 2015</t>
  </si>
  <si>
    <t>Generar, notificar y remitirlos los actos administrativos mediante los cuales se resuelva de fondo cada uno de los casos identificados en el hallazgo, a la subdirección financiera</t>
  </si>
  <si>
    <t>La SDA solucionó 312 actos administrativos quedando pendientes 208, se formula hallazgo No. 3.3.1.1.1.</t>
  </si>
  <si>
    <t>2.3.1.3 Hallazgo administrativo con presunta incidencia disciplinaria, por no ser remitidas nuevamente por la dirección de control ambiental y sus subdirecciones, 112 resoluciones devueltas por la oficina de ejecuciones fiscales de la secretaria de hacienda, vigencias 1998 a diciembre 31 de 2015, por un total de $296.937.000, por presentar inconsistencias en el cobro coactivo.</t>
  </si>
  <si>
    <t>Generar las actuaciones administrativas requeridas para subsanar las causas de devoluciones establecidas por la oficina de ejecuciones fiscales de la sh.</t>
  </si>
  <si>
    <t>La SDA solucionó 72 actos administrativos quedando pendientes 40, se formula hallazgo No. 3.3.1.1.2.</t>
  </si>
  <si>
    <t>2.3.1.8 Hallazgo administrativo con presunta incidencia disciplinaria y fiscal por detrimento patrimonial en cuantía de $66.125.000, por adquisición realizada por la SDA, a través de convenio interadministrativo de cooperación no. 032 de 2009, suscrito con la empresa de acueducto y alcantarillado de Bogotá, dejando estos elementos en bodega, sin que a la fecha se hayan utilizado.</t>
  </si>
  <si>
    <t>Poner en funcionamiento el equipo archer fielcomputer inalámbrica en los pozos de aguas subterráneas seleccionados.</t>
  </si>
  <si>
    <t>La SDA suministró soportes de la instalación de 6 diver.</t>
  </si>
  <si>
    <t>Socializar el manual de supervisión y las obligaciones de los supervisores, a quienes se desempeñan como supervisores y a los profesionales de apoyo en el tema.</t>
  </si>
  <si>
    <t>se realizó capacitación en Supervisión de contratos y obligaciones de los supervisores, así mismo socialización del manual de supervisión, capacitación en el diligenciamiento del formato IAAP y sus soportes. Como evidencia de las capacitaciones realizadas se recibió 8 documentos, entre ellos: Relación de asistencia a la capacitación del día 8 de febrero de 2018, correo de socialización del Manual de Supervisión e Interventoría, Manual de supervisión e interventoría, relación de asistencia a las capacitaciones denominadas “Fortalecimiento ejercicio de la supervisión e interventoría en los contratos estatales”, realizadas el 4 de agosto de 2017 y el 5 de octubre de 2017.</t>
  </si>
  <si>
    <t>3.2.1  hallazgo administrativo con presunta incidencia disciplinaria por falta de control en el desarrollo y ejecución del contrato prestación de servicios profesionales 807 de 2013</t>
  </si>
  <si>
    <t>Realizar talleres de capacitación a los supervisores y profesionales de apoyo en el diligenciamiento del formato IAAP y sus soportes.</t>
  </si>
  <si>
    <t>3.2.2  hallazgo administrativo con presunta incidencia disciplinaria en el contrato de compraventa no. 1274 de 2013 por falta de control en el desarrollo y ejecución del contrato</t>
  </si>
  <si>
    <t>3.2.3 hallazgo administrativo con incidencia fiscal  por valor de $52.680.000 y presunta incidencia disciplinaria por falta de control en el desarrollo y ejecución del contrato prestación de servicios profesionales 919 de 2013</t>
  </si>
  <si>
    <t>Dar cumplimiento a las actividades de control establecidas en la res 950 de 18 julio 2016 "por medio de la cual se adopta el manual de supervisión e interventoría de la SDA", en la realización de la vigilancia y seguimiento al cumplimiento del objeto, en los contratos celebrados con personas jurídicas.</t>
  </si>
  <si>
    <t>La SDA  realizó las siguientes acciones:</t>
  </si>
  <si>
    <t>La subdirección de proyecto y cooperación internacional está realizando acompañamiento  en la formulación de los estudios previos, preparación de etapa precontractual, como estudios previos, estudio de mercado, envío de cotizaciones, mediante las siguientes actividades</t>
  </si>
  <si>
    <t>1. Designación como apoyo a la supervisión contratos de prestación de servicios con radicado 2016IE142784, a través del Manual de supervisión, protocolo para estandarizar información y la Res.950 de 2016.</t>
  </si>
  <si>
    <t>2. Seguimiento y orientación del objeto contractual mediante mesas de trabajo y visitas al Contrato No. 20160911 con Macroproyectos S.A.S., al Convenio Interadministrativo No. 001 de 2016 suscrito entre FONDIGER, EAB E.S.P. y la SDA, y al Contrato No. 20161123 con Edward Sandoval para el desarrollo de sotware OnTrack.</t>
  </si>
  <si>
    <t>3. Realización y suscripción de las actas de inicio para el desarrollo de la actividad contractual.</t>
  </si>
  <si>
    <t>Finalmente la revisión y aprobación de los informes IAAP (iNFORME DE aCTIVIDADES Y aUTORIZACIÓN de pagos. Con el informe se verifica el producto entregable, la obligación específica cumplida, las facturas y los certificados de pago de parafiscales.</t>
  </si>
  <si>
    <t>3.2.5 hallazgo administrativo con presuntas incidencias disciplinaria y penal por irregularidades presentadas en la celebración y suscripción del acuerdo de cooperación no.1304 de 2013</t>
  </si>
  <si>
    <t>El auditor considera que las acciones sin eficaces y eficientes</t>
  </si>
  <si>
    <t>3.2.6 hallazgo administrativo con incidencia fiscal  por valor de $181.954.032 y presunta incidencia disciplinaria, por no configurar adecuadamente la adquisición del bien correspondiente al contrato de compraventa 1533 de 2014, así como por no adelantar oportunamente  las actuaciones frente al funcionamiento del mismo</t>
  </si>
  <si>
    <t>socializar el manual de supervisión y las obligaciones de los supervisores, a quienes se desempeñan como supervisores y a los  profesionales de apoyo en el tema</t>
  </si>
  <si>
    <t>3.2.8 hallazgo administrativo por no informar oportunamente sobre la terminación anticipada del contrato de prestación de servicios 486 de 2015</t>
  </si>
  <si>
    <t>3.2.9  hallazgo administrativo con  incidencia fiscal por valor de $92.418.466 y presunta incidencia disciplinaria, por anomalías presentadas en el desarrollo y ejecución del contrato prestación de servicios profesionales 777 de 2015</t>
  </si>
  <si>
    <t xml:space="preserve"> 3.1.1 Hallazgo administrativo con presunta incidencia disciplinaria, por archivos incompletos y con inconsistencias en el control documental, respecto de las carpetas que configuran los expedientes de las estaciones de servicio en la subdirección del recurso hídrico y del suelo de la SDA.</t>
  </si>
  <si>
    <t>Insertar en los expedientes de los usuarios de estaciones de servicio, relacionados con vertimientos (cód. 05) y sancionatorios (cód. 08), los documentos correspondientes a vigencias 2015 y anteriores en orden cronológico.</t>
  </si>
  <si>
    <t>La Dirección de Control Ambiental ha organizado un total de 641 expedientes de usuarios de hidrocarburos, es decir se organizaron otros expedientes adicional a los 400 identificados inicialmente, mediante radicación # 2018IE18591 la SDA solicita el cierre del hallazgo. Se adjunto archivo en Excel con la relación de los expedientes de los usuarios.</t>
  </si>
  <si>
    <t>3.1.2 Hallazgo administrativo con presunta incidencia disciplinaria, por no adelantar ni soportar el procedimiento establecido para el desmantelamiento de las estaciones de servicio, de conformidad con el marco normativo vigente previsto para el efecto.</t>
  </si>
  <si>
    <t>Realizar el control a usuarios de las estaciones de servicio que han desmantelado o pretenden desmantelar las actividades de almacenamiento y distribución de combustible.</t>
  </si>
  <si>
    <t>La SDA soportó el control realizado a 12 estaciones de servicio desmanteladas</t>
  </si>
  <si>
    <t>3.1.3 Hallazgo administrativo con presunta incidencia disciplinaria, por no adelantar gestión frente a las estaciones de servicio que operan sin solicitud de permiso de vertimientos.</t>
  </si>
  <si>
    <t>Realizar las actuaciones administrativas relacionadas con la solicitud y trámite del permiso de vertimientos de las estaciones de servicio que sean objeto de permiso y que operan sin el mismo.</t>
  </si>
  <si>
    <t>De las 47 estaciones de servicio se encontró que para 9 no era procedente realizar ninguna acción y a las restante 39 se realizaron actuaciones</t>
  </si>
  <si>
    <t>3.1.4 Hallazgo administrativo con presunta incidencia disciplinaria, por no adelantar gestión en relación con las estaciones de servicio que no cuentan con registro de vertimientos.</t>
  </si>
  <si>
    <t>Realizar actuaciones administrativas de requerimiento de trámite de registro de vertimientos a las EDS que no cuentan con el mismo.</t>
  </si>
  <si>
    <t>Se verificaron las actuaciones administrativas, de las cuales 61 no requerían registro de vertimiento y se aceptaron solicitudes de vertimientos.</t>
  </si>
  <si>
    <t>3.1.5 Hallazgo administrativo con presunta incidencia disciplinaria, por no adelantar actuaciones preventivas y sancionatorias, frente a incumplimientos de normas de protección ambiental y términos concedidos por la entidad para tales efectos, frente a la operación de las estaciones de servicio - eds.</t>
  </si>
  <si>
    <t>Iniciar las actuaciones administrativas a los usuarios identificados como infractores ambientales.</t>
  </si>
  <si>
    <t>La SDA aportó soportes de actuaciones administrativas a los 17 usuarios infractores</t>
  </si>
  <si>
    <t>3.1.6. Hallazgo administrativo con presunta incidencia disciplinaria, por no gestionar ni impulsar los procesos sancionatorios ambientales iniciados en la subdirección del recurso hídrico y de suelo de la SDA.</t>
  </si>
  <si>
    <t>Adelantar la gestión administrativa necesaria para continuar los procesos sancionatorios y preventivos en curso en la SRHS relacionados con las estaciones de servicio.</t>
  </si>
  <si>
    <t xml:space="preserve">La SWDA aportó 14 procesos sancionatorios </t>
  </si>
  <si>
    <t>3.1.7 Hallazgo administrativo con presunta incidencia disciplinaria, por no adelantar con celeridad y eficacia la gestión para decidir las solicitudes de permiso de vertimientos presentadas por las estaciones de servicio.</t>
  </si>
  <si>
    <t>Atender y decidir de fondo las solicitudes de permiso de vertimientos radicadas por las estaciones de servicio.</t>
  </si>
  <si>
    <t>La SDA no cumplió la acción correctiva, de las 291 registradas en el hallazgo, se subsanaron 145, quedando pendientes 146</t>
  </si>
  <si>
    <t>3.1.8 Hallazgo administrativo con presunta incidencia disciplinaria, por no efectuar la liquidación y cobro del servicio de seguimiento y evaluación, respecto de los conceptos técnicos que en relación con las estaciones de servicio se han generado.</t>
  </si>
  <si>
    <t>Realizar las actuaciones administrativas relacionadas con el cobro por el servicio de seguimiento al permiso de vertimientos de las eds. la liquidación de evaluación del trámite permisivo no procede por parte de la SDA (le corresponde al usuario).</t>
  </si>
  <si>
    <t>De los 50 procesos se subsanaron 15, quedando pendientes 35.</t>
  </si>
  <si>
    <t>4.1.1 Hallazgo administrativo con presunta incidencia disciplinaria, por no atender oportunamente los derechos de petición formulados en relación con las estaciones de servicio.</t>
  </si>
  <si>
    <t>atender la totalidad de los derechos de petición en los términos establecidos en la ley</t>
  </si>
  <si>
    <t>La SDS está realizando seguimientos permanentes que evidencian la respuesta en oportunidad a la totalidad de derechos de petición,</t>
  </si>
  <si>
    <t>3.1 hallazgo administrativo con presunta incidencia disciplinaria por publicación extemporánea de las actuaciones administrativas en el portal www.secop.gov.co, con ocasión de la celebración de los contratos de prestación de servicios profesionales y de apoyo a la gestión de las vigencias 2013 a 30 de junio de 2016</t>
  </si>
  <si>
    <t>Inclusión de una obligación en los contratos de los abogados de la subdirección contractual según la cual debe publicar cada uno los procesos contractuales que le sean asignados.</t>
  </si>
  <si>
    <t>En los contratos  de 7 abogados de la Subdirección contractual se encontró la obligación de  publicar en el Secop I y SecopII los procesos  contractuales que les sean asignados.</t>
  </si>
  <si>
    <t>3.10 hallazgo administrativo con presunta incidencia disciplinaria, por la no suscripción del numeral 6 del formato único de hoja de vida – persona natural en los contratos de prestación de servicios sda-242-2014, sda-051-2014, sda-182-2014, sda-302-2014, sda-310-2014, sda-294-2014, sda-175-2015 y sda-303-2015</t>
  </si>
  <si>
    <t>Realizar una consulta al DAFP y a la procuraduría sobre la necesidad de requerir al posible contratista todos los soportes de la HV o de requerir solo los necesarios para el cumplimiento del perfil definido por la entidad.</t>
  </si>
  <si>
    <t>La dirección de contratación de la Secretaria de Ambiente realizo dos consultas  sobre la necesidad de requerir a un posible contratista todos los soportes  de la Hoja de Vida o solamente los necesarios para el cumplimiento del perfil requerido por la Entidad ,al Departamento Administrativo de la Función Publica y a la Asesoría jurídica de la Procuraduría general de la Nación</t>
  </si>
  <si>
    <t>3.11 hallazgo administrativo por falta de oportunidad, seguimiento y gestión frente a los procesos sancionatorios relacionados con residuos de construcción y demolición RCD en los contratos de prestación de servicios sda-247-2016 y sda-249-2016</t>
  </si>
  <si>
    <t>Definir e implementar plan de acción para que una vez generados los conceptos técnicos se dé inicio a los procesos sancionatorios.</t>
  </si>
  <si>
    <t>En atención a lo anterior, se elaboró un Plan de Acción para efectos de cumplir con la acción correctiva y mejorar el proceso sancionatorio de los Conceptos Técnicos emitidos por la Subdirección de Control Ambiental al Sector Público. Cuyo objeto fue Establecer las acciones necesarias para dar inicio al proceso sancionatorio de los Conceptos Técnicos identificados por la Contraloría de Bogotá en la Auditoría de Desempeño y que son responsabilidad de la Subdirección de Control Ambiental al Sector Público en los términos establecidos por la  ley.</t>
  </si>
  <si>
    <t>3.12 hallazgo administrativo con presunta incidencia disciplinaria por no realizar la modificación de la garantía única del contrato de prestación de servicios sda-423-2013, por la expedición del acto administrativo de suspensión temporal de dicho contrato</t>
  </si>
  <si>
    <t>Realizar capacitación a los supervisores y apoyos a la supervisión sobre adecuado seguimiento a la ejecución contractual.</t>
  </si>
  <si>
    <t>Se efectuó un seminario de capacitación a los supervisores  en el que se explicó claramente las diferencias sustanciales entre aun supervisor y un interventor el adecuado  seguimiento a la ejecución contractual.</t>
  </si>
  <si>
    <t>3.13 hallazgo administrativo por falta de registro de la fecha de notificación a los supervisores en los contratos sda-423-2013, sda-425-2013, sda-451-2013 y sda-460-2013</t>
  </si>
  <si>
    <t>Enviar comunicado al supervisor mediante correo electrónico, indicando el cumplimiento de requisitos de perfeccionamiento y ejecución, así como la designación de la supervisión.</t>
  </si>
  <si>
    <t>No hay evidencias de actividad tendientes a la corrección de la observación. Con posterioridad la Entidad   suministro al equipo auditor copias de comunicados de los contratos en los que se evidencia la comunicación a los supervisores de los mismos conteniendo los datos objeto de la observación de la contraloría</t>
  </si>
  <si>
    <t>3.14 hallazgo administrativo con presunta incidencia disciplinaria, por falta de inclusión de la fecha de diligenciamiento del formulario único de declaración juramentada de bienes y rentas en los contratos de prestación de servicios profesionales nos. sda-423-2013, sda-425-2013, sda-451-2013, sda-460-2013, sda-175-2014, sda-294-2014, sda-051-2014 y sda-182-2014</t>
  </si>
  <si>
    <t>3.15 hallazgo administrativo con presunta incidencia disciplinaria por la inoportuna gestión presupuestal en la liberación de saldos por liquidaciones anticipadas en los contratos sda-563-2013, sda-593-2013 y sda-302-2014 dentro de las respectivas vigencias</t>
  </si>
  <si>
    <t>Enviar copia del acta de liquidación del contrato a la subdirección financiera cuando se requiera liberar saldos o enviarla al supervisor cuando queden saldos a favor del contratista, para que realice el trámite de pagos pendientes.</t>
  </si>
  <si>
    <t>La SD remite a la Subdirección financiera y y a la Dirección de gestión corporativa veinte oficios con más de 40 solicitudes de liberación de saldos y con remisión de actas de finalización de contratos</t>
  </si>
  <si>
    <t>3.16 hallazgo administrativo con presunta incidencia disciplinaria por recursos ejecutados en cuantía de $111 millones, en la meta 6 de la línea de acción “control integral a la generación y disposición final de escombros de Bogotá” reportados por la entidad en SEGPLAN para la vigencia 2013</t>
  </si>
  <si>
    <t>A partir de las señales que reporte el seguimiento al cumplimiento de metas a través de SEGPLAN, generar los correctivos que correspondan para garantizar el cumplimiento de las metas relacionadas con manejo de escombros.</t>
  </si>
  <si>
    <t>incumplida</t>
  </si>
  <si>
    <t>En el análisis de las cifras del SEGPLAN correspondientes a Plan de Desarrollo BOGOTÁ MEJOR PARA TODOS</t>
  </si>
  <si>
    <t>126 - Secretaría Distrital de Ambiente Plan de Acción 2016 - 2020. Componente de inversión por entidad con corte a 31/12/2017 proyecto de inversión 1141 Gestión Ambiental Urbana metas 11 y 14 aparece con presupuesto apropiado y ejecutado</t>
  </si>
  <si>
    <t>3.2 hallazgo administrativo con presunta incidencia disciplinaria por el incumplimiento de metas establecidas en el proyecto de inversión 826 “control y gestión ambiental a residuos peligrosos orgánicos y escombros generados en BOGOTÁ” línea de acción “control integral a la generación y disposición final de escombros de Bogotá” vigencias 2013 a 30 de junio de 2016</t>
  </si>
  <si>
    <t>126 - Secretaría Distrital de Ambiente Plan de Acción 2016 - 2020. Componente de inversión por entidad con corte a 31/12/2017 proyecto de inversión 1141 Gestión Ambiental Urbana metas 11 y 14 aparece con presupuesto apropiado y ejecutado aunque ese dato no garantice  los correctivos propuestos</t>
  </si>
  <si>
    <t>3.3 hallazgo administrativo con presunta incidencia disciplinaria por el incumplimiento del registro de los contratos de prestación de servicios de apoyo celebrados por la SDA en el sistema de información y gestión de empleo de la función pública – SIGEP, muestra de auditoria de las vigencias 2013 a 30 de junio de 2016</t>
  </si>
  <si>
    <t>Ajustar en las obligaciones generales de los contratos de prestación de servicios, la de registrar la hoja de vida en el SIDEAP y no en el SIGEP, como se venía exigiendo.</t>
  </si>
  <si>
    <t>Incluir una obligación en el contrato para que quienes aún no estén inscritos en el sistema soliciten usuario y contraseña y presenten para el primer pago la hoja de vida debidamente actualizada, así como para quienes ya se encuentren inscritos.</t>
  </si>
  <si>
    <t>3.4 hallazgo administrativo con presunta incidencia disciplinaria, por la no ampliación de la garantía de cumplimiento en los términos señalados en el contrato de prestación de servicios sda-303-2015</t>
  </si>
  <si>
    <t>Implementar el sistema de información para la programación, seguimiento y evaluación de la gestión institucional SIPSE. (prueba piloto)</t>
  </si>
  <si>
    <t>Frente a los soportes de las capacitaciones a los supervisores se entrega, soportes de otras capacitaciones a supervisores:</t>
  </si>
  <si>
    <t xml:space="preserve"> · Relación de asistencia a las capacitaciones denominadas “Fortalecimiento ejercicio de la supervisión e interventoría en los contratos estatales”, realizadas el 4 de agosto de 2017 y el 5 de octubre de 2017.   El Sipse dejo de ser prueba piloto y rige todos los procesos de contratación de la Entidad</t>
  </si>
  <si>
    <t>·         Oficio 2017IE145592 de fecha 1 de agosto de 2017, citación para fortalecer el ejercicio de la contratación.</t>
  </si>
  <si>
    <t>·         Oficio 2017IE195919 del 4 de octubre de 2017, citación capacitación para fortalecer el ejercicio de la contratación.</t>
  </si>
  <si>
    <t>3.5 hallazgo administrativo por falta de control y seguimiento de la supervisión de los contratos sda-294-2014, sda-310-2014 y sda-338-2015, en cumplimiento de las actividades relacionadas con las obligaciones específicas del contratista</t>
  </si>
  <si>
    <t>Impartir una directriz a través de la cual, la subdirección de control ambiental al sector público, determine que los contratistas reporten y soporten en los informes mensuales de actividades y autorización de pago (IAAP), el cumplimiento de sus obligaciones conforme a lo pactado contractualmente.</t>
  </si>
  <si>
    <t>La entidad suministra copia del contrato de prestación de servicios 201770477 con el objeto apoyar la revisión de los documentos generados en desarrollo de actividades  de evaluación control y seguimiento  al manejo de los RCD con una validez de nueve meses  lo cual no garantiza que para futuras vigencias el problema generador de la observación no se repita</t>
  </si>
  <si>
    <t>3.6 hallazgo administrativo con presunta incidencia disciplinaria, por la falta de supervisión relacionada con la falta de cobertura de la administradora de riesgos laborales ARL en el contrato de prestación de servicios sda-247-2016</t>
  </si>
  <si>
    <t>solicitar cada dos meses en los informes de actividades contractuales, el certificado de afiliación de ARL a los contratistas de la SCASP</t>
  </si>
  <si>
    <t>La Entidad suministra copia de requisiciones a varios contratistas del certificado de ARL</t>
  </si>
  <si>
    <t>3.7 hallazgo administrativo, por la no suscripción del acta de reinicio del contrato de prestación de servicios sda-303-2015</t>
  </si>
  <si>
    <t>Verificar el procedimiento y la legislación vigentes respecto a la procedencia del presente hallazgo.</t>
  </si>
  <si>
    <t>Oficio de la Entidad en donde se evidencia  las capacitaciones a los supervisores y, soportes de otras capacitaciones. Para revisión del manual de contratación</t>
  </si>
  <si>
    <t xml:space="preserve"> · Relación de asistencia a las capacitaciones denominadas “Fortalecimiento ejercicio de la supervisión e interventoría en los contratos estatales”, realizadas el 4 de agosto de 2017 y el 5 de octubre de 2017.   </t>
  </si>
  <si>
    <t>·         Pantallazos de los correos del 29 de diciembre de 2017 y del 5 de febrero de 2018, en los cuales se socializa la cartilla “Manual de Supervisión e Interventoría a los funcionarios y contratistas de la entidad.</t>
  </si>
  <si>
    <t>·         Presentación en Power Point denominada “Fortalecimiento para el ejercicio de la supervisión e interventoría”</t>
  </si>
  <si>
    <t>3.8 hallazgo administrativo por inconsistencias presentadas en la evaluación de la experiencia realizada por la SDA en los contratos de prestación de servicios sda-175-2015, sda-303-2015, sda-235-2016 y sda-249-2016</t>
  </si>
  <si>
    <t>Relación de asistencia a las capacitaciones denominadas “Fortalecimiento ejercicio de la supervisión e interventoría en los contratos estatales”, realizadas el 4 de agosto de 2017 y el 5 de octubre de 2017. </t>
  </si>
  <si>
    <t>3.9 hallazgo administrativo por la no inclusión de la fecha de suscripción en los documentos de la etapa pre-contractual de los contratos de prestación de servicios sda-175-2015, sda-303-2015, sda-235-2016, sda-247-2016, sda-249- 2016, sda-306-2016 y sda-342-2016</t>
  </si>
  <si>
    <t>Oficio 2017IE145592 de fecha 1 de agosto de 2017, citación para fortalecer el ejercicio de la contratación.</t>
  </si>
  <si>
    <t xml:space="preserve">3.1.1.1 hallazgo administrativo por reportar como herramientas para el cumplimiento de la sentencia, contratos cuyos estudios previos no se proyectaron en atención a determinada orden de la misma </t>
  </si>
  <si>
    <t>incorporar en los estudios previos de los procesos de contratación, en el marco de la misionalidad y competencias institucionales, la indicación clara en la que se refiera que el contrato se celebra en cumplimiento sentencia río Bogotá</t>
  </si>
  <si>
    <t>De acuerdo con la información allegada y los soportes aportados por la SDA mediante Acta de Visita Administrativa del 3 de julio de 2018, se estableció que la entidad elaboró 4 estudios previos y celebró 4 contratos con la indicación clara en la que se refiere que el contrato se celebró en cumplimiento de la Sentencia del Río Bogotá. Según respuesta de la SDA (radicado No. ***) la entidad celebro 13 contratos en cumplimiento de las ordenes de la  Sentencia los cuales verificados en el SECOP se estableció que en 11 de los estudios previos, se hace la referencia. En conclusión la acción fue cumplida.</t>
  </si>
  <si>
    <t>Realizar capacitación a las áreas sobre la inclusión, en los estudios previos de los contratos cuyo valor supere la menor cuantía, del análisis de la necesidad de contar con interventoría conforme lo establecido en el parágrafo 1°. Del artículo 83 de la ley 1474 de 2011.</t>
  </si>
  <si>
    <t>Se realiza capacitación el día 4 de agosto de 2017 con el tema “fortalecimiento para el ejercicio de la supervisión e interventoría”.</t>
  </si>
  <si>
    <t>3.1.1.2 hallazgo administrativo por no incluir en los estudios previos un pronunciamiento sobre la necesidad de contar con interventoría, en los casos previstos en la ley</t>
  </si>
  <si>
    <t>Ajustar el modelo de estudios previos incluyendo un apartado sobre la necesidad de contar con interventoría.</t>
  </si>
  <si>
    <t>Se evidenció que el procedimiento fue actualizado mediante resolución 3217 del 15/11/17, incluido el formato 126PA06-PR33-F-1 V6,0 en el que se pudo observar un apartado relacionado con la supervisión así: "numeral 2.2.6 supervisión o interventoría".</t>
  </si>
  <si>
    <t>3.1.1.3 hallazgo administrativo por la recurrente utilización de regímenes especiales, frente al carácter vinculante del estatuto general de contratación de la administración pública</t>
  </si>
  <si>
    <t>plantear en el plan de adquisiciones de la ser las alternativas para la escogencia del ejecutor</t>
  </si>
  <si>
    <t>Se anexa el Plan de Adquisiciones 2017 en el cual se plantean las alternativas de selección para todos los procesos</t>
  </si>
  <si>
    <t>3.1.1.4 hallazgo administrativo con presunta incidencia disciplinaria, por inadecuada vigilancia en el desarrollo de los contratos de prestación de servicios 438 de 2015, el convenio de asociación 1525 de 2014 y el convenio de asociación no. 1344 de 2015</t>
  </si>
  <si>
    <t>Se realiza capacitación el día 4 de agosto de 2017 con el tema “fortalecimiento</t>
  </si>
  <si>
    <t>para el ejercicio de la supervisión e interventoría”.</t>
  </si>
  <si>
    <t>3.1.1.5 hallazgo administrativo con incidencia fiscal por valor de $61.945.744, y presunta incidencia disciplinaria, por incluir desde la etapa previa del convenio 1478 de 2014 sumas improcedentes a cargo de la SDA, y por reconocer otras no previstas para la entidad</t>
  </si>
  <si>
    <t>Plantear las estructuras de costos de los convenios teniendo en cuenta la normatividad establecida en el decreto 777 de 1993.</t>
  </si>
  <si>
    <t>La Dirección de Gestión Corporativa, emitió el memorando 2017IE90498, recordando la prohibición de celebrar Convenios con entidades sin ánimo de lucro.</t>
  </si>
  <si>
    <t>A la fecha no se han suscrito Contratos sustentados en el Decreto 777 de 1992, ni por el que lo deroga, Decreto 92 de 2017.</t>
  </si>
  <si>
    <t>Realizar capacitación en temas relacionados con regímenes especiales de contratación.</t>
  </si>
  <si>
    <t>Se realizan capacitaciones en fechas 1, 2 y 3 de noviembre de 2017, y 23 y 24 de agosto de 2017. Aunque la Dirección de Gestión Corporativa, emitió el memorando 2017IE90498, recordando la prohibición de celebrar Convenios con entidades sin ánimo de lucro.</t>
  </si>
  <si>
    <t>3.2.1.1 hallazgo administrativo con presunta incidencia disciplinaria, por no adoptar las medidas preventivas y sancionatorias como autoridad ambiental frente a la inobservancia del  plan de saneamiento y manejo de vertimientos del distrito capital</t>
  </si>
  <si>
    <t>Priorizar el seguimiento al proceso sancionatorio iniciado contra la EAB, por el incumplimiento del PSMV.</t>
  </si>
  <si>
    <t>De acuerdo con la información allegada y los soportes aportados por la SDA mediante Acta de Visita Administrativa del 3 de julio de 2018, se estableció que la entidad, realizó diferentes actuaciones inmersas dentro del proceso sancionatorio iniciado contra la EAAB. Así mismo aportaron informes del seguimiento al Plan de Saneamiento y Manejo de Vertimientos del D.C, Se da por cumplida.</t>
  </si>
  <si>
    <t>3.2.1.10 hallazgo administrativo con presunta incidencia disciplinaria, por deficiencia en las actuaciones frente a usuarios sin registro ni permiso de vertimientos estando obligados a ello</t>
  </si>
  <si>
    <t>Realizar acciones de control y seguimiento sobre el 40% de los usuarios que fueron identificados como generadores de vertimientos objeto de registro o permiso de vertimientos. nota: entiéndase identificados como la población de usuarios relacionada</t>
  </si>
  <si>
    <t xml:space="preserve">Incumplida </t>
  </si>
  <si>
    <t>De acuerdo a la información suministrada por la SDA y reportada en SIVICOF, con el radicado No. 2018IE19487 del 2018-02-02, La Subdirección de Recurso Hídrico y del Suelo reporta evidencias de lo avanzado a 31 de diciembre de 2018, sin embargo se concluye que no se alcanzó el logro de la meta.</t>
  </si>
  <si>
    <t>3.2.1.3 hallazgo administrativo con presunta incidencia disciplinaria, por la alta mortalidad de individuos arbóreos en contratos de restauración</t>
  </si>
  <si>
    <t>formular y desarrollar el plan de mantenimiento y sostenibilidad de las acciones de restauración, rehabilitación o recuperación ecológica,  de manera que se enmarquen las áreas susceptibles a ser intervenidas, teniendo en cuenta su fragilidad frente  los factores de tensión y limitantes.</t>
  </si>
  <si>
    <t>De acuerdo con la información allegada y los soportes aportados por la SDA mediante Acta de Visita Administrativa del 3 de julio de 2018, se estableció que la entidad formulo el Plan de Mantenimiento y Sostenibilidad de procesos de restauración ecológica.  De acuerdo con el indicador formulado por la entidad la hectáreas definidas para el mantenimiento fueron 45 ha.   Se da por cumplida esta acción.</t>
  </si>
  <si>
    <t>3.2.1.4 hallazgo administrativo por falta de medidas para la defensa y amparo de las áreas protegidas del distrito capital</t>
  </si>
  <si>
    <t>Estructurar un mecanismo para sistematizar y manejar eficientemente la información sobre las coberturas vegetales presentes en las áreas protegidas del distrito capital.</t>
  </si>
  <si>
    <t>De acuerdo con la información allegada y los soportes aportados por la SDA mediante Acta de Visita Administrativa del 3 de julio de 2018, se estableció que la entidad, Incorporó al visor geográfico ambiental de la SDA, la capa temática de coberturas vegetales en parque ecológicos distritales de humedal producto del contrato no 1411 de 2016 suscrito entre la SDA y FULECOL.  1952, 1976 y 2014. A través del visor se puede realizar análisis multitemporales de cuál ha sido el comportamiento de la cobertura vegetal de esta áreas protegidas y relacionarlas con otras temáticas propios de la gestión urbana de Bogotá.  La información se puede consultar en la página web http://www.secretariadeambiente.gov.co/visorgeo/#submenu-capas. Se da por cumplida esta acción.</t>
  </si>
  <si>
    <t>3.2.1.5 hallazgo administrativo con incidencia fiscal en cuantía de $34.228.505, y presunta incidencia disciplinaria, por pérdidas de material destinados a procesos de restauración ordenados en la sentencia y deterioro de la infraestructura de los viveros de entre nubes y soratama</t>
  </si>
  <si>
    <t>Formular y desarrollar un plan de choque que refleje objetivos precisos a corto plazo, para el mantenimiento de las instalaciones de los viveros administrados por la SDA.</t>
  </si>
  <si>
    <t>De acuerdo con la información allegada y los soportes aportados por la SDA mediante Acta de Visita Administrativa del 3 de julio de 2018, la entidad  DEFINIÓ E IMPLEMENTÓ UN PLAN E CHOQUE  PARA EL MANTENIMIENTO DE LAS INSTALACIONES DE LOS VIVEROS ADMINISTRADOS POR LA SDA. SE CUENTA CON INFORME DE EJECUCIÓN. El cual es aportado. Se da por cumplida esta acción.</t>
  </si>
  <si>
    <t>3.2.1.6 hallazgo administrativo por falta de financiación en los esquemas de pago y operatividad de instrumentos económicos para servicios ambientales</t>
  </si>
  <si>
    <t>Gestionar los recursos necesarios para la restauración, conservación y sostenibilidad, de las áreas de interés ambiental en el distrito capital. Lo anterior a través de la celebración de acuerdos de conservación y alianzas con el sector privado, entre otros.</t>
  </si>
  <si>
    <t>De acuerdo con la información allegada y los soportes aportados por la SDA mediante Acta de Visita Administrativa del 3 de julio de 2018, la entidad suministra en medio magnético copia de los acuerdos de conservación y alianzas realizadas con el sector privado para la financiación de los esquemas de pago y operatividad de 3 instrumentos económicos. Se da por cumplida esta acción.</t>
  </si>
  <si>
    <t>3.2.1.7 hallazgo administrativo con presunta incidencia disciplinaria, por falta de gestión frente a los PMRRA, para tratar un área afectada por minería de 207,36 hectáreas</t>
  </si>
  <si>
    <t>Realizar acciones de evaluación, control y seguimiento a los 104 predios (266 hectáreas aproximadamente) afectados por actividad extractiva de materiales de construcción y arcilla ubicadas en la jurisdicción de la SDA. nota: 104 predios son los que requieren presentar PMRRA.</t>
  </si>
  <si>
    <t>De acuerdo con la información allegada y los soportes aportados por la SDA mediante Acta de Visita Administrativa del 3 de julio de 2018, se estableció que la entidad realiza acciones de control y seguimiento a 104 de 109 predios. Los 104 predios se encuentran inactivos y los restantes 5 están en zona compatible con minería, de cuerdo con la resolución 2001 de 2016, la cual definen y reafirma los polígonos con compatibles con minería que corresponden a los 5. Así mismo la entidad suministra la matriz "ACTUACIONES TECNICAS Y JURIDICAS  DE LOS PREDIOS AFECTADOS POR ACTIVIDAD EXTRACTIVA DE MATERIALES DE CONSTRUCCIÓN Y ARCILLA PERIMETRO URBANO DE BOGOTA - JURISDICCIÓN DE LA SECRETARIA DISTRITAL DE AMBIENTE  VIGENCIA 2017". Pendiente calificación, depende de los últimos soportes solicitados.</t>
  </si>
  <si>
    <t>3.2.1.8 hallazgo administrativo por no contar con los planes de manejo ambiental de los humedales del salitre, tunjo y la isla</t>
  </si>
  <si>
    <t>Formular los planes de manejo ambiental para los humedales el salitre, el tunjo y la isla.</t>
  </si>
  <si>
    <t>De acuerdo con la información allegada y los soportes aportados por la SDA mediante Acta de Visita Administrativa del 3 de julio de 2018, se constata que producto del contrato No. 1430 DE 2015, fueron recibidos los documentos de formulación de los PMA para los PEDH el TUNJO y el SALITRE, a la fecha de esta auditoria está pendiente su adopción. En lo relacionado con el PEDH la ISLA, se encontró que se encuentra en el trámite de consulta previa ante instancias pertinentes por tener en su área de influencia poblaciones indígenas. El indicador formulado por la entidad establece "Planes de Manejo Adoptados".  De acuerdo con ello a 31 de diciembre de 2018, la entidad no tiene adoptados los planes de estos tres PEDH.  Se cuenta con 2 de los planes de los tres, sin embargo ninguno esta adoptado como lo establece el indicador.  Se califica como incumplida.</t>
  </si>
  <si>
    <t>3.2.1.9 Hallazgo administrativo, por falta de fortalecimiento en las medidas complementarias del monitoreo a la calidad y cantidad del agua y de vertimientos a fuentes superficiales.</t>
  </si>
  <si>
    <t>Priorizar los resultados del programa de monitoreo de afluentes y efluentes de los sectores productivos, según su nivel de incumplimiento a la norma de vertimientos vigente y aplicable e incluir los usuarios priorizados en los programas de control de vertimientos de cada cuenca de la ciudad (torca, salitre, Fucha y Tunjuelo).</t>
  </si>
  <si>
    <t>De acuerdo con la información allegada y reportada a través de SIVICOF, la Subdirección de Recurso Hídrico y del Suelo, la meta no ha sido cumplida de acuerdo con el documento de la SDA con radicado No. 2018IE19487 del 2018-02-02.</t>
  </si>
  <si>
    <t>2.1.1.1 hallazgo administrativo por incumplimiento al numeral e) del artículo segundo de la resolución 071 de 2016</t>
  </si>
  <si>
    <t>Revisión y ajuste al procedimiento: estructuración de estudios previos modalidad contratación directa. 126pa04.pr33. v5.</t>
  </si>
  <si>
    <t>Se expide la resolución 3217 del 15 de Noviembre de 2017, mediante la cual se solicita la aprobación de la modificación de algunos procedimientos para dar cumplimiento al plan de mejoramiento, en donde se describe que mediante resolución 409 del 16 de febrero de 2017, en el artículo cuarto se adoptó la versión 5.0 del procedimiento “126PA04-PR33 Estructuración de estudios previos modalidad de contratación directa. Se adjuntan como soporte los correos de socialización de la resolución y el formato de estudios previos.</t>
  </si>
  <si>
    <t>2.1.1.2 Hallazgo administrativo por falta de actualización del procedimiento para la celebración de convenios de asociación con código 126pa04-pr18, versión 5 de la SDA.</t>
  </si>
  <si>
    <t>Revisar y ajustar el procedimiento de contratación directa: código: 126pa04-pr18 (convenios de asociación).</t>
  </si>
  <si>
    <t>Se expide la resolución 00170 resuelve en el artículo 1  modificar parcialmente el artículo primero de la resolución 85 del 8 de enero de 2014, en el sentido de derogar la versión 5.0 y adoptar la versión 6.0  del procedimiento CELEBRACION CONVENIOS DE ASOCIACION.</t>
  </si>
  <si>
    <t>2.1.1.4 hallazgo administrativo con presunta incidencia disciplinaria por no ejercer control sobre las acciones correctivas del plan de mejoramiento formulado por la SDA como resultado de los hallazgos administrativos comunicados por la contraloría de Bogotá D.C</t>
  </si>
  <si>
    <t>Generar un documento que evidencie el mecanismo para la formulación de acciones de mejora en el plan de mejoramiento institucional (resultante de la auditoría llevada a cabo por la contraloría).</t>
  </si>
  <si>
    <t>La Secretaria Distrital de Ambiente mediante radicado #: 2017IE190862 del 017-09-28 la oficina de Control Interno pone a disposición el documento Lineamientos Formulación Plan de Mejoramiento. El documento orienta y asesora a las áreas responsables en  la gestión y formulación del Plan De Mejoramiento  y se encuentra alineado con el Procedimiento de “Plan de Mejoramiento</t>
  </si>
  <si>
    <t>Institucional” 126PE01-PR08.</t>
  </si>
  <si>
    <t>2.1.3.1 Hallazgo administrativo con presunta incidencia disciplinaria y fiscal por valor de $22.707.999, por incluir desde la etapa previa del convenio 1310 de 2013 rubros improcedentes a cargo de los recursos públicos.</t>
  </si>
  <si>
    <t>Realizar tres sesiones de capacitación, para fortalecer la gestión de supervisión.</t>
  </si>
  <si>
    <t>El día 27 de junio de 2018, se realizó visita administrativa, la Entidad entregó en medio magnético los soportes de 2 capacitaciones, las cuales se realizaron los días 04 de agosto y 05 de octubre de 2017 y la imagen de un correo electrónico del 29 de diciembre de 2017, por medio del cual se socializa una cartilla de supervisión, la cual según la Entidad, se realizó con el fin de no saturar a los funcionarios y contratistas. Una vez se revisó la presentación se observa que uno de los temas socializados fue el principio de planeación en la estructuración de los estudios previos y uno de los ítems fue la "verificación de los rubros que soportan la contratación</t>
  </si>
  <si>
    <t>2.1.3.10 Hallazgo administrativo con presunta incidencia disciplinaria al supervisor de los contratos de prestación de servicios sda-771-2015, SDA 009 de 2016 y sda-2016-0063 por suscribir el respectivo informe de actividades y autorización de pago IAAP sin contar con la totalidad de los documentos que soportan y evidencian la ejecución de las obligaciones específicas.</t>
  </si>
  <si>
    <t>El día 27 de junio de 2018, se realizó visita administrativa, la Entidad entregó en medio magnético los soportes de 2 capacitaciones, las cuales se realizaron los días 04 de agosto y 05 de octubre de 2017 y la imagen de un correo electrónico del 29 de diciembre de 2017, por medio del cual se socializa una cartilla de supervisión, la cual según la Entidad, se realizó con el fin de no saturar a los funcionarios y contratistas. Una vez se revisó la presentación se observa que uno de los temas socializados fue "Obligaciones del supervisor o interventor". Para verificar la efectividad de la acción se analizó el contrato de prestaciones de servicios 20170208, en el formato IAAP se observa que los formatos son revisados por el supervisor y los soportes son cargados en la plataforma de FOREST.</t>
  </si>
  <si>
    <t>2.1.3.11 hallazgo administrativo con presunta incidencia disciplinaria por celebrar el contrato 511 de 2016 con personas que no cumplían los requisitos establecidos en los estudios previos para la ejecución del objeto</t>
  </si>
  <si>
    <t>El día 27 de junio de 2018, se realizó visita administrativa, la Entidad entregó en medio magnético los soportes de 2 capacitaciones, las cuales se realizaron los días 04 de agosto y 05 de octubre de 2017 y la imagen de un correo electrónico del 29 de diciembre de 2017, por medio del cual se socializa una cartilla de supervisión, la cual según la Entidad, se realizó con el fin de no saturar a los funcionarios y contratistas. Una vez se revisó la presentación se observa que no fue objeto de socialización en las capacitaciones realizadas la correcta evaluación de las propuestas.</t>
  </si>
  <si>
    <t>2.1.3.12 hallazgo administrativo por la no inclusión de la fecha de suscripción en los documentos de la etapa pre-contractual de los contratos de prestación de servicios sda-1359-2015, sda-007-2016, sda-165-2016, sda-339-2016, sda-511-2016, sda-20161264, sda20160399, sda-1143-2015, sda-20160530, sda-20160651, sda-20160272, sda-426-2016, sda-916-2016, sda-20160610 y sda20160046</t>
  </si>
  <si>
    <t>Revisar y ajustar el procedimiento 126pa04pr33. Estructuración de estudios previos (modalidad contratación directa).</t>
  </si>
  <si>
    <t>El día 27 de junio de 2018, se realizó visita administrativa, la Entidad entregó en medio magnético el procedimiento denominado "Estructuración de estudios previos y modalidad contratación directa" código 126PA04-PR33, Versión 7, para el cumplimiento de la presente acción, en el flujograma se observa que el día 15 de junio de 2018 se "ajustaron actividades, se ajustaron formatos y se crearon nuevos", se observa que la acción se cumplió extemporamentamente y para verificar la eficacia se realizó una selección aleatoria de unos contratos de prestación de servicios, suscritos en la vigencia 2018, se encontró que de 3 contratos revisados a través de la plataforma del SECOP II, 3 se encontraron con la fecha de suscripción (20180951; 20180940 y 20180935), por lo anterior la acción se cierra.</t>
  </si>
  <si>
    <t>2.1.3.13 hallazgo administrativo por inconsistencias presentadas en la evaluación de la experiencia realizada por la sda en el contrato de prestación de servicios sda-339-2016</t>
  </si>
  <si>
    <t>El día 27 de junio de 2018, se realizó visita administrativa, la Entidad entregó en medio magnético el procedimiento denominado "Estructuración de estudios previos y modalidad contratación directa" código 126PA04-PR33, Versión 7, en el flujograma se observa que el día 15 de junio de 2018 se "ajustaron actividades, se ajustaron formatos y se crearon nuevos", se observa que la acción se cumplió extemporamentamente.</t>
  </si>
  <si>
    <t>2.1.3.15 hallazgo administrativo por incumplir la cláusula décimo quinta del contrato 511 de 2016 relacionada con la liquidación del mismo</t>
  </si>
  <si>
    <t>Liquidar el contrato 511 de 2016.</t>
  </si>
  <si>
    <t>Se suscribe acta de liquidación el día 03 de agosto de 2017.</t>
  </si>
  <si>
    <t>El día 27 de junio de 2018, se realizó visita administrativa, la Entidad entregó en medio magnético los soportes de 2 capacitaciones, las cuales se realizaron los días 04 de agosto y 05 de octubre de 2017 y la imagen de un correo electrónico del 29 de diciembre de 2017, por medio del cual se socializa una cartilla de supervisión, la cual según la Entidad, se realizó con el fin de no saturar a los funcionarios y contratistas. Una vez se revisó la presentación se observa que uno de los temas socializados fue "liquidación de contratos y convenios"</t>
  </si>
  <si>
    <t>2.1.3.16 hallazgo administrativo con presunta incidencia disciplinaria por violación al principio de planeación y falta de control y seguimiento por parte del supervisor del convenio cv 1314 de 2013</t>
  </si>
  <si>
    <t>El día 27 de junio de 2018, se realizó visita administrativa, la Entidad entregó en medio magnético los soportes de 2 capacitaciones, las cuales se realizaron los días 04 de agosto y 05 de octubre de 2017 y la imagen de un co-, la cual según la Entidad, se realizó con el fin de no saturar a los funcionarios y contratistas. Una vez se revisó la presentación se observa que uno de los temas socializados fue la "Resolución 960 de 2016 - Manual de Interventoría y supervisión"</t>
  </si>
  <si>
    <t>2.1.3.17 Hallazgo administrativo por omitir escrito de justificación de suspensión del contrato 1023 de 2013. se retira la incidencia disciplinaria.</t>
  </si>
  <si>
    <t>Modificar y ajustar el procedimiento: suscripción y legalización de contratos: 126pa04-pr37.</t>
  </si>
  <si>
    <t>El día 27 de junio de 2018, se realizó visita administrativa, la Entidad entregó en medio magnético el procedimiento denominado "Suscripción y legalización de contratos" código 126PA04-PR37, Versión 4, para el cumplimiento de la presente acción, en el flujograma se observa que a través de Resolución 00170 del 24 de enero de 2018 “"Se modificó responsabilidad y autoridad, lineamientos de operación, algunas actividades y registros.   Se ajusta la codificación de los anexos de acuerdo a lo establecido en el procedimiento 126PA06-PR01 Control de la Información Documentada del Sistema Integrado de Gestión SIG" igualmente se allega por parte de la Administración formato establecido para suscribir acta de suspensión, en dicho formato se establece que se deberá realizar una "relación sucinta de las causas que justifican la suspensión, si hay solicitudes de forest mencionar los radicados"</t>
  </si>
  <si>
    <t>2.1.3.18 hallazgo administrativo con presunta incidencia disciplinaria en la ejecución del convenio 594 de 2015, por no realizar estudio de mercado para determinar el valor del convenio</t>
  </si>
  <si>
    <t>El día 27 de junio de 2018, se realizó visita administrativa, la Entidad entregó en medio magnético los soportes de 2 capacitaciones, las cuales se realizaron los días 04 de agosto y 05 de octubre de 2017 y la imagen de un correo electrónico del 29 de diciembre de 2017, por medio del cual se socializa una cartilla de supervisión, la cual según la Entidad, se realizó con el fin de no saturar a los funcionarios y contratistas. Una vez se revisó la presentación se observa que uno de los temas socializados fue el "principio de planeación en la estructuración de los estudios previos", incluyendo el "estudio de mercado y análisis del sector"</t>
  </si>
  <si>
    <t>2.1.3.19 hallazgo administrativo con presunta incidencia disciplinaria por violación al principio de planeación en los contratos nos. 1468 de 2013 y 874 de 2014</t>
  </si>
  <si>
    <t>El día 27 de junio de 2018, se realizó visita administrativa, la Entidad entregó en medio magnético el procedimiento denominado "Suscripción y legalización de contratos" código 126PA04-PR37, Versión 4, para el cumplimiento de la presente acción, en el flujograma se observa que a través de Resolución 00170 del 24 de enero de 2018 “"Se modificó responsabilidad y autoridad, lineamientos de operación, algunas actividades y registros.   Se ajusta la codificación de los anexos de acuerdo a lo establecido en el procedimiento 126PA06-PR01 Control de la Información Documentada del Sistema Integrado de Gestión SIG" en dicho formato establece la Responsabilidad del Supervisor o Interventor del contrato de "Realizar el análisis previo y aprobación de las solicitudes de modificación, suspensión, terminación por mutuo acuerdo y cesión del contrato" razón por la cual la acción se declara cerrada</t>
  </si>
  <si>
    <t>2.1.3.2 Hallazgo administrativo con presunta incidencia disciplinaria por faltas a la supervisión dado que se vincularon al proyecto profesionales que no cumplían con los requisitos del anexo técnico no. 1 del convenio 1310 de 2013.</t>
  </si>
  <si>
    <t>El día 27 de junio de 2018, se realizó visita administrativa, la Entidad entregó en medio magnético los soportes de 2 capacitaciones, las cuales se realizaron los días 04 de agosto y 05 de octubre de 2017 y la imagen de un correo electrónico del 29 de diciembre de 2017, por medio del cual se socializa una cartilla de supervisión, la cual según la Entidad, se realizó con el fin de no saturar a los funcionarios y contratistas. Una vez se revisó la presentación se observa que uno de los temas socializados fue la "Resolución 960 de 2016 - Manual de Interventoría y supervisión"</t>
  </si>
  <si>
    <t>2.1.3.20 hallazgo administrativo por realizar pagos durante el término de suspensión del contrato no. 874 de 2014 y contrato 1143 de 2015</t>
  </si>
  <si>
    <t>El día 27 de junio de 2018, se realizó visita administrativa, la Entidad entregó en medio magnético el procedimiento denominado "Suscripción y legalización de contratos" código 126PA04-PR37, Versión 4, para el cumplimiento de la presente acción, en el flujograma se observa que a través de Resolución 00170 del 24 de enero de 2018 “"Se modificó responsabilidad y autoridad, lineamientos de operación, algunas actividades y registros.   Se ajusta la codificación de los anexos de acuerdo a lo establecido en el procedimiento 126PA06-PR01 Control de la Información Documentada del Sistema Integrado de Gestión SIG" en dicho formato establece la Responsabilidad del Supervisor o Interventor del contrato de "Durante el término de la suspensión, tanto el contratista como la entidad no podrán realizar actividades inherentes a la ejecución del contrato." razón por la cual la acción se declara cerrada</t>
  </si>
  <si>
    <t>2.1.3.21 hallazgo administrativo por no exigir la ampliación de las garantías de los contratos no. sda-874 de 2014 y sda-1143 de 2015 y no realizar la revisión correspondiente para la aprobación de las garantías de los contratos sda-003 de 2016 y SDA- 20160399. se retira la incidencia disciplinaria</t>
  </si>
  <si>
    <t>El día 27 de junio de 2018, se realizó visita administrativa, la Entidad entregó en medio magnético los soportes de 2 capacitaciones, las cuales se realizaron los días 04 de agosto y 05 de octubre de 2017 y la imagen de un correo electrónico del 29 de diciembre de 2017, por medio del cual se socializa una cartilla de supervisión, la cual según la Entidad, se realizó con el fin de no saturar a los funcionarios y contratistas. Una vez se revisó la presentación se observa que uno de los temas socializados fue la constitución y ampliación de las garantías.</t>
  </si>
  <si>
    <t>2.1.3.22 hallazgo administrativo con presunta incidencia disciplinaria por evidenciar la formalización de hechos cumplidos y por no realizar el respectivo análisis de idoneidad, estudio técnico y estudio de mercado frente a la adición 1 suscrita en el marco del contrato 952 de 2013.</t>
  </si>
  <si>
    <t>2.1.3.23 hallazgo administrativo con presunta incidencia disciplinaria por no exigir en el contrato 1274 de 2016 las garantías de conformidad con lo señalado en el decreto 1082 de 2015</t>
  </si>
  <si>
    <t>2.1.3.24 hallazgo administrativo por la notificación de manera extemporánea a los supervisores de los contratos nos sda-426 de 2016, sda-916 de 2016, sda-2016-0530 y 2016-0651</t>
  </si>
  <si>
    <t>Modificar el formato: acta de inicio del contrato o convenio 126pa04-pr37-f-1. Incluir:       - designación como supervisor. - obligaciones de vigilancia, seguimiento, control y responsabilidad de la ejecución del contrato, entre otras que puedan ser consideradas al momento de efectuar el ajuste.</t>
  </si>
  <si>
    <t>El día 27 de junio de 2018, se realizó visita administrativa, la Entidad entregó en medio magnético el formato de acta de inicio, sin embargo no se incluyen en dicho formato lo señalado en la acción. Igualmente incumplen lo señalado en   la guía titulada “Guía para el ejercicio de las funciones de Supervisión e Interventoría de los contratos del Estado”, suscrita por Colombia Compra Eficiente en la cual señala: “La designación de un supervisor debe ser efectuada a más tardar en la misma fecha en la que se adjudique el contrato cuando el mismo sea el resultado de un proceso de contratación competitivo o se asigne en los casos de contrataciones directas (…)”</t>
  </si>
  <si>
    <t>2.1.3.25 Hallazgo administrativo con presunta incidencia disciplinaria por comprometer recursos de inversión para gastos de publicidad en el contrato no. 2016-0046.</t>
  </si>
  <si>
    <t>El día 27 de junio de 2018, se realizó visita administrativa, la Entidad entregó en medio magnético los soportes de 2 capacitaciones, las cuales se realizaron los días 04 de agosto y 05 de octubre de 2017 y la imagen de un correo electrónico del 29 de diciembre de 2017, por medio del cual se socializa una cartilla de supervisión, la cual según la Entidad, se realizó con el fin de no saturar a los funcionarios y contratistas. Una vez se revisó la presentación se observa que uno de los temas socializados fue el principio de planeación en la estructuración de los estudios previos y uno de los ítems fue la "verificación de los rubros que soportan la contratación"</t>
  </si>
  <si>
    <t>2.1.3.27 Hallazgo administrativo con presunta incidencia disciplinaria por omitir la publicación o realizar la misma de manera extemporánea en el SECOP.</t>
  </si>
  <si>
    <t>Socializar el procedimiento suscripción y legalización de contratos al personal encargado de la contratación en la entidad.</t>
  </si>
  <si>
    <t>El día 27 de junio de 2018, se realizó visita administrativa, la Entidad entregó en medio magnético la imagen del correo por medio de la cual se socializó el procedimiento de suscripción y legalización de contratos, sin embargo producto de la evaluación del componente de gestión contractual se observa que la administración ha cumplido con la publicación de los documentos en el SECOP y se observa una mejora en los tiempos de dichas publicaciones.</t>
  </si>
  <si>
    <t>2.1.3.4 Hallazgo administrativo con presunta incidencia disciplinaria por vulnerar el principio de planeación en la elaboración de los estudios previos del convenio de cooperación 1515 de 2014 y los contratos de prestación de servicios 1359 de 2015 y 511-2016.</t>
  </si>
  <si>
    <t>2.1.3.5 Hallazgo administrativo con presunta incidencia disciplinaria por suscribir el convenio de cooperación 1515 de 2014 utilizando las modalidades de contratación incorrecta. se retira la observación frente al convenio de asociación no. 20161264</t>
  </si>
  <si>
    <t>Realizar una capacitación sobre la etapa precontractual dirigida a supervisores y enlaces de cada una de las áreas.</t>
  </si>
  <si>
    <t>El día 27 de junio de 2018, se realizó visita administrativa, la Entidad entregó en medio magnético los soportes de 2 capacitaciones, las cuales se realizaron los días 04 de agosto y 05 de octubre de 2017 y la imagen de un correo electrónico del 29 de diciembre de 2017, por medio del cual se socializa una cartilla de supervisión,  sin embargo revisando la presentación no se observa que se hubiera capacitado a los funcionarios en relaciona la etapa precontractual, específicamente las diferentes modalidades de selección.</t>
  </si>
  <si>
    <t>2.1.3.6 Hallazgo administrativo con presunta incidencia disciplinaria por incumplimiento en la publicación del plan anual de adquisiciones del convenio 1310 de 2013 y contrato 914 de 2014.</t>
  </si>
  <si>
    <t>Socializar los procedimientos establecidos por Colombia compra eficiente, en relación con la administración del plan de adquisiciones.</t>
  </si>
  <si>
    <t>El día 27 de junio de 2018, se realizó visita administrativa, la Entidad entregó en medio magnético los soportes de una capacitación que se realizó el día 4 de septiembre de 2017, en la cual se expusieron los termas de Plan Anual de Adquisiciones y SECOP II.</t>
  </si>
  <si>
    <t>2.1.3.7 hallazgo administrativo con presunta incidencia disciplinaria por falta de supervisión en la ejecución del convenio 1310 de 2013, permitiendo que se cancelarán obras con recursos del fondo de desarrollo local de candelaria del ítem 25 que no fueron ejecutadas en su totalidad</t>
  </si>
  <si>
    <t>2.1.3.8 hallazgo administrativo por certificar por parte del supervisor del convenio 1515 de 2014 en los IAAP información que no aplica para la ejecución del convenio</t>
  </si>
  <si>
    <t>2.1.4.8.2 hallazgo administrativo con presunta incidencia disciplinaria por deficiencias en la gestión oportuna en la aplicación de los recursos conforme y al principio de anualidad que obliga a la constitución de reservas al cierre de la vigencia 2016, y a la constitución de nuevos pasivos exigibles, por falta de gestión oportuna en el pago de reservas presupuestales</t>
  </si>
  <si>
    <t>Efectuar las acciones tendientes a gestionar la liquidación de los contratos en reservas o de pérdida de competencia.</t>
  </si>
  <si>
    <t>En la ejecución presupuestal de reservas constituidas a 31 de diciembre  de 201, se efectuaron autorizaciones  de giro por el 95%</t>
  </si>
  <si>
    <t>2.1.4.9.1 Hallazgo administrativo con presunta incidencia disciplinaria, por la falta de gestión de la SDA para depurar y realizar los pagos de las obligaciones que corresponden a pasivos exigibles.</t>
  </si>
  <si>
    <t>Efectuar las acciones tendientes a gestionar la liquidación de los contratos en pasivos exigibles o de pérdida de competencia.</t>
  </si>
  <si>
    <t>Conforme al cuadro consolidado de pasivos exigibles, se observa que estos disminuyeron en un 50%</t>
  </si>
  <si>
    <t>2.2.1.1.1.1 hallazgo administrativo por incumplimiento de 2 de los indicadores de objetivo del proyecto 820 “control ambiental a los recursos hídrico y del suelo en el distrito capital</t>
  </si>
  <si>
    <t>Realizar la evaluación de los indicadores de los proyectos a cargo de la SRHS, de acuerdo con los lineamientos establecidos por la subdirección de proyectos y cooperación internacional.</t>
  </si>
  <si>
    <t>De conformidad con la información entrega en el desarrollo de la vista administrativa en la entidad, la cual se entregó información de la evaluación desarrollada por la entidad a los indicadores del proyecto a cargo de la srhs, de acuerdo con los lineamientos establecidos por la subdirección de proyectos y cooperación internacional. una vez se revisó dicha  información  entregada, se observa que la evaluación de los indicadores ha sido eficiente para el desarrollo de la acción</t>
  </si>
  <si>
    <t>2.2.1.1.1.2 hallazgo administrativo por programar metas para el total de la vigencia 2016 en el plan de acción “Bogotá humana” del proyecto 820 “control ambiental a los recursos hídrico y del suelo en el distrito capital</t>
  </si>
  <si>
    <t>definir un lineamiento para la formulación, inscripción, registro y actualización de los proyectos de inversión de la SDA sobre las consideraciones a tener en cuenta al formular las metas de los proyectos de inversión</t>
  </si>
  <si>
    <t xml:space="preserve">Se evidencia el cumplimiento de la acción, puesto que la entidad en su respuesta, define y socializa los lineamientos para la formulación, inscripción registro y actualización de los proyectos de inversión de la SDA frente a las metas relacionadas con los proyectos.   </t>
  </si>
  <si>
    <t>2.2.1.1.1.3 hallazgo administrativo por incumplimiento de la meta 4 del proyecto de inversión 820 “control ambiental a los recursos hídrico y del suelo en el distrito capital” y de la meta 1 del proyecto de inversión 961 “gestión integral a la fauna doméstica en el D.C”</t>
  </si>
  <si>
    <t xml:space="preserve">Se evidencia el cumplimiento de la acción, puesto que la entidad en su respuesta, define y socializa el lineamiento para la formulación, inscripción registro y actualización de los proyectos de inversión de la SDA frente a las metas relacionadas con dichos proyectos.   </t>
  </si>
  <si>
    <t>2.2.1.1.3.3 hallazgo administrativo por inconsistencias en la identificación del grupo objetivo del proyecto 961 “gestión integral a la fauna doméstica en distrito capital”</t>
  </si>
  <si>
    <t>emitir un documento técnico en el cual se determinen los criterios para la definición de población objetivo en temas ambientales y alinearlo con el procedimiento formulación, inscripción, registro y actualización de los proyectos de inversión de la SDA</t>
  </si>
  <si>
    <t xml:space="preserve">De conformidad con la información entrega, en el desarrollo de la vista administrativa en la entidad, la cual se da a conocer el documento técnico en el cual se determina los criterios para la definición   de la población objetivo en temas ambientales y alinearlo con el procedimiento. Una vez se revisó la información se observa q el documento ha sido eficiente para el desarrollo y cumplimiento de la acción.    </t>
  </si>
  <si>
    <t>2.2.1.2.1.1 hallazgo administrativo por baja ejecución física de la meta “disminuir 2,1 decibeles en 8 zonas crítica” del proyecto 979</t>
  </si>
  <si>
    <t xml:space="preserve">Se evidencia el cumplimiento de la acción, puesto que la entidad en su respuesta, define y socializa los lineamientos para la formulación, inscripción registro y actualización de los proyectos de inversión de la SDA frente a las metas relacionadas con dichos proyectos.   </t>
  </si>
  <si>
    <t>elaborar una herramienta para control y seguimiento del avance en la ejecución física de la meta</t>
  </si>
  <si>
    <t>Durante la vista desarrollada el 29 de junio del 2018, la entidad entrega en medio magnético los soportes en los cuales está la herramienta para el control y seguimiento de la metodología para monitoreo de niveles de ruido en las zonas críticas del distrito capital. Una vez se revisó dicha información entregada, se observa que la herramienta ha sido eficiente para el desarrollo de la acción.</t>
  </si>
  <si>
    <t>2.2.1.2.3.1 hallazgo administrativo por deficiencias en la formulación de la meta 2 del proyecto 981 “participación, educación y comunicación para la sostenibilidad ambiental del distrito capital”</t>
  </si>
  <si>
    <t>hacer seguimiento al  plan de acción para verificar el avance en el cumplimiento de las actividades establecidas para la meta 2;  el cual está avalado  por la  SDP en concordancia con el plan de desarrollo Bogotá mejor para todos, y tomar las acciones a que haya lugar de acuerdo con los resultados del seguimiento en caso de ser necesario.</t>
  </si>
  <si>
    <t xml:space="preserve">De conformidad con la información entregada en el desarrollo de la vista administrativa en la entidad,  el día 29 de junio del 2018, la cual se entregó información del seguimiento al plan de acción para verificar el avance en el cumplimiento de las actividades establecida para la meta 2  del proyecto 981 se verifico la información del seguimiento que la entidad desarrollo; el cual ha sido eficiente para el desarrollo de la acción.     </t>
  </si>
  <si>
    <t>2.2.1.2.3.1 Hallazgo administrativo por deficiencias en la formulación de la meta 2 del proyecto 981 “participación, educación y comunicación para la sostenibilidad ambiental del distrito capital”</t>
  </si>
  <si>
    <t>Se evidencia el cumplimiento de la acción, puesto que la entidad en su respuesta, define y socializa el lineamiento para la formulación, inscripción registro y actualización de los proyectos de inversión de la SDA frente a las metas relacionadas con dichos proyectos.</t>
  </si>
  <si>
    <t>2.2.1.2.3.2 hallazgo administrativo con presunta incidencia disciplinaria por ejecutar recursos del proyecto 981 en material de merchandising institucional que ayude en la promoción de los distintos eventos, campañas y actividades internas y externas realizadas por la SDA</t>
  </si>
  <si>
    <t xml:space="preserve">de conformidad con la información entrega en el desarrollo de la vista administrativa , la entidad entregó en medio magnético los soportes de 2 capacitaciones, las cuales se realizaron los días 04 de agosto y 05 de octubre de 2017 y la imagen de un correo electrónico del 29 de diciembre de 2017, por medio del cual se socializa una cartilla . </t>
  </si>
  <si>
    <t xml:space="preserve"> Mediante el desarrollo de estas actividades se observa que las acciones han sido eficiente para el desarrollo de la acción.</t>
  </si>
  <si>
    <t>2.2.1.2.5.1 hallazgo administrativo por falta de gestión y oportunidad en la ejecución de la meta “construir y dotar 1 centro de recepción y rehabilitación de flora y fauna silvestre” en el marco del proyecto 1149 “protección y bienestar animal”</t>
  </si>
  <si>
    <t>realizar la licitación pública para la obra del centro de fauna y flora silvestre</t>
  </si>
  <si>
    <t>de conformidad con la vista administrativa en la entidad, la cual se entregó información del acta de audiencia de la licitación pública no. sda -lp-013-2017, para la obra del centro de fauna y flora silvestre una vez se revisó dicha información entregada, se observa que la evaluación de los indicadores ha sido eficiente para el desarrollo de la acción.</t>
  </si>
  <si>
    <t>2.2.1.3.2 hallazgo administrativo por no contar con evaluación ex-post en los proyectos de inversión 981, 961, 979 y 1149 con el fin de determinar el cumplimiento de los objetivos del proyecto</t>
  </si>
  <si>
    <t>Revisar en los proyectos de inversión de la SDA, los indicadores de objetivo formulados, a fin de establecer indicadores cualitativos, según la aplicabilidad.</t>
  </si>
  <si>
    <t>De conformidad con la información entrega en el desarrollo de la vista administrativa, la entidad entregó en medio magnético, las diferentes actas; las cuales constatan la revisión de la sda a los indicadores de objetivo formulados, a fin de establecer indicadores cualitativos. Mediante el desarrollo de esta actividad se observa que la evaluación de los indicadores ha sido eficiente para el desarrollo de la acción.</t>
  </si>
  <si>
    <t>Formular o reformular los indicadores de objetivo pertinentes (cuantitativos o cualitativos), por cada proyecto de inversión.</t>
  </si>
  <si>
    <t>De conformidad con la información entrega en el desarrollo de la vista administrativa, la entidad dio a conocer los indicadores de objetivos pertinentes por cada proyecto de inversión, mediante el desarrollo de esta actividad se observa que la reformulación de los indicadores de los proyectos. Ha sido eficiente para el desarrollo de la acción.</t>
  </si>
  <si>
    <t>Establecer un lineamiento en la SDA, relacionado con las condiciones mínimas que deben cumplir   los indicadores de objetivo propuestos en los proyectos de inversión.</t>
  </si>
  <si>
    <t>De conformidad con la información entrega en el desarrollo de la vista administrativa, la entidad dio a conocer el lineamiento relacionado con las condiciones mínimas que deben cumplir los indicadores de objetivos propuestos en los proyectos de inversión. esta información es eficiente para el desarrollo de la acción</t>
  </si>
  <si>
    <t>2.2.1.4.1 hallazgo administrativo por no cumplir con los lineamientos establecidos en el instructivo para diligenciar el documento balance social cbn-021</t>
  </si>
  <si>
    <t>Actualizar el procedimiento de elaboración y presentación de informes de rendición de la cuenta a la contraloría de Bogotá. código 126 pg01-pr05</t>
  </si>
  <si>
    <t>Durante la vista desarrollada el 29 de junio del 2018, la entidad entrega en medio magnético los soportes en los cuales dio a conocer el procedimiento de informes de redición de cuenta a la contraloría de Bogotá se observa que la herramienta ha sido eficiente para el desarrollo de la acción.</t>
  </si>
  <si>
    <t>2.2.1.4.3 hallazgo administrativo por no focalizar la población a atender en la ficha EBI del proyecto 981 “participación, educación y comunicación para la sostenibilidad ambiental del distrito capital” que corresponde al plan de desarrollo “Bogotá mejor para todos”</t>
  </si>
  <si>
    <t xml:space="preserve">De conformidad con la información entrega, en el desarrollo de la vista administrativa en la entidad, la cual se da a conocer el documento técnico en el cual se determina los criterios para la definición   de la población objetivo en temas ambientales y alinearlo con el procedimiento. Una vez se revisó la información se observa que el documento ha sido eficiente para el desarrollo y cumplimiento de la acción.    </t>
  </si>
  <si>
    <t>2.2.1.4.4 Hallazgo administrativo por no contar con evaluación ex-post en el proyecto de inversión 981 participación, educación y comunicación para la sostenibilidad ambiental del distrito capital que corresponde al plan de desarrollo Bogotá mejor para todos con el fin de determinar el cumplimiento de los objetivos del proyecto.</t>
  </si>
  <si>
    <t>De conformidad con la información entrega en el desarrollo de la vista administrativa, la entidad dio a conocer el lineamiento relacionado con las condiciones mínimas que deben cumplir los indicadores de objetivos propuestos en los proyectos de inversión. Esta información es eficiente para el desarrollo de la acción.</t>
  </si>
  <si>
    <t>2.3.1.1.3.2 Hallazgo administrativo con presunta incidencia disciplinaria, por la adquisición de elementos clasificados como de difícil uso para la entidad, los cuales reposan en el almacén, desde su adquisición y no han sido utilizados a la fecha, por un valor total de $998.404.718,42, costo de adquisición de los mismos. elementos que fueron adquiridos desde el año 1995 y que se encuentran hoy contabilizados como parte de la cuenta 16, en el balance general examinado para la vigencia auditada</t>
  </si>
  <si>
    <t>Efectuar la evaluación técnica de los elementos que se encuentran en almacén sin uso, (depurar) con el objeto de establecer el destino que se dará estos elementos.</t>
  </si>
  <si>
    <t>Se identificaron 150 elementos en bodega sin uso, de los cuales a 97 ya se les ha realizado la evaluación y se ha emitido concepto para usar o para dar de baja.</t>
  </si>
  <si>
    <t>2.3.1.2.3.1 hallazgo administrativo con presunta incidencia disciplinaria: por encontrarse registrados 3.824 pagos, en la cuenta de otros pasivos ingresos recibidos por anticipado por trámites de evaluación y seguimiento, como valores sin identificar</t>
  </si>
  <si>
    <t>Actualizar el aplicativo SIA-procesos y documentos sistema de información ambiental, de modo que sea obligatorio digitar la información específica al recaudo del trámite, a fin de identificar oportunamente el origen de las partidas que ingresan a la entidad.</t>
  </si>
  <si>
    <t>No se evidencian acciones para subsanar la acción.</t>
  </si>
  <si>
    <t>3.1.2.2.1 hallazgo administrativo con presunta incidencia disciplinaria por no ejercer la SDA acciones oportunas de control y protección el corredor ecológico de ronda–cer del río Tunjuelo en el área correspondiente al predio denominado la turquesa localizado en la AC 71 sur no. 3j-21</t>
  </si>
  <si>
    <t>priorizar las acciones de control y protección al corredor ecológico de ronda– cer del río Tunjuelo en el área correspondiente al predio denominado la turquesa localizado en la AC 71 sur no. 3j-21, dándole impulso al proceso sancionatorio actualmente en curso con expediente  no. sda-08-2013-1930.</t>
  </si>
  <si>
    <t>3.1.2.4.1 hallazgo administrativo con presunta incidencia disciplinaria por no contar con información específica sobre los resultados de las compensaciones por parte de las entidades que han realizado obras de infraestructura que impliquen reducción del área verde en zona urbana para las vigencias 2008 y 2009</t>
  </si>
  <si>
    <t>Socializar el procedimiento:  "compensación por endurecimiento de zonas verdes", código 126pm03-pr32.</t>
  </si>
  <si>
    <t>cerada</t>
  </si>
  <si>
    <t>Se realizaron reuniones con el grupo PEI para socializar el procedimiento 126PM03-PR32 Compensación por endurecimiento de Zonas Verdes, dichas reuniones se efectuaron el 04-08-2017, 19-07-2017 y 21-11-2017.</t>
  </si>
  <si>
    <t>3.2.1 Hallazgo administrativo con presunta incidencia disciplinaria; por incumplimiento en los plazos máximos permitidos para dar respuesta a los DPC.</t>
  </si>
  <si>
    <t>Elaborar un protocolo para atención a los derechos de petición en el que se incluya: - cómo se efectúa el reparto inicial. - quién efectúa el reparto. - instrumento de seguimiento y control.</t>
  </si>
  <si>
    <t>inefectiva</t>
  </si>
  <si>
    <t>A pesar de que se elaboró e implemento el protocolo GUÍA PARA ACCEDER AL PROTOCOLO DE ATENCIÓN A PETICIONES DE LA SDA, socializada a través de acta y relación de asistencia de fecha 20 -12-2017 y mediante memorando 2018IE25415 del 2018-02-12 se siguió presentando demora en los tiempos de respuesta.</t>
  </si>
  <si>
    <t>3.1.6 Hallazgo de carácter administrativo por no actualizar el procedimiento de ‘seguimiento y control a las fuentes fijas de emisión’ y no contar con puntos de control dentro del mismo. </t>
  </si>
  <si>
    <t>Actualizar el procedimiento 126pm04-pr07 - seguimiento y control a las fuentes fijas de emisión.</t>
  </si>
  <si>
    <t>Se dio cumplimiento a la acción con Resolución No. 03369 del 28 de noviembre del 2017 se aprueba modificación del procedimiento “Seguimiento y control a las fuentes fijas de emisión” - 126PM04-PR07 versión 6.0.</t>
  </si>
  <si>
    <t>3.2.10 Hallazgo de carácter administrativo, por incluir un factor de desempate no previsto en el marco normativo, en el pliego condiciones de la subasta inversa presencial SASI- 063-2015 - contrato 1423 de 2015.</t>
  </si>
  <si>
    <t>Ajustar el formato de estudios previos indicando en el mismo documento los criterios que se deben tener en cuenta para desempate en la subasta inversa.</t>
  </si>
  <si>
    <t>Se verificó que el procedimiento 126PA04-PR37 Suscripción y legalización de contratos, V 4.0 , incluye la actualización del formato 126PA04-PR33-F-1 Estudios previos, en donde se encontró el numeral 5,2, "Criterios para dirimir empates"</t>
  </si>
  <si>
    <t>3.2.2 Hallazgo de carácter administrativo con presunta incidencia disciplinaria, por la deficiente verificación del formato único de la hoja de vida de la función pública, en los contratos de prestación de servicios profesionales.</t>
  </si>
  <si>
    <t>Ajustar el procedimiento "estructuración de estudios previos modalidad contratación directa 126pa04-pr33", e incluir un punto de control sobre la necesidad de fechar y firmar todos los documentos soportes del contrato.</t>
  </si>
  <si>
    <t>Se verificó que el procedimiento 126PA04-PR33 Estructuración de estudios previos modalidad de contratación directa, V 6.0 , incluye el siguiente lineamiento: " Se dejará constancia en la evaluación de experiencia, la verificar de los datos consignados por el posible contratista en la hoja de vida y documentos aportados".</t>
  </si>
  <si>
    <t>3.2.3 Hallazgo de carácter administrativo, por la inadecuada estructuración de las obligaciones en los contratos de prestación de servicios y de los soportes que respaldan su ejecución.</t>
  </si>
  <si>
    <t>Ajustar el procedimiento "estructuración de estudios previos modalidad contratación directa 126pa04-pr33" requiriendo constancia de la revisión y aprobación de la estructuración de obligaciones de conformidad con los estudios previos y la experiencia profesional. Verificar cumplimiento de obligaciones vs. Soportes.</t>
  </si>
  <si>
    <t>Se verificó que el procedimiento 126PA04-PR37 Suscripción y legalización de contratos, V 4.0  incluye el siguiente lineamiento: " El contratista deberá entregar los soportes del cumplimiento de las obligaciones contractuales en medio magnético y físico".</t>
  </si>
  <si>
    <t>3.2.4 Hallazgo de carácter administrativo con presunta incidencia disciplinaria, por iniciar la ejecución de contratos de prestación de servicios sin tener la cobertura en materia de riesgos laborales.</t>
  </si>
  <si>
    <t>Ajustar el procedimiento "suscripción y legalización de contratos 126pa04-pr37", referente al formato del acta de inicio. Incluir fechas de afiliación a ARL.</t>
  </si>
  <si>
    <t>Se verificó que el procedimiento 126PA04-PR37 Suscripción y legalización de contratos, V 4.0 , incluye el siguiente lineamiento: "La Subdirección Contractual mediante correo electrónico, informará al supervisor el cumplimiento de la totalidad de requisitos de perfeccionamiento, ejecución y legalización del contrato indicando la fecha a partir de la cual es procedente suscribir el acta de inicio, si está prevista en el contrato. El correo electrónico debe informar y adjuntar número de contrato, certificado de disponibilidad presupuestal, número de registro presupuestal, fecha de aprobación de la garantía y fecha de la afiliación a la administradora de riesgos laborales ARL del contratista".</t>
  </si>
  <si>
    <t>3.2.6 Hallazgo de carácter administrativo, por cuanto obran dos actas de inicio con distinta fecha, dentro del expediente del contrato 1680 de 2012.</t>
  </si>
  <si>
    <t>Ajustar el procedimiento "suscripción y legalización de contratos 126pa04-pr37", referente al formato del acta de inicio, inclusión de fecha de expedición de póliza, cobertura de ARL, número de CDP y RP para evitar errores en el acta y duplicidad del documento.</t>
  </si>
  <si>
    <t>Se verificó que el procedimiento 126PA04-PR37 Suscripción y legalización de contratos, V 4.0, incluyó la actualización del formato, cumpliendo así la acción propuesta.</t>
  </si>
  <si>
    <t>3.2.8 Hallazgo de carácter administrativo, por inconsistencias en la liquidación del contrato de compraventa 1003 de 2013, sin contar con la certificación de exclusión del IVA.</t>
  </si>
  <si>
    <t>Modificar el "anexo 2 formato de estudios previos del procedimiento "estructuración estudios previos modalidad contratación directa 126pa04-pr33"", en las obligaciones generales de los contratos de compraventa.</t>
  </si>
  <si>
    <t>Se verificó que el procedimiento 126PA04-PR37 Suscripción y legalización de contratos, V 4.0, incluye la actualización del formato 126PA04-PR33-F-1 Estudios previos, en donde se encontró en el numeral 4.2. El siguiente párrafo: "En el evento que los bienes sean susceptibles de ser excluidos del IVA, se deberá hacer mención de esta situación, de igual forma determinar su tratamiento".</t>
  </si>
  <si>
    <t>2.2.1 HALLAZGO ADMINISTRATIVO  POR LAS FALENCIAS DE INTEGRALIDAD Y DE APLICACIÓN DE LAS EXIGENCIAS TÉCNICAS EN LA CONSTRUCCIÓN DEL MODELO HIDROGEOLÓGICO CONCEPTUAL DE BOGOTÁ QUE PONEN EN DUDA SU UTILIDAD COMO HERRAMIENTA SOSTENIBLE DEL RECURSO HÍDRICO SUBTERRÁNEO EN BOGOTÁ.</t>
  </si>
  <si>
    <t>Cuadro No.4. Seguimiento a las Acciones PM</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</si>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</sst>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yy;@"/>
    <numFmt numFmtId="165" formatCode="0.0%"/>
    <numFmt numFmtId="166" formatCode="0.0"/>
  </numFmts>
  <fonts count="57">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Calibri"/>
      <family val="2"/>
    </font>
    <font>
      <sz val="10"/>
      <name val="Arial"/>
      <family val="2"/>
    </font>
    <font>
      <b/>
      <sz val="11"/>
      <name val="Arial"/>
      <family val="2"/>
    </font>
    <font>
      <sz val="11"/>
      <name val="Arial"/>
      <family val="2"/>
    </font>
    <font>
      <b/>
      <sz val="12"/>
      <name val="Arial"/>
      <family val="2"/>
    </font>
    <font>
      <sz val="8"/>
      <color indexed="81"/>
      <name val="Tahoma"/>
      <family val="2"/>
    </font>
    <font>
      <sz val="14"/>
      <color indexed="8"/>
      <name val="Calibri"/>
      <family val="2"/>
      <scheme val="minor"/>
    </font>
    <font>
      <sz val="12"/>
      <name val="Arial"/>
      <family val="2"/>
    </font>
    <font>
      <b/>
      <sz val="16"/>
      <name val="Arial"/>
      <family val="2"/>
    </font>
    <font>
      <sz val="9"/>
      <name val="Arial"/>
      <family val="2"/>
    </font>
    <font>
      <b/>
      <sz val="13"/>
      <name val="Arial"/>
      <family val="2"/>
    </font>
    <font>
      <sz val="8"/>
      <name val="Arial"/>
      <family val="2"/>
    </font>
    <font>
      <b/>
      <sz val="8"/>
      <name val="Verdana"/>
      <family val="2"/>
    </font>
    <font>
      <sz val="8"/>
      <name val="Verdana"/>
      <family val="2"/>
    </font>
    <font>
      <b/>
      <sz val="8"/>
      <color indexed="81"/>
      <name val="Tahoma"/>
      <family val="2"/>
    </font>
    <font>
      <sz val="12"/>
      <color indexed="8"/>
      <name val="Calibri"/>
      <family val="2"/>
      <scheme val="minor"/>
    </font>
    <font>
      <b/>
      <sz val="12"/>
      <color theme="1"/>
      <name val="Arial"/>
      <family val="2"/>
    </font>
    <font>
      <b/>
      <sz val="11"/>
      <color theme="1"/>
      <name val="Calibri"/>
      <family val="2"/>
      <scheme val="minor"/>
    </font>
    <font>
      <b/>
      <sz val="11"/>
      <color indexed="8"/>
      <name val="Calibri"/>
      <family val="2"/>
      <scheme val="minor"/>
    </font>
    <font>
      <b/>
      <sz val="11"/>
      <color theme="1"/>
      <name val="Calibri"/>
      <family val="2"/>
    </font>
    <font>
      <sz val="10"/>
      <color theme="1"/>
      <name val="Arial"/>
      <family val="2"/>
    </font>
    <font>
      <sz val="14"/>
      <color indexed="63"/>
      <name val="Century Gothic"/>
      <family val="2"/>
    </font>
    <font>
      <sz val="11"/>
      <color indexed="8"/>
      <name val="Calibri"/>
      <family val="2"/>
      <scheme val="minor"/>
    </font>
    <font>
      <sz val="11"/>
      <name val="Calibri"/>
      <family val="2"/>
      <scheme val="minor"/>
    </font>
    <font>
      <sz val="10"/>
      <color indexed="8"/>
      <name val="Arial  "/>
    </font>
    <font>
      <sz val="10"/>
      <color indexed="8"/>
      <name val="Calibri"/>
      <family val="2"/>
      <scheme val="minor"/>
    </font>
    <font>
      <sz val="12"/>
      <color rgb="FFFF0000"/>
      <name val="Arial"/>
      <family val="2"/>
    </font>
    <font>
      <u/>
      <sz val="11"/>
      <color theme="10"/>
      <name val="Calibri"/>
      <family val="2"/>
      <scheme val="minor"/>
    </font>
    <font>
      <sz val="11"/>
      <color theme="0"/>
      <name val="Calibri"/>
      <family val="2"/>
      <scheme val="minor"/>
    </font>
    <font>
      <b/>
      <sz val="20"/>
      <name val="Arial"/>
      <family val="2"/>
    </font>
    <font>
      <sz val="12"/>
      <color theme="0"/>
      <name val="Calibri"/>
      <family val="2"/>
      <scheme val="minor"/>
    </font>
    <font>
      <b/>
      <sz val="9"/>
      <color indexed="81"/>
      <name val="Tahoma"/>
      <family val="2"/>
    </font>
    <font>
      <sz val="9"/>
      <color indexed="81"/>
      <name val="Tahoma"/>
      <family val="2"/>
    </font>
    <font>
      <b/>
      <sz val="10"/>
      <color theme="1"/>
      <name val="Arial"/>
      <family val="2"/>
    </font>
    <font>
      <b/>
      <i/>
      <sz val="9"/>
      <color indexed="8"/>
      <name val="Arial"/>
      <family val="2"/>
    </font>
    <font>
      <sz val="11"/>
      <color indexed="8"/>
      <name val="Calibri"/>
      <family val="2"/>
    </font>
    <font>
      <b/>
      <sz val="26"/>
      <name val="Arial"/>
      <family val="2"/>
    </font>
    <font>
      <sz val="11"/>
      <color rgb="FFFF0000"/>
      <name val="Calibri"/>
      <family val="2"/>
      <scheme val="minor"/>
    </font>
    <font>
      <b/>
      <sz val="14"/>
      <color indexed="8"/>
      <name val="Calibri"/>
      <family val="2"/>
      <scheme val="minor"/>
    </font>
    <font>
      <sz val="8"/>
      <color indexed="8"/>
      <name val="Calibri"/>
      <family val="2"/>
      <scheme val="minor"/>
    </font>
    <font>
      <b/>
      <sz val="20"/>
      <color indexed="8"/>
      <name val="Calibri"/>
      <family val="2"/>
      <scheme val="minor"/>
    </font>
    <font>
      <b/>
      <i/>
      <sz val="12"/>
      <color rgb="FF000000"/>
      <name val="Arial"/>
      <family val="2"/>
    </font>
    <font>
      <b/>
      <sz val="9"/>
      <color rgb="FF000000"/>
      <name val="Arial"/>
      <family val="2"/>
    </font>
    <font>
      <sz val="9"/>
      <color rgb="FF000000"/>
      <name val="Arial"/>
      <family val="2"/>
    </font>
    <font>
      <b/>
      <sz val="6"/>
      <color rgb="FF000000"/>
      <name val="Arial"/>
      <family val="2"/>
    </font>
    <font>
      <sz val="6"/>
      <color rgb="FF000000"/>
      <name val="Arial"/>
      <family val="2"/>
    </font>
    <font>
      <sz val="6"/>
      <color theme="1"/>
      <name val="Arial"/>
      <family val="2"/>
    </font>
    <font>
      <sz val="7"/>
      <color theme="1"/>
      <name val="Times New Roman"/>
      <family val="1"/>
    </font>
    <font>
      <sz val="11"/>
      <color theme="1"/>
      <name val="Arial"/>
      <family val="2"/>
    </font>
    <font>
      <sz val="11"/>
      <color rgb="FF000000"/>
      <name val="Arial"/>
      <family val="2"/>
    </font>
    <font>
      <sz val="10"/>
      <color rgb="FF000000"/>
      <name val="Arial"/>
      <family val="2"/>
    </font>
  </fonts>
  <fills count="20">
    <fill>
      <patternFill patternType="none"/>
    </fill>
    <fill>
      <patternFill patternType="gray125"/>
    </fill>
    <fill>
      <patternFill patternType="solid">
        <fgColor indexed="54"/>
      </patternFill>
    </fill>
    <fill>
      <patternFill patternType="none">
        <fgColor indexed="11"/>
      </patternFill>
    </fill>
    <fill>
      <patternFill patternType="solid">
        <fgColor theme="0"/>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8" tint="0.39997558519241921"/>
        <bgColor indexed="64"/>
      </patternFill>
    </fill>
    <fill>
      <patternFill patternType="solid">
        <fgColor theme="4" tint="0.79998168889431442"/>
        <bgColor theme="4" tint="0.79998168889431442"/>
      </patternFill>
    </fill>
    <fill>
      <patternFill patternType="solid">
        <fgColor theme="0"/>
        <bgColor indexed="11"/>
      </patternFill>
    </fill>
    <fill>
      <patternFill patternType="solid">
        <fgColor theme="4" tint="-0.249977111117893"/>
        <bgColor indexed="64"/>
      </patternFill>
    </fill>
    <fill>
      <patternFill patternType="solid">
        <fgColor theme="4"/>
        <bgColor indexed="64"/>
      </patternFill>
    </fill>
    <fill>
      <patternFill patternType="solid">
        <fgColor rgb="FFF1F1B4"/>
        <bgColor indexed="64"/>
      </patternFill>
    </fill>
    <fill>
      <patternFill patternType="solid">
        <fgColor theme="8"/>
        <bgColor indexed="64"/>
      </patternFill>
    </fill>
    <fill>
      <patternFill patternType="solid">
        <fgColor rgb="FFFFFFCC"/>
        <bgColor indexed="64"/>
      </patternFill>
    </fill>
    <fill>
      <patternFill patternType="solid">
        <fgColor theme="6"/>
        <bgColor indexed="64"/>
      </patternFill>
    </fill>
    <fill>
      <patternFill patternType="solid">
        <fgColor rgb="FFFFFF00"/>
        <bgColor indexed="64"/>
      </patternFill>
    </fill>
    <fill>
      <patternFill patternType="solid">
        <fgColor rgb="FFFFFFFF"/>
        <bgColor indexed="64"/>
      </patternFill>
    </fill>
    <fill>
      <patternFill patternType="solid">
        <fgColor rgb="FFFFFF00"/>
      </patternFill>
    </fill>
    <fill>
      <patternFill patternType="solid">
        <fgColor rgb="FFFFFF00"/>
        <bgColor indexed="11"/>
      </patternFill>
    </fill>
  </fills>
  <borders count="37">
    <border>
      <left/>
      <right/>
      <top/>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auto="1"/>
      </left>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theme="4" tint="0.39994506668294322"/>
      </top>
      <bottom style="thin">
        <color theme="4" tint="0.39994506668294322"/>
      </bottom>
      <diagonal/>
    </border>
    <border>
      <left/>
      <right/>
      <top/>
      <bottom style="thin">
        <color theme="4" tint="0.39994506668294322"/>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diagonal/>
    </border>
    <border>
      <left style="thin">
        <color rgb="FF000000"/>
      </left>
      <right style="thin">
        <color rgb="FF000000"/>
      </right>
      <top style="thin">
        <color rgb="FF000000"/>
      </top>
      <bottom style="thin">
        <color rgb="FF000000"/>
      </bottom>
      <diagonal/>
    </border>
    <border>
      <left/>
      <right/>
      <top/>
      <bottom style="thin">
        <color theme="4" tint="0.39997558519241921"/>
      </bottom>
      <diagonal/>
    </border>
    <border>
      <left/>
      <right/>
      <top style="thin">
        <color theme="4" tint="0.39997558519241921"/>
      </top>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s>
  <cellStyleXfs count="15">
    <xf numFmtId="0" fontId="0" fillId="0" borderId="0"/>
    <xf numFmtId="0" fontId="5" fillId="3" borderId="0"/>
    <xf numFmtId="0" fontId="7" fillId="3" borderId="0"/>
    <xf numFmtId="0" fontId="7" fillId="3" borderId="0"/>
    <xf numFmtId="0" fontId="28" fillId="3" borderId="0"/>
    <xf numFmtId="0" fontId="4" fillId="3" borderId="0"/>
    <xf numFmtId="0" fontId="28" fillId="3" borderId="0"/>
    <xf numFmtId="0" fontId="28" fillId="3" borderId="0"/>
    <xf numFmtId="0" fontId="3" fillId="3" borderId="0"/>
    <xf numFmtId="0" fontId="3" fillId="3" borderId="0"/>
    <xf numFmtId="0" fontId="33" fillId="3" borderId="0" applyNumberFormat="0" applyFill="0" applyBorder="0" applyAlignment="0" applyProtection="0"/>
    <xf numFmtId="0" fontId="41" fillId="3" borderId="0"/>
    <xf numFmtId="0" fontId="28" fillId="3" borderId="0"/>
    <xf numFmtId="9" fontId="28" fillId="0" borderId="0" applyFont="0" applyFill="0" applyBorder="0" applyAlignment="0" applyProtection="0"/>
    <xf numFmtId="0" fontId="2" fillId="3" borderId="0"/>
  </cellStyleXfs>
  <cellXfs count="275">
    <xf numFmtId="0" fontId="0" fillId="0" borderId="0" xfId="0"/>
    <xf numFmtId="0" fontId="0" fillId="0" borderId="0" xfId="0"/>
    <xf numFmtId="0" fontId="0" fillId="0" borderId="0" xfId="0"/>
    <xf numFmtId="0" fontId="0" fillId="0" borderId="0" xfId="0"/>
    <xf numFmtId="0" fontId="0" fillId="0" borderId="0" xfId="0"/>
    <xf numFmtId="0" fontId="0" fillId="0" borderId="0" xfId="0" applyNumberFormat="1"/>
    <xf numFmtId="0" fontId="5" fillId="3" borderId="0" xfId="1"/>
    <xf numFmtId="0" fontId="8" fillId="3" borderId="0" xfId="1" applyFont="1" applyBorder="1" applyAlignment="1">
      <alignment horizontal="center" wrapText="1"/>
    </xf>
    <xf numFmtId="15" fontId="8" fillId="3" borderId="0" xfId="1" applyNumberFormat="1" applyFont="1" applyBorder="1" applyAlignment="1">
      <alignment horizontal="center" wrapText="1"/>
    </xf>
    <xf numFmtId="0" fontId="10" fillId="3" borderId="0" xfId="1" applyFont="1" applyBorder="1" applyAlignment="1"/>
    <xf numFmtId="0" fontId="13" fillId="3" borderId="0" xfId="1" applyFont="1" applyBorder="1" applyAlignment="1"/>
    <xf numFmtId="15" fontId="10" fillId="3" borderId="0" xfId="1" applyNumberFormat="1" applyFont="1" applyBorder="1" applyAlignment="1">
      <alignment horizontal="left" vertical="center" wrapText="1"/>
    </xf>
    <xf numFmtId="15" fontId="8" fillId="3" borderId="0" xfId="1" applyNumberFormat="1" applyFont="1" applyBorder="1" applyAlignment="1">
      <alignment horizontal="left" wrapText="1"/>
    </xf>
    <xf numFmtId="0" fontId="5" fillId="3" borderId="0" xfId="1" applyBorder="1" applyAlignment="1">
      <alignment horizontal="left" vertical="center" wrapText="1"/>
    </xf>
    <xf numFmtId="0" fontId="9" fillId="3" borderId="0" xfId="1" applyFont="1" applyBorder="1" applyAlignment="1"/>
    <xf numFmtId="0" fontId="13" fillId="3" borderId="0" xfId="1" applyFont="1" applyFill="1" applyBorder="1" applyAlignment="1">
      <alignment horizontal="left" vertical="center" wrapText="1" indent="1"/>
    </xf>
    <xf numFmtId="1" fontId="10" fillId="3" borderId="0" xfId="1" applyNumberFormat="1" applyFont="1" applyBorder="1" applyAlignment="1">
      <alignment horizontal="left" vertical="center" wrapText="1"/>
    </xf>
    <xf numFmtId="0" fontId="13" fillId="3" borderId="0" xfId="1" applyFont="1" applyBorder="1" applyAlignment="1">
      <alignment horizontal="left" vertical="center" wrapText="1"/>
    </xf>
    <xf numFmtId="0" fontId="9" fillId="3" borderId="0" xfId="1" applyFont="1" applyBorder="1" applyAlignment="1">
      <alignment horizontal="left" vertical="center" wrapText="1"/>
    </xf>
    <xf numFmtId="15" fontId="9" fillId="3" borderId="0" xfId="1" applyNumberFormat="1" applyFont="1" applyBorder="1" applyAlignment="1">
      <alignment horizontal="left" vertical="center" wrapText="1"/>
    </xf>
    <xf numFmtId="0" fontId="13" fillId="3" borderId="0" xfId="1" applyFont="1" applyFill="1" applyBorder="1" applyAlignment="1">
      <alignment horizontal="left" vertical="center" wrapText="1" indent="15"/>
    </xf>
    <xf numFmtId="15" fontId="10" fillId="3" borderId="0" xfId="1" applyNumberFormat="1" applyFont="1" applyBorder="1" applyAlignment="1">
      <alignment horizontal="left" vertical="center" wrapText="1" indent="15"/>
    </xf>
    <xf numFmtId="0" fontId="5" fillId="3" borderId="0" xfId="1" applyAlignment="1"/>
    <xf numFmtId="0" fontId="10" fillId="3" borderId="0" xfId="1" applyFont="1" applyBorder="1" applyAlignment="1">
      <alignment horizontal="left" wrapText="1"/>
    </xf>
    <xf numFmtId="0" fontId="8" fillId="3" borderId="0" xfId="1" applyFont="1" applyBorder="1" applyAlignment="1">
      <alignment horizontal="left" vertical="center" wrapText="1"/>
    </xf>
    <xf numFmtId="15" fontId="8" fillId="3" borderId="0" xfId="1" applyNumberFormat="1" applyFont="1" applyBorder="1" applyAlignment="1">
      <alignment horizontal="left" vertical="center" wrapText="1"/>
    </xf>
    <xf numFmtId="0" fontId="5" fillId="3" borderId="0" xfId="1" applyFill="1" applyBorder="1" applyAlignment="1">
      <alignment horizontal="left" vertical="center" wrapText="1"/>
    </xf>
    <xf numFmtId="0" fontId="5" fillId="3" borderId="0" xfId="1" applyBorder="1"/>
    <xf numFmtId="15" fontId="15" fillId="3" borderId="0" xfId="1" applyNumberFormat="1" applyFont="1" applyBorder="1" applyAlignment="1">
      <alignment horizontal="center" vertical="center" wrapText="1"/>
    </xf>
    <xf numFmtId="1" fontId="7" fillId="3" borderId="0" xfId="1" applyNumberFormat="1" applyFont="1" applyFill="1" applyBorder="1" applyAlignment="1">
      <alignment horizontal="center" vertical="center"/>
    </xf>
    <xf numFmtId="10" fontId="5" fillId="3" borderId="0" xfId="1" applyNumberFormat="1"/>
    <xf numFmtId="0" fontId="9" fillId="3" borderId="14" xfId="1" applyFont="1" applyBorder="1"/>
    <xf numFmtId="0" fontId="13" fillId="3" borderId="0" xfId="1" applyFont="1" applyBorder="1"/>
    <xf numFmtId="15" fontId="13" fillId="3" borderId="9" xfId="1" applyNumberFormat="1" applyFont="1" applyBorder="1" applyAlignment="1">
      <alignment horizontal="center" vertical="center" wrapText="1"/>
    </xf>
    <xf numFmtId="10" fontId="7" fillId="3" borderId="0" xfId="1" applyNumberFormat="1" applyFont="1" applyFill="1" applyBorder="1" applyAlignment="1">
      <alignment horizontal="center" vertical="center"/>
    </xf>
    <xf numFmtId="0" fontId="10" fillId="3" borderId="1" xfId="1" applyFont="1" applyBorder="1"/>
    <xf numFmtId="0" fontId="13" fillId="3" borderId="3" xfId="1" applyFont="1" applyBorder="1"/>
    <xf numFmtId="0" fontId="10" fillId="3" borderId="10" xfId="1" applyFont="1" applyBorder="1"/>
    <xf numFmtId="0" fontId="13" fillId="3" borderId="6" xfId="1" applyFont="1" applyBorder="1"/>
    <xf numFmtId="15" fontId="13" fillId="3" borderId="9" xfId="1" applyNumberFormat="1" applyFont="1" applyFill="1" applyBorder="1" applyAlignment="1">
      <alignment horizontal="left" vertical="center" wrapText="1"/>
    </xf>
    <xf numFmtId="15" fontId="15" fillId="3" borderId="0" xfId="1" applyNumberFormat="1" applyFont="1" applyBorder="1" applyAlignment="1">
      <alignment horizontal="left" vertical="center" wrapText="1"/>
    </xf>
    <xf numFmtId="15" fontId="13" fillId="3" borderId="9" xfId="1" applyNumberFormat="1" applyFont="1" applyFill="1" applyBorder="1" applyAlignment="1">
      <alignment horizontal="center" vertical="center" wrapText="1"/>
    </xf>
    <xf numFmtId="1" fontId="17" fillId="3" borderId="0" xfId="1" applyNumberFormat="1" applyFont="1" applyBorder="1" applyAlignment="1">
      <alignment horizontal="center" vertical="center"/>
    </xf>
    <xf numFmtId="165" fontId="5" fillId="3" borderId="0" xfId="1" applyNumberFormat="1"/>
    <xf numFmtId="0" fontId="18" fillId="3" borderId="10" xfId="1" applyFont="1" applyBorder="1" applyAlignment="1">
      <alignment horizontal="justify" vertical="center" wrapText="1"/>
    </xf>
    <xf numFmtId="0" fontId="19" fillId="3" borderId="6" xfId="1" applyFont="1" applyBorder="1" applyAlignment="1">
      <alignment horizontal="justify" vertical="center" wrapText="1"/>
    </xf>
    <xf numFmtId="0" fontId="19" fillId="3" borderId="6" xfId="1" applyFont="1" applyBorder="1" applyAlignment="1">
      <alignment vertical="center" wrapText="1"/>
    </xf>
    <xf numFmtId="0" fontId="19" fillId="3" borderId="6" xfId="1" applyFont="1" applyBorder="1" applyAlignment="1">
      <alignment horizontal="center" vertical="center" wrapText="1"/>
    </xf>
    <xf numFmtId="0" fontId="15" fillId="3" borderId="6" xfId="1" applyFont="1" applyBorder="1" applyAlignment="1">
      <alignment horizontal="center" vertical="center" wrapText="1"/>
    </xf>
    <xf numFmtId="15" fontId="15" fillId="3" borderId="15" xfId="1" applyNumberFormat="1" applyFont="1" applyBorder="1" applyAlignment="1">
      <alignment horizontal="center" vertical="center" wrapText="1"/>
    </xf>
    <xf numFmtId="164" fontId="12" fillId="0" borderId="5" xfId="0" applyNumberFormat="1" applyFont="1" applyBorder="1" applyAlignment="1" applyProtection="1">
      <protection locked="0"/>
    </xf>
    <xf numFmtId="0" fontId="0" fillId="0" borderId="0" xfId="0" applyAlignment="1">
      <alignment horizontal="left"/>
    </xf>
    <xf numFmtId="0" fontId="0" fillId="0" borderId="0" xfId="0" applyAlignment="1">
      <alignment horizontal="left" indent="1"/>
    </xf>
    <xf numFmtId="9" fontId="13" fillId="3" borderId="4" xfId="1" applyNumberFormat="1" applyFont="1" applyBorder="1" applyAlignment="1">
      <alignment horizontal="center"/>
    </xf>
    <xf numFmtId="1" fontId="0" fillId="0" borderId="0" xfId="0" applyNumberFormat="1"/>
    <xf numFmtId="10" fontId="24" fillId="0" borderId="0" xfId="0" applyNumberFormat="1" applyFont="1"/>
    <xf numFmtId="10" fontId="0" fillId="0" borderId="0" xfId="0" applyNumberFormat="1"/>
    <xf numFmtId="0" fontId="0" fillId="0" borderId="0" xfId="0"/>
    <xf numFmtId="0" fontId="0" fillId="0" borderId="0" xfId="0"/>
    <xf numFmtId="0" fontId="6" fillId="2" borderId="16" xfId="0" applyFont="1" applyFill="1" applyBorder="1" applyAlignment="1">
      <alignment horizontal="center" vertical="center"/>
    </xf>
    <xf numFmtId="0" fontId="6" fillId="2" borderId="16" xfId="0" applyFont="1" applyFill="1" applyBorder="1" applyAlignment="1">
      <alignment horizontal="justify" vertical="center" wrapText="1"/>
    </xf>
    <xf numFmtId="0" fontId="6" fillId="2" borderId="16" xfId="0" applyFont="1" applyFill="1" applyBorder="1" applyAlignment="1">
      <alignment horizontal="center" vertical="center" wrapText="1"/>
    </xf>
    <xf numFmtId="0" fontId="0" fillId="0" borderId="16" xfId="0" applyBorder="1" applyAlignment="1">
      <alignment horizontal="center" vertical="center"/>
    </xf>
    <xf numFmtId="0" fontId="7" fillId="0" borderId="16" xfId="0" applyFont="1" applyBorder="1" applyAlignment="1" applyProtection="1">
      <alignment horizontal="justify" vertical="center" wrapText="1"/>
      <protection locked="0"/>
    </xf>
    <xf numFmtId="0" fontId="0" fillId="0" borderId="0" xfId="0"/>
    <xf numFmtId="0" fontId="0" fillId="0" borderId="0" xfId="0"/>
    <xf numFmtId="0" fontId="7" fillId="4" borderId="16" xfId="0" applyFont="1" applyFill="1" applyBorder="1" applyAlignment="1" applyProtection="1">
      <alignment horizontal="left" vertical="center" wrapText="1"/>
      <protection locked="0"/>
    </xf>
    <xf numFmtId="0" fontId="0" fillId="0" borderId="0" xfId="0"/>
    <xf numFmtId="0" fontId="5" fillId="9" borderId="0" xfId="1" applyFill="1"/>
    <xf numFmtId="0" fontId="21" fillId="7" borderId="1" xfId="0" applyFont="1" applyFill="1" applyBorder="1" applyAlignment="1">
      <alignment vertical="center"/>
    </xf>
    <xf numFmtId="0" fontId="21" fillId="7" borderId="18" xfId="0" applyFont="1" applyFill="1" applyBorder="1" applyAlignment="1">
      <alignment vertical="center"/>
    </xf>
    <xf numFmtId="0" fontId="21" fillId="7" borderId="19" xfId="0" applyFont="1" applyFill="1" applyBorder="1" applyAlignment="1">
      <alignment vertical="center"/>
    </xf>
    <xf numFmtId="0" fontId="0" fillId="0" borderId="0" xfId="0"/>
    <xf numFmtId="0" fontId="0" fillId="0" borderId="0" xfId="0"/>
    <xf numFmtId="166" fontId="27" fillId="8" borderId="20" xfId="3" applyNumberFormat="1" applyFont="1" applyFill="1" applyBorder="1" applyAlignment="1">
      <alignment horizontal="center" vertical="center"/>
    </xf>
    <xf numFmtId="0" fontId="0" fillId="0" borderId="0" xfId="0"/>
    <xf numFmtId="0" fontId="0" fillId="0" borderId="0" xfId="0"/>
    <xf numFmtId="1" fontId="13" fillId="3" borderId="4" xfId="1" applyNumberFormat="1" applyFont="1" applyBorder="1" applyAlignment="1">
      <alignment horizontal="center"/>
    </xf>
    <xf numFmtId="1" fontId="13" fillId="3" borderId="15" xfId="1" applyNumberFormat="1" applyFont="1" applyBorder="1" applyAlignment="1">
      <alignment horizontal="center"/>
    </xf>
    <xf numFmtId="0" fontId="25" fillId="5" borderId="22" xfId="0" applyFont="1" applyFill="1" applyBorder="1" applyAlignment="1">
      <alignment vertical="center" wrapText="1"/>
    </xf>
    <xf numFmtId="0" fontId="25" fillId="5" borderId="23" xfId="0" applyFont="1" applyFill="1" applyBorder="1" applyAlignment="1">
      <alignment vertical="center" wrapText="1"/>
    </xf>
    <xf numFmtId="0" fontId="0" fillId="0" borderId="0" xfId="0" pivotButton="1"/>
    <xf numFmtId="0" fontId="23" fillId="8" borderId="0" xfId="0" applyFont="1" applyFill="1" applyBorder="1"/>
    <xf numFmtId="10" fontId="24" fillId="0" borderId="24" xfId="0" applyNumberFormat="1" applyFont="1" applyBorder="1"/>
    <xf numFmtId="10" fontId="24" fillId="0" borderId="25" xfId="0" applyNumberFormat="1" applyFont="1" applyBorder="1"/>
    <xf numFmtId="10" fontId="24" fillId="6" borderId="24" xfId="0" applyNumberFormat="1" applyFont="1" applyFill="1" applyBorder="1"/>
    <xf numFmtId="0" fontId="0" fillId="4" borderId="16" xfId="0" applyFill="1" applyBorder="1" applyAlignment="1">
      <alignment horizontal="justify" vertical="center" wrapText="1"/>
    </xf>
    <xf numFmtId="0" fontId="0" fillId="4" borderId="16" xfId="0" applyFill="1" applyBorder="1"/>
    <xf numFmtId="0" fontId="30" fillId="9" borderId="16" xfId="0" applyFont="1" applyFill="1" applyBorder="1" applyAlignment="1" applyProtection="1">
      <alignment horizontal="justify" vertical="top" wrapText="1"/>
      <protection locked="0"/>
    </xf>
    <xf numFmtId="0" fontId="30" fillId="9" borderId="16" xfId="0" applyFont="1" applyFill="1" applyBorder="1" applyAlignment="1" applyProtection="1">
      <alignment vertical="center"/>
      <protection locked="0"/>
    </xf>
    <xf numFmtId="0" fontId="7" fillId="4" borderId="16" xfId="0" applyFont="1" applyFill="1" applyBorder="1" applyAlignment="1" applyProtection="1">
      <alignment horizontal="center" vertical="center" wrapText="1"/>
      <protection locked="0"/>
    </xf>
    <xf numFmtId="0" fontId="30" fillId="4" borderId="16" xfId="0" applyFont="1" applyFill="1" applyBorder="1" applyAlignment="1" applyProtection="1">
      <alignment horizontal="justify" vertical="center" wrapText="1"/>
      <protection locked="0"/>
    </xf>
    <xf numFmtId="0" fontId="6" fillId="2" borderId="27" xfId="0" applyFont="1" applyFill="1" applyBorder="1" applyAlignment="1">
      <alignment horizontal="center" vertical="center"/>
    </xf>
    <xf numFmtId="0" fontId="35" fillId="0" borderId="0" xfId="0" applyFont="1" applyBorder="1" applyAlignment="1" applyProtection="1">
      <alignment horizontal="center" vertical="center"/>
      <protection locked="0"/>
    </xf>
    <xf numFmtId="0" fontId="36" fillId="0" borderId="0" xfId="0" applyFont="1" applyProtection="1">
      <protection hidden="1"/>
    </xf>
    <xf numFmtId="0" fontId="34" fillId="0" borderId="0" xfId="0" applyFont="1" applyProtection="1">
      <protection hidden="1"/>
    </xf>
    <xf numFmtId="0" fontId="34" fillId="0" borderId="0" xfId="0" applyFont="1"/>
    <xf numFmtId="0" fontId="34" fillId="10" borderId="0" xfId="0" applyFont="1" applyFill="1" applyAlignment="1">
      <alignment horizontal="center"/>
    </xf>
    <xf numFmtId="0" fontId="6" fillId="10" borderId="16" xfId="0" applyFont="1" applyFill="1" applyBorder="1" applyAlignment="1">
      <alignment horizontal="center" vertical="center"/>
    </xf>
    <xf numFmtId="15" fontId="10" fillId="0" borderId="0" xfId="0" applyNumberFormat="1" applyFont="1" applyBorder="1" applyAlignment="1" applyProtection="1">
      <alignment horizontal="center" vertical="center"/>
      <protection locked="0"/>
    </xf>
    <xf numFmtId="0" fontId="0" fillId="3" borderId="0" xfId="0" applyFill="1"/>
    <xf numFmtId="0" fontId="36" fillId="3" borderId="0" xfId="0" applyFont="1" applyFill="1" applyProtection="1">
      <protection hidden="1"/>
    </xf>
    <xf numFmtId="0" fontId="34" fillId="3" borderId="0" xfId="0" applyFont="1" applyFill="1" applyProtection="1">
      <protection hidden="1"/>
    </xf>
    <xf numFmtId="0" fontId="34" fillId="3" borderId="0" xfId="0" applyFont="1" applyFill="1"/>
    <xf numFmtId="0" fontId="34" fillId="11" borderId="0" xfId="0" applyFont="1" applyFill="1" applyAlignment="1">
      <alignment horizontal="center"/>
    </xf>
    <xf numFmtId="0" fontId="6" fillId="11" borderId="16" xfId="0" applyFont="1" applyFill="1" applyBorder="1" applyAlignment="1">
      <alignment horizontal="center" vertical="center"/>
    </xf>
    <xf numFmtId="0" fontId="25" fillId="5" borderId="26" xfId="0" applyFont="1" applyFill="1" applyBorder="1" applyAlignment="1">
      <alignment vertical="center" wrapText="1"/>
    </xf>
    <xf numFmtId="1" fontId="24" fillId="6" borderId="2" xfId="0" applyNumberFormat="1" applyFont="1" applyFill="1" applyBorder="1" applyAlignment="1">
      <alignment horizontal="center"/>
    </xf>
    <xf numFmtId="0" fontId="7" fillId="5" borderId="16" xfId="0" applyFont="1" applyFill="1" applyBorder="1" applyAlignment="1">
      <alignment horizontal="center" vertical="center" wrapText="1"/>
    </xf>
    <xf numFmtId="0" fontId="39" fillId="0" borderId="5" xfId="0" applyFont="1" applyBorder="1" applyAlignment="1">
      <alignment horizontal="justify" vertical="top" wrapText="1"/>
    </xf>
    <xf numFmtId="0" fontId="7" fillId="9" borderId="16" xfId="0" applyFont="1" applyFill="1" applyBorder="1" applyAlignment="1">
      <alignment horizontal="center" vertical="center" wrapText="1"/>
    </xf>
    <xf numFmtId="0" fontId="30" fillId="9" borderId="16" xfId="0" applyFont="1" applyFill="1" applyBorder="1" applyAlignment="1" applyProtection="1">
      <alignment horizontal="justify" vertical="center" wrapText="1"/>
      <protection locked="0"/>
    </xf>
    <xf numFmtId="0" fontId="30" fillId="4" borderId="16" xfId="0" applyFont="1" applyFill="1" applyBorder="1" applyAlignment="1" applyProtection="1">
      <alignment vertical="center"/>
      <protection locked="0"/>
    </xf>
    <xf numFmtId="0" fontId="0" fillId="4" borderId="16" xfId="0" applyFill="1" applyBorder="1" applyAlignment="1">
      <alignment horizontal="justify" vertical="top" wrapText="1"/>
    </xf>
    <xf numFmtId="14" fontId="0" fillId="4" borderId="16" xfId="0" applyNumberFormat="1" applyFill="1" applyBorder="1" applyAlignment="1">
      <alignment horizontal="center" vertical="center"/>
    </xf>
    <xf numFmtId="0" fontId="29" fillId="4" borderId="16" xfId="0" applyFont="1" applyFill="1" applyBorder="1" applyAlignment="1">
      <alignment vertical="center" wrapText="1"/>
    </xf>
    <xf numFmtId="0" fontId="7" fillId="4" borderId="16" xfId="0" applyFont="1" applyFill="1" applyBorder="1" applyAlignment="1" applyProtection="1">
      <alignment horizontal="justify" vertical="center" wrapText="1"/>
      <protection locked="0"/>
    </xf>
    <xf numFmtId="0" fontId="0" fillId="4" borderId="16" xfId="0" applyFill="1" applyBorder="1" applyAlignment="1" applyProtection="1">
      <alignment horizontal="justify" vertical="center" wrapText="1"/>
      <protection locked="0"/>
    </xf>
    <xf numFmtId="0" fontId="0" fillId="9" borderId="16" xfId="0" applyFill="1" applyBorder="1" applyAlignment="1" applyProtection="1">
      <alignment vertical="center"/>
      <protection locked="0"/>
    </xf>
    <xf numFmtId="0" fontId="31" fillId="9" borderId="16" xfId="7" applyFont="1" applyFill="1" applyBorder="1" applyAlignment="1" applyProtection="1">
      <alignment vertical="center" wrapText="1"/>
      <protection locked="0"/>
    </xf>
    <xf numFmtId="0" fontId="28" fillId="9" borderId="16" xfId="7" applyFill="1" applyBorder="1" applyAlignment="1" applyProtection="1">
      <alignment vertical="center"/>
      <protection locked="0"/>
    </xf>
    <xf numFmtId="0" fontId="28" fillId="9" borderId="16" xfId="7" applyFill="1" applyBorder="1" applyAlignment="1" applyProtection="1">
      <alignment vertical="center" wrapText="1"/>
      <protection locked="0"/>
    </xf>
    <xf numFmtId="0" fontId="0" fillId="9" borderId="16" xfId="7" applyFont="1" applyFill="1" applyBorder="1" applyAlignment="1" applyProtection="1">
      <alignment vertical="center" wrapText="1"/>
      <protection locked="0"/>
    </xf>
    <xf numFmtId="0" fontId="0" fillId="9" borderId="16" xfId="0" applyFill="1" applyBorder="1" applyAlignment="1" applyProtection="1">
      <alignment vertical="center" wrapText="1"/>
      <protection locked="0"/>
    </xf>
    <xf numFmtId="0" fontId="32" fillId="9" borderId="16" xfId="0" applyFont="1" applyFill="1" applyBorder="1" applyAlignment="1" applyProtection="1">
      <alignment horizontal="justify" vertical="center" wrapText="1"/>
      <protection locked="0"/>
    </xf>
    <xf numFmtId="14" fontId="0" fillId="9" borderId="16" xfId="0" applyNumberFormat="1" applyFill="1" applyBorder="1" applyAlignment="1" applyProtection="1">
      <alignment horizontal="justify" vertical="center" wrapText="1"/>
      <protection locked="0"/>
    </xf>
    <xf numFmtId="0" fontId="33" fillId="9" borderId="16" xfId="10" applyFill="1" applyBorder="1" applyAlignment="1" applyProtection="1">
      <alignment vertical="center"/>
      <protection locked="0"/>
    </xf>
    <xf numFmtId="0" fontId="26" fillId="4" borderId="16" xfId="0" applyFont="1" applyFill="1" applyBorder="1" applyAlignment="1" applyProtection="1">
      <alignment horizontal="center" vertical="center" wrapText="1"/>
      <protection locked="0"/>
    </xf>
    <xf numFmtId="0" fontId="26" fillId="4" borderId="16" xfId="0" applyFont="1" applyFill="1" applyBorder="1" applyAlignment="1" applyProtection="1">
      <alignment horizontal="justify" vertical="center" wrapText="1"/>
      <protection locked="0"/>
    </xf>
    <xf numFmtId="0" fontId="0" fillId="9" borderId="16" xfId="0" applyFill="1" applyBorder="1" applyAlignment="1" applyProtection="1">
      <alignment horizontal="center" vertical="center" wrapText="1"/>
      <protection locked="0"/>
    </xf>
    <xf numFmtId="0" fontId="29" fillId="4" borderId="16" xfId="0" applyFont="1" applyFill="1" applyBorder="1" applyAlignment="1">
      <alignment horizontal="justify" vertical="center" wrapText="1"/>
    </xf>
    <xf numFmtId="0" fontId="0" fillId="4" borderId="16" xfId="0" applyFill="1" applyBorder="1" applyAlignment="1" applyProtection="1">
      <alignment horizontal="center" vertical="center"/>
      <protection locked="0"/>
    </xf>
    <xf numFmtId="0" fontId="29" fillId="9" borderId="16" xfId="0" applyFont="1" applyFill="1" applyBorder="1" applyAlignment="1">
      <alignment horizontal="justify" vertical="center" wrapText="1"/>
    </xf>
    <xf numFmtId="0" fontId="29" fillId="4" borderId="16" xfId="0" applyFont="1" applyFill="1" applyBorder="1" applyAlignment="1">
      <alignment horizontal="center" vertical="center" wrapText="1"/>
    </xf>
    <xf numFmtId="0" fontId="0" fillId="9" borderId="16" xfId="0" applyFont="1" applyFill="1" applyBorder="1" applyAlignment="1" applyProtection="1">
      <alignment horizontal="center" vertical="center" wrapText="1"/>
      <protection locked="0"/>
    </xf>
    <xf numFmtId="0" fontId="0" fillId="9" borderId="16" xfId="0" applyFill="1" applyBorder="1" applyAlignment="1" applyProtection="1">
      <alignment horizontal="center" vertical="center"/>
      <protection locked="0"/>
    </xf>
    <xf numFmtId="0" fontId="0" fillId="9" borderId="16" xfId="0" applyFont="1" applyFill="1" applyBorder="1" applyAlignment="1" applyProtection="1">
      <alignment vertical="center" wrapText="1"/>
      <protection locked="0"/>
    </xf>
    <xf numFmtId="0" fontId="0" fillId="4" borderId="16" xfId="0" applyFill="1" applyBorder="1" applyAlignment="1">
      <alignment vertical="center" wrapText="1"/>
    </xf>
    <xf numFmtId="15" fontId="7" fillId="4" borderId="16" xfId="0" applyNumberFormat="1" applyFont="1" applyFill="1" applyBorder="1" applyAlignment="1" applyProtection="1">
      <alignment horizontal="center" vertical="center" wrapText="1"/>
    </xf>
    <xf numFmtId="0" fontId="40" fillId="12" borderId="28" xfId="0" applyNumberFormat="1" applyFont="1" applyFill="1" applyBorder="1" applyAlignment="1" applyProtection="1">
      <alignment horizontal="center" vertical="center" wrapText="1"/>
    </xf>
    <xf numFmtId="2" fontId="7" fillId="5" borderId="16" xfId="0" applyNumberFormat="1" applyFont="1" applyFill="1" applyBorder="1" applyAlignment="1">
      <alignment horizontal="center" vertical="center" wrapText="1"/>
    </xf>
    <xf numFmtId="166" fontId="7" fillId="5" borderId="16" xfId="0" applyNumberFormat="1"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16" xfId="0" applyFont="1" applyFill="1" applyBorder="1" applyAlignment="1" applyProtection="1">
      <alignment horizontal="center" vertical="center" wrapText="1"/>
      <protection locked="0"/>
    </xf>
    <xf numFmtId="0" fontId="7" fillId="0" borderId="17" xfId="0" applyFont="1" applyFill="1" applyBorder="1" applyAlignment="1" applyProtection="1">
      <alignment horizontal="center" vertical="center" wrapText="1"/>
      <protection locked="0"/>
    </xf>
    <xf numFmtId="0" fontId="17" fillId="0" borderId="16" xfId="0" applyFont="1" applyFill="1" applyBorder="1" applyAlignment="1" applyProtection="1">
      <alignment horizontal="center" vertical="center" wrapText="1"/>
      <protection locked="0"/>
    </xf>
    <xf numFmtId="0" fontId="9" fillId="0" borderId="16" xfId="0" applyFont="1" applyFill="1" applyBorder="1" applyAlignment="1" applyProtection="1">
      <alignment horizontal="center" vertical="center" wrapText="1"/>
      <protection locked="0"/>
    </xf>
    <xf numFmtId="0" fontId="0" fillId="4" borderId="16" xfId="0" applyFill="1" applyBorder="1" applyAlignment="1">
      <alignment horizontal="center"/>
    </xf>
    <xf numFmtId="0" fontId="43" fillId="0" borderId="16" xfId="0" applyFont="1" applyBorder="1" applyAlignment="1">
      <alignment horizontal="center" vertical="center"/>
    </xf>
    <xf numFmtId="0" fontId="0" fillId="4" borderId="16" xfId="0" applyFill="1" applyBorder="1" applyAlignment="1">
      <alignment wrapText="1"/>
    </xf>
    <xf numFmtId="0" fontId="7" fillId="0" borderId="16" xfId="0" applyFont="1" applyBorder="1" applyAlignment="1" applyProtection="1">
      <alignment horizontal="center" vertical="center" wrapText="1"/>
      <protection locked="0"/>
    </xf>
    <xf numFmtId="0" fontId="44" fillId="0" borderId="0" xfId="0" applyFont="1"/>
    <xf numFmtId="0" fontId="0" fillId="0" borderId="0" xfId="0" applyAlignment="1">
      <alignment horizontal="center"/>
    </xf>
    <xf numFmtId="9" fontId="0" fillId="0" borderId="0" xfId="13" applyFont="1" applyAlignment="1">
      <alignment horizontal="center"/>
    </xf>
    <xf numFmtId="0" fontId="23" fillId="8" borderId="29" xfId="0" applyFont="1" applyFill="1" applyBorder="1" applyAlignment="1">
      <alignment horizontal="center"/>
    </xf>
    <xf numFmtId="9" fontId="23" fillId="8" borderId="30" xfId="0" applyNumberFormat="1" applyFont="1" applyFill="1" applyBorder="1" applyAlignment="1">
      <alignment horizontal="center"/>
    </xf>
    <xf numFmtId="0" fontId="0" fillId="0" borderId="0" xfId="0" applyNumberFormat="1" applyAlignment="1">
      <alignment horizontal="center"/>
    </xf>
    <xf numFmtId="0" fontId="45" fillId="0" borderId="0" xfId="0" applyFont="1" applyAlignment="1">
      <alignment horizontal="left"/>
    </xf>
    <xf numFmtId="0" fontId="0" fillId="0" borderId="0" xfId="0" applyAlignment="1">
      <alignment vertical="top" wrapText="1"/>
    </xf>
    <xf numFmtId="0" fontId="46" fillId="0" borderId="0" xfId="0" applyFont="1"/>
    <xf numFmtId="0" fontId="2" fillId="3" borderId="0" xfId="14"/>
    <xf numFmtId="0" fontId="23" fillId="14" borderId="16" xfId="14" applyFont="1" applyFill="1" applyBorder="1" applyAlignment="1">
      <alignment horizontal="center" vertical="center" wrapText="1"/>
    </xf>
    <xf numFmtId="0" fontId="2" fillId="3" borderId="16" xfId="14" applyFill="1" applyBorder="1"/>
    <xf numFmtId="0" fontId="29" fillId="3" borderId="16" xfId="10" applyFont="1" applyFill="1" applyBorder="1" applyAlignment="1">
      <alignment horizontal="center" vertical="center"/>
    </xf>
    <xf numFmtId="0" fontId="29" fillId="15" borderId="16" xfId="10" applyFont="1" applyFill="1" applyBorder="1" applyAlignment="1">
      <alignment horizontal="center" vertical="center"/>
    </xf>
    <xf numFmtId="0" fontId="2" fillId="6" borderId="0" xfId="14" applyFill="1"/>
    <xf numFmtId="0" fontId="2" fillId="6" borderId="16" xfId="14" applyFill="1" applyBorder="1"/>
    <xf numFmtId="0" fontId="29" fillId="6" borderId="16" xfId="10" applyFont="1" applyFill="1" applyBorder="1" applyAlignment="1">
      <alignment horizontal="center" vertical="center"/>
    </xf>
    <xf numFmtId="0" fontId="29" fillId="16" borderId="16" xfId="10" applyFont="1" applyFill="1" applyBorder="1" applyAlignment="1">
      <alignment horizontal="center" vertical="center"/>
    </xf>
    <xf numFmtId="0" fontId="29" fillId="6" borderId="16" xfId="10" applyFont="1" applyFill="1" applyBorder="1" applyAlignment="1">
      <alignment horizontal="center"/>
    </xf>
    <xf numFmtId="0" fontId="2" fillId="3" borderId="0" xfId="14" applyAlignment="1"/>
    <xf numFmtId="0" fontId="2" fillId="3" borderId="0" xfId="14" applyAlignment="1">
      <alignment horizontal="center"/>
    </xf>
    <xf numFmtId="0" fontId="33" fillId="3" borderId="0" xfId="10" applyAlignment="1">
      <alignment vertical="center"/>
    </xf>
    <xf numFmtId="0" fontId="33" fillId="3" borderId="0" xfId="10" applyAlignment="1"/>
    <xf numFmtId="0" fontId="47" fillId="3" borderId="0" xfId="14" applyFont="1" applyAlignment="1">
      <alignment horizontal="center" vertical="center"/>
    </xf>
    <xf numFmtId="0" fontId="48" fillId="17" borderId="32" xfId="14" applyFont="1" applyFill="1" applyBorder="1" applyAlignment="1">
      <alignment horizontal="justify" vertical="center" wrapText="1"/>
    </xf>
    <xf numFmtId="0" fontId="50" fillId="17" borderId="34" xfId="14" applyFont="1" applyFill="1" applyBorder="1" applyAlignment="1">
      <alignment horizontal="justify" vertical="center" wrapText="1"/>
    </xf>
    <xf numFmtId="0" fontId="50" fillId="17" borderId="32" xfId="14" applyFont="1" applyFill="1" applyBorder="1" applyAlignment="1">
      <alignment horizontal="justify" vertical="center" wrapText="1"/>
    </xf>
    <xf numFmtId="0" fontId="52" fillId="17" borderId="35" xfId="14" applyFont="1" applyFill="1" applyBorder="1" applyAlignment="1">
      <alignment horizontal="justify" vertical="center" wrapText="1"/>
    </xf>
    <xf numFmtId="0" fontId="2" fillId="17" borderId="35" xfId="14" applyFill="1" applyBorder="1" applyAlignment="1">
      <alignment vertical="top" wrapText="1"/>
    </xf>
    <xf numFmtId="0" fontId="2" fillId="17" borderId="32" xfId="14" applyFill="1" applyBorder="1" applyAlignment="1">
      <alignment vertical="center" wrapText="1"/>
    </xf>
    <xf numFmtId="0" fontId="2" fillId="17" borderId="34" xfId="14" applyFill="1" applyBorder="1" applyAlignment="1">
      <alignment vertical="center" wrapText="1"/>
    </xf>
    <xf numFmtId="0" fontId="52" fillId="17" borderId="36" xfId="14" applyFont="1" applyFill="1" applyBorder="1" applyAlignment="1">
      <alignment horizontal="justify" vertical="center" wrapText="1"/>
    </xf>
    <xf numFmtId="0" fontId="51" fillId="17" borderId="36" xfId="14" applyFont="1" applyFill="1" applyBorder="1" applyAlignment="1">
      <alignment horizontal="justify" vertical="center" wrapText="1"/>
    </xf>
    <xf numFmtId="9" fontId="51" fillId="17" borderId="36" xfId="14" applyNumberFormat="1" applyFont="1" applyFill="1" applyBorder="1" applyAlignment="1">
      <alignment horizontal="center" vertical="center" wrapText="1"/>
    </xf>
    <xf numFmtId="0" fontId="51" fillId="17" borderId="36" xfId="14" applyFont="1" applyFill="1" applyBorder="1" applyAlignment="1">
      <alignment horizontal="center" vertical="center" wrapText="1"/>
    </xf>
    <xf numFmtId="0" fontId="33" fillId="17" borderId="36" xfId="10" applyFill="1" applyBorder="1" applyAlignment="1">
      <alignment horizontal="justify" vertical="center" wrapText="1"/>
    </xf>
    <xf numFmtId="0" fontId="51" fillId="17" borderId="36" xfId="14" applyFont="1" applyFill="1" applyBorder="1" applyAlignment="1">
      <alignment vertical="center" wrapText="1"/>
    </xf>
    <xf numFmtId="0" fontId="51" fillId="17" borderId="35" xfId="14" applyFont="1" applyFill="1" applyBorder="1" applyAlignment="1">
      <alignment horizontal="justify" vertical="center" wrapText="1"/>
    </xf>
    <xf numFmtId="0" fontId="2" fillId="17" borderId="32" xfId="14" applyFill="1" applyBorder="1" applyAlignment="1">
      <alignment vertical="top" wrapText="1"/>
    </xf>
    <xf numFmtId="0" fontId="2" fillId="17" borderId="34" xfId="14" applyFill="1" applyBorder="1" applyAlignment="1">
      <alignment vertical="top" wrapText="1"/>
    </xf>
    <xf numFmtId="0" fontId="48" fillId="17" borderId="34" xfId="14" applyFont="1" applyFill="1" applyBorder="1" applyAlignment="1">
      <alignment horizontal="justify" vertical="center" wrapText="1"/>
    </xf>
    <xf numFmtId="0" fontId="49" fillId="17" borderId="36" xfId="14" applyFont="1" applyFill="1" applyBorder="1" applyAlignment="1">
      <alignment horizontal="justify" vertical="center" wrapText="1"/>
    </xf>
    <xf numFmtId="9" fontId="49" fillId="17" borderId="36" xfId="14" applyNumberFormat="1" applyFont="1" applyFill="1" applyBorder="1" applyAlignment="1">
      <alignment horizontal="center" vertical="center" wrapText="1"/>
    </xf>
    <xf numFmtId="0" fontId="49" fillId="17" borderId="36" xfId="14" applyFont="1" applyFill="1" applyBorder="1" applyAlignment="1">
      <alignment horizontal="center" vertical="center" wrapText="1"/>
    </xf>
    <xf numFmtId="0" fontId="49" fillId="17" borderId="35" xfId="14" applyFont="1" applyFill="1" applyBorder="1" applyAlignment="1">
      <alignment horizontal="justify" vertical="center" wrapText="1"/>
    </xf>
    <xf numFmtId="0" fontId="51" fillId="17" borderId="35" xfId="14" applyFont="1" applyFill="1" applyBorder="1" applyAlignment="1">
      <alignment vertical="center" wrapText="1"/>
    </xf>
    <xf numFmtId="9" fontId="51" fillId="17" borderId="35" xfId="14" applyNumberFormat="1" applyFont="1" applyFill="1" applyBorder="1" applyAlignment="1">
      <alignment horizontal="center" vertical="center" wrapText="1"/>
    </xf>
    <xf numFmtId="0" fontId="51" fillId="17" borderId="35" xfId="14" applyFont="1" applyFill="1" applyBorder="1" applyAlignment="1">
      <alignment horizontal="center" vertical="center" wrapText="1"/>
    </xf>
    <xf numFmtId="0" fontId="54" fillId="3" borderId="5" xfId="14" applyFont="1" applyBorder="1" applyAlignment="1">
      <alignment horizontal="center" vertical="center" wrapText="1"/>
    </xf>
    <xf numFmtId="0" fontId="54" fillId="3" borderId="8" xfId="14" applyFont="1" applyBorder="1" applyAlignment="1">
      <alignment horizontal="center" vertical="center" wrapText="1"/>
    </xf>
    <xf numFmtId="0" fontId="55" fillId="17" borderId="36" xfId="14" applyFont="1" applyFill="1" applyBorder="1" applyAlignment="1">
      <alignment horizontal="justify" vertical="center" wrapText="1"/>
    </xf>
    <xf numFmtId="9" fontId="55" fillId="17" borderId="36" xfId="14" applyNumberFormat="1" applyFont="1" applyFill="1" applyBorder="1" applyAlignment="1">
      <alignment horizontal="center" vertical="center" wrapText="1"/>
    </xf>
    <xf numFmtId="0" fontId="55" fillId="17" borderId="36" xfId="14" applyFont="1" applyFill="1" applyBorder="1" applyAlignment="1">
      <alignment horizontal="center" vertical="center" wrapText="1"/>
    </xf>
    <xf numFmtId="0" fontId="55" fillId="17" borderId="34" xfId="14" applyFont="1" applyFill="1" applyBorder="1" applyAlignment="1">
      <alignment horizontal="justify" vertical="center" wrapText="1"/>
    </xf>
    <xf numFmtId="0" fontId="26" fillId="3" borderId="16" xfId="14" applyFont="1" applyBorder="1" applyAlignment="1">
      <alignment horizontal="center" vertical="center" wrapText="1"/>
    </xf>
    <xf numFmtId="0" fontId="56" fillId="17" borderId="16" xfId="14" applyFont="1" applyFill="1" applyBorder="1" applyAlignment="1">
      <alignment horizontal="justify" vertical="center" wrapText="1"/>
    </xf>
    <xf numFmtId="9" fontId="56" fillId="17" borderId="16" xfId="14" applyNumberFormat="1" applyFont="1" applyFill="1" applyBorder="1" applyAlignment="1">
      <alignment horizontal="center" vertical="center" wrapText="1"/>
    </xf>
    <xf numFmtId="0" fontId="56" fillId="17" borderId="16" xfId="14" applyFont="1" applyFill="1" applyBorder="1" applyAlignment="1">
      <alignment horizontal="center" vertical="center" wrapText="1"/>
    </xf>
    <xf numFmtId="0" fontId="2" fillId="3" borderId="16" xfId="14" applyFill="1" applyBorder="1" applyAlignment="1">
      <alignment horizontal="justify" vertical="top" wrapText="1"/>
    </xf>
    <xf numFmtId="0" fontId="2" fillId="6" borderId="16" xfId="14" applyFill="1" applyBorder="1" applyAlignment="1">
      <alignment horizontal="justify" vertical="top" wrapText="1"/>
    </xf>
    <xf numFmtId="0" fontId="1" fillId="6" borderId="0" xfId="14" applyFont="1" applyFill="1"/>
    <xf numFmtId="0" fontId="6" fillId="18" borderId="16" xfId="0" applyFont="1" applyFill="1" applyBorder="1" applyAlignment="1">
      <alignment horizontal="center" vertical="center"/>
    </xf>
    <xf numFmtId="0" fontId="0" fillId="16" borderId="16" xfId="0" applyFill="1" applyBorder="1" applyAlignment="1">
      <alignment horizontal="center" vertical="center"/>
    </xf>
    <xf numFmtId="0" fontId="7" fillId="16" borderId="16" xfId="0" applyFont="1" applyFill="1" applyBorder="1" applyAlignment="1" applyProtection="1">
      <alignment horizontal="justify" vertical="center" wrapText="1"/>
      <protection locked="0"/>
    </xf>
    <xf numFmtId="0" fontId="7" fillId="16" borderId="16" xfId="0" applyFont="1" applyFill="1" applyBorder="1" applyAlignment="1" applyProtection="1">
      <alignment horizontal="center" vertical="center" wrapText="1"/>
      <protection locked="0"/>
    </xf>
    <xf numFmtId="15" fontId="7" fillId="16" borderId="16" xfId="0" applyNumberFormat="1" applyFont="1" applyFill="1" applyBorder="1" applyAlignment="1" applyProtection="1">
      <alignment horizontal="center" vertical="center" wrapText="1"/>
    </xf>
    <xf numFmtId="166" fontId="7" fillId="16" borderId="16" xfId="0" applyNumberFormat="1" applyFont="1" applyFill="1" applyBorder="1" applyAlignment="1">
      <alignment horizontal="center" vertical="center" wrapText="1"/>
    </xf>
    <xf numFmtId="0" fontId="7" fillId="16" borderId="16" xfId="0" applyFont="1" applyFill="1" applyBorder="1" applyAlignment="1">
      <alignment horizontal="center" vertical="center" wrapText="1"/>
    </xf>
    <xf numFmtId="2" fontId="7" fillId="16" borderId="16" xfId="0" applyNumberFormat="1" applyFont="1" applyFill="1" applyBorder="1" applyAlignment="1">
      <alignment horizontal="center" vertical="center" wrapText="1"/>
    </xf>
    <xf numFmtId="0" fontId="7" fillId="19" borderId="16" xfId="0" applyFont="1" applyFill="1" applyBorder="1" applyAlignment="1">
      <alignment horizontal="center" vertical="center" wrapText="1"/>
    </xf>
    <xf numFmtId="0" fontId="7" fillId="16" borderId="16" xfId="0" applyFont="1" applyFill="1" applyBorder="1" applyAlignment="1" applyProtection="1">
      <alignment horizontal="left" vertical="center" wrapText="1"/>
      <protection locked="0"/>
    </xf>
    <xf numFmtId="0" fontId="0" fillId="16" borderId="16" xfId="0" applyFill="1" applyBorder="1" applyAlignment="1">
      <alignment horizontal="center"/>
    </xf>
    <xf numFmtId="0" fontId="0" fillId="16" borderId="16" xfId="0" applyFill="1" applyBorder="1"/>
    <xf numFmtId="0" fontId="0" fillId="16" borderId="0" xfId="0" applyFill="1"/>
    <xf numFmtId="0" fontId="51" fillId="17" borderId="33" xfId="14" applyFont="1" applyFill="1" applyBorder="1" applyAlignment="1">
      <alignment horizontal="justify" vertical="center" wrapText="1"/>
    </xf>
    <xf numFmtId="0" fontId="51" fillId="17" borderId="34" xfId="14" applyFont="1" applyFill="1" applyBorder="1" applyAlignment="1">
      <alignment horizontal="justify" vertical="center" wrapText="1"/>
    </xf>
    <xf numFmtId="0" fontId="50" fillId="17" borderId="33" xfId="14" applyFont="1" applyFill="1" applyBorder="1" applyAlignment="1">
      <alignment horizontal="justify" vertical="center" wrapText="1"/>
    </xf>
    <xf numFmtId="0" fontId="50" fillId="17" borderId="34" xfId="14" applyFont="1" applyFill="1" applyBorder="1" applyAlignment="1">
      <alignment horizontal="justify" vertical="center" wrapText="1"/>
    </xf>
    <xf numFmtId="9" fontId="51" fillId="17" borderId="33" xfId="14" applyNumberFormat="1" applyFont="1" applyFill="1" applyBorder="1" applyAlignment="1">
      <alignment horizontal="center" vertical="center" wrapText="1"/>
    </xf>
    <xf numFmtId="9" fontId="51" fillId="17" borderId="34" xfId="14" applyNumberFormat="1" applyFont="1" applyFill="1" applyBorder="1" applyAlignment="1">
      <alignment horizontal="center" vertical="center" wrapText="1"/>
    </xf>
    <xf numFmtId="0" fontId="51" fillId="17" borderId="33" xfId="14" applyFont="1" applyFill="1" applyBorder="1" applyAlignment="1">
      <alignment horizontal="center" vertical="center" wrapText="1"/>
    </xf>
    <xf numFmtId="0" fontId="51" fillId="17" borderId="34" xfId="14" applyFont="1" applyFill="1" applyBorder="1" applyAlignment="1">
      <alignment horizontal="center" vertical="center" wrapText="1"/>
    </xf>
    <xf numFmtId="0" fontId="51" fillId="17" borderId="33" xfId="14" applyFont="1" applyFill="1" applyBorder="1" applyAlignment="1">
      <alignment vertical="center" wrapText="1"/>
    </xf>
    <xf numFmtId="0" fontId="51" fillId="17" borderId="34" xfId="14" applyFont="1" applyFill="1" applyBorder="1" applyAlignment="1">
      <alignment vertical="center" wrapText="1"/>
    </xf>
    <xf numFmtId="0" fontId="51" fillId="17" borderId="32" xfId="14" applyFont="1" applyFill="1" applyBorder="1" applyAlignment="1">
      <alignment horizontal="justify" vertical="center" wrapText="1"/>
    </xf>
    <xf numFmtId="0" fontId="50" fillId="17" borderId="32" xfId="14" applyFont="1" applyFill="1" applyBorder="1" applyAlignment="1">
      <alignment horizontal="justify" vertical="center" wrapText="1"/>
    </xf>
    <xf numFmtId="9" fontId="51" fillId="17" borderId="32" xfId="14" applyNumberFormat="1" applyFont="1" applyFill="1" applyBorder="1" applyAlignment="1">
      <alignment horizontal="center" vertical="center" wrapText="1"/>
    </xf>
    <xf numFmtId="0" fontId="51" fillId="17" borderId="32" xfId="14" applyFont="1" applyFill="1" applyBorder="1" applyAlignment="1">
      <alignment horizontal="center" vertical="center" wrapText="1"/>
    </xf>
    <xf numFmtId="0" fontId="56" fillId="17" borderId="16" xfId="14" applyFont="1" applyFill="1" applyBorder="1" applyAlignment="1">
      <alignment horizontal="justify" vertical="center" wrapText="1"/>
    </xf>
    <xf numFmtId="9" fontId="56" fillId="17" borderId="16" xfId="14" applyNumberFormat="1" applyFont="1" applyFill="1" applyBorder="1" applyAlignment="1">
      <alignment horizontal="center" vertical="center" wrapText="1"/>
    </xf>
    <xf numFmtId="0" fontId="56" fillId="17" borderId="16" xfId="14" applyFont="1" applyFill="1" applyBorder="1" applyAlignment="1">
      <alignment horizontal="center" vertical="center" wrapText="1"/>
    </xf>
    <xf numFmtId="9" fontId="50" fillId="17" borderId="33" xfId="14" applyNumberFormat="1" applyFont="1" applyFill="1" applyBorder="1" applyAlignment="1">
      <alignment horizontal="center" vertical="center" wrapText="1"/>
    </xf>
    <xf numFmtId="9" fontId="50" fillId="17" borderId="32" xfId="14" applyNumberFormat="1" applyFont="1" applyFill="1" applyBorder="1" applyAlignment="1">
      <alignment horizontal="center" vertical="center" wrapText="1"/>
    </xf>
    <xf numFmtId="9" fontId="50" fillId="17" borderId="34" xfId="14" applyNumberFormat="1" applyFont="1" applyFill="1" applyBorder="1" applyAlignment="1">
      <alignment horizontal="center" vertical="center" wrapText="1"/>
    </xf>
    <xf numFmtId="0" fontId="48" fillId="17" borderId="33" xfId="14" applyFont="1" applyFill="1" applyBorder="1" applyAlignment="1">
      <alignment horizontal="justify" vertical="center" wrapText="1"/>
    </xf>
    <xf numFmtId="0" fontId="49" fillId="17" borderId="33" xfId="14" applyFont="1" applyFill="1" applyBorder="1" applyAlignment="1">
      <alignment horizontal="justify" vertical="center" wrapText="1"/>
    </xf>
    <xf numFmtId="9" fontId="49" fillId="17" borderId="33" xfId="14" applyNumberFormat="1" applyFont="1" applyFill="1" applyBorder="1" applyAlignment="1">
      <alignment horizontal="center" vertical="center" wrapText="1"/>
    </xf>
    <xf numFmtId="0" fontId="49" fillId="17" borderId="33" xfId="14" applyFont="1" applyFill="1" applyBorder="1" applyAlignment="1">
      <alignment horizontal="center" vertical="center" wrapText="1"/>
    </xf>
    <xf numFmtId="0" fontId="23" fillId="14" borderId="26" xfId="14" applyFont="1" applyFill="1" applyBorder="1" applyAlignment="1">
      <alignment horizontal="center" vertical="center" wrapText="1"/>
    </xf>
    <xf numFmtId="0" fontId="23" fillId="14" borderId="31" xfId="14" applyFont="1" applyFill="1" applyBorder="1" applyAlignment="1">
      <alignment horizontal="center" vertical="center" wrapText="1"/>
    </xf>
    <xf numFmtId="0" fontId="23" fillId="14" borderId="16" xfId="14" applyFont="1" applyFill="1" applyBorder="1" applyAlignment="1">
      <alignment horizontal="center" vertical="center" wrapText="1"/>
    </xf>
    <xf numFmtId="0" fontId="8" fillId="13" borderId="7" xfId="0" applyFont="1" applyFill="1" applyBorder="1" applyAlignment="1" applyProtection="1">
      <alignment horizontal="center"/>
      <protection locked="0"/>
    </xf>
    <xf numFmtId="0" fontId="8" fillId="13" borderId="21" xfId="0" applyFont="1" applyFill="1" applyBorder="1" applyAlignment="1" applyProtection="1">
      <alignment horizontal="center"/>
      <protection locked="0"/>
    </xf>
    <xf numFmtId="0" fontId="8" fillId="13" borderId="8" xfId="0" applyFont="1" applyFill="1" applyBorder="1" applyAlignment="1" applyProtection="1">
      <alignment horizontal="center"/>
      <protection locked="0"/>
    </xf>
    <xf numFmtId="0" fontId="6" fillId="5" borderId="16" xfId="0" applyFont="1" applyFill="1" applyBorder="1" applyAlignment="1">
      <alignment horizontal="center" vertical="center"/>
    </xf>
    <xf numFmtId="0" fontId="6" fillId="5" borderId="16" xfId="0" applyFont="1" applyFill="1" applyBorder="1" applyAlignment="1">
      <alignment horizontal="center" vertical="center" wrapText="1"/>
    </xf>
    <xf numFmtId="0" fontId="42" fillId="0" borderId="0" xfId="0" applyFont="1" applyBorder="1" applyAlignment="1" applyProtection="1">
      <alignment horizontal="center" vertical="center"/>
      <protection locked="0"/>
    </xf>
    <xf numFmtId="0" fontId="35" fillId="0" borderId="0" xfId="0" applyFont="1" applyBorder="1" applyAlignment="1" applyProtection="1">
      <alignment horizontal="center" vertical="center"/>
      <protection locked="0"/>
    </xf>
    <xf numFmtId="1" fontId="10" fillId="3" borderId="0" xfId="1" applyNumberFormat="1" applyFont="1" applyBorder="1" applyAlignment="1">
      <alignment horizontal="left" vertical="center" wrapText="1"/>
    </xf>
    <xf numFmtId="0" fontId="5" fillId="3" borderId="0" xfId="1" applyBorder="1" applyAlignment="1">
      <alignment horizontal="left" vertical="center" wrapText="1"/>
    </xf>
    <xf numFmtId="0" fontId="10" fillId="3" borderId="0" xfId="1" applyFont="1" applyBorder="1" applyAlignment="1">
      <alignment horizontal="center" wrapText="1"/>
    </xf>
    <xf numFmtId="0" fontId="22" fillId="3" borderId="0" xfId="1" applyFont="1" applyBorder="1" applyAlignment="1">
      <alignment horizontal="center" wrapText="1"/>
    </xf>
    <xf numFmtId="15" fontId="10" fillId="3" borderId="0" xfId="1" applyNumberFormat="1" applyFont="1" applyBorder="1" applyAlignment="1">
      <alignment horizontal="left" vertical="center" wrapText="1"/>
    </xf>
    <xf numFmtId="0" fontId="14" fillId="3" borderId="0" xfId="1" applyFont="1" applyBorder="1" applyAlignment="1">
      <alignment horizontal="center"/>
    </xf>
    <xf numFmtId="0" fontId="16" fillId="3" borderId="11" xfId="1" applyFont="1" applyBorder="1" applyAlignment="1">
      <alignment horizontal="center" vertical="center" wrapText="1"/>
    </xf>
    <xf numFmtId="0" fontId="16" fillId="3" borderId="12" xfId="1" applyFont="1" applyBorder="1" applyAlignment="1">
      <alignment horizontal="center" vertical="center" wrapText="1"/>
    </xf>
    <xf numFmtId="0" fontId="16" fillId="3" borderId="13" xfId="1" applyFont="1" applyBorder="1" applyAlignment="1">
      <alignment horizontal="center" vertical="center" wrapText="1"/>
    </xf>
    <xf numFmtId="0" fontId="16" fillId="3" borderId="14" xfId="1" applyFont="1" applyBorder="1" applyAlignment="1">
      <alignment horizontal="center" vertical="center" wrapText="1"/>
    </xf>
    <xf numFmtId="0" fontId="16" fillId="3" borderId="0" xfId="1" applyFont="1" applyBorder="1" applyAlignment="1">
      <alignment horizontal="center" vertical="center" wrapText="1"/>
    </xf>
    <xf numFmtId="0" fontId="16" fillId="3" borderId="9" xfId="1" applyFont="1" applyBorder="1" applyAlignment="1">
      <alignment horizontal="center" vertical="center" wrapText="1"/>
    </xf>
    <xf numFmtId="0" fontId="10" fillId="3" borderId="0" xfId="1" applyFont="1" applyBorder="1" applyAlignment="1">
      <alignment horizontal="left" wrapText="1"/>
    </xf>
    <xf numFmtId="0" fontId="13" fillId="3" borderId="0" xfId="1" applyFont="1" applyFill="1" applyBorder="1" applyAlignment="1">
      <alignment horizontal="left" vertical="center" wrapText="1"/>
    </xf>
    <xf numFmtId="164" fontId="10" fillId="3" borderId="0" xfId="1" applyNumberFormat="1" applyFont="1" applyFill="1" applyBorder="1" applyAlignment="1">
      <alignment horizontal="left" vertical="center" wrapText="1"/>
    </xf>
    <xf numFmtId="164" fontId="5" fillId="3" borderId="0" xfId="1" applyNumberFormat="1" applyFill="1" applyBorder="1" applyAlignment="1">
      <alignment horizontal="left" vertical="center" wrapText="1"/>
    </xf>
  </cellXfs>
  <cellStyles count="15">
    <cellStyle name="Hipervínculo" xfId="10" builtinId="8"/>
    <cellStyle name="Normal" xfId="0" builtinId="0"/>
    <cellStyle name="Normal 2" xfId="1" xr:uid="{00000000-0005-0000-0000-000002000000}"/>
    <cellStyle name="Normal 2 2" xfId="5" xr:uid="{00000000-0005-0000-0000-000003000000}"/>
    <cellStyle name="Normal 2 2 2" xfId="9" xr:uid="{00000000-0005-0000-0000-000004000000}"/>
    <cellStyle name="Normal 2 3" xfId="8" xr:uid="{00000000-0005-0000-0000-000005000000}"/>
    <cellStyle name="Normal 3" xfId="2" xr:uid="{00000000-0005-0000-0000-000006000000}"/>
    <cellStyle name="Normal 3 2" xfId="12" xr:uid="{075763A2-E6ED-45AD-9429-3B7BA651AFE3}"/>
    <cellStyle name="Normal 4" xfId="3" xr:uid="{00000000-0005-0000-0000-000007000000}"/>
    <cellStyle name="Normal 5" xfId="4" xr:uid="{00000000-0005-0000-0000-000008000000}"/>
    <cellStyle name="Normal 6" xfId="6" xr:uid="{00000000-0005-0000-0000-000009000000}"/>
    <cellStyle name="Normal 7" xfId="7" xr:uid="{00000000-0005-0000-0000-00000A000000}"/>
    <cellStyle name="Normal 8" xfId="11" xr:uid="{05D76A81-6D52-4FE2-B8D1-E782F6D439C0}"/>
    <cellStyle name="Normal 9" xfId="14" xr:uid="{63A8822C-EB04-465A-A5F2-63C923A67C11}"/>
    <cellStyle name="Porcentaje" xfId="13" builtinId="5"/>
  </cellStyles>
  <dxfs count="15">
    <dxf>
      <numFmt numFmtId="1" formatCode="0"/>
    </dxf>
    <dxf>
      <font>
        <b val="0"/>
        <i val="0"/>
        <color theme="0"/>
      </font>
      <fill>
        <patternFill>
          <bgColor rgb="FFFF0000"/>
        </patternFill>
      </fill>
    </dxf>
    <dxf>
      <font>
        <color theme="0"/>
      </font>
      <fill>
        <patternFill>
          <bgColor rgb="FFFFCC00"/>
        </patternFill>
      </fill>
    </dxf>
    <dxf>
      <font>
        <color theme="0"/>
      </font>
      <fill>
        <patternFill>
          <bgColor rgb="FF008000"/>
        </patternFill>
      </fill>
    </dxf>
    <dxf>
      <alignment horizontal="center"/>
    </dxf>
    <dxf>
      <alignment horizontal="center"/>
    </dxf>
    <dxf>
      <alignment vertical="top" wrapText="1"/>
    </dxf>
    <dxf>
      <alignment vertical="top" wrapText="1"/>
    </dxf>
    <dxf>
      <alignment vertical="top" wrapText="1"/>
    </dxf>
    <dxf>
      <alignment vertical="top" wrapText="1"/>
    </dxf>
    <dxf>
      <alignment vertical="top" wrapText="1"/>
    </dxf>
    <dxf>
      <alignment vertical="top" wrapText="1"/>
    </dxf>
    <dxf>
      <alignment vertical="top" wrapText="1"/>
    </dxf>
    <dxf>
      <alignment horizontal="center"/>
    </dxf>
    <dxf>
      <alignment horizontal="center"/>
    </dxf>
  </dxfs>
  <tableStyles count="0" defaultTableStyle="TableStyleMedium2" defaultPivotStyle="PivotStyleLight16"/>
  <colors>
    <mruColors>
      <color rgb="FFFFB3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311727</xdr:colOff>
      <xdr:row>0</xdr:row>
      <xdr:rowOff>0</xdr:rowOff>
    </xdr:from>
    <xdr:to>
      <xdr:col>2</xdr:col>
      <xdr:colOff>606135</xdr:colOff>
      <xdr:row>0</xdr:row>
      <xdr:rowOff>165389</xdr:rowOff>
    </xdr:to>
    <xdr:pic>
      <xdr:nvPicPr>
        <xdr:cNvPr id="2" name="4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311727" y="0"/>
          <a:ext cx="1818408" cy="165389"/>
        </a:xfrm>
        <a:prstGeom prst="rect">
          <a:avLst/>
        </a:prstGeom>
      </xdr:spPr>
    </xdr:pic>
    <xdr:clientData/>
  </xdr:twoCellAnchor>
  <xdr:twoCellAnchor editAs="oneCell">
    <xdr:from>
      <xdr:col>0</xdr:col>
      <xdr:colOff>311727</xdr:colOff>
      <xdr:row>0</xdr:row>
      <xdr:rowOff>0</xdr:rowOff>
    </xdr:from>
    <xdr:to>
      <xdr:col>2</xdr:col>
      <xdr:colOff>606135</xdr:colOff>
      <xdr:row>0</xdr:row>
      <xdr:rowOff>165389</xdr:rowOff>
    </xdr:to>
    <xdr:pic>
      <xdr:nvPicPr>
        <xdr:cNvPr id="3" name="5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311727" y="0"/>
          <a:ext cx="1818408" cy="165389"/>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a romero" refreshedDate="43378.258047685187" createdVersion="5" refreshedVersion="6" minRefreshableVersion="3" recordCount="70" xr:uid="{00000000-000A-0000-FFFF-FFFF00000000}">
  <cacheSource type="worksheet">
    <worksheetSource ref="I8:AD77" sheet="126PE01-PR08-F2"/>
  </cacheSource>
  <cacheFields count="22">
    <cacheField name="(23) FACTOR" numFmtId="0">
      <sharedItems containsBlank="1"/>
    </cacheField>
    <cacheField name="(24) No. HALLAZGO o Numeral del Informe de la Auditoría o Visita" numFmtId="0">
      <sharedItems/>
    </cacheField>
    <cacheField name="(28) DESCRIPCION DEL HALLAZGO" numFmtId="0">
      <sharedItems longText="1"/>
    </cacheField>
    <cacheField name="(28) CAUSA DEL HALLAZGO" numFmtId="0">
      <sharedItems longText="1"/>
    </cacheField>
    <cacheField name="(32) CÓDIGO ACCIÓN" numFmtId="0">
      <sharedItems containsSemiMixedTypes="0" containsString="0" containsNumber="1" containsInteger="1" minValue="1" maxValue="3"/>
    </cacheField>
    <cacheField name="(36) DESCRIPCIÓN ACCION" numFmtId="0">
      <sharedItems longText="1"/>
    </cacheField>
    <cacheField name="PROPÓSITO DE LA ACCIÓN" numFmtId="0">
      <sharedItems containsNonDate="0" containsString="0" containsBlank="1"/>
    </cacheField>
    <cacheField name="(44) NOMBRE DEL INDICADOR" numFmtId="0">
      <sharedItems/>
    </cacheField>
    <cacheField name="(48) FORMULA DEL INDICADOR" numFmtId="0">
      <sharedItems/>
    </cacheField>
    <cacheField name="(60) META" numFmtId="0">
      <sharedItems containsSemiMixedTypes="0" containsString="0" containsNumber="1" minValue="0.01" maxValue="100"/>
    </cacheField>
    <cacheField name="(68) FECHA DE INICIO" numFmtId="15">
      <sharedItems/>
    </cacheField>
    <cacheField name="(72) FECHA DE TERMINACIÓN" numFmtId="15">
      <sharedItems/>
    </cacheField>
    <cacheField name="ACTIVIDADES / PLAZO EN SEMANAS" numFmtId="166">
      <sharedItems containsSemiMixedTypes="0" containsString="0" containsNumber="1" minValue="18.428571428571427" maxValue="52"/>
    </cacheField>
    <cacheField name="ACTIVIDADES / AVANCE FÍSICO DE EJECUCIÓN" numFmtId="0">
      <sharedItems containsSemiMixedTypes="0" containsString="0" containsNumber="1" containsInteger="1" minValue="0" maxValue="100"/>
    </cacheField>
    <cacheField name="Porcentaje de avance físico de Ejecucion de las Actividades" numFmtId="0">
      <sharedItems containsSemiMixedTypes="0" containsString="0" containsNumber="1" minValue="0" maxValue="1"/>
    </cacheField>
    <cacheField name="Puntaje Logrado por las Actividades  (PLA)" numFmtId="2">
      <sharedItems containsSemiMixedTypes="0" containsString="0" containsNumber="1" minValue="0" maxValue="50.428571428571431"/>
    </cacheField>
    <cacheField name="Puntaje Logrado por las Actividades Vencidas (PLAV)  " numFmtId="0">
      <sharedItems containsSemiMixedTypes="0" containsString="0" containsNumber="1" containsInteger="1" minValue="0" maxValue="0"/>
    </cacheField>
    <cacheField name="Puntaje Atribuido a las Actividades Vencidas (PAAVI)" numFmtId="0">
      <sharedItems containsSemiMixedTypes="0" containsString="0" containsNumber="1" containsInteger="1" minValue="0" maxValue="0"/>
    </cacheField>
    <cacheField name="TIPO DE ACCIÓN _x000a_C, AC, AP, AM" numFmtId="0">
      <sharedItems containsNonDate="0" containsString="0" containsBlank="1"/>
    </cacheField>
    <cacheField name="PROCESO " numFmtId="0">
      <sharedItems containsNonDate="0" containsBlank="1" count="13">
        <m/>
        <s v="GJU" u="1"/>
        <s v="GAL" u="1"/>
        <s v="GAM" u="1"/>
        <s v="GAP" u="1"/>
        <s v="GCO" u="1"/>
        <s v="GES" u="1"/>
        <s v="OAM" u="1"/>
        <s v="AAM" u="1"/>
        <s v="GFI" u="1"/>
        <s v="GDO" u="1"/>
        <s v="GTH" u="1"/>
        <s v="GTI" u="1"/>
      </sharedItems>
    </cacheField>
    <cacheField name="DEPENDENCIA RESPONSABLE" numFmtId="0">
      <sharedItems containsBlank="1" count="156">
        <s v="SSFFS"/>
        <s v="SC"/>
        <s v="SRHS"/>
        <s v="DGC"/>
        <s v="SF - AREAS MISIONALES"/>
        <s v="DCA - DPSIA"/>
        <s v="SCAAV"/>
        <s v="SER"/>
        <s v="SPPA"/>
        <s v="SCASP"/>
        <s v="SC - SER"/>
        <s v="DCA - SCAAV"/>
        <s v="DGC - SC  - SER"/>
        <s v="DGC - SC"/>
        <s v="DGA"/>
        <m/>
        <s v="DJUR/ Grupo Sancionatorio" u="1"/>
        <s v="DIRECCIONES REGIONALES" u="1"/>
        <s v="Dirección Regional Sabana Centro Jefe de Oficina y Equipo de trabajo técnico y  Dirección de Evaluación, Seguimiento y Control Ambiental - Edith Sofia Castro " u="1"/>
        <s v="DAF, CON EL APOYO DE OTICS Y SGEN" u="1"/>
        <s v="DRBC CON EL APOYO DE DJUR" u="1"/>
        <s v="DMMLA/CIA/DESCA/DGOAT" u="1"/>
        <s v="DESCA y Direcciones Regionales" u="1"/>
        <s v="Dirección de Evaluación, Seguimiento y Control Ambiental - Ing.Mabel Rubio" u="1"/>
        <s v="DESCA - DJUR Y DIRECCIONES REGIONALES" u="1"/>
        <s v="DJUR CON APOYO DE DESCA" u="1"/>
        <s v="Dirección de Evaluación, Seguimiento y Control Ambiental - Ing. Claudia Neisa" u="1"/>
        <s v="DRCH" u="1"/>
        <s v="Direcciones Regionales - DESCA - Dirección Jurídica" u="1"/>
        <s v="DCASC" u="1"/>
        <s v="DJUR" u="1"/>
        <s v="DRCH, DRSO, DRAM Y DRAG" u="1"/>
        <s v="SGEN Y DCASC" u="1"/>
        <s v="DMMLA  - LAB" u="1"/>
        <s v="SGEN - DGOAT" u="1"/>
        <s v="SGEN-PREDIOS" u="1"/>
        <s v="SGEN CON APOYO DE DOI" u="1"/>
        <s v="DRUB" u="1"/>
        <s v="OTIC" u="1"/>
        <s v="DESCA" u="1"/>
        <s v="DESCA_x000a_" u="1"/>
        <s v="SGEN CON APOYO DE DAF" u="1"/>
        <s v="DRSO CON EL APOYO DE DJUR" u="1"/>
        <s v="DMMLA_x000a_DO Laboratorio Ambiental" u="1"/>
        <s v="DESCA DRSC_x000a_DRUB" u="1"/>
        <s v="Dirección de Evaluación, Seguimiento y Control Ambiental - Ruby Téllez" u="1"/>
        <s v="TIC`S" u="1"/>
        <s v="DESCA - FLORA -Duvan Santos" u="1"/>
        <s v="DOI" u="1"/>
        <s v="DCASC_x000a_SGEN" u="1"/>
        <s v="DESCA - DAF" u="1"/>
        <s v="SGEN CON EL APOYO DE DMMLA Y DAF" u="1"/>
        <s v="DMMLA - Dirección Operativa Laboratorio Ambiental" u="1"/>
        <s v="DJUR, COLABORACION DESCA Y DMMLA" u="1"/>
        <s v="DRUB  " u="1"/>
        <s v="DRSOA" u="1"/>
        <s v="DOI - DAF -  SGEN -   DMMLA" u="1"/>
        <s v="DMMLA - LAB" u="1"/>
        <s v="DAF" u="1"/>
        <s v="DRSC CON APOYO DE JURIDICA" u="1"/>
        <s v="SGEN y DOI" u="1"/>
        <s v="DRSC" u="1"/>
        <s v="DESCA _x000a_DJUR" u="1"/>
        <s v="DRGU" u="1"/>
        <s v="DAF - OTIC" u="1"/>
        <s v="SGEN-DAF" u="1"/>
        <s v="SGEN_x000a_DOI" u="1"/>
        <s v="DRSO" u="1"/>
        <s v="Grupo de Mejoramiento de SGEN  con apoyo de DOI " u="1"/>
        <s v="DAF CON EL APOYO DE DOI" u="1"/>
        <s v="Direcciones Regionales - DJUR" u="1"/>
        <s v="DRSU" u="1"/>
        <s v="DESCA - DJUR" u="1"/>
        <s v="Direcciones Regionales con el apoyo de la Dirección Jurídica " u="1"/>
        <s v="SGEN_x000a_DMMLA - LAB" u="1"/>
        <s v="DMMLA - Harold Velasquez" u="1"/>
        <s v="DCASC_x000a__x000a_Proyecto 11" u="1"/>
        <s v="SECGEN - DOI " u="1"/>
        <s v="DMMLA" u="1"/>
        <s v="OAC" u="1"/>
        <s v="SGEN DMMLA DO Laboratorio Ambiental" u="1"/>
        <s v="DJUR - PROCESOS" u="1"/>
        <s v="Dirección de Evaluación, Seguimiento y Control Ambiental - Sandra Nieto y Diego Salazar" u="1"/>
        <s v="DGOAT - SGEN" u="1"/>
        <s v="SGEN - DOI" u="1"/>
        <s v="SGEN CON EL APOYO DE DOI" u="1"/>
        <s v="DESCA._x000a_Equipo Vertimientos - Carlos Arturo Álvarez." u="1"/>
        <s v="Dirección de Monitoreo Modelamiento y Laboratorio Ambiental" u="1"/>
        <s v="DESCA. CON APOYO Direcciones Regionales_x000a_Equipo Vertimientos - Carlos Arturo Álvarez." u="1"/>
        <s v="DRSOA / DJUR" u="1"/>
        <s v="DGOAT - DMMLA" u="1"/>
        <s v="OAP" u="1"/>
        <s v="DESCA " u="1"/>
        <s v="DAF - DJUR" u="1"/>
        <s v="DESCA - Equipo recurso hídrico - Orlando Ávila" u="1"/>
        <s v="DRSO - DJUR" u="1"/>
        <s v="DAF CON EL APOYO DE OTH" u="1"/>
        <s v="OCIN" u="1"/>
        <s v="DMMLA - LAB en coordinación con la OTH" u="1"/>
        <s v="DGOAT en coordinación con OTH" u="1"/>
        <s v="Secretaria General_x000a_Dirección de Monitoreo, Modelamiento y Laboratorio Ambiental" u="1"/>
        <s v="Secretaria General -_x000a_Dirección de Monitoreo, Modelamiento y Laboratorio Ambiental" u="1"/>
        <s v="Secretaria General - _x000a_Dirección de Monitoreo Modelamiento y Laboratorio Ambiental" u="1"/>
        <s v="DOI / DMMLA" u="1"/>
        <s v="DRBM " u="1"/>
        <s v="SGEN en coordinación con DAF" u="1"/>
        <s v="SGEN en coordinación con DAF y OTH" u="1"/>
        <s v="SGEN CON EL APOYO DE DAF" u="1"/>
        <s v="OTH" u="1"/>
        <s v="DOI - DMMLA" u="1"/>
        <s v="SGEN " u="1"/>
        <s v="DRSOA " u="1"/>
        <s v="DRTE" u="1"/>
        <s v="Dirección de Evaluación, Seguimiento y Control Ambiental - Ing. Harold Gomez" u="1"/>
        <s v="Oficina de Tecnologías de la Información y las Comunicaciones - Dirección Jurídica / Mauricio Guijo y José Agustín Arevalo." u="1"/>
        <s v="DESCA, HUMBERTO POVEDA CONDE /  CON APOYO DE DJUR Y OTIC" u="1"/>
        <s v="Dirección Regional Alto Magdalena" u="1"/>
        <s v="Direcciones Regionales con el apoyo de la DESCA" u="1"/>
        <s v="LAB AMBIENTAL" u="1"/>
        <s v="Direccion Jurídica" u="1"/>
        <s v="Dirección Jurídica" u="1"/>
        <s v="Dirección Regional Tequendama" u="1"/>
        <s v="DESCA Y DRSC_x000a_DRUB" u="1"/>
        <s v="Dirección de Evaluación, Seguimiento y Control Ambiental - Ing. José Evert Prieto." u="1"/>
        <s v="DAF - DOI" u="1"/>
        <s v="Dirección Técnica y Operativa de Monitoreo, Modelamiento y Laboratorio Ambiental" u="1"/>
        <s v="DESCA. _x000a_Equipo Vertimientos - Carlos Arturo Álvarez." u="1"/>
        <s v="Dirección de Evaluación, Seguimiento y Control Ambiental - Ing. Humberto Poveda" u="1"/>
        <s v="Direcciones Regionales." u="1"/>
        <s v="Dirección regional Almidas y Guatavita" u="1"/>
        <s v="DJUR " u="1"/>
        <s v="DAF-FIAB" u="1"/>
        <s v="DGOAT" u="1"/>
        <s v="Dirección de Evaluación, Seguimiento y Control Ambiental - Ing.Edith Sofía Castro" u="1"/>
        <s v="Direcciones Regionales - Jefes de Oficina y sus equipos de trabajo y Dirección de Evaluación, Seguimiento y Control Ambiental - Edith Sofia Castro " u="1"/>
        <s v="DJUR/ Grupo Sancionatorio " u="1"/>
        <s v="Dirección Regional Sabana Centro Jefe de Oficina y Equipo de trabajo jurídico, Dirección Jurídica y  Dirección de Evaluación, Seguimiento y Control Ambiental - Edith Sofia Castro " u="1"/>
        <s v="Direcciones Regionales apoya Dirección Juridica." u="1"/>
        <s v="SGEN -DAF" u="1"/>
        <s v="FIAB" u="1"/>
        <s v="DOI y SGEN" u="1"/>
        <s v="DJUR - DESCA" u="1"/>
        <s v="DRAG" u="1"/>
        <s v="DESCA / HUMBERTO POVEDA CONDE /" u="1"/>
        <s v="Secretaria General" u="1"/>
        <s v="DRAM" u="1"/>
        <s v="Dirección de Evaluación, Seguimiento y Control Ambiental - Ing. Orlando Ávila y contratistas DESCA" u="1"/>
        <s v="Dirección de Evaluación, Seguimiento y Control Ambiental - Ing. Humberto Poveda y contratistas." u="1"/>
        <s v="Dirección de Evaluación, Seguimiento y Control Ambiental - Edith Sofia Castro PSMV" u="1"/>
        <s v="DGOAT_x000a_SGEN" u="1"/>
        <s v="SGEN" u="1"/>
        <s v="DESCA - Dirección Jurídica" u="1"/>
        <s v="SGEN, OAP y DOI" u="1"/>
        <s v="DRBM CON EL APOYO DE JURIDICA" u="1"/>
        <s v="SGEN, OAO y DOI" u="1"/>
        <s v="DMMLA, GRUPO ERA" u="1"/>
      </sharedItems>
    </cacheField>
    <cacheField name="REPORTE PROCESO O DEPENDENCIA RESPONSABLE _x000a_(primer trimestre)"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FRANCISCO.ROMERO" refreshedDate="43378.412465277775" createdVersion="6" refreshedVersion="6" minRefreshableVersion="3" recordCount="69" xr:uid="{B64461E6-330F-4E66-961C-582179FAD9FA}">
  <cacheSource type="worksheet">
    <worksheetSource ref="B8:AP77" sheet="126PE01-PR08-F2"/>
  </cacheSource>
  <cacheFields count="41">
    <cacheField name="COD_FILA" numFmtId="0">
      <sharedItems/>
    </cacheField>
    <cacheField name="FECHA REPORTE DE LA INFORMACIÓN" numFmtId="0">
      <sharedItems/>
    </cacheField>
    <cacheField name="(4) CÓDIGO DE LA ENTIDAD" numFmtId="0">
      <sharedItems/>
    </cacheField>
    <cacheField name="(8) VIGENCIA PAD AUDITORIA o VISITA" numFmtId="0">
      <sharedItems containsSemiMixedTypes="0" containsString="0" containsNumber="1" containsInteger="1" minValue="2010" maxValue="2017"/>
    </cacheField>
    <cacheField name="(20) CODIGO AUDITORIA SEGÚN PAD DE LA VIGENCIA" numFmtId="0">
      <sharedItems containsSemiMixedTypes="0" containsString="0" containsNumber="1" containsInteger="1" minValue="48" maxValue="802"/>
    </cacheField>
    <cacheField name="MODALIDAD" numFmtId="0">
      <sharedItems/>
    </cacheField>
    <cacheField name="(22) COMPONENTE" numFmtId="0">
      <sharedItems containsBlank="1"/>
    </cacheField>
    <cacheField name="(23) FACTOR" numFmtId="0">
      <sharedItems containsBlank="1"/>
    </cacheField>
    <cacheField name="(24) No. HALLAZGO o Numeral del Informe de la Auditoría o Visita" numFmtId="0">
      <sharedItems count="34">
        <s v="2.1.2.1"/>
        <s v="2.1.3.11"/>
        <s v="2.1.3.24"/>
        <s v="2.1.3.5"/>
        <s v="2.1.3.9"/>
        <s v="2.2.1"/>
        <s v="2.2.1.1.3.1"/>
        <s v="2.2.1.1.3.2"/>
        <s v="2.3.1.1.3.2"/>
        <s v="2.3.1.2.3.1"/>
        <s v="3.1.1"/>
        <s v="3.1.2"/>
        <s v="3.1.2.2.1"/>
        <s v="3.1.3"/>
        <s v="3.1.4"/>
        <s v="3.1.5"/>
        <s v="3.1.6"/>
        <s v="3.1.7"/>
        <s v="3.1.8"/>
        <s v="3.16"/>
        <s v="3.2"/>
        <s v="3.2.1"/>
        <s v="3.2.1.10"/>
        <s v="3.2.1.8"/>
        <s v="3.2.1.9"/>
        <s v="3.2.2"/>
        <s v="3.2.3"/>
        <s v="3.2.4"/>
        <s v="3.2.5"/>
        <s v="3.2.6"/>
        <s v="3.2.7"/>
        <s v="3.2.9"/>
        <s v="3.5"/>
        <s v="4.1.1"/>
      </sharedItems>
    </cacheField>
    <cacheField name="(28) DESCRIPCION DEL HALLAZGO" numFmtId="0">
      <sharedItems longText="1"/>
    </cacheField>
    <cacheField name="(28) CAUSA DEL HALLAZGO" numFmtId="0">
      <sharedItems longText="1"/>
    </cacheField>
    <cacheField name="(32) CÓDIGO ACCIÓN" numFmtId="0">
      <sharedItems containsSemiMixedTypes="0" containsString="0" containsNumber="1" containsInteger="1" minValue="1" maxValue="3" count="3">
        <n v="1"/>
        <n v="2"/>
        <n v="3"/>
      </sharedItems>
    </cacheField>
    <cacheField name="(36) DESCRIPCIÓN ACCION" numFmtId="0">
      <sharedItems count="67" longText="1">
        <s v="REVISAR Y ACTUALIZAR  LOS LINEAMIENTOS DEL PROCEDIMIENTO 126PM04-PR30 DE EVALUACIÓN SILVICULTURAL, INCORPORANDO LOS ASPECTOS QUE PERMITAN ASEGURAR EL PAGO ANTICIPADO POR CONCEPTO DE SEGUIMIENTO Y COMPENSACIÓN, PREVIO A LAS CONSULTAS JURÍDICAS A LA DIRECCIÓN LEGAL AMBIENTAL A QUE HAYA LUGAR."/>
        <s v="REVISAR Y ACTUALIZAR EL PROCEDIMIENTO 126PM04-PR29 DE SEGUIMIENTO SILVICULTURAL INCLUYENDO EL FORMATO DE SEGUIMIENTO A ENTIDADES DISTRITALES EXCENTAS DEL COBRO DE EVALUACIÓN Y SEGUIMIENTO."/>
        <s v="LA SSFFS EMITIRÁ UNA COMUNICACIÓN OFICIAL INFORMÁNDOLE AL USUARIO DE LAS OBLIGACIONES ECONÓMICAS DE EVALUACIÓN, SEGUIMIENTO Y/O COMPENSACIÓN A QUE HAYA LUGAR QUE DEBE CUMPLIR."/>
        <s v="REALIZAR TRES SESIONES DE CAPACITACIÓN, PARA FORTALECER LA GESTIÓN DE SUPERVISIÓN."/>
        <s v="MODIFICAR EL FORMATO: ACTA DE INICIO DEL CONTRATO O CONVENIO 126PA04-PR37-F-1 . INCLUIR:       - DESIGNACIÓN COMO SUPERVISOR. - OBLIGACIONES DE VIGILANCIA, SEGUIMIENTO, CONTROL  Y RESPONSABILIDAD DE LA EJECUCIÓN DEL CONTRATO, ENTRE OTRAS QUE PUEDAN SER CONSIDERADAS AL MOMENTO DE EFECTUAR EL AJUSTE."/>
        <s v="REALIZAR UNA CAPACITACIÓN SOBRE LA ETAPA PRECONTRACTUAL DIRIGIDA A SUPERVISORES Y ENLACES DE CADA UNA DE LAS ÁREAS."/>
        <s v="MODIFICAR EL PROCEDIMIENTO DE CELEBRACIÓN DE CONVENIOS O CONTRATOS INTERADMINISTRATIVOS: 126PA04PR08."/>
        <s v="PERFORAR DOS (2) POZOS DE INVESTIGACIÓN Y MONITOREO QUE PERMITAN VALIDAR EL MODELO GEOLÓGICO-GEOFÍSICO E HIDROGEOLÓGICO CONSEGUIDO, PLANEANDO UNO POR VIGENCIA FISCAL DESDE EL 2015 Y EL SEGUNDO PARA EL AÑO 2016. LO ANTERIOR DEIDO A LOS ALTOS COSTOS QUE REPRESENTA LA ACTIVIDAD. DADO QUE PARA EL AÑO FISCAL 2014 YA SE INICIÓ LA PREFORACIÓN DE 1 POZO, LOS SIGUIENTES SE PROGRAMAN DESDE EL AÑO 2015."/>
        <s v="REALIZAR Y EJECUTAR EL PROCESO DE CONCURSO DE MÉRITOS PARA OBTENER EL PERMISO DE INTERVENCIÓN ARQUEOLÓGICA POR PARTE DEL ICANH PARA INICIAR EL PROCESO DE CONTRATACIÓN DE OBRA."/>
        <s v="REALIZAR UN ESTUDIO PARA AJUSTAR LA EVALUACIÓN FINANCIERA Y ECONÓMICA PARA LA CASA ECOLÓGICA, CON EL FIN DE QUE SUSTENTE  LA LICITACIÓN CUANDO ÉSTA SE PRODUZCA."/>
        <s v="REALIZAR LAS ACTAS DE BAJA DE  LOS ELEMENTOS CONTENIDOS EN LOS INFORMES TÉCNICOS DE EVALUACIÓN REALIZADOS POR LAS ÁREAS."/>
        <s v="ADELANTAR LAS GESTIONES ADMINISTRATIVAS NECESARIAS PARA IDENTIFICAR LOS RECAUDOS QUE SE ENCUENTRAN RECONOCIDOS EN INGRESOS RECIBIDOS POR ANTICIPADO."/>
        <s v="ACTUALIZAR EL APLICATIVO SIA-PROCESOS Y DOCUMENTOS SISTEMA DE INFORMACIÓN AMBIENTAL, DE MODO QUE SEA OBLIGATORIO DIGITAR LA INFORMACIÓN ESPECÍFICA AL RECAUDO DEL TRÁMITE, A FIN DE IDENTIFICAR OPORTUNAMENTE EL ORIGEN DE LAS PARTIDAS QUE INGRESAN A LA ENTIDAD."/>
        <s v="ACTUALIZAR LOS MAPAS DE RUIDO DE LAS LOCALIDADES URBANAS DEL DISTRITO CAPITAL EN CUMPLIMIENTO CON LOS PARÁMETROS ESTABLECIDOS EN LA RESOLUCIÓN 0627/2006 EMITIDA POR EL ENTONCES MINISTERIO DE AMBIENTE, VIVIENDA Y DESARROLLO TERRITORIAL."/>
        <s v="REALIZAR UN REPORTE TRIMESTRAL DE LA CANTIDAD Y  TIPO DE EVENTOS PRESENTADOS ASOCIADOS A SUMINISTRO DE INFORMACIÓN ERRÓNEA Y ACTUAR SOBRE LAS CAUSAS IMPUTABLES A LA SDA Y QUE SEAN MÁS RECURRENTES  Y/O DE MAYOR INCIDENCIA."/>
        <s v="REVISAR LOS PLANES DE MANEJO AMBIENTAL - PMA DE LOS PARQUES ECOLÓGICOS DISTRITALES DE HUMEDAL - PEDH, CON EL FIN DE ARMONIZAR LAS ACCIONES DE LOS QUE ASÍ LO REQUIERAN, CON LAS CONTENIDAS EN EL PLAN DE ACCIÓN DE LA POLÍTICA PÚBLICA DISTRITAL DE HUMEDALES."/>
        <s v="IMPLEMENTAR LAS ETAPAS 2 Y 3 ESTABLECIDAS EN EL DECRETO 335 DE 2017, POR MEDIO DEL CUAL SE ADOPTA LA ESTRATEGIA PARA LA ACTUALIZACIÓN DEL PLAN DECENAL DE DESCONTAMINACIÓN, CON EL OBJETO DE LOGRAR AVANCES CONCRETOS EN CALIDAD DEL AIRE."/>
        <s v="REPORTAR EN EL POA AVANCES DEL PROYECTO DE INVERSIÓN 979 DE SCAAV DE ACUERDO CON LA HOJA DE VIDA DEL INDICADOR."/>
        <s v="CUMPLIR CON LA INTERVENCIÓN EN LOS HUMEDALES EL TUNJO Y SALITRE SEGÚN LO ESTABLECIDO EN EL PROTOCOLO DE RECUPERACAIÓN Y REHABILITACIÓN ECOLÓGICA DE HUMEDALES EN CENTROS URBANOS MIENTRAS SE FORMULAN O CULMINAN LOS PMA"/>
        <s v="ENVIAR A LA DIRECCIÓN LEGAL AMBIENTAL DE LA SECRETARÍA DISTRITAL DE AMBIENTE LOS DOCUMENTOS TÉCNICOS RECIBIDOS PARA SU TRÁMITE DE APROBACIÓN, SEGÚN MARCO NORMATIVO VIGENTE."/>
        <s v="ACTUALIZAR EL PROCEDIMIENTO &quot;FORMULACIÓN Y/O AJUSTES DE POLÍTICAS Y/O INSTRUMENTOS DE PLANEACIÓN AMBIENTAL&quot; CÓDIGO 26PM02-PR13- MEDIANTE LA INCLUSIÓN DE UN CONTROL PARA GARANTIZAR LA APLICACIÓN DEL PROCESO DE CONSULTA PREVIA EN CASO DE QUE SE REQUIERA."/>
        <s v="PRIORIZAR LAS ACCIONES DE CONTROL Y PROTECCIÓN AL CORREDOR ECOLÓGICO DE RONDA– CER DEL RÍO TUNJUELO EN EL ÁREA CORRESPONDIENTE AL PREDIO DENOMINADO LA TURQUESA LOCALIZADO EN LA AC 71 SUR NO. 3J-21, DÁNDOLE IMPULSO AL PROCESO SANCIONATORIO ACTUALMENTE EN CURSO CON EXPEDIENTE  NO. SDA-08-2013-1930."/>
        <s v="CUMPLIR CON EL SEGUIMIENTO DEL PDDAB EN LOS TÉRMINOS PREVISTOS EN EL DECRETO 98 DE 2011, EFECTUANDO REVISIÓN EN EL 2018, DEL AVANCE EN EL LOGRO DE LAS METAS ESTABLECIDAS."/>
        <s v="REVISAR LOS PMAS CON EL FIN DE PRIORIZAR LOS QUE REQUIERAN ACTUALIZACIÓN, DE CONFORMIDAD CON LO ESTIPULADO EN LA RESOLUCIÓN NO. 196 DE 2006 DEL MINISTERIO DE AMBIENTE Y DESARROLLO SOSTENIBLE."/>
        <s v="SOCIALIZACIÓN DEL PROCEDIMIENTO 126PM04-PR14 “MONITOREO, SEGUIMIENTO Y CONTROL DE RUIDO EN EL DISTRITO CAPITAL”"/>
        <s v="CONSOLIDAR LA EVIDENCIA DOCUMENTAL (REGISTROS) QUE DE CUENTA DE LOS EJERCICIOS DE PLANEACIÓN DE LAS ACTIVIDADES PROPUESTAS EN EL PLAN DE ACCIÓN ANUAL PARA EL CUMPLIMIENTO DE LA META PROPUESTA EN EL PROYECTO 979, EN EL SERVIDOR DE LA ENTIDAD"/>
        <s v="IMPLEMENTAR UNA HERRAMIENTA QUE PERMITA REALIZAR SEGUIMIENTO AL CUMPLIMIENTO DE LAS ACCIONES ESTABLECIDAS EN LOS PMAS."/>
        <s v="REALIZAR ALERTAS DE SEGUIMIENTO, A LAS DEPENDENCIAS RESPONSABLES  DE LAS ACCIONES DE CONTROL POR INCUMPLIMIENTOS EN LA IMPLEMENTACIÓN DE LOS PMAS"/>
        <s v="HACER SEGUIMIENTO SEMESTRAL AL INDICADOR QUE PERMITE EVALUAR EL AVANCE EN EL DESARROLLO DE LA FORMULACIÓN E IMPLEMENTACIÓN DE PROYECTOS DEL PLAN DE DESCONTAMINACIÓN DEL AIRE PARA BOGOTÁ Y EFECTUAR LOS CORRECTIVOS NECESARIOS."/>
        <s v="ESTABLECER UN PROCEDIMIENTO PARA ACTUALIZACIÓN Y CONSOLIDACIÓN DEL INVENTARIO DE FUENTES FIJAS INDUSTRIALES."/>
        <s v="PLANTEAR PLAN DE CONTINGENCIA DE ADMINISTRACIÓN DE LOS PEDH, A EFECTOS DE GARANTIZAR SU ADMINISTRACIÓN CONSTANTE."/>
        <s v="ACTUALIZAR EL PROCEDIMIENTO &quot;OPERACIÓN DEL SISTEMA DE MONITOREO Y VIGILANCIA DE RUIDO DEL AEROPUERTO EL DORADO&quot; (126PM04-PR13)."/>
        <s v="IMPLEMENTAR UN SISTEMA DE GENERACIÓN DE DATOS DE VUELO, PARA CORRELACIONAR LOS INDICADORES ACÚSTICOS DE LAS ESTACIONES DE MONITOREO DE RUIDO."/>
        <s v="REALIZAR INFORMES TÉCNICOS  PARA REMITIRLOS LOS QUE PRESENTEN INFRACCIONES  O  FACTORES DE DETERIORO A LA DCA PARA QUE SE ADELANTEN LOS PROCESOS PERTINENTES"/>
        <s v="VERIFICAR EL ESTADO ACTUAL DE LOS 99 PROCESOS SANCIONATORIOS IDENTIFICADOS  CON EL FIN DE REALIZAR EL IMPULSO PROCESAL NECESARIO PARA DAR TRÁMITE DE ACUERDO A LO SEÑALADO EN LA LEY 1333 DE 2009."/>
        <s v="REALIZAR SEGUIMIENTO DE RESPUESTAS TRIMESTRAL REMITIDAS AL ANLA"/>
        <s v="ACTUALIZAR EL PROCEDIMIENTO &quot;ACTUALIZACIÓN DE LAS ZONAS CRITICAS DE LAS MAPAS DE RUIDO DE BOGOTÁ &quot; (126PM04-PR58)"/>
        <s v="REALIZAR LAS ACTUACIONES ADMINISTRATIVAS RELACIONADAS CON EL COBRO POR EL SERVICIO DE SEGUIMIENTO AL PERMISO DE VERTIMIENTOS DE LAS EDS. LA LIQUIDACIÓN  DE EVALUACIÓN DEL TRÁMITE PERMISIVO NO PROCEDE POR PARTE DE LA SDA (LE CORRESPONDE AL USUARIO)."/>
        <s v="INTEGRAR LA INFORMACIÓN DE LAS BASES DE DATOS DE FUENTES FIJAS EN UNA BASE UNIFICADA PARA EL CONTROL Y SEGUIMIENTO POR PARTE DE LA SUBDIRECCIÓN Y LA TOMA DE DECISIONES."/>
        <s v="A PARTIR DE LAS SEÑALES QUE REPORTE EL SEGUIMIENTO AL CUMPLIMIENTO DE METAS A TRAVÉS DE SEGPLAN, GENERAR LOS CORRECTIVOS QUE CORRESPONDAN PARA GARANTIZAR EL CUMPLIMIENTO DE LAS METAS RELACIONADAS CON MANEJO DE ESCOMBROS."/>
        <s v="REVISAR LA RESOLUCIÓN DE HONORARIOS CON EL FIN DE VERIFICAR QUE SE ENCUENTRA ACORDE CON LA NORMATIVIDAD VIGENTE Y DARLE  ESTRICTRO CUMPLIMIENTO EN EL SENTIDO DE LA VERIFICACIÓN DE ESTUDIOS O SUS EQUIVALENTES."/>
        <s v="SOCIALIZAR EL PROCEDIMIENTO  126 PA 04-PR 37 AL EQUIPO DE TRABAJO DE LA SUBDIRECCIÓN CONTRACTUAL"/>
        <s v="ACTUALIZAR EL PROCEDIMIENTO SUSCRIPCIÓN Y LEGALIZACIÓN DE CONTRATOS  CÓDIGO: 126PA04-PR37 EN EL SENTIDO DE INCLUIR LINEAMIENTOS Y POLITICAS DE OPERACIÒN."/>
        <s v="REALIZAR ACCIONES DE CONTROL Y SEGUIMIENTO SOBRE EL 40% DE LOS USUARIOS QUE FUERON IDENTIFICADOS COMO GENERADORES DE VERTIMIENTOS OBJETO DE REGISTRO O PERMISO DE VERTIMIENTOS. NOTA: ENTIÉNDASE IDENTIFICADOS COMO LA POBLACIÓN DE USUARIOS RELACIONADA"/>
        <s v="FORMULAR LOS PLANES DE MANEJO AMBIENTAL PARA LOS HUMEDALES EL SALITE, EL TUNJO Y LA ISLA."/>
        <s v="PRIORIZAR LOS RESULTADOS DEL PROGRAMA DE MONITOREO DE AFLUENTES Y EFLUENTES DE LOS SECTORES PRODUCTIVOS, SEGÚN SU NIVEL DE INCUMPLIMIENTO A LA NORMA DE VERTIMIENTOS VIGENTE Y APLICABLE E INCLUIR LOS USUARIOS PRIORIZADOS EN LOS  PROGRAMAS DE CONTROL DE VERTIMIENTOS DE CADA CUENCA DE LA CIUDAD (TORCA, SALITRE, FUCHA Y TUNJUELO)."/>
        <s v="CONSULTAR A LA SUPERINTENDENCIA FINANCIERA DE FRENTE A LA ESPECIFICIDAD Y DETERMINACIÒN DEL ASEGURADO, TOMADOR Y BENEFICIARIO EN LA CARATULA DE LA PÒLIZA DE RESPONSABILIDAD CIVIL EXTRACONTRACTUAL, PARA QUE DE ACUERDO A ÉSTE PRONUNCIAMIENTO SE TOMEN LAS MEDIDAS NECESARIAS."/>
        <s v="SOLICITAR A CADA UNO DE LOS SUPERVISORES REMITIR A LA SUBDIRECCIÒN CONTRACTUAL LAS PÒLIZAS ACTUALIZADAS CORRESPONDIENTES A RCE CON EL FIN DE VERIFICAR LA ACTUALIZACIÒN DE SU VALOR A LA VIGENCIA ACTUAL, PARA EL AMPARO CORRESPONDIENTE."/>
        <s v="ACTUALIZAR EL PROCEDIMIENTO &quot;FORMULACIÓN Y/O AJUSTES DE POLÍTICAS Y/O INSTRUMENTOS DE PLANEACIÓN AMBIENTAL&quot; CÓDIGO 26PM02-PR13, MEDIANTE LA INCLUSIÓN DE UN CONTROL PARA GARANTIZAR QUE SE VERIFIQUE LA PRESENCIA DE COMUNIDAD ÉTNICA."/>
        <s v="CAPACITACIÓN SOBRE EL MANUAL DE SUPERVISIÓN Y/O INTERVENTORÍA "/>
        <s v="CAPACITACIÓN DE SECOP II AL EQUIPO DE LA SUBDIRECCIÓN CONTRACTUAL"/>
        <s v="SE REALIZARÀ LA MODIFICACIÒN A LA MINUTA CORRESPONDIENTE AL CONTRATO DE ASOCIACIÒN DEL HALLAZGO."/>
        <s v="SOCIALIZAR CON LOS PROFESIONALES DE LA SUBDIRECCIÒN CONTRACTUAL LA ACTUALIZACIÒN DEL PROCEDIMIENTO DE CELEBRACIÒN DE CONVENIOS DE ASOCIACIÒN CÓDIGO: 126PA04-PR18"/>
        <s v="ACTUALIZAR EL MANUAL DE SUPERVISIÓN E INTERVENTORÍA PARA QUE EN CASO DE TERMINACIÒN ANTICIPADA, CESIÒN O CUALQUIER EVENTUALIDAD CONTRACTUAL VENGA ACOMPAÑADA DEL CONCEPTO TÈCNICO DEL SUPERVISOR ."/>
        <s v="EFECTUAR CAPACITACIÓN  SOBRE LAS DIRECTRICES  A SEGUIR  PARA EVIDENCIAR LA EJECUCIÓN CONTRACTUAL SEGÚN LOS SOPORTES ADJUNTADOS POR LOS CONTRATISTAS DEL GRUPO RUIDO"/>
        <s v="SOCIALIZAR EL PROCEDIMIENTO 126PG01-PR05 ELABORACIÓN Y PRESENTACIÓN DE INFORMES DE RENDICIÓN DE LA CUENTA A LA CONTRALORÍA DE BOGOTÁ D.C. AL INTERIOR AL EQUIPO DE LA SUBDIRECCIÓN CONTRACTUAL"/>
        <s v="REALIZAR COORDINACIÓN INTERINSTITUCIONAL CON EL FIN DE ESTABLECER LA EJECUCIÓN DE ACCIONES COMPARTIDAS EN LOS PEDH QUE ASÍ LO REQUIERAN."/>
        <s v="REVISAR QUE EN LOS ESTUDIOS PREVIOS DE LOS PROCESOS DE SELECCIÓN QUE FORMULA DGA  HAYA MAYOR ESPECIFICIDAD Y  CLARIDAD EN EL CONTENIDO DE LOS PRODUCTOS SOLICITADOS."/>
        <s v="CAPACITAR A LOS RESPONSABLES DE LA PARTE TÉCNICA  DE APOYO EN LA FORMULACIÓN DE LOS ESTUDIOS PREVIOS EN LOS PROCESOS DE SELECCIÓN"/>
        <s v="REMITIR A LA SUBDIRECCIÓN CONTRACTUAL  TODOS LOS INFORMES Y DOCUMENTOS SOPORTES DE LA EJECUCIÓN DEL CONVENIO 1535 DE 2016"/>
        <s v="REALIZAR Y SOCIALIZAR CON LOS SUPERVISORES DE CONTRATOS UN INSTRUCTIVO FRENTE A LOS RIESGOS DE LA CONTRATACIÓN POR INCUMPLIMIENTO A LAS NORMAS RELATIVAS AL EJERCICIO INDEBIDO DE LAS FUNCIONES DE SUPERVISIÓN."/>
        <s v="AJUSTAR EL PROCEDIMIENTO &quot;ESTRUCTURACIÓN DE ESTUDIOS PREVIOS MODALIDAD CONTRATACIÓN DIRECTA 126PA04-PR33&quot;, E INCLUIR UN LINEAMIENTO DE FECHAR Y FIRMAR TODOS LOS DOCUMENTOS SOPORTES DEL CONTRATO DONDE SE ACLARE QUE PRIMERO FIRMA EL CONTRATISTA Y LUEGO LA ADMINISTRACIÓN."/>
        <s v="IMPARTIR UNA DIRECTRIZ A TRAVÉS DE LA CUAL, LA SUBDIRECCIÓN DE CONTROL AMBIENTAL AL SECTOR PÚBLICO, DETERMINE QUE LOS CONTRATISTAS REPORTEN Y  SOPORTEN EN LOS INFORMES MENSUALES DE ACTIVIDADES Y AUTORIZACIÓN DE PAGO (IAAP), EL CUMPLIMIENTO DE SUS OBLIGACIONES CONFORME A LO PACTADO CONTRACTUALMENTE."/>
        <s v="INFORMAR  AL PETICIONARIO AMPLIACIÓN DEL PLAZO DE RESPUESTA PARA ATENCIÓN A LOS DERECHOS DE PETICIÓN QUE ASÍ LO REQUIERAN; LO ANTERIOR DE CONFORMIDAD CON LO ESTIPULADO EN EL PARÁGRAFO DEL ARTÍCULO 14 DEL DECRETO 1437 DE 2011, REGULADO POR LA LEY 1755 DE 2015."/>
        <s v="ATENDER OPORTUNAMENTE LOS DERECHOS DE PETICIÓN RELACIONADOS CON LA CONTAMINACIÓN DEL AIRE DE LA CIUDAD (FUENTES FIJAS, FUENTES MÓVILES)."/>
        <s v="ESTABLECER COMO MECANISMO DE CONTROL UN REPORTE SEMANAL CON ALERTAS, COMUNICANDO AL GRUPO DE RUIDO Y AL SUBDIRECTOR DE CALIDAD DE AIRE, AUDITIVA Y VISUAL EL ESTADO DE CUMPLIMIENTO DE LOS PQR S ALLEGADOS EN MATERIA AUDITIVA"/>
        <s v="ATENDER Y DECIDIR DE FONDO LAS SOLICITUDES DE PERMISO DE VERTIMIENTOS RADICADAS POR LAS ESTACIONES DE SERVICIO."/>
      </sharedItems>
    </cacheField>
    <cacheField name="PROPÓSITO DE LA ACCIÓN" numFmtId="0">
      <sharedItems containsNonDate="0" containsString="0" containsBlank="1"/>
    </cacheField>
    <cacheField name="(44) NOMBRE DEL INDICADOR" numFmtId="0">
      <sharedItems/>
    </cacheField>
    <cacheField name="(48) FORMULA DEL INDICADOR" numFmtId="0">
      <sharedItems/>
    </cacheField>
    <cacheField name="(60) META" numFmtId="0">
      <sharedItems containsSemiMixedTypes="0" containsString="0" containsNumber="1" minValue="0.01" maxValue="100"/>
    </cacheField>
    <cacheField name="(68) FECHA DE INICIO" numFmtId="15">
      <sharedItems/>
    </cacheField>
    <cacheField name="(72) FECHA DE TERMINACIÓN" numFmtId="15">
      <sharedItems/>
    </cacheField>
    <cacheField name="ACTIVIDADES / PLAZO EN SEMANAS" numFmtId="166">
      <sharedItems containsSemiMixedTypes="0" containsString="0" containsNumber="1" minValue="18.428571428571427" maxValue="52"/>
    </cacheField>
    <cacheField name="ACTIVIDADES / AVANCE FÍSICO DE EJECUCIÓN" numFmtId="0">
      <sharedItems containsSemiMixedTypes="0" containsString="0" containsNumber="1" containsInteger="1" minValue="0" maxValue="100"/>
    </cacheField>
    <cacheField name="Porcentaje de avance físico de Ejecución de las Actividades" numFmtId="0">
      <sharedItems containsSemiMixedTypes="0" containsString="0" containsNumber="1" minValue="0" maxValue="1"/>
    </cacheField>
    <cacheField name="Puntaje Logrado por las Actividades  (PLA)" numFmtId="2">
      <sharedItems containsSemiMixedTypes="0" containsString="0" containsNumber="1" minValue="0" maxValue="50.428571428571431"/>
    </cacheField>
    <cacheField name="Puntaje Logrado por las Actividades Vencidas (PLAV)  " numFmtId="0">
      <sharedItems containsSemiMixedTypes="0" containsString="0" containsNumber="1" containsInteger="1" minValue="0" maxValue="0"/>
    </cacheField>
    <cacheField name="Puntaje Atribuido a las Actividades Vencidas (PAAVI)" numFmtId="0">
      <sharedItems containsSemiMixedTypes="0" containsString="0" containsNumber="1" containsInteger="1" minValue="0" maxValue="0"/>
    </cacheField>
    <cacheField name="TIPO DE ACCIÓN _x000a_C, AC, AP, AM" numFmtId="0">
      <sharedItems containsNonDate="0" containsString="0" containsBlank="1"/>
    </cacheField>
    <cacheField name="PROCESO " numFmtId="0">
      <sharedItems containsNonDate="0" containsString="0" containsBlank="1"/>
    </cacheField>
    <cacheField name="DEPENDENCIA RESPONSABLE" numFmtId="0">
      <sharedItems containsBlank="1" count="16">
        <s v="SSFFS"/>
        <s v="SC"/>
        <s v="SRHS"/>
        <s v="DGC"/>
        <s v="SF - AREAS MISIONALES"/>
        <s v="DCA - DPSIA"/>
        <s v="SCAAV"/>
        <s v="SER"/>
        <s v="SPPA"/>
        <s v="SCASP"/>
        <s v="SC - SER"/>
        <s v="DCA - SCAAV"/>
        <s v="DGC - SC  - SER"/>
        <s v="DGC - SC"/>
        <s v="DGA"/>
        <m/>
      </sharedItems>
    </cacheField>
    <cacheField name="REPORTE PROCESO O DEPENDENCIA RESPONSABLE _x000a_(primer trimestre)" numFmtId="0">
      <sharedItems containsNonDate="0" containsString="0" containsBlank="1"/>
    </cacheField>
    <cacheField name="REPORTE PROCESO O DEPENDENCIA RESPONSABLE _x000a_(Segundo trimestre)" numFmtId="0">
      <sharedItems containsNonDate="0" containsString="0" containsBlank="1"/>
    </cacheField>
    <cacheField name="REPORTE PROCESO O DEPENDENCIA RESPONSABLE_x000a_ (Tercer trimestre)" numFmtId="0">
      <sharedItems containsNonDate="0" containsString="0" containsBlank="1"/>
    </cacheField>
    <cacheField name="REPORTE PROCESO O DEPENDENCIA RESPONSABLE (Cuarto trimestre)" numFmtId="0">
      <sharedItems containsNonDate="0" containsString="0" containsBlank="1"/>
    </cacheField>
    <cacheField name="SEGUIMIENTO OCI_x000a_PRIMER TRIMESTRE" numFmtId="0">
      <sharedItems containsNonDate="0" containsString="0" containsBlank="1"/>
    </cacheField>
    <cacheField name="SEGUIMIENTO OCI_x000a_SEGUNDO TRIMESTRE" numFmtId="0">
      <sharedItems containsNonDate="0" containsString="0" containsBlank="1"/>
    </cacheField>
    <cacheField name="SEGUIMIENTO OCI_x000a_TERCER TRIMESTRE" numFmtId="0">
      <sharedItems containsNonDate="0" containsString="0" containsBlank="1"/>
    </cacheField>
    <cacheField name="SEGUIMIENTO OCI_x000a_CUARTO TRIMESTRE" numFmtId="0">
      <sharedItems containsNonDate="0" containsString="0" containsBlank="1"/>
    </cacheField>
    <cacheField name="(32) RESULTADO INDICADOR" numFmtId="0">
      <sharedItems containsString="0" containsBlank="1" containsNumber="1" containsInteger="1" minValue="0" maxValue="100"/>
    </cacheField>
    <cacheField name="(36) ANÁLISIS SEGUIMIENTO ENTIDAD" numFmtId="0">
      <sharedItems containsMixedTypes="1" containsNumber="1" containsInteger="1" minValue="0" maxValue="0" longText="1"/>
    </cacheField>
    <cacheField name="(40) EFICACIA ENTIDAD" numFmtId="0">
      <sharedItems containsSemiMixedTypes="0" containsString="0" containsNumber="1" containsInteger="1" minValue="0" maxValue="100"/>
    </cacheField>
    <cacheField name="(76) ESTADO Y EVALUACIÓN ENTIDAD" numFmtId="0">
      <sharedItems containsMixedTypes="1" containsNumber="1" containsInteger="1" minValue="0" maxValue="0" count="6">
        <s v="Incumplida"/>
        <s v="En revisión OCI 2018"/>
        <s v="Cumplida"/>
        <s v="En ejecución"/>
        <s v="Por evaluar OCI"/>
        <n v="0" u="1"/>
      </sharedItems>
    </cacheField>
    <cacheField name="(80) ESTADO Y EVALUACIÓN AUDITOR"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0">
  <r>
    <s v="Plan de mejoramiento"/>
    <s v="2.1.2.1"/>
    <s v="HALLAZGO ADMINISTRATIVO POR INCUMPLIMIENTO DE LA NORMATIVIDAD VIGENTE EN MATERIA DEL PROCESO ADMINISTRATIVO SANCIONATORIO AMBIENTAL EN DESEMPEÑO DE LAS FUNCIONES DE COBRO POR LA EVALUACIÓN Y SEGUIMIENTO; A CARGO DE LA SECRETARÍA DISTRITAL DE AMBIENTE – SDA, COMO AUTORIDAD AMBIENTAL. DEJANDO DE PERCIBIR POR ESTE CONCEPTO LA SUMA DE $5.150.160.312."/>
    <s v="LO ANTERIOR SE DEBE A LA FALTA DE GESTIÓN DE LA SDA, EN LA APLICACIÓN DEL PROCESO SANCIONATORIO AMBIENTAL, TODA VEZ QUE AÑO TRAS AÑO VIENE REALIZANDO CONCEPTOS TÉCNICOS DE ALTO RIESGO A LOS CUALES NO SE LES HA INICIADO EL RESPECTIVO TRAMITE DE EXPEDICIÓN DE LA RESOLUCIÓN DE COBRO, Y POR LO ANTERIOR NO SE LES HA INICIADO NINGUNA ACCIÓN DE LAS PREVISTA EN EL PROCESO ADMINISTRATIVO SANCIONATORIO AMBIENTAL"/>
    <n v="1"/>
    <s v="REVISAR Y ACTUALIZAR  LOS LINEAMIENTOS DEL PROCEDIMIENTO 126PM04-PR30 DE EVALUACIÓN SILVICULTURAL, INCORPORANDO LOS ASPECTOS QUE PERMITAN ASEGURAR EL PAGO ANTICIPADO POR CONCEPTO DE SEGUIMIENTO Y COMPENSACIÓN, PREVIO A LAS CONSULTAS JURÍDICAS A LA DIRECCIÓN LEGAL AMBIENTAL A QUE HAYA LUGAR."/>
    <m/>
    <s v="PROCEDIMIENTO AJUSTADO"/>
    <s v="PROCEDIMIENTO ACTUALIZADO"/>
    <n v="1"/>
    <s v="2017-05-24"/>
    <s v="2018-03-31"/>
    <n v="44.428571428571431"/>
    <n v="50"/>
    <n v="1"/>
    <n v="44.428571428571431"/>
    <n v="0"/>
    <n v="0"/>
    <m/>
    <x v="0"/>
    <x v="0"/>
    <m/>
  </r>
  <r>
    <s v="Plan de mejoramiento"/>
    <s v="2.1.2.1"/>
    <s v="HALLAZGO ADMINISTRATIVO POR INCUMPLIMIENTO DE LA NORMATIVIDAD VIGENTE EN MATERIA DEL PROCESO ADMINISTRATIVO SANCIONATORIO AMBIENTAL EN DESEMPEÑO DE LAS FUNCIONES DE COBRO POR LA EVALUACIÓN Y SEGUIMIENTO; A CARGO DE LA SECRETARÍA DISTRITAL DE AMBIENTE – SDA, COMO AUTORIDAD AMBIENTAL. DEJANDO DE PERCIBIR POR ESTE CONCEPTO LA SUMA DE $5.150.160.312."/>
    <s v="LO ANTERIOR SE DEBE A LA FALTA DE GESTIÓN DE LA SDA, EN LA APLICACIÓN DEL PROCESO SANCIONATORIO AMBIENTAL, TODA VEZ QUE AÑO TRAS AÑO VIENE REALIZANDO CONCEPTOS TÉCNICOS DE ALTO RIESGO A LOS CUALES NO SE LES HA INICIADO EL RESPECTIVO TRAMITE DE EXPEDICIÓN DE LA RESOLUCIÓN DE COBRO, Y POR LO ANTERIOR NO SE LES HA INICIADO NINGUNA ACCIÓN DE LAS PREVISTA EN EL PROCESO ADMINISTRATIVO SANCIONATORIO AMBIENTAL"/>
    <n v="2"/>
    <s v="REVISAR Y ACTUALIZAR EL PROCEDIMIENTO 126PM04-PR29 DE SEGUIMIENTO SILVICULTURAL INCLUYENDO EL FORMATO DE SEGUIMIENTO A ENTIDADES DISTRITALES EXCENTAS DEL COBRO DE EVALUACIÓN Y SEGUIMIENTO."/>
    <m/>
    <s v="PROCEDIMIENTO AJUSTADO"/>
    <s v="PROCEDIMIENTO ACTUALIZADO"/>
    <n v="1"/>
    <s v="2017-05-24"/>
    <s v="2018-03-31"/>
    <n v="44.428571428571431"/>
    <n v="50"/>
    <n v="1"/>
    <n v="44.428571428571431"/>
    <n v="0"/>
    <n v="0"/>
    <m/>
    <x v="0"/>
    <x v="0"/>
    <m/>
  </r>
  <r>
    <s v="Plan de mejoramiento"/>
    <s v="2.1.2.1"/>
    <s v="HALLAZGO ADMINISTRATIVO POR INCUMPLIMIENTO DE LA NORMATIVIDAD VIGENTE EN MATERIA DEL PROCESO ADMINISTRATIVO SANCIONATORIO AMBIENTAL EN DESEMPEÑO DE LAS FUNCIONES DE COBRO POR LA EVALUACIÓN Y SEGUIMIENTO; A CARGO DE LA SECRETARÍA DISTRITAL DE AMBIENTE – SDA, COMO AUTORIDAD AMBIENTAL. DEJANDO DE PERCIBIR POR ESTE CONCEPTO LA SUMA DE $5.150.160.312."/>
    <s v="LO ANTERIOR SE DEBE A LA FALTA DE GESTIÓN DE LA SDA, EN LA APLICACIÓN DEL PROCESO SANCIONATORIO AMBIENTAL, TODA VEZ QUE AÑO TRAS AÑO VIENE REALIZANDO CONCEPTOS TÉCNICOS DE ALTO RIESGO A LOS CUALES NO SE LES HA INICIADO EL RESPECTIVO TRAMITE DE EXPEDICIÓN DE LA RESOLUCIÓN DE COBRO, Y POR LO ANTERIOR NO SE LES HA INICIADO NINGUNA ACCIÓN DE LAS PREVISTA EN EL PROCESO ADMINISTRATIVO SANCIONATORIO AMBIENTAL"/>
    <n v="3"/>
    <s v="LA SSFFS EMITIRÁ UNA COMUNICACIÓN OFICIAL INFORMÁNDOLE AL USUARIO DE LAS OBLIGACIONES ECONÓMICAS DE EVALUACIÓN, SEGUIMIENTO Y/O COMPENSACIÓN A QUE HAYA LUGAR QUE DEBE CUMPLIR."/>
    <m/>
    <s v="ALERTA DE VENCIMIENTO AJUSTADO"/>
    <s v="ALERTA DE  LAS OBLIGACIONES EN LOS CONCEPTOS TÉCNICOS DE AUTORIZACIÓN PARA LAS VIGENCIAS 2003-2014 / CONCEPTOS TÉCNICOS IDENTIFICADOS SIN LOS RESPECTIVOS PAGOS"/>
    <n v="0.5"/>
    <s v="2017-05-24"/>
    <s v="2018-03-31"/>
    <n v="44.428571428571431"/>
    <n v="25"/>
    <n v="1"/>
    <n v="44.428571428571431"/>
    <n v="0"/>
    <n v="0"/>
    <m/>
    <x v="0"/>
    <x v="0"/>
    <m/>
  </r>
  <r>
    <s v="Gestión Contractual"/>
    <s v="2.1.3.11"/>
    <s v="HALLAZGO ADMINISTRATIVO CON PRESUNTA INCIDENCIA DISCIPLINARIA POR CELEBRAR EL CONTRATO 511 DE 2016 CON PERSONAS QUE NO CUMPLÍAN LOS REQUISITOS ESTABLECIDOS EN LOS ESTUDIOS PREVIOS PARA LA EJECUCIÓN DEL OBJETO"/>
    <s v="EN EL EXPEDIENTE DEL PROYECTO Y EN EL SECOP NO SE EVIDENCIA MODIFICACIÓN DE LOS ESTUDIOS PREVIOS."/>
    <n v="1"/>
    <s v="REALIZAR TRES SESIONES DE CAPACITACIÓN, PARA FORTALECER LA GESTIÓN DE SUPERVISIÓN."/>
    <m/>
    <s v="SESIONES DE CAPACITACIÓN REALIZADAS"/>
    <s v="SESIONES DE CAPACITACIÓN REALIZADAS / SESIONES DE CAPACITACIÓN PROGRAMADAS"/>
    <n v="1"/>
    <s v="2017-05-24"/>
    <s v="2017-12-31"/>
    <n v="31.571428571428573"/>
    <n v="100"/>
    <n v="1"/>
    <n v="31.571428571428573"/>
    <n v="0"/>
    <n v="0"/>
    <m/>
    <x v="0"/>
    <x v="1"/>
    <m/>
  </r>
  <r>
    <s v="Gestión Contractual"/>
    <s v="2.1.3.24"/>
    <s v="HALLAZGO ADMINISTRATIVO POR LA NOTIFICACIÓN DE MANERA EXTEMPORÁNEA A LOS SUPERVISORES DE LOS CONTRATOS NOS SDA-426 DE 2016, SDA-916 DE 2016, SDA-2016-0530 Y 2016-0651"/>
    <s v="ESTE ENTE DE CONTROL EVIDENCIÓ QUE LA SUBDIRECCIÓN CONTRACTUAL EN LOS CONTRATOS MENCIONADOS NOTIFICÓ AL SUPERVISOR DE MANERA EXTEMPORÁNEA, ES DECIR, DESPUÉS DE LA SUSCRIPCIÓN DEL ACTA DE INICIO,"/>
    <n v="1"/>
    <s v="MODIFICAR EL FORMATO: ACTA DE INICIO DEL CONTRATO O CONVENIO 126PA04-PR37-F-1 . INCLUIR:       - DESIGNACIÓN COMO SUPERVISOR. - OBLIGACIONES DE VIGILANCIA, SEGUIMIENTO, CONTROL  Y RESPONSABILIDAD DE LA EJECUCIÓN DEL CONTRATO, ENTRE OTRAS QUE PUEDAN SER CONSIDERADAS AL MOMENTO DE EFECTUAR EL AJUSTE."/>
    <m/>
    <s v="FORMATO MODIFICADO"/>
    <s v="FORMATO MODIFICADO"/>
    <n v="1"/>
    <s v="2017-05-24"/>
    <s v="2017-12-31"/>
    <n v="31.571428571428573"/>
    <n v="100"/>
    <n v="1"/>
    <n v="31.571428571428573"/>
    <n v="0"/>
    <n v="0"/>
    <m/>
    <x v="0"/>
    <x v="1"/>
    <m/>
  </r>
  <r>
    <s v="Gestión Contractual"/>
    <s v="2.1.3.5"/>
    <s v="HALLAZGO ADMINISTRATIVO CON PRESUNTA INCIDENCIA DISCIPLINARIA POR SUSCRIBIR EL CONVENIO DE COOPERACIÓN 1515 DE 2014 UTILIZANDO LAS MODALIDADES DE CONTRATACIÓN INCORRECTA. SE RETIRA LA OBSERVACIÓN FRENTE AL CONVENIO DE ASOCIACIÓN NO. 20161264"/>
    <s v="LAS SITUACIONES DESCRITAS ANTERIORMENTE DAN COMO RESULTADO LA PRESUNTA INOBSERVANCIA DE LA CONSTITUCIÓN, LA LEY Y NORMAS REGLAMENTARIAS; ADEMÁS DEL CUMPLIMIENTO DE LOS PROCESOS, PROCEDIMIENTOS, ACTIVIDADES Y CONTENIDOS EN LA LEY Y EL SISTEMA INTEGRADO DE GESTIÓN, A QUE ESTÁN OBLIGADOS SERVIDORES PÚBLICOS, CONTRATISTAS Y AUTORIDADES EN LA ADMINISTRACIÓN FISCALIZADA."/>
    <n v="1"/>
    <s v="REALIZAR UNA CAPACITACIÓN SOBRE LA ETAPA PRECONTRACTUAL DIRIGIDA A SUPERVISORES Y ENLACES DE CADA UNA DE LAS ÁREAS."/>
    <m/>
    <s v="CAPACITACIÓN REALIZADA"/>
    <s v="CAPACITACIÓN REALIZADA"/>
    <n v="1"/>
    <s v="2017-05-24"/>
    <s v="2017-09-30"/>
    <n v="18.428571428571427"/>
    <n v="100"/>
    <n v="1"/>
    <n v="18.428571428571427"/>
    <n v="0"/>
    <n v="0"/>
    <m/>
    <x v="0"/>
    <x v="1"/>
    <m/>
  </r>
  <r>
    <s v="Gestión Contractual"/>
    <s v="2.1.3.9"/>
    <s v="HALLAZGO ADMINISTRATIVO POR PUBLICACIÓN INCONSISTENTE DEL VALOR DEL CONVENIO 1515 DE 2014 EN SIVICOF"/>
    <s v="LA SDA REPORTÓ EL DÍA 30 DE DICIEMBRE DE 2014 EN SIVICOF EL VALOR DE LA CONTRATACIÓN DE RECURSOS PÚBLICOS DEL CONVENIO DE COOPERACIÓN 1515 DE 2014 SUSCRITO CON ONU-HABITAT POR VALOR DE $306.684.251 Y NO POR $290.400.000 COMO LO REPORTA LA RESPECTIVA MINUTA."/>
    <n v="1"/>
    <s v="MODIFICAR EL PROCEDIMIENTO DE CELEBRACIÓN DE CONVENIOS O CONTRATOS INTERADMINISTRATIVOS: 126PA04PR08."/>
    <m/>
    <s v="PROCEDIMIENTO MODIFICADO"/>
    <s v="PROCEDIMIENTO MODIFICADO"/>
    <n v="1"/>
    <s v="2017-05-24"/>
    <s v="2018-03-31"/>
    <n v="44.428571428571431"/>
    <n v="100"/>
    <n v="1"/>
    <n v="44.428571428571431"/>
    <n v="0"/>
    <n v="0"/>
    <m/>
    <x v="0"/>
    <x v="1"/>
    <m/>
  </r>
  <r>
    <s v="N/A"/>
    <s v="2.2.1"/>
    <s v="HALLAZGO ADMINISTRATIVO  POR LAS FALENCIAS DE INTEGRALIDAD Y DE APLICACIÓN DE LAS EXIGENCIAS TÉCNICAS EN LA CONSTRUCCIÓN DEL MODELO HIDROGEOLÓGICO CONCEPTUAL DE BOGOTÁ QUE PONEN EN DUDA SU UTILIDAD COMO HERRAMIENTA SOSTENIBLE DEL RECURSO HÍDRICO SUBTERRÁNEO EN BOGOTÁ."/>
    <s v="DEBILIDADES DE CONTROL"/>
    <n v="1"/>
    <s v="PERFORAR DOS (2) POZOS DE INVESTIGACIÓN Y MONITOREO QUE PERMITAN VALIDAR EL MODELO GEOLÓGICO-GEOFÍSICO E HIDROGEOLÓGICO CONSEGUIDO, PLANEANDO UNO POR VIGENCIA FISCAL DESDE EL 2015 Y EL SEGUNDO PARA EL AÑO 2016. LO ANTERIOR DEIDO A LOS ALTOS COSTOS QUE REPRESENTA LA ACTIVIDAD. DADO QUE PARA EL AÑO FISCAL 2014 YA SE INICIÓ LA PREFORACIÓN DE 1 POZO, LOS SIGUIENTES SE PROGRAMAN DESDE EL AÑO 2015."/>
    <m/>
    <s v="POZOS PERFORADOS/2 POZOS PERFORADOS *100"/>
    <s v="NO. DE POZOS PERFORADOS/2 POZOS PERFORADOS *100"/>
    <n v="100"/>
    <s v="2015-01-01"/>
    <s v="2015-12-29"/>
    <n v="51.714285714285715"/>
    <n v="20"/>
    <n v="0.2"/>
    <n v="10.342857142857143"/>
    <n v="0"/>
    <n v="0"/>
    <m/>
    <x v="0"/>
    <x v="2"/>
    <m/>
  </r>
  <r>
    <s v="Planes, Programas y Proyectos"/>
    <s v="2.2.1.1.3.1"/>
    <s v="HALLAZGO ADMINISTRATIVO CON PRESUNTA INCIDENCIA DISCIPLINARIA POR INCUMPLIMIENTO DEL DECRETO 85 DE 2013 “POR MEDIO DEL CUAL SE ORDENA ADECUAR EN EL DISTRITO CAPITAL EL CENTRO ECOLÓGICO DISTRITAL DE PROTECCIÓN Y BIENESTAR ANIMAL -CEA- “CASA ECOLÓGICA DE LOS ANIMALES"/>
    <s v="LA ENTIDAD NO HA TERMINADO CON LOS ESTUDIOS TÉCNICOS Y GESTIONES PARA DAR INICIO A LAS OBRAS DE LA CASA ECOLÓGICA DE LOS ANIMALES, EN CONTRAVÍA DEL PARÁGRAFO DEL ARTÍCULO PRIMERO DEL DECRETO 85 DE 2013, EL CUAL ESTABLECIÓ QUE “EN EL TÉRMINO DE DOCE (12) MESES, LA SECRETARÍA DISTRITAL DE AMBIENTE, DE MANERA COORDINADA CON LA DDDI DE LA SECRETARÍA GENERAL, DEBERÁ REALIZAR LOS ESTUDIOS TÉCNICOS Y LAS GESTIONES NECESARIAS PARA LA ADECUACIÓN DE SU ESTRUCTURA ORGANIZACIONAL"/>
    <n v="1"/>
    <s v="REALIZAR Y EJECUTAR EL PROCESO DE CONCURSO DE MÉRITOS PARA OBTENER EL PERMISO DE INTERVENCIÓN ARQUEOLÓGICA POR PARTE DEL ICANH PARA INICIAR EL PROCESO DE CONTRATACIÓN DE OBRA."/>
    <m/>
    <s v="PROCESO DE CONCURSO DE MÉRITOS REALIZADO"/>
    <s v="PROCESO DE CONCURSO DE MÉRITOS REALIZADO"/>
    <n v="1"/>
    <s v="2017-05-24"/>
    <s v="2018-03-31"/>
    <n v="44.428571428571431"/>
    <n v="100"/>
    <n v="1"/>
    <n v="44.428571428571431"/>
    <n v="0"/>
    <n v="0"/>
    <m/>
    <x v="0"/>
    <x v="3"/>
    <m/>
  </r>
  <r>
    <s v="Planes, Programas y Proyectos"/>
    <s v="2.2.1.1.3.2"/>
    <s v="HALLAZGO ADMINISTRATIVO POR NO CONTAR CON EVALUACIÓN FINANCIERA Y ECONÓMICA PARA LA CONSTRUCCIÓN DE LA CASA ECOLÓGICA DE LOS ANIMALES – CEA EN EL MARCO DEL PROYECTO 961 “GESTIÓN INTEGRAL A LA FAUNA DOMÉSTICA EN EL D.C”"/>
    <s v="SE OBSERVA QUE LA ENTIDAD NO CUENTA CON EVALUACIÓN EX ANTE PARA EL PROYECTO DE INVERSIÓN 961, ESPECÍFICAMENTE PARA LA CONSTRUCCIÓN Y ADECUACIÓN DE LA CASA ECOLÓGICA DE LOS ANIMALES, LO ANTERIOR EN CONTRAVÍA A LO ESTABLECIDO EN EL NUMERAL 2.3.1. DEL MANUAL PARA LA ADMINISTRACIÓN, Y OPERACIÓN DEL BANCO DISTRITAL DE PROGRAMAS Y PROYECTOS"/>
    <n v="1"/>
    <s v="REALIZAR UN ESTUDIO PARA AJUSTAR LA EVALUACIÓN FINANCIERA Y ECONÓMICA PARA LA CASA ECOLÓGICA, CON EL FIN DE QUE SUSTENTE  LA LICITACIÓN CUANDO ÉSTA SE PRODUZCA."/>
    <m/>
    <s v="ESTUDIOS PREVIOS DE LA LICITACIÓN PÚBLICA PARA LA OBRA"/>
    <s v="ESTUDIOS PREVIOS DE LA LICITACIÓN PÚBLICA PARA LA OBRA  AJUSTADOS"/>
    <n v="1"/>
    <s v="2017-05-24"/>
    <s v="2018-03-31"/>
    <n v="44.428571428571431"/>
    <n v="100"/>
    <n v="1"/>
    <n v="44.428571428571431"/>
    <n v="0"/>
    <n v="0"/>
    <m/>
    <x v="0"/>
    <x v="3"/>
    <m/>
  </r>
  <r>
    <s v="Estados Contables"/>
    <s v="2.3.1.1.3.2"/>
    <s v="HALLAZGO ADMINISTRATIVO CON PRESUNTA INCIDENCIA DISCIPLINARIA, POR LA ADQUISICIÓN DE ELEMENTOS CLASIFICADOS COMO DE DIFÍCIL USO PARA LA ENTIDAD, LOS CUALES REPOSAN EN EL ALMACÉN, DESDE SU ADQUISICIÓN Y NO HAN SIDO UTILIZADOS A LA FECHA, POR UN VALOR TOTAL DE $998.404.718,42, COSTO DE ADQUISICIÓN DE LOS MISMOS. ELEMENTOS QUE FUERON ADQUIRIDOS DESDE EL AÑO 1995 Y QUE SE ENCUENTRAN HOY CONTABILIZADOS COMO PARTE DE LA CUENTA 16, EN EL BALANCE GENERAL EXAMINADO PARA LA VIGENCIA AUDITADA"/>
    <s v="ESTA SITUACIÓN MUESTRA UNA INDEBIDA GESTIÓN FRENTE AL MANEJO DEL ALMACÉN E INVENTARIO A CARGO DE LA SDA, POR FALTA DE OPORTUNAS DEPURACIONES QUE HAYAN PERMITIDO IDENTIFICAR ESTA SITUACIÓN EN FORMA OPORTUNA, A FIN DE EVITAR LA DISTORSIÓN EN LAS CIFRAS QUE SE REFLEJAN DENTRO DE LOS ESTADOS FINANCIEROS DE LA SDA."/>
    <n v="2"/>
    <s v="REALIZAR LAS ACTAS DE BAJA DE  LOS ELEMENTOS CONTENIDOS EN LOS INFORMES TÉCNICOS DE EVALUACIÓN REALIZADOS POR LAS ÁREAS."/>
    <m/>
    <s v="ACTA DE BAJA DE ELEMENTOS"/>
    <s v="ELEMENTOS IDENTIFICADOS PARA BAJA POR PARTE DE LAS ÁREAS CON ACTA DE BAJA / ELEMENTOS IDENTIFICADOS PARA BAJA POR PARTE DE LAS ÁREAS"/>
    <n v="1"/>
    <s v="2017-05-24"/>
    <s v="2018-03-31"/>
    <n v="44.428571428571431"/>
    <n v="50"/>
    <n v="1"/>
    <n v="44.428571428571431"/>
    <n v="0"/>
    <n v="0"/>
    <m/>
    <x v="0"/>
    <x v="3"/>
    <m/>
  </r>
  <r>
    <s v="Estados Contables"/>
    <s v="2.3.1.2.3.1"/>
    <s v="HALLAZGO ADMINISTRATIVO CON PRESUNTA INCIDENCIA DISCIPLINARIA: POR ENCONTRARSE REGISTRADOS 3.824 PAGOS, EN LA CUENTA DE OTROS PASIVOS INGRESOS RECIBIDOS POR ANTICIPADO POR TRÁMITES DE EVALUACIÓN Y SEGUIMIENTO, COMO VALORES SIN IDENTIFICAR"/>
    <s v="A CIERRE DICIEMBRE 31 DE 2016, LA SECRETARIA DISTRITAL DE AMBIENTE TIENE 3.824 PAGOS RECIBIDOS POR ANTICIPADO SIN IDENTIFICAR, POR VALOR DE $2.042,4 MILLONES, CONTRAVINIENDO LO SEÑALADO EN LA RESOLUCIÓN 119 DE 2006 &quot;POR LA CUAL SE ADOPTA EL MODELO ESTÁNDAR DE PROCEDIMIENTOS PARA LA SOSTENIBILIDAD DEL SISTEMA DE CONTABILIDAD PÚBLICA."/>
    <n v="1"/>
    <s v="ADELANTAR LAS GESTIONES ADMINISTRATIVAS NECESARIAS PARA IDENTIFICAR LOS RECAUDOS QUE SE ENCUENTRAN RECONOCIDOS EN INGRESOS RECIBIDOS POR ANTICIPADO."/>
    <m/>
    <s v="RECAUDOS EN INGRESOS RECIBIDOS POR ANTICIPADO GESTIONADOS"/>
    <s v="RECAUDOS EN INGRESOS RECIBIDOS POR ANTICIPADO GESTIONADOS / RECAUDOS EN INGRESOS RECIBIDOS POR ANTICIPADO"/>
    <n v="0.7"/>
    <s v="2017-05-24"/>
    <s v="2018-04-30"/>
    <n v="48.714285714285715"/>
    <n v="80"/>
    <n v="1"/>
    <n v="48.714285714285715"/>
    <n v="0"/>
    <n v="0"/>
    <m/>
    <x v="0"/>
    <x v="4"/>
    <m/>
  </r>
  <r>
    <s v="Estados Contables"/>
    <s v="2.3.1.2.3.1"/>
    <s v="HALLAZGO ADMINISTRATIVO CON PRESUNTA INCIDENCIA DISCIPLINARIA: POR ENCONTRARSE REGISTRADOS 3.824 PAGOS, EN LA CUENTA DE OTROS PASIVOS INGRESOS RECIBIDOS POR ANTICIPADO POR TRÁMITES DE EVALUACIÓN Y SEGUIMIENTO, COMO VALORES SIN IDENTIFICAR"/>
    <s v="A CIERRE DICIEMBRE 31 DE 2016, LA SECRETARÍA DISTRITAL DE AMBIENTE TIENE 3.824 PAGOS RECIBIDOS POR ANTICIPADO SIN IDENTIFICAR, POR VALOR DE $2.042,4 MILLONES, CONTRAVINIENDO LO SEÑALADO EN LA RESOLUCIÓN 119 DE 2006 &quot;POR LA CUAL SE ADOPTA EL MODELO ESTÁNDAR DE PROCEDIMIENTOS PARA LA SOSTENIBILIDAD DEL SISTEMA DE CONTABILIDAD PÚBLICA."/>
    <n v="2"/>
    <s v="ACTUALIZAR EL APLICATIVO SIA-PROCESOS Y DOCUMENTOS SISTEMA DE INFORMACIÓN AMBIENTAL, DE MODO QUE SEA OBLIGATORIO DIGITAR LA INFORMACIÓN ESPECÍFICA AL RECAUDO DEL TRÁMITE, A FIN DE IDENTIFICAR OPORTUNAMENTE EL ORIGEN DE LAS PARTIDAS QUE INGRESAN A LA ENTIDAD."/>
    <m/>
    <s v="APLICATIVO ACTUALIZADO"/>
    <s v="APLICATIVO ACTUALIZADO"/>
    <n v="1"/>
    <s v="2017-05-24"/>
    <s v="2017-12-31"/>
    <n v="31.571428571428573"/>
    <n v="0"/>
    <n v="0"/>
    <n v="0"/>
    <n v="0"/>
    <n v="0"/>
    <m/>
    <x v="0"/>
    <x v="5"/>
    <m/>
  </r>
  <r>
    <s v="N/A"/>
    <s v="3.1.1"/>
    <s v="HALLAZGO ADMINISTRATIVO CON PRESUNTA INCIDENCIA DISCIPLINARIA, POR LA FALTA DE ACTUALIZACIÓN DE LOS MAPAS DE RUIDO Y DE LAS RESPECTIVAS ZONAS CRÍTICAS."/>
    <s v="FALTA DE ACTUALIZACIÓN DE LOS MAPAS DE RUIDO Y DE LAS RESPECTIVAS ZONAS CRÍTICAS. EN RELACIÓN CON LOS MAPAS DE RUIDO Y LAS ZONAS CRÍTICAS, DE ACUERDO CON LOS REGISTROS Y LA INFORMACIÓN SUMINISTRADA POR LA SDA, SE TIENE QUE LA ÚLTIMA ACTUALIZACIÓN DE ESTOS INSTRUMENTOS FUE REALIZADA EN EL AÑO 2011; POR LO TANTO, SE ESTABLECE LA AUSENCIA DE GESTIÓN POR PARTE DE LA ENTIDAD PARA CUMPLIR LA PERIODICIDAD REQUERIDA EN MATERIA DE ESA ACTUALIZACIÓN, SEGÚN LA NORMATIVIDAD VIGENTE."/>
    <n v="1"/>
    <s v="ACTUALIZAR LOS MAPAS DE RUIDO DE LAS LOCALIDADES URBANAS DEL DISTRITO CAPITAL EN CUMPLIMIENTO CON LOS PARÁMETROS ESTABLECIDOS EN LA RESOLUCIÓN 0627/2006 EMITIDA POR EL ENTONCES MINISTERIO DE AMBIENTE, VIVIENDA Y DESARROLLO TERRITORIAL."/>
    <m/>
    <s v="MAPAS DE RUIDO ACTUALIZADOS"/>
    <s v="NO. DE MAPAS DE RUIDO ACTUALIZADOS DE LAS LOCALIDADES URBANAS DEL DISTRITO/ TOTAL DE MAPAS A ACTUALIZAR DE LAS LOCALIDADES URBANAS DEL DISTRITO"/>
    <n v="1"/>
    <s v="2017-11-22"/>
    <s v="2018-06-30"/>
    <n v="31.428571428571427"/>
    <n v="100"/>
    <n v="1"/>
    <n v="31.428571428571427"/>
    <n v="0"/>
    <n v="0"/>
    <m/>
    <x v="0"/>
    <x v="6"/>
    <m/>
  </r>
  <r>
    <s v="Planes, Programas y Proyectos"/>
    <s v="3.1.1"/>
    <s v="HALLAZGO DE CARÁCTER ADMINISTRATIVO, POR EL PORCENTAJE DE DATOS QUE NO SON VÁLIDOS, EN EL MARCO DE OPERACIÓN DE LA RMCAB."/>
    <s v="LAS CIRCUNSTANCIAS ESTABLECIDAS SE GENERAN POR CUANTO LA ENTIDAD NO ESTRUCTURA LAS ACTIVIDADES REQUERIDAS PARA EL DESARROLLO DE LAS METAS INSTITUCIONALES, DE MANERA ARTICULADA. EL HECHO DE QUE LA SDA NO CONSOLIDE MEDIDAS PARA MEJORAR LA EFICIENCIA DE LOS EQUIPOS DE LA RMCAB, Y NO LOGRE LA REDUCCIÓN DE LAS FALLAS QUE SE PUEDAN PRESENTAR, GENERA UN PORCENTAJE DE DATOS ‘NO VÁLIDOS’, LO CUAL DIFICULTA EL CONTROL DE LA CONTAMINACIÓN DEL AIRE EN LA CIUDAD"/>
    <n v="1"/>
    <s v="REALIZAR UN REPORTE TRIMESTRAL DE LA CANTIDAD Y  TIPO DE EVENTOS PRESENTADOS ASOCIADOS A SUMINISTRO DE INFORMACIÓN ERRÓNEA Y ACTUAR SOBRE LAS CAUSAS IMPUTABLES A LA SDA Y QUE SEAN MÁS RECURRENTES  Y/O DE MAYOR INCIDENCIA."/>
    <m/>
    <s v="INFORMES TRIMESTRALES"/>
    <s v="INFORMES REALIZADOS / INFORMES PROGRAMADOS"/>
    <n v="3"/>
    <s v="2017-08-28"/>
    <s v="2018-06-30"/>
    <n v="43.714285714285715"/>
    <n v="0"/>
    <n v="0"/>
    <n v="0"/>
    <n v="0"/>
    <n v="0"/>
    <m/>
    <x v="0"/>
    <x v="6"/>
    <m/>
  </r>
  <r>
    <s v="N/A"/>
    <s v="3.1.1"/>
    <s v="HALLAZGO ADMINISTRATIVO, POR EL DESARROLLO INADECUADO DE ALGUNAS ACTIVIDADES PREVISTAS PARA EL CUMPLIMIENTO DE METAS,  EN EL MARCO DE LAS LÍNEAS PROGRAMÁTICAS DE LA POLÍTICA DE HUMEDALES DEL DISTRITO CAPITAL."/>
    <s v="FALTA ARMONIZACIÓN ENTRE PLAN DE ACCIÓN DE LA POLÍTICA PÚBLICA DE HUMEDALES Y PMAS POR PLAN DE ACCIÓN DE LA POLÍTICA ADOPTADO EN 2015 Y PMAS ADOPTADOS EN VIGENCIAS ANTERIORES"/>
    <n v="1"/>
    <s v="REVISAR LOS PLANES DE MANEJO AMBIENTAL - PMA DE LOS PARQUES ECOLÓGICOS DISTRITALES DE HUMEDAL - PEDH, CON EL FIN DE ARMONIZAR LAS ACCIONES DE LOS QUE ASÍ LO REQUIERAN, CON LAS CONTENIDAS EN EL PLAN DE ACCIÓN DE LA POLÍTICA PÚBLICA DISTRITAL DE HUMEDALES."/>
    <m/>
    <s v="REVISIÓN ARMONIZACIÓN DE  PMAS FRENTE A PLAN DE ACCIÓN DE LA POLÍTICA DE HUMEDALES"/>
    <s v="PMA ARMONIZADOS /  TOTAL DE PMAS"/>
    <n v="100"/>
    <s v="2018-02-12"/>
    <s v="2018-12-31"/>
    <n v="46"/>
    <n v="0"/>
    <n v="0"/>
    <n v="0"/>
    <n v="0"/>
    <n v="0"/>
    <m/>
    <x v="0"/>
    <x v="7"/>
    <m/>
  </r>
  <r>
    <s v="Planes, Programas y Proyectos"/>
    <s v="3.1.2"/>
    <s v="HALLAZGO DE CARÁCTER ADMINISTRATIVO CON PRESUNTA INCIDENCIA DISCIPLINARIA, POR LOS ESCASOS AVANCES Y RESULTADOS EN MEDIDAS DEL PLAN DECENAL DE DESCONTAMINACIÓN DEL AIRE PARA BOGOTÁ."/>
    <s v="LO EXPUESTO SE PRESENTÓ POR INEFICIENCIA EN LA GESTIÓN EJECUTADA, POR NO IDENTIFICAR CON OPORTUNIDAD LAS NECESIDADES REALES FRENTE A LAS METAS Y AL PLAN DECENAL DE DESCONTAMINACIÓN DEL AIRE. LO DESCRITO AFECTA FINALMENTE LA CALIDAD DEL AIRE QUE RESPIRAN LOS CIUDADANOS, CUYA CONTAMINACIÓN POR FUENTES FIJAS Y MÓVILES, CONSTITUYE UN RIESGO AMBIENTAL MUY DELICADO PARA LA SALUD DE LOS HABITANTES DEL DISTRITO CAPITAL."/>
    <n v="1"/>
    <s v="IMPLEMENTAR LAS ETAPAS 2 Y 3 ESTABLECIDAS EN EL DECRETO 335 DE 2017, POR MEDIO DEL CUAL SE ADOPTA LA ESTRATEGIA PARA LA ACTUALIZACIÓN DEL PLAN DECENAL DE DESCONTAMINACIÓN, CON EL OBJETO DE LOGRAR AVANCES CONCRETOS EN CALIDAD DEL AIRE."/>
    <m/>
    <s v="CUMPLIMIENTO DE LOS PLAZOS ESTABLECIDOS EN EL DECRETO 335 DE 2017 PARA LAS ETAPAS 2 Y 3"/>
    <s v="ETAPAS 2 Y 3 DEL DECRETO 335 DE 2017 CUMPLIDAS."/>
    <n v="1"/>
    <s v="2017-08-28"/>
    <s v="2018-08-25"/>
    <n v="51.714285714285715"/>
    <n v="0"/>
    <n v="0"/>
    <n v="0"/>
    <n v="0"/>
    <n v="0"/>
    <m/>
    <x v="0"/>
    <x v="6"/>
    <m/>
  </r>
  <r>
    <s v="N/A"/>
    <s v="3.1.2"/>
    <s v="HALLAZGO ADMINISTRATIVO CON PRESUNTA INCIDENCIA DISCIPLINARIA, POR NO CONTAR CON LA HOJA DE VIDA Y REPORTE DE MEDICIÓN DEL INDICADOR “% DE REDUCCIÓN EN LA CONTAMINACIÓN SONORA EN ÁREAS ESTRATÉGICAS DEFINIDAS”, EN EL MARCO DE LA META 24 DEL PROYECTO DE INVERSIÓN 574"/>
    <s v="NO CONTAR CON LA HOJA DE VIDA Y REPORTE DE MEDICIÓN DEL INDICADOR “% DE REDUCCIÓN EN LA  CONTAMINACIÓN SONORA EN ÁREAS ESTRATÉGICAS DEFINIDAS”, DE LA META 24 DEL PROYECTO DE INVERSIÓN 574. NO SE CUENTA CON LA HOJA DE VIDA Y REPORTE DE MEDICIÓN DEL INDICADOR “% DE REDUCCIÓN EN LA CONTAMINACIÓN SONORA EN ÁREAS ESTRATÉGICAS DEFINIDAS”, NO TIENE CONFIGURADO EL SOPORTE PARA LA VERIFICACIÓN DE LA INFORMACIÓN  REPORTADA POR LA ENTIDAD, PARA EL CUMPLIMIENTO DE LA META DE PLAN DE DESARROLLO."/>
    <n v="1"/>
    <s v="REPORTAR EN EL POA AVANCES DEL PROYECTO DE INVERSIÓN 979 DE SCAAV DE ACUERDO CON LA HOJA DE VIDA DEL INDICADOR."/>
    <m/>
    <s v="REPORTES DEL PROYECTO EN EL POA"/>
    <s v="REPORTES EFECTUADOS EN EL POA/TOTAL DE REPORTES PROGRAMADOS EN EL POA"/>
    <n v="1"/>
    <s v="2017-11-22"/>
    <s v="2018-11-21"/>
    <n v="52"/>
    <n v="0"/>
    <n v="0"/>
    <n v="0"/>
    <n v="0"/>
    <n v="0"/>
    <m/>
    <x v="0"/>
    <x v="6"/>
    <m/>
  </r>
  <r>
    <s v="N/A"/>
    <s v="3.1.2"/>
    <s v="HALLAZGO ADMINISTRATIVO CON PRESUNTA INCIDENCIA DISCIPLINARIA, POR NO CONTAR CON LOS PMA DE LOS HUMEDALES EL TUNJO, SALITRE Y LA ISLA, Y POR NO CONSIDERAR EN SU INTERVENCIÓN EL PROTOCOLO DE RECUPERACIÓN Y REHABILITACIÓN ECOLÓGICA DE HUMEDALES."/>
    <s v="INCUMPLIMIENTO EN LOS PROTOCOLOS DE INTERVENCION DE LOS HUMEDALES EL TUNJO, SALITRE Y LA ISLA"/>
    <n v="1"/>
    <s v="CUMPLIR CON LA INTERVENCIÓN EN LOS HUMEDALES EL TUNJO Y SALITRE SEGÚN LO ESTABLECIDO EN EL PROTOCOLO DE RECUPERACAIÓN Y REHABILITACIÓN ECOLÓGICA DE HUMEDALES EN CENTROS URBANOS MIENTRAS SE FORMULAN O CULMINAN LOS PMA"/>
    <m/>
    <s v="CUMPLIMIENTO DE LOS PROTOCOLOS DE INTERVENCION DE LOS 2 HUMEDALES"/>
    <s v="ACTIVIDADES EJECUTADAS DURANTE EL PERIODO / ACTIVIDADES PROGRAMADAS PARA EL PERIODO"/>
    <n v="100"/>
    <s v="2018-02-12"/>
    <s v="2018-12-31"/>
    <n v="46"/>
    <n v="0"/>
    <n v="0"/>
    <n v="0"/>
    <n v="0"/>
    <n v="0"/>
    <m/>
    <x v="0"/>
    <x v="7"/>
    <m/>
  </r>
  <r>
    <s v="N/A"/>
    <s v="3.1.2"/>
    <s v="HALLAZGO ADMINISTRATIVO CON PRESUNTA INCIDENCIA DISCIPLINARIA, POR NO CONTAR CON LOS PMA DE LOS HUMEDALES EL TUNJO, SALITRE Y LA ISLA, Y POR NO CONSIDERAR EN SU INTERVENCIÓN EL PROTOCOLO DE RECUPERACIÓN Y REHABILITACIÓN ECOLÓGICA DE HUMEDALES."/>
    <s v="FALTAN LOS ACTOS ADMINISTRATIVOS (RESOLUCIÓN DE LA SDA PARA APROBAR LOS PMA DE PEDH EL TUNJO Y EL SALITRE)"/>
    <n v="2"/>
    <s v="ENVIAR A LA DIRECCIÓN LEGAL AMBIENTAL DE LA SECRETARÍA DISTRITAL DE AMBIENTE LOS DOCUMENTOS TÉCNICOS RECIBIDOS PARA SU TRÁMITE DE APROBACIÓN, SEGÚN MARCO NORMATIVO VIGENTE."/>
    <m/>
    <s v="PLANES DE MANEJO APROBADOS."/>
    <s v="PLANES DE MANEJO APROBADOS"/>
    <n v="100"/>
    <s v="2018-02-12"/>
    <s v="2018-12-31"/>
    <n v="46"/>
    <n v="0"/>
    <n v="0"/>
    <n v="0"/>
    <n v="0"/>
    <n v="0"/>
    <m/>
    <x v="0"/>
    <x v="8"/>
    <m/>
  </r>
  <r>
    <s v="N/A"/>
    <s v="3.1.2"/>
    <s v="HALLAZGO ADMINISTRATIVO CON PRESUNTA INCIDENCIA DISCIPLINARIA, POR NO CONTAR CON LOS PMA DE LOS HUMEDALES EL TUNJO, SALITRE Y LA ISLA, Y POR NO CONSIDERAR EN SU INTERVENCIÓN EL PROTOCOLO DE RECUPERACIÓN Y REHABILITACIÓN ECOLÓGICA DE HUMEDALES."/>
    <s v="SE REQUIERE UN PROCESO DE CONSULTA PREVIA CON LA COMUNIDAD INDÍGENA DEL PEDH LA ISLA, DESPUÉS DEL CUAL SE PODRÁ DISEÑAR, PARTICIPATIVAMENTE, EL PMA"/>
    <n v="3"/>
    <s v="ACTUALIZAR EL PROCEDIMIENTO &quot;FORMULACIÓN Y/O AJUSTES DE POLÍTICAS Y/O INSTRUMENTOS DE PLANEACIÓN AMBIENTAL&quot; CÓDIGO 26PM02-PR13- MEDIANTE LA INCLUSIÓN DE UN CONTROL PARA GARANTIZAR LA APLICACIÓN DEL PROCESO DE CONSULTA PREVIA EN CASO DE QUE SE REQUIERA."/>
    <m/>
    <s v="PROCEDIMIENTO AJUSTADO"/>
    <s v="PROCEDIMIENTO AJUSTADO"/>
    <n v="100"/>
    <s v="2018-02-12"/>
    <s v="2018-12-31"/>
    <n v="46"/>
    <n v="0"/>
    <n v="0"/>
    <n v="0"/>
    <n v="0"/>
    <n v="0"/>
    <m/>
    <x v="0"/>
    <x v="8"/>
    <m/>
  </r>
  <r>
    <s v="Control Fiscal Interno"/>
    <s v="3.1.2.2.1"/>
    <s v="HALLAZGO ADMINISTRATIVO CON PRESUNTA INCIDENCIA DISCIPLINARIA POR NO EJERCER LA SDA ACCIONES OPORTUNAS DE CONTROL Y PROTECCIÓN EL CORREDOR ECOLÓGICO DE RONDA–CER DEL RÍO TUNJUELO EN EL ÁREA CORRESPONDIENTE AL PREDIO DENOMINADO LA TURQUESA LOCALIZADO EN LA AC 71 SUR NO. 3J-21"/>
    <s v="SE CONCLUYE QUE LA ENTIDAD A PESAR DE HABER REALIZADO ACCIONES COMO LA MEDIDA PREVENTIVA, PARA LO RELACIONADO CON LA DISPOSICIÓN DE ESCOMBROS Y REQUERIMIENTOS EN MATERIA DE VERTIMIENTOS, RESIDUOS PELIGROSOS Y ALMACENAMIENTO Y DISTRIBUCIÓN DE COMBUSTIBLES,  NO HA EJERCIDO DE MANERA OPORTUNA EL CONTROL Y VIGILANCIA DEL CUMPLIMIENTO DE LAS NORMAS DE PROTECCIÓN AMBIENTAL Y MANEJO DE LOS RECURSOS NATURALES INMERSOS EN ESTE CORREDOR ECOLÓGICO DE RONDA"/>
    <n v="1"/>
    <s v="PRIORIZAR LAS ACCIONES DE CONTROL Y PROTECCIÓN AL CORREDOR ECOLÓGICO DE RONDA– CER DEL RÍO TUNJUELO EN EL ÁREA CORRESPONDIENTE AL PREDIO DENOMINADO LA TURQUESA LOCALIZADO EN LA AC 71 SUR NO. 3J-21, DÁNDOLE IMPULSO AL PROCESO SANCIONATORIO ACTUALMENTE EN CURSO CON EXPEDIENTE  NO. SDA-08-2013-1930."/>
    <m/>
    <s v="AUTO QUE DECRETA PRUEBAS NOTIFICADO"/>
    <s v="AUTO QUE DECRETA PRUEBAS NOTIFICADO"/>
    <n v="1"/>
    <s v="2017-05-24"/>
    <s v="2017-12-31"/>
    <n v="31.571428571428573"/>
    <n v="70"/>
    <n v="1"/>
    <n v="31.571428571428573"/>
    <n v="0"/>
    <n v="0"/>
    <m/>
    <x v="0"/>
    <x v="9"/>
    <m/>
  </r>
  <r>
    <s v="Control Fiscal Interno"/>
    <s v="3.1.2.4.1"/>
    <s v="HALLAZGO ADMINISTRATIVO CON PRESUNTA INCIDENCIA DISCIPLINARIA POR NO CONTAR CON INFORMACIÓN ESPECÍFICA SOBRE LOS RESULTADOS DE LAS COMPENSACIONES POR PARTE DE LAS ENTIDADES QUE HAN REALIZADO OBRAS DE INFRAESTRUCTURA QUE IMPLIQUEN REDUCCIÓN DEL ÁREA VERDE EN ZONA URBANA PARA LAS VIGENCIAS 2008 Y 2009"/>
    <s v="ESTE ENTE DE CONTROL OBSERVA QUE LAS ACTUACIONES ADELANTADAS POR LA SDA FRENTE A LAS ÁREAS VERDES ENDURECIDAS PARA LAS VIGENCIAS 2008 Y 2009 PARA DAR CUMPLIMIENTO AL ACUERDO 327 DE 2008 NO SON OPORTUNAS"/>
    <n v="1"/>
    <s v="SOCIALIZAR EL PROCEDIMIENTO:  &quot;COMPENSACIÓN POR ENDURECIMIENTO DE ZONAS VERDES&quot;, CÓDIGO 126PM03-PR32."/>
    <m/>
    <s v="PROCEDIMIENTO SOCIALIZADO"/>
    <s v="PROCEDIMIENTO SOCIALIZADO"/>
    <n v="1"/>
    <s v="2017-05-24"/>
    <s v="2017-12-31"/>
    <n v="31.571428571428573"/>
    <n v="98"/>
    <n v="1"/>
    <n v="31.571428571428573"/>
    <n v="0"/>
    <n v="0"/>
    <m/>
    <x v="0"/>
    <x v="9"/>
    <m/>
  </r>
  <r>
    <s v="Planes, Programas y Proyectos"/>
    <s v="3.1.3"/>
    <s v="HALLAZGO DE CARÁCTER ADMINISTRATIVO CON PRESUNTA INCIDENCIA DISCIPLINARIA, POR NO EVALUAR EL PLAN DECENAL DE DESCONTAMINACIÓN DEL AIRE PARA BOGOTÁ, DENTRO DE LOS TÉRMINOS PREVISTOS EN EL REGLAMENTO."/>
    <s v="LAS CIRCUNSTANCIAS ESTABLECIDAS SE GENERARON POR UNA GESTIÓN INEFICIENTE, AL NO CUMPLIR ESTRICTAMENTE LA EVALUACIÓN QUE DEBÍA SURTIRSE RESPECTO DEL RESPECTIVO PLAN DECENAL. ELLO IMPIDIÓ CONTAR CON UN DIAGNÓSTICO OPORTUNO, FRENTE AL DESARROLLO Y PERTINENCIA DEL PLAN DECENAL DE DESCONTAMINACIÓN DEL AIRE PARA BOGOTÁ, QUE PERMITIERA ADOPTAR LAS MEDIDAS QUE FUERAN NECESARIAS PARA SU MATERIALIZACIÓN, DENTRO DE LOS TÉRMINOS CORRESPONDIENTES."/>
    <n v="1"/>
    <s v="CUMPLIR CON EL SEGUIMIENTO DEL PDDAB EN LOS TÉRMINOS PREVISTOS EN EL DECRETO 98 DE 2011, EFECTUANDO REVISIÓN EN EL 2018, DEL AVANCE EN EL LOGRO DE LAS METAS ESTABLECIDAS."/>
    <m/>
    <s v="EVALUACIÓN DE PDDAB"/>
    <s v="PDDAB EVALUADO"/>
    <n v="1"/>
    <s v="2017-08-28"/>
    <s v="2018-08-25"/>
    <n v="51.714285714285715"/>
    <n v="0"/>
    <n v="0"/>
    <n v="0"/>
    <n v="0"/>
    <n v="0"/>
    <m/>
    <x v="0"/>
    <x v="6"/>
    <m/>
  </r>
  <r>
    <s v="N/A"/>
    <s v="3.1.3"/>
    <s v="HALLAZGO ADMINISTRATIVO, POR EL INADECUADO DESARROLLO DE ALGUNAS ACTIVIDADES CORRESPONDIENTES A LAS CINCO (5) ESTRATEGIAS PARA LA EJECUCIÓN DE LOS PMAS APROBADOS."/>
    <s v="PROGRAMAS Y PROYECTOS DE LOS PMAS, ATENDIDOS PARCIALMENTE O SIN EJECUTAR"/>
    <n v="1"/>
    <s v="REVISAR LOS PMAS CON EL FIN DE PRIORIZAR LOS QUE REQUIERAN ACTUALIZACIÓN, DE CONFORMIDAD CON LO ESTIPULADO EN LA RESOLUCIÓN NO. 196 DE 2006 DEL MINISTERIO DE AMBIENTE Y DESARROLLO SOSTENIBLE."/>
    <m/>
    <s v="PRIORIZACIÓN PMA PARA ACTUALIZACIÓN"/>
    <s v="PMA ACTUALIZADOS / PMA PRIORIZADOS PARA ACTUALIZACIÓN"/>
    <n v="100"/>
    <s v="2018-02-12"/>
    <s v="2018-12-31"/>
    <n v="46"/>
    <n v="0"/>
    <n v="0"/>
    <n v="0"/>
    <n v="0"/>
    <n v="0"/>
    <m/>
    <x v="0"/>
    <x v="7"/>
    <m/>
  </r>
  <r>
    <s v="N/A"/>
    <s v="3.1.3"/>
    <s v="HALLAZGO ADMINISTRATIVO POR LA DEFICIENTE IMPLEMENTACIÓN DEL PROCEDIMIENTO 126PM04-PR14 - VERSIÓN 5.0. “MONITOREO, SEGUIMIENTO Y CONTROL DE RUIDO EN EL DISTRITO CAPITAL”."/>
    <s v="DEFICIENTE IMPLEMENTACIÓN DEL PROCEDIMIENTO 126PM04-PR14 - VERSIÓN 5.0. ; SE PRESENTA INCUMPLIMIENTO DEL PROCEDIMIENTO, ASÍ COMO LOS LITERALES LITERAL J Y K DEL ARTÍCULO 3 DE LA LEY 152 DE 1994, EN TANTO QUE EN MATERIA DEL SISTEMA DE CONTROL INTERNO NO SE OBSERVA LO ESTABLECIDO EN LOS LITERALES B, D, E, F Y H DEL ARTÍCULO 2º DE LA LEY 87 DE 1993 Y EL ARTÍCULO 3 DE LA LEY 1712 DE 2014 - ‘PRINCIPIO DE CALIDAD DE LA INFORMACIÓN’."/>
    <n v="1"/>
    <s v="SOCIALIZACIÓN DEL PROCEDIMIENTO 126PM04-PR14 “MONITOREO, SEGUIMIENTO Y CONTROL DE RUIDO EN EL DISTRITO CAPITAL”"/>
    <m/>
    <s v="PROCEDIMIENTO SOCIALIZADO"/>
    <s v="NO. DE SOCIALIZACIONES REALIZADAS /NO. DE SOCIALIZACIONES PROGRAMADAS DEL GRUPO RUIDO"/>
    <n v="1"/>
    <s v="2017-11-22"/>
    <s v="2018-06-30"/>
    <n v="31.428571428571427"/>
    <n v="0"/>
    <n v="0"/>
    <n v="0"/>
    <n v="0"/>
    <n v="0"/>
    <m/>
    <x v="0"/>
    <x v="6"/>
    <m/>
  </r>
  <r>
    <s v="N/A"/>
    <s v="3.1.4"/>
    <s v="HALLAZGO ADMINISTRATIVO, POR LA INADECUADA PLANEACIÓN DE LAS ACTIVIDADES PROGRAMADAS PARA LA META 24 DEL PROYECTO 574."/>
    <s v="INADECUADA PLANEACIÓN DE LAS ACTIVIDADES PROGRAMADAS PARA LA META 24 DEL PROYECTO 574; LA SDA REALIZA UN PLAN DE ACCIÓN ANUAL EN EL CUAL DISCRIMINA LAS ACTIVIDADES A REALIZAR POR META DE CADA VIGENCIA. CARECE ENTONCES DE EVIDENCIA DOCUMENTAL QUE DÉ CUENTA DE EJERCICIOS DE PLANEACIÓN Y PRIORIZACIÓN DE LOS TEMAS U ZONAS A INTERVENIR EN LA VIGENCIA, DE ACUERDO CON LAS ACTIVIDADES PROPUESTAS EN EL PLAN DE ACCIÓN ANUAL, AUN CUANDO SE POSEE INFORMACIÓN SOBRE PUNTOS CRÍTICOS, ÁREAS CRÍTICAS."/>
    <n v="1"/>
    <s v="CONSOLIDAR LA EVIDENCIA DOCUMENTAL (REGISTROS) QUE DE CUENTA DE LOS EJERCICIOS DE PLANEACIÓN DE LAS ACTIVIDADES PROPUESTAS EN EL PLAN DE ACCIÓN ANUAL PARA EL CUMPLIMIENTO DE LA META PROPUESTA EN EL PROYECTO 979, EN EL SERVIDOR DE LA ENTIDAD"/>
    <m/>
    <s v="REGISTROS DOCUMENTALES REPORTADOS  EN EL SERVIDOR DE LA ENTIDAD CON LAS EVIDENCIAS DE SOPORTE"/>
    <s v="NO. DE REGISTROS DOCUMENTALES CON EVIDENCIAS, REGISTRADOS EN EL SERVIDOR DE LA ENTIDAD POR PARTE DEL GRUPO RUIDO/NO. TOTAL DE REGISTROS EN EL SERVIDOR"/>
    <n v="1"/>
    <s v="2017-11-22"/>
    <s v="2018-06-30"/>
    <n v="31.428571428571427"/>
    <n v="0"/>
    <n v="0"/>
    <n v="0"/>
    <n v="0"/>
    <n v="0"/>
    <m/>
    <x v="0"/>
    <x v="6"/>
    <m/>
  </r>
  <r>
    <s v="N/A"/>
    <s v="3.1.4"/>
    <s v="HALLAZGO ADMINISTRATIVO CON PRESUNTA INCIDENCIA DISCIPLINARIA, POR LA FALTA DE SEGUIMIENTO Y EXIGENCIA DE AVANCES, FRENTE AL CUMPLIMIENTO DE ALGUNAS ESTRATEGIAS DE LOS PMAS, APROBADOS A LA FECHA."/>
    <s v="FALTAN INDICADORES DE RESULTADO Y DE GRADO DE AVANCE AL CUMPLIMIENTO EN LA IMPLEMENTACIÓN DE LOS PMAS"/>
    <n v="1"/>
    <s v="IMPLEMENTAR UNA HERRAMIENTA QUE PERMITA REALIZAR SEGUIMIENTO AL CUMPLIMIENTO DE LAS ACCIONES ESTABLECIDAS EN LOS PMAS."/>
    <m/>
    <s v="IMPLEMENTACIÓN DE HERRAMIENTA"/>
    <s v="HERRAMIENTA EN FUNCIONAMIENTO"/>
    <n v="100"/>
    <s v="2018-02-12"/>
    <s v="2018-12-31"/>
    <n v="46"/>
    <n v="0"/>
    <n v="0"/>
    <n v="0"/>
    <n v="0"/>
    <n v="0"/>
    <m/>
    <x v="0"/>
    <x v="7"/>
    <m/>
  </r>
  <r>
    <s v="N/A"/>
    <s v="3.1.4"/>
    <s v="HALLAZGO ADMINISTRATIVO CON PRESUNTA INCIDENCIA DISCIPLINARIA, POR LA FALTA DE SEGUIMIENTO Y EXIGENCIA DE AVANCES, FRENTE AL CUMPLIMIENTO DE ALGUNAS ESTRATEGIAS DE LOS PMAS, APROBADOS A LA FECHA."/>
    <s v="BAJA EXIGENCIA AL CUMPLIMIENTO DE LA IMPLEMENTACIÓN DE LOS PMAS POR PARTE DE LOS ACTORES INTERNOS Y EXTERNOS INVOLUCRADOS"/>
    <n v="2"/>
    <s v="REALIZAR ALERTAS DE SEGUIMIENTO, A LAS DEPENDENCIAS RESPONSABLES  DE LAS ACCIONES DE CONTROL POR INCUMPLIMIENTOS EN LA IMPLEMENTACIÓN DE LOS PMAS"/>
    <m/>
    <s v="REQUERIMIENTOS INTERNOS Y EXTERNOS"/>
    <s v="REQUERIMIENTOS CON SEGUIMIENTO / REQUERIMIENTOS REALIZADOS"/>
    <n v="0.5"/>
    <s v="2018-02-12"/>
    <s v="2018-12-31"/>
    <n v="46"/>
    <n v="0"/>
    <n v="0"/>
    <n v="0"/>
    <n v="0"/>
    <n v="0"/>
    <m/>
    <x v="0"/>
    <x v="7"/>
    <m/>
  </r>
  <r>
    <s v="Planes, Programas y Proyectos"/>
    <s v="3.1.4"/>
    <s v="HALLAZGO DE CARÁCTER ADMINISTRATIVO CON PRESUNTA INCIDENCIA DISCIPLINARIA, POR LA DEFICIENCIA DE INDICADORES PARA EL SEGUIMIENTO Y CONTROL A LA GESTIÓN MISIONAL DE LA SDA."/>
    <s v="LOS HECHOS EXPUESTOS SE GENERAN POR CUANTO LA SDA NO ESTRUCTURA LAS HERRAMIENTAS ADECUADAS DE MEDICIÓN, COMO LO SON LOS INDICADORES, QUE PERMITAN EVALUAR LA GESTIÓN DE LAS ACCIONES REALIZADAS COMO AUTORIDAD AMBIENTAL, CON LA DEBIDA SUFICIENCIA Y CALIDAD PARA LA TOMA DE DECISIONES."/>
    <n v="1"/>
    <s v="HACER SEGUIMIENTO SEMESTRAL AL INDICADOR QUE PERMITE EVALUAR EL AVANCE EN EL DESARROLLO DE LA FORMULACIÓN E IMPLEMENTACIÓN DE PROYECTOS DEL PLAN DE DESCONTAMINACIÓN DEL AIRE PARA BOGOTÁ Y EFECTUAR LOS CORRECTIVOS NECESARIOS."/>
    <m/>
    <s v="SEGUIMIENTO AL INDICADOR DE GESTIÓN QUE PERMITE EVALUAR EL PLAN DECENAL DE DESCONTAMINACIÓN DEL AIRE"/>
    <s v="SEGUIMIENTOS REALIZADOS / SEGUIMIENTOS PROGRAMADOS"/>
    <n v="2"/>
    <s v="2017-08-28"/>
    <s v="2018-07-31"/>
    <n v="48.142857142857146"/>
    <n v="0"/>
    <n v="0"/>
    <n v="0"/>
    <n v="0"/>
    <n v="0"/>
    <m/>
    <x v="0"/>
    <x v="6"/>
    <m/>
  </r>
  <r>
    <s v="Planes, Programas y Proyectos"/>
    <s v="3.1.5"/>
    <s v="HALLAZGO DE CARÁCTER ADMINISTRATIVO CON PRESUNTA INCIDENCIA DISCIPLINARIA, POR NO CONTAR CON UN PROCEDIMIENTO PARA ACTUALIZACIÓN Y CONSOLIDACIÓN DEL INVENTARIO DE FUENTES FIJAS DE EMISIONES ATMOSFÉRICAS."/>
    <s v="LO ANTERIOR SE DEBE A QUE LA SDA NO DIO CUMPLIMIENTO AL MARCO NORMATIVO DEFINIDO PARA EL CONTROL Y SEGUIMIENTO POR FUENTES FIJAS DE EMISIONES ATMOSFÉRICAS, ASÍ COMO IMPLEMENTAR ACCIONES DE MEJORA PARA EL EJERCICIO DE AUTORIDAD AMBIENTAL EN EL TEMA DE EMISIONES ATMOSFÉRICAS POR FUENTES FIJAS. LA DEFICIENCIA DE LA INFORMACIÓN CONSOLIDADA, ASÍ COMO LA CARENCIA DE HERRAMIENTAS DE ANÁLISIS DE LA MISMA, IMPIDE QUE SEA OPORTUNA, VERAZ Y CONFIABLE PARA LA TOMA DE  DECISIONES"/>
    <n v="1"/>
    <s v="ESTABLECER UN PROCEDIMIENTO PARA ACTUALIZACIÓN Y CONSOLIDACIÓN DEL INVENTARIO DE FUENTES FIJAS INDUSTRIALES."/>
    <m/>
    <s v="PROCEDIMIENTO INVENTARIO DE FUENTES FIJAS INDUSTRIALES"/>
    <s v="PROCEDIMIENTO APROBADO MEDIANTE RESOLUCIÓN."/>
    <n v="1"/>
    <s v="2017-08-28"/>
    <s v="2018-08-25"/>
    <n v="51.714285714285715"/>
    <n v="0"/>
    <n v="0"/>
    <n v="0"/>
    <n v="0"/>
    <n v="0"/>
    <m/>
    <x v="0"/>
    <x v="6"/>
    <m/>
  </r>
  <r>
    <s v="N/A"/>
    <s v="3.1.5"/>
    <s v="HALLAZGO ADMINISTRATIVO, POR NO CONTAR CON UNA PERMANENTE ADMINISTRACIÓN DE LOS PARQUES ECOLÓGICOS DISTRITALES DE HUMEDAL, PARA GARANTIZAR SU CONSERVACIÓN Y RECUPERACIÓN"/>
    <s v="LOS PEDH PRESENTAN LAPSOS SIN ADMINISTRACIÓN, CONTRATOS  CON DURACIÓN PROMEDIO DE 8 MESES"/>
    <n v="1"/>
    <s v="PLANTEAR PLAN DE CONTINGENCIA DE ADMINISTRACIÓN DE LOS PEDH, A EFECTOS DE GARANTIZAR SU ADMINISTRACIÓN CONSTANTE."/>
    <m/>
    <s v="PLAN DE CONTINGENCIA ELABORADO"/>
    <s v="PLAN DE CONTINGENCIA ELABORADO"/>
    <n v="100"/>
    <s v="2018-02-12"/>
    <s v="2018-12-31"/>
    <n v="46"/>
    <n v="0"/>
    <n v="0"/>
    <n v="0"/>
    <n v="0"/>
    <n v="0"/>
    <m/>
    <x v="0"/>
    <x v="10"/>
    <m/>
  </r>
  <r>
    <s v="N/A"/>
    <s v="3.1.5"/>
    <s v="HALLAZGO ADMINISTRATIVO CON PRESUNTA INCIDENCIA DISCIPLINARIA, POR INCUMPLIMIENTO DE ALGUNAS OBLIGACIONES DEL CONVENIO INTERADMINISTRATIVO 033 DE 2011."/>
    <s v="SE IDENTIFICARON DOS INFORMES TÉCNICOS RELACIONADOS CON LA EVALUACIÓN DE LOS NIVELES DE RUIDO DE AERONAVES EN ZONAS ALEDAÑAS AL AEROPUERTO INTERNACIONAL EL DORADO, LOS CUALES CORRESPONDEN AL PRIMER Y SEGUNDO SEMESTRE DE 2015."/>
    <n v="1"/>
    <s v="ACTUALIZAR EL PROCEDIMIENTO &quot;OPERACIÓN DEL SISTEMA DE MONITOREO Y VIGILANCIA DE RUIDO DEL AEROPUERTO EL DORADO&quot; (126PM04-PR13)."/>
    <m/>
    <s v="PROCEDIMIENTO ACTUALIZADO"/>
    <s v="PROCEDIMIENTO ACTUALIZADO"/>
    <n v="1"/>
    <s v="2017-11-22"/>
    <s v="2018-11-21"/>
    <n v="52"/>
    <n v="0"/>
    <n v="0"/>
    <n v="0"/>
    <n v="0"/>
    <n v="0"/>
    <m/>
    <x v="0"/>
    <x v="6"/>
    <m/>
  </r>
  <r>
    <s v="N/A"/>
    <s v="3.1.6"/>
    <s v="HALLAZGO ADMINISTRATIVO, POR DEFICIENCIAS EN LA ADMINISTRACIÓN DE LOS DATOS GENERADOS POR LOS EQUIPOS DE LA RED DE MONITOREO DEL AEROPUERTO EL DORADO"/>
    <s v="LAS 5 ESTACIONES Y LA RED DE MONITOREO ESTÁN EN FUNCIONAMIENTO Y ARROJAN RESULTADOS, ESTOS NO SE PUEDEN COMPARAR NI CORRELACIONAR, PORQUE NO SE CUENTA CON LA INFORMACIÓN QUE BRINDABA LA AERONÁUTICA CIVIL A TRAVÉS DEL RADAR. NO EXISTE UN SOPORTE TÉCNICO QUE DÉ CUENTA DE LOS BENEFICIOS EN LA UTILIZACIÓN DE LOS RESULTADOS QUE ESTÁN GENERANDO TANTO LAS 5 ESTACIONES DE MONITOREO DE PRESIÓN SONORA, COMO LA RED DE MONITOREO UBICADA EN EL AEROPUERTO INTERNACIONAL EL DORADO."/>
    <n v="1"/>
    <s v="IMPLEMENTAR UN SISTEMA DE GENERACIÓN DE DATOS DE VUELO, PARA CORRELACIONAR LOS INDICADORES ACÚSTICOS DE LAS ESTACIONES DE MONITOREO DE RUIDO."/>
    <m/>
    <s v="SISTEMA DE GENERACIÓN IMPLEMENTADO"/>
    <s v="NO. DE SISTEMAS IMPLEMENTADOS"/>
    <n v="1"/>
    <s v="2017-11-22"/>
    <s v="2018-11-21"/>
    <n v="52"/>
    <n v="0"/>
    <n v="0"/>
    <n v="0"/>
    <n v="0"/>
    <n v="0"/>
    <m/>
    <x v="0"/>
    <x v="6"/>
    <m/>
  </r>
  <r>
    <s v="N/A"/>
    <s v="3.1.6"/>
    <s v="HALLAZGO ADMINISTRATIVO CON PRESUNTA INCIDENCIA DISCIPLINARIA, POR LA FALTA DE MEDIDAS ADOPTADAS FRENTE A FACTORES DE DETERIORO DE LOS DIFERENTES PARQUES ECOLÓGICOS DE HUMEDAL DEL DISTRITO CAPITAL."/>
    <s v="INSUFICIENTE APLICACIÓN DE MEDIDAS PREVENTIVAS Y SANCIONES FRENTE A INCUMPLIMIENTOS EN LA IMPLEMENTACIÓN DE LOS PMA Y/O FACTORES DE DETERIORO EN LOS PEDH"/>
    <n v="1"/>
    <s v="REALIZAR INFORMES TÉCNICOS  PARA REMITIRLOS LOS QUE PRESENTEN INFRACCIONES  O  FACTORES DE DETERIORO A LA DCA PARA QUE SE ADELANTEN LOS PROCESOS PERTINENTES"/>
    <m/>
    <s v="INFORMES TÉCNICOS REMITIDOS"/>
    <s v="NO. DE INFORMES REMITIDOS A DCA PARA ADELANTAR PROCESOS DURANTE EL PERIODO"/>
    <n v="100"/>
    <s v="2018-02-12"/>
    <s v="2018-12-31"/>
    <n v="46"/>
    <n v="0"/>
    <n v="0"/>
    <n v="0"/>
    <n v="0"/>
    <n v="0"/>
    <m/>
    <x v="0"/>
    <x v="7"/>
    <m/>
  </r>
  <r>
    <s v="Planes, Programas y Proyectos"/>
    <s v="3.1.7"/>
    <s v="HALLAZGO DE CARÁCTER ADMINISTRATIVO CON PRESUNTA INCIDENCIA DISCIPLINARIA, POR NO GESTIONAR NI IMPULSAR LOS PROCESOS SANCIONATORIOS AMBIENTALES INICIADOS EN LA SUBDIRECCIÓN DE CALIDAD DEL AIRE, AUDITIVA Y VISUAL."/>
    <s v="LO EXPUESTO SE GENERÓ POR UNA INEFICAZ GESTIÓN DE LA ENTIDAD, FRENTE A LOS PROCESOS SANCIONATORIOS INICIADOS, ADEMÁS DE NO OBSERVAR LOS PRINCIPIOS QUE REGULAN LA FUNCIÓN ADMINISTRATIVA Y ESE ÁMBITO DE ACTUACIÓN, LO CUAL EVIDENCIA QUE EL SISTEMA DE CONTROL INTERNO DE LA ENTIDAD NO OPERA DE CONFORMIDAD CON EL MARCO NORMATIVO, PARA EVITAR QUE SE CONSOLIDEN PERMANENTEMENTE SITUACIONES DE INCUMPLIMIENTO COMO LAS REFERIDAS."/>
    <n v="1"/>
    <s v="VERIFICAR EL ESTADO ACTUAL DE LOS 99 PROCESOS SANCIONATORIOS IDENTIFICADOS  CON EL FIN DE REALIZAR EL IMPULSO PROCESAL NECESARIO PARA DAR TRÁMITE DE ACUERDO A LO SEÑALADO EN LA LEY 1333 DE 2009."/>
    <m/>
    <s v="IMPULSO PROCESAL DE LOS PROCESOS SANCIONATORIOS IDENTIFICADOS"/>
    <s v="PROCESOS SANCIONATORIOS IMPULSADOS / PROCESOS IDENTIFICADOS POR IMPULSAR"/>
    <n v="99"/>
    <s v="2017-08-28"/>
    <s v="2018-08-25"/>
    <n v="51.714285714285715"/>
    <n v="0"/>
    <n v="0"/>
    <n v="0"/>
    <n v="0"/>
    <n v="0"/>
    <m/>
    <x v="0"/>
    <x v="11"/>
    <m/>
  </r>
  <r>
    <s v="N/A"/>
    <s v="3.1.7"/>
    <s v="HALLAZGO ADMINISTRATIVO CON PRESUNTA INCIDENCIA DISCIPLINARIA, POR LA FALTA DE GESTIÓN EN EL CONTROL DE LA CONTAMINACIÓN AUDITIVA DE LAS LOCALIDADES ALEDAÑAS AL AEROPUERTO EL DORADO"/>
    <s v="REALIZAR SEGUIMIENTO DE RESPUESTAS TRIMESTRAL REMITIDAS AL ANLA"/>
    <n v="1"/>
    <s v="REALIZAR SEGUIMIENTO DE RESPUESTAS TRIMESTRAL REMITIDAS AL ANLA"/>
    <m/>
    <s v="SEGUIMIENTO TRIMESTRAL REMITIDAS AL ANLA"/>
    <s v="NO. DE SEGUIMIENTOS REALIZADOS EN EL TRIMESTRE/ NO. TOTAL  DE SEGUIMIENTOS PROGRAMADOS EN EL TRIMESTRE"/>
    <n v="1"/>
    <s v="2017-11-22"/>
    <s v="2018-11-21"/>
    <n v="52"/>
    <n v="0"/>
    <n v="0"/>
    <n v="0"/>
    <n v="0"/>
    <n v="0"/>
    <m/>
    <x v="0"/>
    <x v="6"/>
    <m/>
  </r>
  <r>
    <s v="N/A"/>
    <s v="3.1.7"/>
    <s v="HALLAZGO ADMINISTRATIVO CON PRESUNTA INCIDENCIA DISCIPLINARIA, POR LA FALTA DE GESTIÓN EN EL CONTROL DE LA CONTAMINACIÓN AUDITIVA DE LAS LOCALIDADES ALEDAÑAS AL AEROPUERTO EL DORADO"/>
    <s v="LA SDA NO EJECUTA LA OBLIGACIÓN DE PREVENCIÓN Y CORRECCIÓN DE LA CONTAMINACIÓN AUDITIVA, ASÍ COMO ESTABLECER LA RESPECTIVA RED DE MONITOREO, DE ACUERDO CON EL DECRETO DISTRITAL 109 DE 2009, MODIFICADO POR EL DECRETO DISTRITAL 175 DE 2009."/>
    <n v="2"/>
    <s v="ACTUALIZAR EL PROCEDIMIENTO &quot;ACTUALIZACIÓN DE LAS ZONAS CRITICAS DE LAS MAPAS DE RUIDO DE BOGOTÁ &quot; (126PM04-PR58)"/>
    <m/>
    <s v="PROCEDIMIENTO ACTUALIZADO"/>
    <s v="NO. DE PROCEDIMIENTOS ACTUALIZADOS"/>
    <n v="0.01"/>
    <s v="2017-11-22"/>
    <s v="2018-11-21"/>
    <n v="52"/>
    <n v="0"/>
    <n v="0"/>
    <n v="0"/>
    <n v="0"/>
    <n v="0"/>
    <m/>
    <x v="0"/>
    <x v="6"/>
    <m/>
  </r>
  <r>
    <s v="N/A"/>
    <s v="3.1.8"/>
    <s v="HALLAZGO ADMINISTRATIVO CON PRESUNTA INCIDENCIA DISCIPLINARIA, POR NO EFECTUAR LA LIQUIDACIÓN Y COBRO DEL SERVICIO DE SEGUIMIENTO Y EVALUACIÓN, RESPECTO DE LOS CONCEPTOS TÉCNICOS QUE EN RELACIÓN CON LAS ESTACIONES DE SERVICIO SE HAN GENERADO."/>
    <s v="LAS CIRCUNSTANCIAS DESCRITAS SE ORIGINAN POR LA FALTA DE GESTIÓN DE LA SDA, QUE NO OBSERVA LOS PROCEDIMIENTOS NI EL RESPECTIVO MARCO NORMATIVO, HABIDA CUENTA QUE UNA VEZ REALIZADOS JOS CONCEPTOS TÉCNICOS, NO SE LLEVAN A CABO LAS ACTUACIONES ADMINISTRATIVAS PARA SUS RESPECTIVOS COBROS, DENTRO DE UN INEFICAZ Y ANTIECONÓMICO DESEMPEÑO DE LA ENTIDAD EN ESE CONTEXTO LO QUE CONLLEVA A QUE LA ENTIDAD NO PERCIBA LOS RECURSOS QUE POR ESOS CONCEPTOS TIENEN QUE RECAUDARSE."/>
    <n v="1"/>
    <s v="REALIZAR LAS ACTUACIONES ADMINISTRATIVAS RELACIONADAS CON EL COBRO POR EL SERVICIO DE SEGUIMIENTO AL PERMISO DE VERTIMIENTOS DE LAS EDS. LA LIQUIDACIÓN  DE EVALUACIÓN DEL TRÁMITE PERMISIVO NO PROCEDE POR PARTE DE LA SDA (LE CORRESPONDE AL USUARIO)."/>
    <m/>
    <s v="ACTUACIONES ADMINISTRATIVAS DE COBRO POR SEGUIMIENTO"/>
    <s v="ACTUACIONES ADMINISTRATIVAS DE SEGUIMIENTO  REALIZADAS A  PERMISOS DE VERTIMIENTOS /TOTAL (50) DE USUARIOS QUE APLICAN PARA COBRO POR SEGUIMIENTO *100"/>
    <n v="1"/>
    <s v="2016-09-02"/>
    <s v="2017-05-31"/>
    <n v="38.714285714285715"/>
    <n v="30"/>
    <n v="1"/>
    <n v="38.714285714285715"/>
    <n v="0"/>
    <n v="0"/>
    <m/>
    <x v="0"/>
    <x v="2"/>
    <m/>
  </r>
  <r>
    <s v="Planes, Programas y Proyectos"/>
    <s v="3.1.8"/>
    <s v="HALLAZGO DE CARÁCTER ADMINISTRATIVO, POR EL DEFICIENTE SEGUIMIENTO A LAS ACCIONES DE LA SDA PARA EL CONTROL A FUENTES FIJAS DE EMISIONES ATMOSFÉRICAS."/>
    <s v="LO ANTERIOR SE DEBE A QUE LA ENTIDAD GENERA DIRECTRICES U OTRO TIPO DE COMUNICACIONES, EN EL MARCO DE LA GESTIÓN MISIONAL RELACIONADA CON LAS EMISIONES ATMOSFÉRICAS, SIN PREVER ESTRUCTURAS DE POSTERIOR VERIFICACIÓN."/>
    <n v="1"/>
    <s v="INTEGRAR LA INFORMACIÓN DE LAS BASES DE DATOS DE FUENTES FIJAS EN UNA BASE UNIFICADA PARA EL CONTROL Y SEGUIMIENTO POR PARTE DE LA SUBDIRECCIÓN Y LA TOMA DE DECISIONES."/>
    <m/>
    <s v="INTEGRACION DE BASE DE DATOS"/>
    <s v="BASE DE DATOS CONSOLIDADA"/>
    <n v="1"/>
    <s v="2017-08-28"/>
    <s v="2018-08-25"/>
    <n v="51.714285714285715"/>
    <n v="0"/>
    <n v="0"/>
    <n v="0"/>
    <n v="0"/>
    <n v="0"/>
    <m/>
    <x v="0"/>
    <x v="6"/>
    <m/>
  </r>
  <r>
    <s v="Gestión Contractual"/>
    <s v="3.16"/>
    <s v="HALLAZGO ADMINISTRATIVO CON PRESUNTA INCIDENCIA DISCIPLINARIA POR RECURSOS EJECUTADOS EN CUANTÍA DE $111 MILLONES, EN LA META 6 DE LA LÍNEA DE ACCIÓN “CONTROL INTEGRAL A LA GENERACIÓN Y DISPOSICIÓN FINAL DE ESCOMBROS DE BOGOTÁ” REPORTADOS POR LA ENTIDAD EN SEGPLAN PARA LA VIGENCIA 2013"/>
    <s v="POR EJECUTAR 111 MILLONES DE PESOS PARA HACER SEGUIMIENTO AL 100% DE LAS PLANTAS DE TRATAMIENTO Y APROVECHAMIENTO INEXISTENTES."/>
    <n v="1"/>
    <s v="A PARTIR DE LAS SEÑALES QUE REPORTE EL SEGUIMIENTO AL CUMPLIMIENTO DE METAS A TRAVÉS DE SEGPLAN, GENERAR LOS CORRECTIVOS QUE CORRESPONDAN PARA GARANTIZAR EL CUMPLIMIENTO DE LAS METAS RELACIONADAS CON MANEJO DE ESCOMBROS."/>
    <m/>
    <s v="CORRECTIVOS IMPLEMENTADOS"/>
    <s v="ALERTAS EMITIDAS/ CORRECTIVOS IMPLEMENTADOS"/>
    <n v="1"/>
    <s v="2017-01-30"/>
    <s v="2017-12-31"/>
    <n v="47.857142857142854"/>
    <n v="100"/>
    <n v="1"/>
    <n v="47.857142857142854"/>
    <n v="0"/>
    <n v="0"/>
    <m/>
    <x v="0"/>
    <x v="9"/>
    <m/>
  </r>
  <r>
    <s v="Gestión Contractual"/>
    <s v="3.2"/>
    <s v="HALLAZGO ADMINISTRATIVO CON PRESUNTA INCIDENCIA DISCIPLINARIA POR EL INCUMPLIMIENTO DE METAS ESTABLECIDAS EN EL PROYECTO DE INVERSIÓN 826 “CONTROL Y GESTIÓN AMBIENTAL A RESIDUOS PELIGROSOS ORGÁNICOS Y ESCOMBROS GENERADOS EN BOGOTÁ” LÍNEA DE ACCIÓN “CONTROL INTEGRAL A LA GENERACIÓN Y DISPOSICIÓN FINAL DE ESCOMBROS DE BOGOTÁ” VIGENCIAS 2013 A 30 DE JUNIO DE 2016"/>
    <s v="LOS CONTRATOS 184-2013, 205-2013, 175-2014, 645-2013, 178-2014, 048-2014, NO LE APORTAN DIRECTAMENTE A LA META POR LA CUAL SALEN LOS RECURSOS PARA LA CONTRATACIÓN."/>
    <n v="1"/>
    <s v="A PARTIR DE LAS SEÑALES QUE REPORTE EL SEGUIMIENTO AL CUMPLIMIENTO DE METAS A TRAVÉS DE SEGPLAN, GENERAR LOS CORRECTIVOS QUE CORRESPONDAN PARA GARANTIZAR EL CUMPLIMIENTO DE LAS METAS RELACIONADAS CON MANEJO DE ESCOMBROS."/>
    <m/>
    <s v="CORRECTIVOS IMPLEMENTADOS"/>
    <s v="ALERTAS EMITIDAS/ CORRECTIVOS IMPLEMENTADOS"/>
    <n v="1"/>
    <s v="2017-01-30"/>
    <s v="2017-12-31"/>
    <n v="47.857142857142854"/>
    <n v="100"/>
    <n v="1"/>
    <n v="47.857142857142854"/>
    <n v="0"/>
    <n v="0"/>
    <m/>
    <x v="0"/>
    <x v="9"/>
    <m/>
  </r>
  <r>
    <s v="Gestión Contractual"/>
    <s v="3.2.1"/>
    <s v="HALLAZGO DE CARÁCTER ADMINISTRATIVO CON INCIDENCIA FISCAL POR VALOR DE $35.700.000, Y PRESUNTA INCIDENCIA DISCIPLINARIA, POR PACTAR HONORARIOS IMPROCEDENTES, FRENTE A LA EXPERIENCIA PROFESIONAL REQUERIDA EN CARRERAS DE INGENIERÍA."/>
    <s v="LAS CIRCUNSTANCIAS ESTABLECIDAS SE GENERARON POR UNA GESTIÓN FISCAL ANTIECONÓMICA, INEFICAZ E INEFICIENTE, TENIENDO EN CUENTA QUE LA ENTIDAD NO CUMPLE ESTRICTAMENTE LO DISPUESTO PARA EFECTOS DE VERIFICAR LA IDONEIDAD Y EXPERIENCIA EN ESA TIPOLOGÍA CONTRACTUAL, EN ORDEN A DEFINIR ADECUADAMENTE LOS HONORARIOS QUE CORRESPONDE SEGÚN LA NATURALEZA DEL OBJETO DE QUE SE TRATE."/>
    <n v="1"/>
    <s v="REVISAR LA RESOLUCIÓN DE HONORARIOS CON EL FIN DE VERIFICAR QUE SE ENCUENTRA ACORDE CON LA NORMATIVIDAD VIGENTE Y DARLE  ESTRICTRO CUMPLIMIENTO EN EL SENTIDO DE LA VERIFICACIÓN DE ESTUDIOS O SUS EQUIVALENTES."/>
    <m/>
    <s v="ACTA DE REVISIÓN DE LA RESOLUCIÓN DE HONORARIOS"/>
    <s v="RESOLUCIÓN DE HONORARIOS REVISADA Y AJUSTADA SEGÚN CONCLUSIONES DEL ACTA."/>
    <n v="1"/>
    <s v="2017-08-28"/>
    <s v="2018-01-30"/>
    <n v="22.142857142857142"/>
    <n v="100"/>
    <n v="1"/>
    <n v="22.142857142857142"/>
    <n v="0"/>
    <n v="0"/>
    <m/>
    <x v="0"/>
    <x v="1"/>
    <m/>
  </r>
  <r>
    <s v="Gestión Contractual"/>
    <s v="3.2.1"/>
    <s v="HALLAZGO ADMINISTRATIVO CON PRESUNTA INCIDENCIA DISCIPLINARIA, POR DEFICIENCIAS EN LA APROBACIÓN DEL ANEXO MODIFICATORIO DE LA GARANTÍA DEL CONTRATO 181 DE 2015"/>
    <s v="COMO PUEDE APRECIARSE, LOS VALORES ASEGURADOS EN EL ANEXO MODIFICATORIO DE LA PÓLIZA, NO SE AJUSTARON A LOS PORCENTAJES PREVISTOS EN LA CLÁUSULA OCTAVA DEL CONTRATO, CUYO REFERENTE ERA LA SUMA TOTAL PACTADA INCLUIDA LA ADICIÓN."/>
    <n v="1"/>
    <s v="SOCIALIZAR EL PROCEDIMIENTO  126 PA 04-PR 37 AL EQUIPO DE TRABAJO DE LA SUBDIRECCIÓN CONTRACTUAL"/>
    <m/>
    <s v="PROCEDIMIENTO SOCIALIZADO"/>
    <s v="NO. DE SOCIALIZACIONES REALIZADAS - SUBDIRECCIÓN CONTRACTUAL /NO. DE SOCIALIZACIONES PROGRAMADAS - SUBDIRECCIÓN CONTRACTUAL"/>
    <n v="1"/>
    <s v="2017-11-22"/>
    <s v="2018-04-30"/>
    <n v="22.714285714285715"/>
    <n v="100"/>
    <n v="1"/>
    <n v="22.714285714285715"/>
    <n v="0"/>
    <n v="0"/>
    <m/>
    <x v="0"/>
    <x v="1"/>
    <m/>
  </r>
  <r>
    <s v="Gestión Contractual"/>
    <s v="3.2.1"/>
    <s v="HALLAZGO ADMINISTRATIVO, POR LA EJECUCIÓN DEL CONTRATO DE PRESTACIÓN DE SERVICIOS PROFESIONALES 1019 DE 2015 POR PARTE DEL CONTRATISTA CESIONARIO, SIN TENER APROBADA LA RESPECTIVA PÓLIZA DE CUMPLIMIENTO."/>
    <s v="FALTA DE CONTROLES EN EL PROCEDIMIENTO 126PA04-PR37 SUSCRIPCIÒN Y LEGALIZACIÒN DE CONTRATOS."/>
    <n v="1"/>
    <s v="ACTUALIZAR EL PROCEDIMIENTO SUSCRIPCIÓN Y LEGALIZACIÓN DE CONTRATOS  CÓDIGO: 126PA04-PR37 EN EL SENTIDO DE INCLUIR LINEAMIENTOS Y POLITICAS DE OPERACIÒN."/>
    <m/>
    <s v="PROCEDIMIENTO ACTUALIZADO"/>
    <s v="PROCEDIMIENTO ACTUALIZADO"/>
    <n v="100"/>
    <s v="2018-02-12"/>
    <s v="2018-12-31"/>
    <n v="46"/>
    <n v="0"/>
    <n v="0"/>
    <n v="0"/>
    <n v="0"/>
    <n v="0"/>
    <m/>
    <x v="0"/>
    <x v="12"/>
    <m/>
  </r>
  <r>
    <s v="N/A"/>
    <s v="3.2.1.10"/>
    <s v="HALLAZGO ADMINISTRATIVO CON PRESUNTA INCIDENCIA DISCIPLINARIA, POR DEFICIENCIA EN LAS ACTUACIONES FRENTE A USUARIOS SIN REGISTRO NI PERMISO DE VERTIMIENTOS ESTANDO OBLIGADOS A ELLO"/>
    <s v="INADECUADA GESTIÓN DE CONTROL Y SEGUIMIENTO A LOS USUARIOS, ESTABLECIMIENTOS E INDUSTRIAS QUE TIENEN EL DEBER DE REGISTRAR SUS VERTIMIENTOS Y EN ESPECIAL DE AQUELLAS QUE DEBEN CONTAR CON EL RESPECTIVO PERMISO. LO MENCIONADO TRAE REPERCUSIONES NEGATIVAS SOBRE EL RECURSO HÍDRICO DE LA CIUDAD CONSIDERANDO QUE SE VIERTEN A LA RED DE ALCANTARILLADO."/>
    <n v="1"/>
    <s v="REALIZAR ACCIONES DE CONTROL Y SEGUIMIENTO SOBRE EL 40% DE LOS USUARIOS QUE FUERON IDENTIFICADOS COMO GENERADORES DE VERTIMIENTOS OBJETO DE REGISTRO O PERMISO DE VERTIMIENTOS. NOTA: ENTIÉNDASE IDENTIFICADOS COMO LA POBLACIÓN DE USUARIOS RELACIONADA"/>
    <m/>
    <s v="ACCIONES DE CONTROL A LOS USUARIOS IDENTIFICADOS COMO GENERADORES DE VERTIMIENTOS"/>
    <s v="ACCIONES DE CONTROL A LOS USUARIOS IDENTIFICADOS COMO GENERADORES DE VERTIMIENTOS / TOTAL DE USUARIOS IDENTIFICADOS COMO GENERADORES DE VERTIMIENTOS OBJETO DE REGISTRO O PERMISO DE VERTIMIENTOS"/>
    <n v="1"/>
    <s v="2017-01-01"/>
    <s v="2017-12-20"/>
    <n v="50.428571428571431"/>
    <n v="75"/>
    <n v="1"/>
    <n v="50.428571428571431"/>
    <n v="0"/>
    <n v="0"/>
    <m/>
    <x v="0"/>
    <x v="2"/>
    <m/>
  </r>
  <r>
    <s v="N/A"/>
    <s v="3.2.1.8"/>
    <s v="HALLAZGO ADMINISTRATIVO POR NO CONTAR CON LOS PLANES DE MANEJO AMBIENTAL DE LOS HUMEDALES DE EL SALITRE, TUNJO Y LA ISLA"/>
    <s v="LA FALTA DE LOS PMA PARA LAS ÁREAS MENCIONADAS, SE ORIGINA EN QUE LA SDA NO LOS HA PRIORIZADO PARA TALES EFECTOS. EL HECHO DE NO CONTAR CON LOS MISMOS, LIMITA LA IMPLEMENTACIÓN DE LAS MEDIDAS QUE SON NECESARIAS PARA SU CONSERVACIÓN Y RECUPERACIÓN Y DEJA EN RIESGO LA PROTECCIÓN Y MEJORAMIENTO DE ESTAS ÁREAS, LAS CUALES CONTIENEN ECOSISTEMAS VALIOSOS Y ACTIVOS NATURALES DE VALOR ÚNICO."/>
    <n v="1"/>
    <s v="FORMULAR LOS PLANES DE MANEJO AMBIENTAL PARA LOS HUMEDALES EL SALITE, EL TUNJO Y LA ISLA."/>
    <m/>
    <s v="PLANES DE MANEJO ADOPTADOS."/>
    <s v="PLANES DE MANEJO ADOPTADOS"/>
    <n v="3"/>
    <s v="2017-01-01"/>
    <s v="2017-12-20"/>
    <n v="50.428571428571431"/>
    <n v="70"/>
    <n v="1"/>
    <n v="50.428571428571431"/>
    <n v="0"/>
    <n v="0"/>
    <m/>
    <x v="0"/>
    <x v="8"/>
    <m/>
  </r>
  <r>
    <s v="N/A"/>
    <s v="3.2.1.9"/>
    <s v="HALLAZGO ADMINISTRATIVO, POR FALTA DE FORTALECIMIENTO EN LAS MEDIDAS COMPLEMENTARIAS DEL MONITOREO A LA CALIDAD Y CANTIDAD DEL AGUA Y DE VERTIMIENTOS A FUENTES SUPERFICIALES."/>
    <s v="LA SUBDIRECCIÓN DEL RECURSO HÍDRICO Y DEL SUELO QUE TIENE POR OBJETO ADELANTAR LOS PROCESOS TÉCNICO-JURÍDICOS NECESARIOS PARA EL CUMPLIMIENTO DE LAS REGULACIONES Y CONTROLES AMBIENTALES, NO HA ESTABLECIDO LOS MOTIVOS POR LOS CUALES LOS RESULTADOS DEL PROGRAMA DE MONITOREO A AFLUENTES Y EFLUENTES DEL D.C AÑOS 2013 -2016 NO HAN SERVIDO DE INSUMO PARA DEFINIR ACCIONES, MEDIDAS Y/O PROGRAMAS TENDIENTES A MEJORAR LA CALIDAD DEL RECURSO HÍDRICO DE LAS FUENTES."/>
    <n v="1"/>
    <s v="PRIORIZAR LOS RESULTADOS DEL PROGRAMA DE MONITOREO DE AFLUENTES Y EFLUENTES DE LOS SECTORES PRODUCTIVOS, SEGÚN SU NIVEL DE INCUMPLIMIENTO A LA NORMA DE VERTIMIENTOS VIGENTE Y APLICABLE E INCLUIR LOS USUARIOS PRIORIZADOS EN LOS  PROGRAMAS DE CONTROL DE VERTIMIENTOS DE CADA CUENCA DE LA CIUDAD (TORCA, SALITRE, FUCHA Y TUNJUELO)."/>
    <m/>
    <s v="PRIORIZACIÓN DE  USUARIOS PARA CONTROL POR INCUMPLIMIENTO EN EL PMAE"/>
    <s v="NÚMERO DE USUARIOS INCLUIDOS EN EL PROGRAMA DE CONTROL DE CADA CUENCA /  NÚMERO DE USUSARIOS PRIORIZADOS EN EL PMAE."/>
    <n v="1"/>
    <s v="2017-01-01"/>
    <s v="2017-12-20"/>
    <n v="50.428571428571431"/>
    <n v="15"/>
    <n v="1"/>
    <n v="50.428571428571431"/>
    <n v="0"/>
    <n v="0"/>
    <m/>
    <x v="0"/>
    <x v="2"/>
    <m/>
  </r>
  <r>
    <s v="Gestión Contractual"/>
    <s v="3.2.2"/>
    <s v="HALLAZGO ADMINISTRATIVO CON PRESUNTA INCIDENCIA DISCIPLINARIA, POR INADECUADA PLANEACIÓN DEL CONTRATO DE CONSULTORÍA 1430 DE 2015 E INCONSISTENCIAS EN LA RESPECTIVA PÓLIZA DE RESPONSABILIDAD CIVIL EXTRACONTRACTUAL."/>
    <s v="INOBSERVANCIA DE LOS SUPERVISORES DE LA ACTUALIZACIÒN DE LOS VALORES DE LAS PÒLIZAS CORRESPONDIENTES A RCE"/>
    <n v="1"/>
    <s v="CONSULTAR A LA SUPERINTENDENCIA FINANCIERA DE FRENTE A LA ESPECIFICIDAD Y DETERMINACIÒN DEL ASEGURADO, TOMADOR Y BENEFICIARIO EN LA CARATULA DE LA PÒLIZA DE RESPONSABILIDAD CIVIL EXTRACONTRACTUAL, PARA QUE DE ACUERDO A ÉSTE PRONUNCIAMIENTO SE TOMEN LAS MEDIDAS NECESARIAS."/>
    <m/>
    <s v="CONSULTAS REALIZADAS"/>
    <s v="CONSULTAS REALIZADAS"/>
    <n v="100"/>
    <s v="2018-02-12"/>
    <s v="2018-12-31"/>
    <n v="46"/>
    <n v="0"/>
    <n v="0"/>
    <n v="0"/>
    <n v="0"/>
    <n v="0"/>
    <m/>
    <x v="0"/>
    <x v="13"/>
    <m/>
  </r>
  <r>
    <s v="Gestión Contractual"/>
    <s v="3.2.2"/>
    <s v="HALLAZGO ADMINISTRATIVO CON PRESUNTA INCIDENCIA DISCIPLINARIA, POR INADECUADA PLANEACIÓN DEL CONTRATO DE CONSULTORÍA 1430 DE 2015 E INCONSISTENCIAS EN LA RESPECTIVA PÓLIZA DE RESPONSABILIDAD CIVIL EXTRACONTRACTUAL."/>
    <s v="INOBSERVANCIA DE LOS SUPERVISORES DE LA ACTUALIZACIÒN DE LOS VALORES DE LAS PÒLIZAS CORRESPONDIENTES A RCE"/>
    <n v="2"/>
    <s v="SOLICITAR A CADA UNO DE LOS SUPERVISORES REMITIR A LA SUBDIRECCIÒN CONTRACTUAL LAS PÒLIZAS ACTUALIZADAS CORRESPONDIENTES A RCE CON EL FIN DE VERIFICAR LA ACTUALIZACIÒN DE SU VALOR A LA VIGENCIA ACTUAL, PARA EL AMPARO CORRESPONDIENTE."/>
    <m/>
    <s v="PÓLIZAS ACTUALIZADAS"/>
    <s v="PÓLIZAS ACTUALIZADAS / TOTAL DE PÓLIZAS PARA ACTUALIZACIÓN"/>
    <n v="100"/>
    <s v="2018-02-12"/>
    <s v="2018-12-31"/>
    <n v="46"/>
    <n v="0"/>
    <n v="0"/>
    <n v="0"/>
    <n v="0"/>
    <n v="0"/>
    <m/>
    <x v="0"/>
    <x v="13"/>
    <m/>
  </r>
  <r>
    <s v="Gestión Contractual"/>
    <s v="3.2.2"/>
    <s v="HALLAZGO ADMINISTRATIVO CON PRESUNTA INCIDENCIA DISCIPLINARIA, POR INADECUADA PLANEACIÓN DEL CONTRATO DE CONSULTORÍA 1430 DE 2015 E INCONSISTENCIAS EN LA RESPECTIVA PÓLIZA DE RESPONSABILIDAD CIVIL EXTRACONTRACTUAL."/>
    <s v="PLANEACIÓN INADECUADA EN EL PROCESO DE ESTRUCTURACIÓN DE LA ETAPA PRE-CONTRACTUAL DE LOS CONTRATOS DE CONSULTORÍA, EN LO REFERENTE A LA PRESENCIA DE COMUNIDADES INDÍGENAS ESTABLECIDAS EN TERRITORIOS SUSCEPTIBLES DE PMA"/>
    <n v="3"/>
    <s v="ACTUALIZAR EL PROCEDIMIENTO &quot;FORMULACIÓN Y/O AJUSTES DE POLÍTICAS Y/O INSTRUMENTOS DE PLANEACIÓN AMBIENTAL&quot; CÓDIGO 26PM02-PR13, MEDIANTE LA INCLUSIÓN DE UN CONTROL PARA GARANTIZAR QUE SE VERIFIQUE LA PRESENCIA DE COMUNIDAD ÉTNICA."/>
    <m/>
    <s v="PROCEDIMIENTO ACTUALIZADO"/>
    <s v="PROCEDIMIENTO ACTUALIZADO"/>
    <n v="100"/>
    <s v="2018-02-12"/>
    <s v="2018-12-31"/>
    <n v="46"/>
    <n v="0"/>
    <n v="0"/>
    <n v="0"/>
    <n v="0"/>
    <n v="0"/>
    <m/>
    <x v="0"/>
    <x v="8"/>
    <m/>
  </r>
  <r>
    <s v="Gestión Contractual"/>
    <s v="3.2.2"/>
    <s v="HALLAZGO ADMINISTRATIVO CON PRESUNTA INCIDENCIA DISCIPLINARIA, POR ASIGNAR ACTIVIDADES NO CIRCUNSCRITAS A LAS RESPECTIVAS METAS Y OBJETOS PACTADOS, EN CONTRATOS DE PRESTACIÓN DE SERVICIOS PROFESIONALES"/>
    <s v="SE REALIZARON ALGUNAS ACTIVIDADES QUE SI BIEN ESTABAN DENTRO DEL MARCO OBLIGACIONAL, CORRESPONDIERON A GESTIONES DE OTROS GRUPOS Y NO AL DE RUIDO, LO CUAL RESULTABA CONTRARIO A LA RESPECTIVA META Y AL OBJETO PACTADO. (META “INTERVENIR 10 ÁREAS CRÍTICAS IDENTIFICADAS Y PRIORIZADAS EN LOS MAPAS DE RUIDO DE LA CIUDAD.”, DEL PROYECTO 574 “CONTROL DE DETERIORO AMBIENTAL EN LOS COMPONENTES AIRE Y PAISAJE”,)."/>
    <n v="1"/>
    <s v="CAPACITACIÓN SOBRE EL MANUAL DE SUPERVISIÓN Y/O INTERVENTORÍA "/>
    <m/>
    <s v="NÚMERO DE CAPACITACIONES REALIZADAS A SUPERVISORES Y CONTRATISTAS (SUPERVISIÓN Y PRESENTACIÓN DE CUENTAS) /TOTAL DE SUPERVISORES Y CONTRATISTAS DEL GRUPO RUIDO"/>
    <s v="NO. DE CAPACITACIONES REALIZADAS A SUPERVISORES Y CONTRATISTAS DEL GRUPO /TOTAL DE CAPACITACIONES PROGRAMADAS DEL GRUPO RUIDO"/>
    <n v="1"/>
    <s v="2017-11-22"/>
    <s v="2018-04-30"/>
    <n v="22.714285714285715"/>
    <n v="100"/>
    <n v="1"/>
    <n v="22.714285714285715"/>
    <n v="0"/>
    <n v="0"/>
    <m/>
    <x v="0"/>
    <x v="1"/>
    <m/>
  </r>
  <r>
    <s v="Gestión Contractual"/>
    <s v="3.2.3"/>
    <s v="HALLAZGO ADMINISTRATIVO CON PRESUNTA INCIDENCIA DISCIPLINARIA, POR NO PUBLICAR ADECUADAMENTE LOS DOCUMENTOS DEL PROCESO DE CONTRATACIÓN, EN EL SISTEMA ELECTRÓNICO PARA LA CONTRATACIÓN PÚBLICA – SECOP"/>
    <s v="NO SE LLEVA A CABO UNA ADECUADA VERIFICACIÓN DE LOS REGISTROS QUE SE EFECTÚAN EN EL SECOP, NI DE LA DOCUMENTACIÓN QUE TIENE QUE SUBIRSE EN EL APLICATIVO, LO CUAL EVIDENCIA QUE NO SE HAN PERFECCIONADO CONTROLES PARA LOGRAR LA EFICIENCIA EN ESA ACTIVIDAD."/>
    <n v="1"/>
    <s v="CAPACITACIÓN DE SECOP II AL EQUIPO DE LA SUBDIRECCIÓN CONTRACTUAL"/>
    <m/>
    <s v="CAPACITACIONES SECOP II"/>
    <s v="NO. DE CAPACITACIONES REALIZADAS/NO. DE CAPACITACIONES PROGRAMADAS AL EQUIPO DE LA SUBDIRECCIÓN CONTRACTUAL"/>
    <n v="1"/>
    <s v="2017-11-22"/>
    <s v="2018-04-30"/>
    <n v="22.714285714285715"/>
    <n v="100"/>
    <n v="1"/>
    <n v="22.714285714285715"/>
    <n v="0"/>
    <n v="0"/>
    <m/>
    <x v="0"/>
    <x v="1"/>
    <m/>
  </r>
  <r>
    <s v="Gestión Contractual"/>
    <s v="3.2.3"/>
    <s v="HALLAZGO ADMINISTRATIVO CON PRESUNTA INCIDENCIA DISCIPLINARIA, POR LA INADECUADA SUSCRIPCIÓN DEL CONVENIO DE ASOCIACIÓN 1525 DE 2016, INSUFICIENCIA EN LA COBERTURA DE LA GARANTÍA DE RESPONSABILIDAD CIVIL EXTRACONTRACTUAL, Y POR PACTAR GASTOS QUE NO CORRESPONDEN AL CUMPLIMIENTO DEL OBJETO."/>
    <s v="ERROR EN LA REVISIÒN DEL CLAUSULADO DE LA MINUTA DEL CONVENIO"/>
    <n v="1"/>
    <s v="SE REALIZARÀ LA MODIFICACIÒN A LA MINUTA CORRESPONDIENTE AL CONTRATO DE ASOCIACIÒN DEL HALLAZGO."/>
    <m/>
    <s v="CONTRATO ACTUALIZADO"/>
    <s v="CONTRATO ACTUALIZADO"/>
    <n v="100"/>
    <s v="2018-02-12"/>
    <s v="2018-12-31"/>
    <n v="46"/>
    <n v="0"/>
    <n v="0"/>
    <n v="0"/>
    <n v="0"/>
    <n v="0"/>
    <m/>
    <x v="0"/>
    <x v="12"/>
    <m/>
  </r>
  <r>
    <s v="Gestión Contractual"/>
    <s v="3.2.3"/>
    <s v="HALLAZGO ADMINISTRATIVO CON PRESUNTA INCIDENCIA DISCIPLINARIA, POR LA INADECUADA SUSCRIPCIÓN DEL CONVENIO DE ASOCIACIÓN 1525 DE 2016, INSUFICIENCIA EN LA COBERTURA DE LA GARANTÍA DE RESPONSABILIDAD CIVIL EXTRACONTRACTUAL, Y POR PACTAR GASTOS QUE NO CORRESPONDEN AL CUMPLIMIENTO DEL OBJETO."/>
    <s v="ERROR EN LA REVISIÒN DEL CLAUSULADO DE LA MINUTA DEL CONVENIO"/>
    <n v="2"/>
    <s v="SOCIALIZAR CON LOS PROFESIONALES DE LA SUBDIRECCIÒN CONTRACTUAL LA ACTUALIZACIÒN DEL PROCEDIMIENTO DE CELEBRACIÒN DE CONVENIOS DE ASOCIACIÒN CÓDIGO: 126PA04-PR18"/>
    <m/>
    <s v="PROCEDIMIENTO ACTUALIZADO"/>
    <s v="PORCEDIMIENTO ACTUALIZADO"/>
    <n v="100"/>
    <s v="2018-02-12"/>
    <s v="2018-12-31"/>
    <n v="46"/>
    <n v="0"/>
    <n v="0"/>
    <n v="0"/>
    <n v="0"/>
    <n v="0"/>
    <m/>
    <x v="0"/>
    <x v="12"/>
    <m/>
  </r>
  <r>
    <s v="Gestión Contractual"/>
    <s v="3.2.4"/>
    <s v="HALLAZGO ADMINISTRATIVO CON PRESUNTA INCIDENCIA DISCIPLINARIA, POR TERMINAR SIN JUSTIFICACIÓN EL CONTRATO DE PRESTACIÓN DE SERVICIOS PROFESIONALES 1414 DE 2015."/>
    <s v="POR DESCONOCIMIENTO DE LOS CAUSALES PARA TERMINACIÒN ANTICIPADA DE UN CONTRATO"/>
    <n v="1"/>
    <s v="ACTUALIZAR EL MANUAL DE SUPERVISIÓN E INTERVENTORÍA PARA QUE EN CASO DE TERMINACIÒN ANTICIPADA, CESIÒN O CUALQUIER EVENTUALIDAD CONTRACTUAL VENGA ACOMPAÑADA DEL CONCEPTO TÈCNICO DEL SUPERVISOR ."/>
    <m/>
    <s v="MANUAL ACTUALIZADO"/>
    <s v="MANUAL ACTUALIZADO"/>
    <n v="100"/>
    <s v="2018-02-12"/>
    <s v="2018-12-31"/>
    <n v="46"/>
    <n v="0"/>
    <n v="0"/>
    <n v="0"/>
    <n v="0"/>
    <n v="0"/>
    <m/>
    <x v="0"/>
    <x v="12"/>
    <m/>
  </r>
  <r>
    <s v="Gestión Contractual"/>
    <s v="3.2.4"/>
    <s v="HALLAZGO ADMINISTRATIVO CON PRESUNTA INCIDENCIA DISCIPLINARIA, POR LA INADECUADA ESTRUCTURACIÓN DE LOS SOPORTES QUE ACREDITAN LA EJECUCIÓN DE LOS CONTRATOS DE PRESTACIÓN DE SERVICIOS PROFESIONALES"/>
    <s v="NO HAY UNA ADECUADA PLANEACIÓN Y ADEMÁS EN VARIOS CASOS NO SE ESTRUCTURAN LAS OBLIGACIONES EN FORMA CLARA, COHERENTE Y VERIFICABLE, COMO TAMPOCO SE EXIGEN SOPORTES IDÓNEOS PARA ACREDITAR LA EJECUCIÓN."/>
    <n v="1"/>
    <s v="EFECTUAR CAPACITACIÓN  SOBRE LAS DIRECTRICES  A SEGUIR  PARA EVIDENCIAR LA EJECUCIÓN CONTRACTUAL SEGÚN LOS SOPORTES ADJUNTADOS POR LOS CONTRATISTAS DEL GRUPO RUIDO"/>
    <m/>
    <s v="CAPACITACIÓN SOBRE ADECUADO DILIGENCIAMIENTO Y SOPORTE DEL IAAP."/>
    <s v="NO. DE CAPACITACIONES REALIZADAS A SUPERVISORES Y CONTRATISTAS /TOTAL DE CAPACITACIONES PROGRAMADAS"/>
    <n v="1"/>
    <s v="2017-11-22"/>
    <s v="2018-04-30"/>
    <n v="22.714285714285715"/>
    <n v="0"/>
    <n v="0"/>
    <n v="0"/>
    <n v="0"/>
    <n v="0"/>
    <m/>
    <x v="0"/>
    <x v="6"/>
    <m/>
  </r>
  <r>
    <s v="Gestión Contractual"/>
    <s v="3.2.5"/>
    <s v="HALLAZGO DE CARÁCTER ADMINISTRATIVO CON PRESUNTA INCIDENCIA DISCIPLINARIA, POR VALIDAR EXPERIENCIA INSUFICIENTEMENTE ACREDITADA, EN CONTRATOS DE PRESTACIÓN DE SERVICIOS PROFESIONALES Y DE APOYO A LA GESTIÓN."/>
    <s v="LAS CIRCUNSTANCIAS ANALIZADAS TIENEN ORIGEN EN LA FALTA DE CUMPLIMIENTO DEL RESPECTIVO MARCO NORMATIVO, DE MODO QUE LA ENTIDAD NO VERIFICA ADECUADAMENTE LA EXPERIENCIA REQUERIDA PARA LOS CONTRATOS DE PRESTACIÓN DE SERVICIOS PROFESIONALES Y DE APOYO A LA GESTIÓN, LO CUAL REALIZA DE MANERA INEFICAZ, AL NO VELAR POR LA MATERIALIZACIÓN DE ESA VERIFICACIÓN EN LAS CONDICIONES QUE LA REGLAMENTACIÓN Y EL EJERCICIO DE LA FUNCIÓN ADMINISTRATIVA IMPONEN."/>
    <n v="1"/>
    <s v="REVISAR LA RESOLUCIÓN DE HONORARIOS CON EL FIN DE VERIFICAR QUE SE ENCUENTRA ACORDE CON LA NORMATIVIDAD VIGENTE Y DARLE  ESTRICTRO CUMPLIMIENTO EN EL SENTIDO DE LA VERIFICACIÓN DE ESTUDIOS O SUS EQUIVALENTES."/>
    <m/>
    <s v="ACTA DE REVISIÓN DE LA RESOLUCIÓN DE HONORARIOS"/>
    <s v="RESOLUCIÓN DE HONORARIOS REVISADA Y AJUSTADA CUANDO SEA NECESARIO."/>
    <n v="1"/>
    <s v="2017-08-28"/>
    <s v="2018-01-30"/>
    <n v="22.142857142857142"/>
    <n v="100"/>
    <n v="1"/>
    <n v="22.142857142857142"/>
    <n v="0"/>
    <n v="0"/>
    <m/>
    <x v="0"/>
    <x v="1"/>
    <m/>
  </r>
  <r>
    <s v="Gestión Contractual"/>
    <s v="3.2.5"/>
    <s v="HALLAZGO ADMINISTRATIVO CON PRESUNTA INCIDENCIA DISCIPLINARIA, POR NO REPORTAR EN EL SIVICOF LA MODIFICACIÓN 1 AL CONTRATO 1257 DE 2015 Y POR REPORTE EXTEMPORÁNEO DEL CONTRATO 595 DE 2015"/>
    <s v="RESPECTO DEL CONTRATO DE PRESTACIÓN DE SERVICIOS PROFESIONALES 595 SUSCRITO EL 04-02-2015, SE EVIDENCIA EL REGISTRO DE DICHA ACTUACIÓN EN LA RENDICIÓN DE LA CUENTA MENSUAL CON FECHA DE RECEPCIÓN EN SIVICOF DEL 12 DE MARZO DE 2015, TRANSCURRIDOS NUEVE (9) DÍAS HÁBILES."/>
    <n v="1"/>
    <s v="SOCIALIZAR EL PROCEDIMIENTO 126PG01-PR05 ELABORACIÓN Y PRESENTACIÓN DE INFORMES DE RENDICIÓN DE LA CUENTA A LA CONTRALORÍA DE BOGOTÁ D.C. AL INTERIOR AL EQUIPO DE LA SUBDIRECCIÓN CONTRACTUAL"/>
    <m/>
    <s v="SOCIALIZACIÓN DEL PROCEDIMIENTO"/>
    <s v="NO. DE SOCIALIZACIONES REALIZADAS  DEL PROCEDIMIENTO:  126PG01-PR05 ELABORACIÓN Y PRESENTACIÓN DE INFORMES DE RENDICIÓN DE LA CUENTA A LA CONTRALORÍA DE BOGOTÁ D.C."/>
    <n v="1"/>
    <s v="2017-11-22"/>
    <s v="2018-04-30"/>
    <n v="22.714285714285715"/>
    <n v="100"/>
    <n v="1"/>
    <n v="22.714285714285715"/>
    <n v="0"/>
    <n v="0"/>
    <m/>
    <x v="0"/>
    <x v="1"/>
    <m/>
  </r>
  <r>
    <s v="Gestión Contractual"/>
    <s v="3.2.5"/>
    <s v="HALLAZGO ADMINISTRATIVO CON PRESUNTA INCIDENCIA DISCIPLINARIA, POR INCONSISTENCIAS EN LA PLANEACIÓN Y EJECUCIÓN DEL CONTRATO DE PRESTACIÓN DE SERVICIOS 1431 DE 2015."/>
    <s v="FALTA DE COORDINACIÓN CON   OTRAS ENTIDADES DE LA ADMINISTRACIÓN DISTRITAL PARA LA EJECUCIÓN DE ACTIVIDADES DE CONTRATACIÓN PARA HUMEDALES"/>
    <n v="1"/>
    <s v="REALIZAR COORDINACIÓN INTERINSTITUCIONAL CON EL FIN DE ESTABLECER LA EJECUCIÓN DE ACCIONES COMPARTIDAS EN LOS PEDH QUE ASÍ LO REQUIERAN."/>
    <m/>
    <s v="COORDINACIÓN INTERINSTITUCIONAL"/>
    <s v="ACTAS DE REUNIÓN DE COORDINACIÓN"/>
    <n v="100"/>
    <s v="2018-02-12"/>
    <s v="2018-12-31"/>
    <n v="46"/>
    <n v="0"/>
    <n v="0"/>
    <n v="0"/>
    <n v="0"/>
    <n v="0"/>
    <m/>
    <x v="0"/>
    <x v="7"/>
    <m/>
  </r>
  <r>
    <s v="Gestión Contractual"/>
    <s v="3.2.6"/>
    <s v="HALLAZGO ADMINISTRATIVO CON PRESUNTA INCIDENCIA DISCIPLINARIA, POR NO CUMPLIR INTEGRALMENTE EL ORDINAL 4 DEL NUMERAL 2.2. DE LA CLÁUSULA SEGUNDA DEL CONTRATO DE CONSULTORÍA 1411 DE 2015."/>
    <s v="DEFICIENCIAS EN LA FORMULACIÓN DEL PRODUCTO 4 RELACIONADO CON EL ARTÍCULO CIENTIFICO, YA QUE EN EL ESTUDIO PREVIO NO SE DELIMITÓ EL ALCANCE Y CONTENIDO DEL MISMO."/>
    <n v="1"/>
    <s v="REVISAR QUE EN LOS ESTUDIOS PREVIOS DE LOS PROCESOS DE SELECCIÓN QUE FORMULA DGA  HAYA MAYOR ESPECIFICIDAD Y  CLARIDAD EN EL CONTENIDO DE LOS PRODUCTOS SOLICITADOS."/>
    <m/>
    <s v="PORCENTAJE DE ESTUDIOS PREVIOS PROCESOS DE SELECCIÓN VERIFICADOS"/>
    <s v="NÚMERO DE ESTUDIOS PREVIOS DE LOS PROCESOS DE SELECCIÓN  VERIFICADOS/ NÚMERO TOTAL DE ESTUDIOS PREVIOS DE PROCESOS DE SELECCIÓN REALIZADOS *100"/>
    <n v="100"/>
    <s v="2018-02-12"/>
    <s v="2018-12-31"/>
    <n v="46"/>
    <n v="0"/>
    <n v="0"/>
    <n v="0"/>
    <n v="0"/>
    <n v="0"/>
    <m/>
    <x v="0"/>
    <x v="14"/>
    <m/>
  </r>
  <r>
    <s v="Gestión Contractual"/>
    <s v="3.2.6"/>
    <s v="HALLAZGO ADMINISTRATIVO CON PRESUNTA INCIDENCIA DISCIPLINARIA, POR NO CUMPLIR INTEGRALMENTE EL ORDINAL 4 DEL NUMERAL 2.2. DE LA CLÁUSULA SEGUNDA DEL CONTRATO DE CONSULTORÍA 1411 DE 2015."/>
    <s v="DEFICIENCIAS EN LA FORMULACIÓN DEL PRODUCTO 4 RELACIONADO CON EL ARTÍCULO CIENTIFICO, YA QUE EN EL ESTUDIO PREVIO NO SE DELIMITÓ EL ALCANCE Y CONTENIDO DEL MISMO."/>
    <n v="2"/>
    <s v="CAPACITAR A LOS RESPONSABLES DE LA PARTE TÉCNICA  DE APOYO EN LA FORMULACIÓN DE LOS ESTUDIOS PREVIOS EN LOS PROCESOS DE SELECCIÓN"/>
    <m/>
    <s v="CAPACITACIONES EN FORMULACIÓN DE ESTUDIOS PREVIOS EN PROCESOS DE SELECCIÓN"/>
    <s v="NÚMERO DE CAPACITACIONES REALIZADAS EN FORMULACIÓN DE ESTUDIOS PREVIOS/ TOTAL CAPACITACIONES EN FORMULACIÓN DE ESTUDIOS PREVIOS PROGRAMADAS"/>
    <n v="100"/>
    <s v="2018-03-01"/>
    <s v="2018-12-31"/>
    <n v="43.571428571428569"/>
    <n v="0"/>
    <n v="0"/>
    <n v="0"/>
    <n v="0"/>
    <n v="0"/>
    <m/>
    <x v="0"/>
    <x v="14"/>
    <m/>
  </r>
  <r>
    <s v="Gestión Contractual"/>
    <s v="3.2.7"/>
    <s v="HALLAZGO ADMINISTRATIVO CON PRESUNTA INCIDENCIA DISCIPLINARIA, POR INCONSISTENCIAS EN LA SUPERVISIÓN DEL CONVENIO INTERADMINISTRATIVO 1535 DE 2016."/>
    <s v="FALTA JUSTIFICACIÓN PÓRROGA, DEBILIDADES EN LA SUPERVISIÓN, SOPORTES INCOMPLETOS EN LOS CONTRATOS"/>
    <n v="1"/>
    <s v="REMITIR A LA SUBDIRECCIÓN CONTRACTUAL  TODOS LOS INFORMES Y DOCUMENTOS SOPORTES DE LA EJECUCIÓN DEL CONVENIO 1535 DE 2016"/>
    <m/>
    <s v="REMISIÓN INFORMES Y SOPORTES DEL CONVENIO"/>
    <s v="INFORMES Y SOPORTES DE CONVENIO ENVIADOS /TOTAL DE SOPORTES DEL CONVENIO"/>
    <n v="100"/>
    <s v="2018-02-12"/>
    <s v="2018-12-31"/>
    <n v="46"/>
    <n v="0"/>
    <n v="0"/>
    <n v="0"/>
    <n v="0"/>
    <n v="0"/>
    <m/>
    <x v="0"/>
    <x v="7"/>
    <m/>
  </r>
  <r>
    <s v="Gestión Contractual"/>
    <s v="3.2.7"/>
    <s v="HALLAZGO DE CARÁCTER ADMINISTRATIVO, CON PRESUNTA INCIDENCIA DISCIPLINARIA, POR INCONSISTENCIAS PRESENTADAS EN LA SUPERVISIÓN DE LOS CONTRATOS 1003 DE 2013, 1237 DE 2016 Y 1023 DE 2013."/>
    <s v="LAS CIRCUNSTANCIAS EXPUESTAS SE DEBEN AL INCUMPLIMIENTO DEL MARCO NORMATIVO, QUE INCLUYE EL PROPIO EXPEDIDO POR LA SDA, COMO LOS MANUALES DE CONTRATACIÓN, FRENTE AL NECESARIO SEGUIMIENTO Y CONTROL A LOS CONTRATOS ASIGNADOS. AL NO EJERCER SEGUIMIENTO Y CONTROL AL CONTRATO DE MANERA EFICIENTE Y OPORTUNA, NO SE ASEGURA EL CUMPLIMIENTO DE LAS OBLIGACIONES CONTRACTUALES, LO QUE GENERA RIESGO EN RELACIÓN CON LOS RECURSOS PÚBLICOS Y LA MATERIALIZACIÓN DE LAS METAS INSTITUCIONALES."/>
    <n v="1"/>
    <s v="REALIZAR Y SOCIALIZAR CON LOS SUPERVISORES DE CONTRATOS UN INSTRUCTIVO FRENTE A LOS RIESGOS DE LA CONTRATACIÓN POR INCUMPLIMIENTO A LAS NORMAS RELATIVAS AL EJERCICIO INDEBIDO DE LAS FUNCIONES DE SUPERVISIÓN."/>
    <m/>
    <s v="INSTRUCTIVO"/>
    <s v="INSTRUCTIVO REALIZADO Y SOCIALIZADO."/>
    <n v="1"/>
    <s v="2017-08-28"/>
    <s v="2018-03-30"/>
    <n v="30.571428571428573"/>
    <n v="100"/>
    <n v="1"/>
    <n v="30.571428571428573"/>
    <n v="0"/>
    <n v="0"/>
    <m/>
    <x v="0"/>
    <x v="1"/>
    <m/>
  </r>
  <r>
    <s v="Gestión Contractual"/>
    <s v="3.2.9"/>
    <s v="HALLAZGO DE CARÁCTER ADMINISTRATIVO, POR NO REPORTAR EN EL SIVICOF EL ACTA DE LIQUIDACIÓN DEL CONTRATO 1388 DE 2014, Y POR CUANTO LA MISMA TIENE FECHA DISTINTA A LA DE SU SUSCRIPCIÓN."/>
    <s v="ELLO OBEDECE AL INEFICIENTE MANEJO DE LA SDA FRENTE A LOS REPORTES QUE PERMANENTEMENTE DEBEN EFECTUARSE EN EL SIVICOF, ASÍ COMO A LA FALTA DE CUIDADO EN LA LIQUIDACIÓN DE LOS CONTRATOS Y LA FECHA QUE SE ASIGNA A LA MISMA, QUE NO PUEDE SER OTRA QUE LA DE SU SUSCRIPCIÓN EN TIEMPO REAL. LA SITUACIÓN DESCRITA IMPIDE TENER LA INFORMACIÓN COMPLETA EN EL SIVICOF, EN TANTO QUE GENERA INCERTIDUMBRE FRENTE AL ASPECTO TEMPORAL DEL PERFECCIONAMIENTO DE LA LIQUIDACIÓN DE UN CONTRATO"/>
    <n v="1"/>
    <s v="AJUSTAR EL PROCEDIMIENTO &quot;ESTRUCTURACIÓN DE ESTUDIOS PREVIOS MODALIDAD CONTRATACIÓN DIRECTA 126PA04-PR33&quot;, E INCLUIR UN LINEAMIENTO DE FECHAR Y FIRMAR TODOS LOS DOCUMENTOS SOPORTES DEL CONTRATO DONDE SE ACLARE QUE PRIMERO FIRMA EL CONTRATISTA Y LUEGO LA ADMINISTRACIÓN."/>
    <m/>
    <s v="PROCEDIMIENTO AJUSTADO"/>
    <s v="PROCEDIMIENTO AJUSTADO"/>
    <n v="1"/>
    <s v="2017-08-28"/>
    <s v="2018-01-30"/>
    <n v="22.142857142857142"/>
    <n v="100"/>
    <n v="1"/>
    <n v="22.142857142857142"/>
    <n v="0"/>
    <n v="0"/>
    <m/>
    <x v="0"/>
    <x v="1"/>
    <m/>
  </r>
  <r>
    <s v="Gestión Contractual"/>
    <s v="3.5"/>
    <s v="HALLAZGO ADMINISTRATIVO POR FALTA DE CONTROL Y SEGUIMIENTO DE LA SUPERVISIÓN DE LOS CONTRATOS SDA-294-2014, SDA-310-2014 Y SDA-338-2015, EN CUMPLIMIENTO DE LAS ACTIVIDADES RELACIONADAS CON LAS OBLIGACIONES ESPECÍFICAS DEL CONTRATISTA"/>
    <s v="DEFICIENCIAS EN EL EJERCICIO DE LA SUPERVISIÓN PARA REALIZAR UN ADECUADO CONTROL PARA QUE SE REALICEN TODAS LAS OBLIGACIONES Y ACTIVIDADES PACTADAS CON EL CONTRATISTA Y CON EL RIGOR DEBIDO EN EL CUMPLIMIENTO DE LAS OBLIGACIONES ESPECÍFICAS DEL CONTRATO."/>
    <n v="1"/>
    <s v="IMPARTIR UNA DIRECTRIZ A TRAVÉS DE LA CUAL, LA SUBDIRECCIÓN DE CONTROL AMBIENTAL AL SECTOR PÚBLICO, DETERMINE QUE LOS CONTRATISTAS REPORTEN Y  SOPORTEN EN LOS INFORMES MENSUALES DE ACTIVIDADES Y AUTORIZACIÓN DE PAGO (IAAP), EL CUMPLIMIENTO DE SUS OBLIGACIONES CONFORME A LO PACTADO CONTRACTUALMENTE."/>
    <m/>
    <s v="CUMPLIMIENTO DE DIRECTRIZ"/>
    <s v="IAAPS CORRECTAMENTE DILIGENCIADOS/ IAAPS DILIGENCIADOS"/>
    <n v="1"/>
    <s v="2017-01-30"/>
    <s v="2017-11-30"/>
    <n v="43.428571428571431"/>
    <n v="100"/>
    <n v="1"/>
    <n v="43.428571428571431"/>
    <n v="0"/>
    <n v="0"/>
    <m/>
    <x v="0"/>
    <x v="9"/>
    <m/>
  </r>
  <r>
    <s v="Planes, Programas y Proyectos"/>
    <s v="4.1.1"/>
    <s v="HALLAZGO ADMINISTRATIVO CON PRESUNTA INCIDENCIA DISCIPLINARIA, POR NO ATENDER DENTRO DE LOS PLAZOS LEGALES, LOS DERECHOS DE PETICIÓN RELACIONADOS CON LA GESTIÓN EN LOS PARQUES ECOLÓGICOS DISTRITALES DE HUMEDAL, EN LAS VIGENCIAS 2015 Y 2016."/>
    <s v="SE EVIDENCIARON RESPUESTAS REMITIDAS EN FORMA EXTEMPORÁNEA"/>
    <n v="1"/>
    <s v="INFORMAR  AL PETICIONARIO AMPLIACIÓN DEL PLAZO DE RESPUESTA PARA ATENCIÓN A LOS DERECHOS DE PETICIÓN QUE ASÍ LO REQUIERAN; LO ANTERIOR DE CONFORMIDAD CON LO ESTIPULADO EN EL PARÁGRAFO DEL ARTÍCULO 14 DEL DECRETO 1437 DE 2011, REGULADO POR LA LEY 1755 DE 2015."/>
    <m/>
    <s v="SOLICITUDES RADICADAS POR AMPLIACIÓN TÉRMINO DE RESPUESTA"/>
    <s v="PETICIONES CON SOLICITUD DE AMPLIACIÓN DE PLAZO / TOTAL DE RESPUESTAS EXTEMPORÁNEAS"/>
    <n v="100"/>
    <s v="2018-02-12"/>
    <s v="2018-12-31"/>
    <n v="46"/>
    <n v="0"/>
    <n v="0"/>
    <n v="0"/>
    <n v="0"/>
    <n v="0"/>
    <m/>
    <x v="0"/>
    <x v="7"/>
    <m/>
  </r>
  <r>
    <s v="N/A"/>
    <s v="4.1.1"/>
    <s v="HALLAZGO DE CARÁCTER ADMINISTRATIVO CON PRESUNTA INCIDENCIA DISCIPLINARIA, POR NO ATENDER LOS DERECHOS DE PETICIÓN RELACIONADOS CON LA DESCONTAMINACIÓN DEL AIRE DE LA CIUDAD, DENTRO DE LOS PLAZOS PREVISTOS EN EL RESPECTIVO MARCO NORMATIVO."/>
    <s v="ESTA SITUACIÓN SE DEBE A LA FALTA DE GESTIÓN DE LA SDA PARA ATENDER CON LA OPORTUNIDAD DEBIDA LAS PETICIONES QUE RECIBE, EN CONTRAVÍA DE LOS PRINCIPIOS DE EFICIENCIA, EFICACIA, TRANSPARENCIA, ECONOMÍA Y CELERIDAD. LAS CIRCUNSTANCIAS DESCRITAS AFECTAN A LOS RESPECTIVOS PETICIONARIOS QUE NO CUENTAN CON UNA OPORTUNA RESPUESTA, ADEMÁS DEL IMPACTO NEGATIVO QUE SE GENERA EN LA ACTIVIDAD INSTITUCIONAL POR CUENTA DE ESA INADECUADA GESTIÓN."/>
    <n v="1"/>
    <s v="ATENDER OPORTUNAMENTE LOS DERECHOS DE PETICIÓN RELACIONADOS CON LA CONTAMINACIÓN DEL AIRE DE LA CIUDAD (FUENTES FIJAS, FUENTES MÓVILES)."/>
    <m/>
    <s v="DERECHOS DE PETICIÓN ATENDIDOS OPORTUNAMENTE."/>
    <s v="DERECHOS DE PETICIÓN ATENDIDOS OPORTUNAMENTE / NÚMERO DE DERECHOS DE PETICIÓN RECIBIDOS"/>
    <n v="1"/>
    <s v="2017-08-28"/>
    <s v="2018-06-30"/>
    <n v="43.714285714285715"/>
    <n v="0"/>
    <n v="0"/>
    <n v="0"/>
    <n v="0"/>
    <n v="0"/>
    <m/>
    <x v="0"/>
    <x v="6"/>
    <m/>
  </r>
  <r>
    <s v="Control Fiscal Interno"/>
    <s v="4.1.1"/>
    <s v="HALLAZGO ADMINISTRATIVO CON PRESUNTA INCIDENCIA DISCIPLINARIA, POR NO ATENDER DE FONDO LAS PETICIONES, QUEJAS Y RECLAMOS RELACIONADOS CON LA CONTAMINACIÓN AUDITIVA DE LA CIUDAD"/>
    <s v="NO ATENDER DE FONDO LAS PETICIONES, QUEJAS Y RECLAMOS RELACIONADOS CON LA CONTAMINACIÓN AUDITIVA DE LA CIUDAD. EN UN PRIMER ESCENARIO LA ATENCIÓN A LAS PETICIONES NO FUE DE FONDO, LA OTRA SITUACIÓN CORRESPONDE A SOLICITUDES RESPECTO DE LAS CUALES NO SE ATENDIÓ EL RESPECTIVO REQUERIMIENTO.  SE DEBE A LA FALTA DE GESTIÓN DE LA SDA PARA ATENDER CON LA OPORTUNIDAD DEBIDA LAS PETICIONES QUE RECIBE, EN CONTRAVÍA DE LOS PRINCIPIOS DE EFICIENCIA, EFICACIA, TRANSPARENCIA, ECONOMÍA Y CELERIDAD."/>
    <n v="1"/>
    <s v="ESTABLECER COMO MECANISMO DE CONTROL UN REPORTE SEMANAL CON ALERTAS, COMUNICANDO AL GRUPO DE RUIDO Y AL SUBDIRECTOR DE CALIDAD DE AIRE, AUDITIVA Y VISUAL EL ESTADO DE CUMPLIMIENTO DE LOS PQR S ALLEGADOS EN MATERIA AUDITIVA"/>
    <m/>
    <s v="PQR S ATENDIDOS EN TÉRMINO"/>
    <s v="NO. DE PQR S ATENDIDOS EN TÉRMINO/ NO. TOTAL DE PQR´S RECIBIDOS"/>
    <n v="1"/>
    <s v="2017-11-22"/>
    <s v="2018-11-21"/>
    <n v="52"/>
    <n v="0"/>
    <n v="0"/>
    <n v="0"/>
    <n v="0"/>
    <n v="0"/>
    <m/>
    <x v="0"/>
    <x v="6"/>
    <m/>
  </r>
  <r>
    <m/>
    <s v="3.1.7"/>
    <s v="HALLAZGO ADMINISTRATIVO CON PRESUNTA INCIDENCIA DISCIPLINARIA, POR NO ADELANTAR CON CELERIDAD Y EFICACIA LA GESTIÓN PARA DECIDIR LAS SOLICITUDES DE PERMISO DE VERTIMIENTOS PRESENTADAS POR LAS ESTACIONES DE SERVICIO."/>
    <s v="LA SITUACIÓN DESCRITA TIENE COMO CAUSA LA INAPLICACIÓN DE LOS PROCEDIMIENTOS ESTABLECIDOS, ASÍ COMO, LA INEFICIENCIA ESPECIALMENTE CONFIGURADA DURANTE LOS AÑOS 2011 A 2014, EN RELACIÓN CON IAS FUNCIONES DE CONTROL Y SEGUIMIENTO."/>
    <n v="1"/>
    <s v="ATENDER Y DECIDIR DE FONDO LAS SOLICITUDES DE PERMISO DE VERTIMIENTOS RADICADAS POR LAS ESTACIONES DE SERVICIO."/>
    <m/>
    <s v="ACTUACIONES ADMINISTRATIVAS QUE RESUELVEN EL TRÁMITE DE PERMISO DE VERTIMIENTOS DE LAS EDS/ TOTAL (291) SOLICITUDES DE PERMISO DE VERTIMIENTOS SIN DECISIÓN DE FONDO *100"/>
    <s v="SRHS"/>
    <n v="50"/>
    <s v="2016-09-02"/>
    <s v="2017-08-26"/>
    <n v="51.142857142857146"/>
    <n v="0"/>
    <n v="0"/>
    <n v="0"/>
    <n v="0"/>
    <n v="0"/>
    <m/>
    <x v="0"/>
    <x v="15"/>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9">
  <r>
    <s v="FILA_1"/>
    <s v="2017-05-23"/>
    <s v="126"/>
    <n v="2017"/>
    <n v="48"/>
    <s v="01 - AUDITORIA DE REGULARIDAD"/>
    <s v="Control Gestión"/>
    <s v="Plan de mejoramiento"/>
    <x v="0"/>
    <s v="HALLAZGO ADMINISTRATIVO POR INCUMPLIMIENTO DE LA NORMATIVIDAD VIGENTE EN MATERIA DEL PROCESO ADMINISTRATIVO SANCIONATORIO AMBIENTAL EN DESEMPEÑO DE LAS FUNCIONES DE COBRO POR LA EVALUACIÓN Y SEGUIMIENTO; A CARGO DE LA SECRETARÍA DISTRITAL DE AMBIENTE – SDA, COMO AUTORIDAD AMBIENTAL. DEJANDO DE PERCIBIR POR ESTE CONCEPTO LA SUMA DE $5.150.160.312."/>
    <s v="LO ANTERIOR SE DEBE A LA FALTA DE GESTIÓN DE LA SDA, EN LA APLICACIÓN DEL PROCESO SANCIONATORIO AMBIENTAL, TODA VEZ QUE AÑO TRAS AÑO VIENE REALIZANDO CONCEPTOS TÉCNICOS DE ALTO RIESGO A LOS CUALES NO SE LES HA INICIADO EL RESPECTIVO TRAMITE DE EXPEDICIÓN DE LA RESOLUCIÓN DE COBRO, Y POR LO ANTERIOR NO SE LES HA INICIADO NINGUNA ACCIÓN DE LAS PREVISTA EN EL PROCESO ADMINISTRATIVO SANCIONATORIO AMBIENTAL"/>
    <x v="0"/>
    <x v="0"/>
    <m/>
    <s v="PROCEDIMIENTO AJUSTADO"/>
    <s v="PROCEDIMIENTO ACTUALIZADO"/>
    <n v="1"/>
    <s v="2017-05-24"/>
    <s v="2018-03-31"/>
    <n v="44.428571428571431"/>
    <n v="50"/>
    <n v="1"/>
    <n v="44.428571428571431"/>
    <n v="0"/>
    <n v="0"/>
    <m/>
    <m/>
    <x v="0"/>
    <m/>
    <m/>
    <m/>
    <m/>
    <m/>
    <m/>
    <m/>
    <m/>
    <n v="50"/>
    <s v="La SSFFS remite seguimiento y soportes mediante memorando 2018IE19455. De acuerdo con la información reportada la acción se encuentra en ejecución y se evidencian las actas de revisión del procedimiento 126PM04-PR30 “Permiso o autorización para aprovechamiento forestal de árboles” y 126PM04-PR29 “Control y Seguimiento a las Actividades Silviculturales” los días 20 y 27 de noviembre de 2017. (EVIDENCIA – HALLAZGO 2.1.2.1)"/>
    <n v="0"/>
    <x v="0"/>
    <s v="Abierta"/>
  </r>
  <r>
    <s v="FILA_2"/>
    <s v="2017-05-23"/>
    <s v="126"/>
    <n v="2017"/>
    <n v="48"/>
    <s v="01 - AUDITORIA DE REGULARIDAD"/>
    <s v="Control Gestión"/>
    <s v="Plan de mejoramiento"/>
    <x v="0"/>
    <s v="HALLAZGO ADMINISTRATIVO POR INCUMPLIMIENTO DE LA NORMATIVIDAD VIGENTE EN MATERIA DEL PROCESO ADMINISTRATIVO SANCIONATORIO AMBIENTAL EN DESEMPEÑO DE LAS FUNCIONES DE COBRO POR LA EVALUACIÓN Y SEGUIMIENTO; A CARGO DE LA SECRETARÍA DISTRITAL DE AMBIENTE – SDA, COMO AUTORIDAD AMBIENTAL. DEJANDO DE PERCIBIR POR ESTE CONCEPTO LA SUMA DE $5.150.160.312."/>
    <s v="LO ANTERIOR SE DEBE A LA FALTA DE GESTIÓN DE LA SDA, EN LA APLICACIÓN DEL PROCESO SANCIONATORIO AMBIENTAL, TODA VEZ QUE AÑO TRAS AÑO VIENE REALIZANDO CONCEPTOS TÉCNICOS DE ALTO RIESGO A LOS CUALES NO SE LES HA INICIADO EL RESPECTIVO TRAMITE DE EXPEDICIÓN DE LA RESOLUCIÓN DE COBRO, Y POR LO ANTERIOR NO SE LES HA INICIADO NINGUNA ACCIÓN DE LAS PREVISTA EN EL PROCESO ADMINISTRATIVO SANCIONATORIO AMBIENTAL"/>
    <x v="1"/>
    <x v="1"/>
    <m/>
    <s v="PROCEDIMIENTO AJUSTADO"/>
    <s v="PROCEDIMIENTO ACTUALIZADO"/>
    <n v="1"/>
    <s v="2017-05-24"/>
    <s v="2018-03-31"/>
    <n v="44.428571428571431"/>
    <n v="50"/>
    <n v="1"/>
    <n v="44.428571428571431"/>
    <n v="0"/>
    <n v="0"/>
    <m/>
    <m/>
    <x v="0"/>
    <m/>
    <m/>
    <m/>
    <m/>
    <m/>
    <m/>
    <m/>
    <m/>
    <n v="50"/>
    <s v="La SSFFS remite seguimiento y soportes mediante memorando 2018IE19455. De acuerdo con la información reportada la acción se encuentra en ejecución y se evidencian las actas de revisión del procedimiento 126PM04-PR30 “Permiso o autorización para aprovechamiento forestal de árboles” y 126PM04-PR29 “Control y Seguimiento a las Actividades Silviculturales” los días 20 y 27 de noviembre de 2017. (EVIDENCIA – HALLAZGO 2.1.2.1)_x000a_"/>
    <n v="0"/>
    <x v="0"/>
    <s v="Abierta"/>
  </r>
  <r>
    <s v="FILA_3"/>
    <s v="2017-05-23"/>
    <s v="126"/>
    <n v="2017"/>
    <n v="48"/>
    <s v="01 - AUDITORIA DE REGULARIDAD"/>
    <s v="Control Gestión"/>
    <s v="Plan de mejoramiento"/>
    <x v="0"/>
    <s v="HALLAZGO ADMINISTRATIVO POR INCUMPLIMIENTO DE LA NORMATIVIDAD VIGENTE EN MATERIA DEL PROCESO ADMINISTRATIVO SANCIONATORIO AMBIENTAL EN DESEMPEÑO DE LAS FUNCIONES DE COBRO POR LA EVALUACIÓN Y SEGUIMIENTO; A CARGO DE LA SECRETARÍA DISTRITAL DE AMBIENTE – SDA, COMO AUTORIDAD AMBIENTAL. DEJANDO DE PERCIBIR POR ESTE CONCEPTO LA SUMA DE $5.150.160.312."/>
    <s v="LO ANTERIOR SE DEBE A LA FALTA DE GESTIÓN DE LA SDA, EN LA APLICACIÓN DEL PROCESO SANCIONATORIO AMBIENTAL, TODA VEZ QUE AÑO TRAS AÑO VIENE REALIZANDO CONCEPTOS TÉCNICOS DE ALTO RIESGO A LOS CUALES NO SE LES HA INICIADO EL RESPECTIVO TRAMITE DE EXPEDICIÓN DE LA RESOLUCIÓN DE COBRO, Y POR LO ANTERIOR NO SE LES HA INICIADO NINGUNA ACCIÓN DE LAS PREVISTA EN EL PROCESO ADMINISTRATIVO SANCIONATORIO AMBIENTAL"/>
    <x v="2"/>
    <x v="2"/>
    <m/>
    <s v="ALERTA DE VENCIMIENTO AJUSTADO"/>
    <s v="ALERTA DE  LAS OBLIGACIONES EN LOS CONCEPTOS TÉCNICOS DE AUTORIZACIÓN PARA LAS VIGENCIAS 2003-2014 / CONCEPTOS TÉCNICOS IDENTIFICADOS SIN LOS RESPECTIVOS PAGOS"/>
    <n v="0.5"/>
    <s v="2017-05-24"/>
    <s v="2018-03-31"/>
    <n v="44.428571428571431"/>
    <n v="25"/>
    <n v="1"/>
    <n v="44.428571428571431"/>
    <n v="0"/>
    <n v="0"/>
    <m/>
    <m/>
    <x v="0"/>
    <m/>
    <m/>
    <m/>
    <m/>
    <m/>
    <m/>
    <m/>
    <m/>
    <n v="25"/>
    <s v="La SSFFS remite seguimiento y soportes mediante memorando 2018IE19455. De acuerdo con la información reportada la acción se encuentra en ejecución. Se evidencia base de datos “PROCESOS DE ALERTAS CT SSFFFS” la relación de 137 procesos de comunicaciones oficiales, donde se le informa al usuario las obligaciones económicas que debe cumplir. La OCI solicita informar a cuanto equivale en pesos las comunicaciones oficiales enviadas. (EVIDENCIA – HALLAZGO 2.1.2.1)"/>
    <n v="0"/>
    <x v="1"/>
    <s v="Abierta"/>
  </r>
  <r>
    <s v="FILA_4"/>
    <s v="2017-05-23"/>
    <s v="126"/>
    <n v="2017"/>
    <n v="48"/>
    <s v="01 - AUDITORIA DE REGULARIDAD"/>
    <s v="Control Gestión"/>
    <s v="Gestión Contractual"/>
    <x v="1"/>
    <s v="HALLAZGO ADMINISTRATIVO CON PRESUNTA INCIDENCIA DISCIPLINARIA POR CELEBRAR EL CONTRATO 511 DE 2016 CON PERSONAS QUE NO CUMPLÍAN LOS REQUISITOS ESTABLECIDOS EN LOS ESTUDIOS PREVIOS PARA LA EJECUCIÓN DEL OBJETO"/>
    <s v="EN EL EXPEDIENTE DEL PROYECTO Y EN EL SECOP NO SE EVIDENCIA MODIFICACIÓN DE LOS ESTUDIOS PREVIOS."/>
    <x v="0"/>
    <x v="3"/>
    <m/>
    <s v="SESIONES DE CAPACITACIÓN REALIZADAS"/>
    <s v="SESIONES DE CAPACITACIÓN REALIZADAS / SESIONES DE CAPACITACIÓN PROGRAMADAS"/>
    <n v="1"/>
    <s v="2017-05-24"/>
    <s v="2017-12-31"/>
    <n v="31.571428571428573"/>
    <n v="100"/>
    <n v="1"/>
    <n v="31.571428571428573"/>
    <n v="0"/>
    <n v="0"/>
    <m/>
    <m/>
    <x v="1"/>
    <m/>
    <m/>
    <m/>
    <m/>
    <m/>
    <m/>
    <m/>
    <m/>
    <n v="100"/>
    <s v="La DGC envió seguimiento mediante radicado 2018IE23886 . Se observó que mediante correo electrónico enviado el día 28/12/17, la Oficina de Comunicaciones, socializó la Cartilla denominada Manual de Supervisión e Interventoría."/>
    <n v="100"/>
    <x v="0"/>
    <s v="Incumplida"/>
  </r>
  <r>
    <s v="FILA_5"/>
    <s v="2017-05-23"/>
    <s v="126"/>
    <n v="2017"/>
    <n v="48"/>
    <s v="01 - AUDITORIA DE REGULARIDAD"/>
    <s v="Control Gestión"/>
    <s v="Gestión Contractual"/>
    <x v="2"/>
    <s v="HALLAZGO ADMINISTRATIVO POR LA NOTIFICACIÓN DE MANERA EXTEMPORÁNEA A LOS SUPERVISORES DE LOS CONTRATOS NOS SDA-426 DE 2016, SDA-916 DE 2016, SDA-2016-0530 Y 2016-0651"/>
    <s v="ESTE ENTE DE CONTROL EVIDENCIÓ QUE LA SUBDIRECCIÓN CONTRACTUAL EN LOS CONTRATOS MENCIONADOS NOTIFICÓ AL SUPERVISOR DE MANERA EXTEMPORÁNEA, ES DECIR, DESPUÉS DE LA SUSCRIPCIÓN DEL ACTA DE INICIO,"/>
    <x v="0"/>
    <x v="4"/>
    <m/>
    <s v="FORMATO MODIFICADO"/>
    <s v="FORMATO MODIFICADO"/>
    <n v="1"/>
    <s v="2017-05-24"/>
    <s v="2017-12-31"/>
    <n v="31.571428571428573"/>
    <n v="100"/>
    <n v="1"/>
    <n v="31.571428571428573"/>
    <n v="0"/>
    <n v="0"/>
    <m/>
    <m/>
    <x v="1"/>
    <m/>
    <m/>
    <m/>
    <m/>
    <m/>
    <m/>
    <m/>
    <m/>
    <n v="100"/>
    <s v="Mediante radicado No. 2018IE23886 se recibió seguimiento.  Revisada la resolución 170  del  24/01/18, se evidenció que incluye actualización del procedimiento 126PA04-PRPR37 Suscripción y legalización de contratos. En las obligaciones del Subdirector contractual, se contempla: &quot;Informar a los diferentes servidores públicos y contratistas sobre la designación de supervisión e impartir instrucciones tendientes al cumplimiento de las funciones de supervisión, seguimiento y control que se ejerzan&quot;. "/>
    <n v="100"/>
    <x v="0"/>
    <s v="Incumplida"/>
  </r>
  <r>
    <s v="FILA_6"/>
    <s v="2017-05-23"/>
    <s v="126"/>
    <n v="2017"/>
    <n v="48"/>
    <s v="01 - AUDITORIA DE REGULARIDAD"/>
    <s v="Control Gestión"/>
    <s v="Gestión Contractual"/>
    <x v="3"/>
    <s v="HALLAZGO ADMINISTRATIVO CON PRESUNTA INCIDENCIA DISCIPLINARIA POR SUSCRIBIR EL CONVENIO DE COOPERACIÓN 1515 DE 2014 UTILIZANDO LAS MODALIDADES DE CONTRATACIÓN INCORRECTA. SE RETIRA LA OBSERVACIÓN FRENTE AL CONVENIO DE ASOCIACIÓN NO. 20161264"/>
    <s v="LAS SITUACIONES DESCRITAS ANTERIORMENTE DAN COMO RESULTADO LA PRESUNTA INOBSERVANCIA DE LA CONSTITUCIÓN, LA LEY Y NORMAS REGLAMENTARIAS; ADEMÁS DEL CUMPLIMIENTO DE LOS PROCESOS, PROCEDIMIENTOS, ACTIVIDADES Y CONTENIDOS EN LA LEY Y EL SISTEMA INTEGRADO DE GESTIÓN, A QUE ESTÁN OBLIGADOS SERVIDORES PÚBLICOS, CONTRATISTAS Y AUTORIDADES EN LA ADMINISTRACIÓN FISCALIZADA."/>
    <x v="0"/>
    <x v="5"/>
    <m/>
    <s v="CAPACITACIÓN REALIZADA"/>
    <s v="CAPACITACIÓN REALIZADA"/>
    <n v="1"/>
    <s v="2017-05-24"/>
    <s v="2017-09-30"/>
    <n v="18.428571428571427"/>
    <n v="100"/>
    <n v="1"/>
    <n v="18.428571428571427"/>
    <n v="0"/>
    <n v="0"/>
    <m/>
    <m/>
    <x v="1"/>
    <m/>
    <m/>
    <m/>
    <m/>
    <m/>
    <m/>
    <m/>
    <m/>
    <n v="100"/>
    <s v="Se realizó la segunda capacitación el 05 octubre de 2017  en la cual se abordaron temas precontractuales y de supervisión."/>
    <n v="100"/>
    <x v="0"/>
    <s v="Incumplida"/>
  </r>
  <r>
    <s v="FILA_7"/>
    <s v="2017-05-23"/>
    <s v="126"/>
    <n v="2017"/>
    <n v="48"/>
    <s v="01 - AUDITORIA DE REGULARIDAD"/>
    <s v="Control Gestión"/>
    <s v="Gestión Contractual"/>
    <x v="4"/>
    <s v="HALLAZGO ADMINISTRATIVO POR PUBLICACIÓN INCONSISTENTE DEL VALOR DEL CONVENIO 1515 DE 2014 EN SIVICOF"/>
    <s v="LA SDA REPORTÓ EL DÍA 30 DE DICIEMBRE DE 2014 EN SIVICOF EL VALOR DE LA CONTRATACIÓN DE RECURSOS PÚBLICOS DEL CONVENIO DE COOPERACIÓN 1515 DE 2014 SUSCRITO CON ONU-HABITAT POR VALOR DE $306.684.251 Y NO POR $290.400.000 COMO LO REPORTA LA RESPECTIVA MINUTA."/>
    <x v="0"/>
    <x v="6"/>
    <m/>
    <s v="PROCEDIMIENTO MODIFICADO"/>
    <s v="PROCEDIMIENTO MODIFICADO"/>
    <n v="1"/>
    <s v="2017-05-24"/>
    <s v="2018-03-31"/>
    <n v="44.428571428571431"/>
    <n v="100"/>
    <n v="1"/>
    <n v="44.428571428571431"/>
    <n v="0"/>
    <n v="0"/>
    <m/>
    <m/>
    <x v="1"/>
    <m/>
    <m/>
    <m/>
    <m/>
    <m/>
    <m/>
    <m/>
    <m/>
    <n v="100"/>
    <s v="Corte 2018-04-30. La DGC envió seguimiento mediante radicado No. 2018IE23886. Se evidenció que mediante resolución No. 3217 del 15/11/17 fue actualizado el procedimiento 126PA04-PR33, dicha resolución fue socializada mediante correo del 23/11/17. "/>
    <n v="100"/>
    <x v="2"/>
    <s v="Abierta"/>
  </r>
  <r>
    <s v="FILA_8"/>
    <s v="2015-12-29"/>
    <s v="126"/>
    <n v="2010"/>
    <n v="802"/>
    <s v="05 - AUDITORIA ESPECIAL"/>
    <s v="N/A"/>
    <s v="N/A"/>
    <x v="5"/>
    <s v="HALLAZGO ADMINISTRATIVO  POR LAS FALENCIAS DE INTEGRALIDAD Y DE APLICACIÓN DE LAS EXIGENCIAS TÉCNICAS EN LA CONSTRUCCIÓN DEL MODELO HIDROGEOLÓGICO CONCEPTUAL DE BOGOTÁ QUE PONEN EN DUDA SU UTILIDAD COMO HERRAMIENTA SOSTENIBLE DEL RECURSO HÍDRICO SUBTERRÁNEO EN BOGOTÁ."/>
    <s v="DEBILIDADES DE CONTROL"/>
    <x v="0"/>
    <x v="7"/>
    <m/>
    <s v="POZOS PERFORADOS/2 POZOS PERFORADOS *100"/>
    <s v="NO. DE POZOS PERFORADOS/2 POZOS PERFORADOS *100"/>
    <n v="100"/>
    <s v="2015-01-01"/>
    <s v="2015-12-29"/>
    <n v="51.714285714285715"/>
    <n v="20"/>
    <n v="0.2"/>
    <n v="10.342857142857143"/>
    <n v="0"/>
    <n v="0"/>
    <m/>
    <m/>
    <x v="2"/>
    <m/>
    <m/>
    <m/>
    <m/>
    <m/>
    <m/>
    <m/>
    <m/>
    <n v="20"/>
    <s v="De lo reportado en la SRHS en su radicado 2018IE19487, se evidencia que aun no se han perforado los pozos y que la acción aun se encuentra en etapa de estudios, para lo cual se ha llevado a cabo adición al Convenio de Asociación SDA-CUV-20161264 entre la SDA y la Pontificia Universidad Javeriana."/>
    <n v="0"/>
    <x v="0"/>
    <s v="Incumplida"/>
  </r>
  <r>
    <s v="FILA_9"/>
    <s v="2017-05-23"/>
    <s v="126"/>
    <n v="2017"/>
    <n v="48"/>
    <s v="01 - AUDITORIA DE REGULARIDAD"/>
    <s v="Control de Resultados"/>
    <s v="Planes, Programas y Proyectos"/>
    <x v="6"/>
    <s v="HALLAZGO ADMINISTRATIVO CON PRESUNTA INCIDENCIA DISCIPLINARIA POR INCUMPLIMIENTO DEL DECRETO 85 DE 2013 “POR MEDIO DEL CUAL SE ORDENA ADECUAR EN EL DISTRITO CAPITAL EL CENTRO ECOLÓGICO DISTRITAL DE PROTECCIÓN Y BIENESTAR ANIMAL -CEA- “CASA ECOLÓGICA DE LOS ANIMALES"/>
    <s v="LA ENTIDAD NO HA TERMINADO CON LOS ESTUDIOS TÉCNICOS Y GESTIONES PARA DAR INICIO A LAS OBRAS DE LA CASA ECOLÓGICA DE LOS ANIMALES, EN CONTRAVÍA DEL PARÁGRAFO DEL ARTÍCULO PRIMERO DEL DECRETO 85 DE 2013, EL CUAL ESTABLECIÓ QUE “EN EL TÉRMINO DE DOCE (12) MESES, LA SECRETARÍA DISTRITAL DE AMBIENTE, DE MANERA COORDINADA CON LA DDDI DE LA SECRETARÍA GENERAL, DEBERÁ REALIZAR LOS ESTUDIOS TÉCNICOS Y LAS GESTIONES NECESARIAS PARA LA ADECUACIÓN DE SU ESTRUCTURA ORGANIZACIONAL"/>
    <x v="0"/>
    <x v="8"/>
    <m/>
    <s v="PROCESO DE CONCURSO DE MÉRITOS REALIZADO"/>
    <s v="PROCESO DE CONCURSO DE MÉRITOS REALIZADO"/>
    <n v="1"/>
    <s v="2017-05-24"/>
    <s v="2018-03-31"/>
    <n v="44.428571428571431"/>
    <n v="100"/>
    <n v="1"/>
    <n v="44.428571428571431"/>
    <n v="0"/>
    <n v="0"/>
    <m/>
    <m/>
    <x v="3"/>
    <m/>
    <m/>
    <m/>
    <m/>
    <m/>
    <m/>
    <m/>
    <m/>
    <n v="100"/>
    <s v="Corte 2018-04-30. Se celebró el contrato 27171382 por valor de $25,067,727,810 entre la SDA y el Consorcio Eco-Casa con el objeto de construir un centro de protección y bienestar animal &quot;Casa Ecológica de los animales&quot; CEA en un plazo de dieciséis meses contados a partir de la fecha de suscripción del acta de inicio."/>
    <n v="100"/>
    <x v="2"/>
    <s v="Abierta"/>
  </r>
  <r>
    <s v="FILA_10"/>
    <s v="2017-05-23"/>
    <s v="126"/>
    <n v="2017"/>
    <n v="48"/>
    <s v="01 - AUDITORIA DE REGULARIDAD"/>
    <s v="Control de Resultados"/>
    <s v="Planes, Programas y Proyectos"/>
    <x v="7"/>
    <s v="HALLAZGO ADMINISTRATIVO POR NO CONTAR CON EVALUACIÓN FINANCIERA Y ECONÓMICA PARA LA CONSTRUCCIÓN DE LA CASA ECOLÓGICA DE LOS ANIMALES – CEA EN EL MARCO DEL PROYECTO 961 “GESTIÓN INTEGRAL A LA FAUNA DOMÉSTICA EN EL D.C”"/>
    <s v="SE OBSERVA QUE LA ENTIDAD NO CUENTA CON EVALUACIÓN EX ANTE PARA EL PROYECTO DE INVERSIÓN 961, ESPECÍFICAMENTE PARA LA CONSTRUCCIÓN Y ADECUACIÓN DE LA CASA ECOLÓGICA DE LOS ANIMALES, LO ANTERIOR EN CONTRAVÍA A LO ESTABLECIDO EN EL NUMERAL 2.3.1. DEL MANUAL PARA LA ADMINISTRACIÓN, Y OPERACIÓN DEL BANCO DISTRITAL DE PROGRAMAS Y PROYECTOS"/>
    <x v="0"/>
    <x v="9"/>
    <m/>
    <s v="ESTUDIOS PREVIOS DE LA LICITACIÓN PÚBLICA PARA LA OBRA"/>
    <s v="ESTUDIOS PREVIOS DE LA LICITACIÓN PÚBLICA PARA LA OBRA  AJUSTADOS"/>
    <n v="1"/>
    <s v="2017-05-24"/>
    <s v="2018-03-31"/>
    <n v="44.428571428571431"/>
    <n v="100"/>
    <n v="1"/>
    <n v="44.428571428571431"/>
    <n v="0"/>
    <n v="0"/>
    <m/>
    <m/>
    <x v="3"/>
    <m/>
    <m/>
    <m/>
    <m/>
    <m/>
    <m/>
    <m/>
    <m/>
    <n v="100"/>
    <s v="Corte 2018-04-30. Se celebró el contrato 27171382 por valor de $25,067,727,810 entre la SDA y el Consorcio Eco-Casa con el objeto de construir un centro de protección y bienestar animal &quot;Casa Ecológica de los animales&quot; CEA en un plazo de dieciséis meses contados a partir de la fecha de suscripción del acta de inicio."/>
    <n v="100"/>
    <x v="2"/>
    <s v="Abierta"/>
  </r>
  <r>
    <s v="FILA_11"/>
    <s v="2017-05-23"/>
    <s v="126"/>
    <n v="2017"/>
    <n v="48"/>
    <s v="01 - AUDITORIA DE REGULARIDAD"/>
    <s v="Control Financiero"/>
    <s v="Estados Contables"/>
    <x v="8"/>
    <s v="HALLAZGO ADMINISTRATIVO CON PRESUNTA INCIDENCIA DISCIPLINARIA, POR LA ADQUISICIÓN DE ELEMENTOS CLASIFICADOS COMO DE DIFÍCIL USO PARA LA ENTIDAD, LOS CUALES REPOSAN EN EL ALMACÉN, DESDE SU ADQUISICIÓN Y NO HAN SIDO UTILIZADOS A LA FECHA, POR UN VALOR TOTAL DE $998.404.718,42, COSTO DE ADQUISICIÓN DE LOS MISMOS. ELEMENTOS QUE FUERON ADQUIRIDOS DESDE EL AÑO 1995 Y QUE SE ENCUENTRAN HOY CONTABILIZADOS COMO PARTE DE LA CUENTA 16, EN EL BALANCE GENERAL EXAMINADO PARA LA VIGENCIA AUDITADA"/>
    <s v="ESTA SITUACIÓN MUESTRA UNA INDEBIDA GESTIÓN FRENTE AL MANEJO DEL ALMACÉN E INVENTARIO A CARGO DE LA SDA, POR FALTA DE OPORTUNAS DEPURACIONES QUE HAYAN PERMITIDO IDENTIFICAR ESTA SITUACIÓN EN FORMA OPORTUNA, A FIN DE EVITAR LA DISTORSIÓN EN LAS CIFRAS QUE SE REFLEJAN DENTRO DE LOS ESTADOS FINANCIEROS DE LA SDA."/>
    <x v="1"/>
    <x v="10"/>
    <m/>
    <s v="ACTA DE BAJA DE ELEMENTOS"/>
    <s v="ELEMENTOS IDENTIFICADOS PARA BAJA POR PARTE DE LAS ÁREAS CON ACTA DE BAJA / ELEMENTOS IDENTIFICADOS PARA BAJA POR PARTE DE LAS ÁREAS"/>
    <n v="1"/>
    <s v="2017-05-24"/>
    <s v="2018-03-31"/>
    <n v="44.428571428571431"/>
    <n v="50"/>
    <n v="1"/>
    <n v="44.428571428571431"/>
    <n v="0"/>
    <n v="0"/>
    <m/>
    <m/>
    <x v="3"/>
    <m/>
    <m/>
    <m/>
    <m/>
    <m/>
    <m/>
    <m/>
    <m/>
    <n v="50"/>
    <s v="Corte 2018-04-30. La SRHS informó que realizó cinco conceptos técnicos para dar de baja once elementos,  Tiene pendiente cuatro por firma del Subdirector. Van a evaluar unos elementos que son servibles y algunos que son consumibles y pueden ser reclasificados._x000a_La SCAAV informó que mediante los radicados Nos. 2017IE83555 y 2017IE113603 expidió concepto técnico para dar de baja a cuarenta y nueve elementos._x000a_El Almacén informó que SCAAV ha remitido varios memorando dando alcance a los radicados 2017IE83555 y 2017IE113603 y hay varias inconsistencias._x000a_Se programo una reunión para el día 10/07/18._x000a_2017-12-31 Se encuentran pendientes conceptos técnicos por partes de la SRHS para dar la  disposición final de algunos bienes sin uso."/>
    <n v="0"/>
    <x v="0"/>
    <s v="Abierta"/>
  </r>
  <r>
    <s v="FILA_12"/>
    <s v="2017-05-23"/>
    <s v="126"/>
    <n v="2017"/>
    <n v="48"/>
    <s v="01 - AUDITORIA DE REGULARIDAD"/>
    <s v="Control Financiero"/>
    <s v="Estados Contables"/>
    <x v="9"/>
    <s v="HALLAZGO ADMINISTRATIVO CON PRESUNTA INCIDENCIA DISCIPLINARIA: POR ENCONTRARSE REGISTRADOS 3.824 PAGOS, EN LA CUENTA DE OTROS PASIVOS INGRESOS RECIBIDOS POR ANTICIPADO POR TRÁMITES DE EVALUACIÓN Y SEGUIMIENTO, COMO VALORES SIN IDENTIFICAR"/>
    <s v="A CIERRE DICIEMBRE 31 DE 2016, LA SECRETARIA DISTRITAL DE AMBIENTE TIENE 3.824 PAGOS RECIBIDOS POR ANTICIPADO SIN IDENTIFICAR, POR VALOR DE $2.042,4 MILLONES, CONTRAVINIENDO LO SEÑALADO EN LA RESOLUCIÓN 119 DE 2006 &quot;POR LA CUAL SE ADOPTA EL MODELO ESTÁNDAR DE PROCEDIMIENTOS PARA LA SOSTENIBILIDAD DEL SISTEMA DE CONTABILIDAD PÚBLICA."/>
    <x v="0"/>
    <x v="11"/>
    <m/>
    <s v="RECAUDOS EN INGRESOS RECIBIDOS POR ANTICIPADO GESTIONADOS"/>
    <s v="RECAUDOS EN INGRESOS RECIBIDOS POR ANTICIPADO GESTIONADOS / RECAUDOS EN INGRESOS RECIBIDOS POR ANTICIPADO"/>
    <n v="0.7"/>
    <s v="2017-05-24"/>
    <s v="2018-04-30"/>
    <n v="48.714285714285715"/>
    <n v="80"/>
    <n v="1"/>
    <n v="48.714285714285715"/>
    <n v="0"/>
    <n v="0"/>
    <m/>
    <m/>
    <x v="4"/>
    <m/>
    <m/>
    <m/>
    <m/>
    <m/>
    <m/>
    <m/>
    <m/>
    <n v="80"/>
    <s v="La DCA remite información y soportes con 2018IE23324  del 2018-02-08. SE encuentran pendientes de sistematización de procedimientos  (EVIDENCIA – HALLAZGO 2.3.1.2.3.1. sistematización recibo Pagos por anticipado)"/>
    <n v="0"/>
    <x v="1"/>
    <s v="Abierta"/>
  </r>
  <r>
    <s v="FILA_13"/>
    <s v="2017-05-23"/>
    <s v="126"/>
    <n v="2017"/>
    <n v="48"/>
    <s v="01 - AUDITORIA DE REGULARIDAD"/>
    <s v="Control Financiero"/>
    <s v="Estados Contables"/>
    <x v="9"/>
    <s v="HALLAZGO ADMINISTRATIVO CON PRESUNTA INCIDENCIA DISCIPLINARIA: POR ENCONTRARSE REGISTRADOS 3.824 PAGOS, EN LA CUENTA DE OTROS PASIVOS INGRESOS RECIBIDOS POR ANTICIPADO POR TRÁMITES DE EVALUACIÓN Y SEGUIMIENTO, COMO VALORES SIN IDENTIFICAR"/>
    <s v="A CIERRE DICIEMBRE 31 DE 2016, LA SECRETARÍA DISTRITAL DE AMBIENTE TIENE 3.824 PAGOS RECIBIDOS POR ANTICIPADO SIN IDENTIFICAR, POR VALOR DE $2.042,4 MILLONES, CONTRAVINIENDO LO SEÑALADO EN LA RESOLUCIÓN 119 DE 2006 &quot;POR LA CUAL SE ADOPTA EL MODELO ESTÁNDAR DE PROCEDIMIENTOS PARA LA SOSTENIBILIDAD DEL SISTEMA DE CONTABILIDAD PÚBLICA."/>
    <x v="1"/>
    <x v="12"/>
    <m/>
    <s v="APLICATIVO ACTUALIZADO"/>
    <s v="APLICATIVO ACTUALIZADO"/>
    <n v="1"/>
    <s v="2017-05-24"/>
    <s v="2017-12-31"/>
    <n v="31.571428571428573"/>
    <n v="0"/>
    <n v="0"/>
    <n v="0"/>
    <n v="0"/>
    <n v="0"/>
    <m/>
    <m/>
    <x v="5"/>
    <m/>
    <m/>
    <m/>
    <m/>
    <m/>
    <m/>
    <m/>
    <m/>
    <n v="0"/>
    <s v="28-06-29. Se evidencia cumplimiento de la acción dado que los procedimientos de evaluación ambiental fueron ajustado en el sistema forest en la ventanilla virtual de la SDA. Ver soporte memorando forest 2018IE150577._x000a_Pero se observa, que los procedimientos 126PM04-PR10 V5, PR11 V5, PR15 V4, PR16 V6, PR25 V5, PR39 V6 y PR98 V2 no han sido actualizado en el ISOlución._x000a_http://172.22.1.31/Isolucionsda/Administracion/frmFrameSet.aspx?Ruta=Li4vRnJhbWVTZXRBcnRpY3Vsby5hc3A/UGFnaW5hPUJhbmNvQ29ub2NpbWllbnRvU0RBLzYvNjExQTUxQkUtRkE4QS00MTRCLTgyNTQtQUU2MDNDOEM3RDI2LzYxMUE1MUJFLUZBOEEtNDE0Qi04MjU0LUFFNjAzQzhDN0QyNi5hc3AmSURBUlRJQ1VMTz04ODEx"/>
    <n v="0"/>
    <x v="0"/>
    <s v="Incumplida"/>
  </r>
  <r>
    <s v="FILA_14"/>
    <s v="2017-11-22"/>
    <s v="126"/>
    <n v="2017"/>
    <n v="57"/>
    <s v="02 - AUDITORIA DE DESEMPEÑO"/>
    <s v="Control Gestión"/>
    <s v="N/A"/>
    <x v="10"/>
    <s v="HALLAZGO ADMINISTRATIVO CON PRESUNTA INCIDENCIA DISCIPLINARIA, POR LA FALTA DE ACTUALIZACIÓN DE LOS MAPAS DE RUIDO Y DE LAS RESPECTIVAS ZONAS CRÍTICAS."/>
    <s v="FALTA DE ACTUALIZACIÓN DE LOS MAPAS DE RUIDO Y DE LAS RESPECTIVAS ZONAS CRÍTICAS. EN RELACIÓN CON LOS MAPAS DE RUIDO Y LAS ZONAS CRÍTICAS, DE ACUERDO CON LOS REGISTROS Y LA INFORMACIÓN SUMINISTRADA POR LA SDA, SE TIENE QUE LA ÚLTIMA ACTUALIZACIÓN DE ESTOS INSTRUMENTOS FUE REALIZADA EN EL AÑO 2011; POR LO TANTO, SE ESTABLECE LA AUSENCIA DE GESTIÓN POR PARTE DE LA ENTIDAD PARA CUMPLIR LA PERIODICIDAD REQUERIDA EN MATERIA DE ESA ACTUALIZACIÓN, SEGÚN LA NORMATIVIDAD VIGENTE."/>
    <x v="0"/>
    <x v="13"/>
    <m/>
    <s v="MAPAS DE RUIDO ACTUALIZADOS"/>
    <s v="NO. DE MAPAS DE RUIDO ACTUALIZADOS DE LAS LOCALIDADES URBANAS DEL DISTRITO/ TOTAL DE MAPAS A ACTUALIZAR DE LAS LOCALIDADES URBANAS DEL DISTRITO"/>
    <n v="1"/>
    <s v="2017-11-22"/>
    <s v="2018-06-30"/>
    <n v="31.428571428571427"/>
    <n v="100"/>
    <n v="1"/>
    <n v="31.428571428571427"/>
    <n v="0"/>
    <n v="0"/>
    <m/>
    <m/>
    <x v="6"/>
    <m/>
    <m/>
    <m/>
    <m/>
    <m/>
    <m/>
    <m/>
    <m/>
    <n v="100"/>
    <s v="La SCAAV remite seguimiento y soportes mediante memorando 2018IE17123. De acuerdo con la información reportada frente a la acción “Actualizar los mapas de ruido de las localidades urbanas del Distrito Capital en cumplimiento con los parámetros establecidos en la Resolución 0627/2006 emitida por el entonces Ministerio de Ambiente, Vivienda y Desarrollo Territorial” y en el marco del contrato de Consultoría No. 20161244 con la empresa consultora K2 Ingeniería, el día 14 de diciembre del año 2017, la empresa realizó la socialización de los resultados obtenidos en la elaboración de 560  Mapas Estratégicos de Ruido de la ciudad tal y como se evidencia en el Acta socialización MER. Los mapas se entregaron  a la Entidad lo cual se soporta en el acta de recibo a satisfacción de los mapas y en el último pago. (EVIDENCIA – HALLAZGO 3.1.1 Ruido) Por lo anterior se establece que la acción fue cumplida."/>
    <n v="0"/>
    <x v="1"/>
    <s v="Abierta"/>
  </r>
  <r>
    <s v="FILA_15"/>
    <s v="2017-08-25"/>
    <s v="126"/>
    <n v="2017"/>
    <n v="53"/>
    <s v="02 - AUDITORIA DE DESEMPEÑO"/>
    <s v="Control de Resultados"/>
    <s v="Planes, Programas y Proyectos"/>
    <x v="10"/>
    <s v="HALLAZGO DE CARÁCTER ADMINISTRATIVO, POR EL PORCENTAJE DE DATOS QUE NO SON VÁLIDOS, EN EL MARCO DE OPERACIÓN DE LA RMCAB."/>
    <s v="LAS CIRCUNSTANCIAS ESTABLECIDAS SE GENERAN POR CUANTO LA ENTIDAD NO ESTRUCTURA LAS ACTIVIDADES REQUERIDAS PARA EL DESARROLLO DE LAS METAS INSTITUCIONALES, DE MANERA ARTICULADA. EL HECHO DE QUE LA SDA NO CONSOLIDE MEDIDAS PARA MEJORAR LA EFICIENCIA DE LOS EQUIPOS DE LA RMCAB, Y NO LOGRE LA REDUCCIÓN DE LAS FALLAS QUE SE PUEDAN PRESENTAR, GENERA UN PORCENTAJE DE DATOS ‘NO VÁLIDOS’, LO CUAL DIFICULTA EL CONTROL DE LA CONTAMINACIÓN DEL AIRE EN LA CIUDAD"/>
    <x v="0"/>
    <x v="14"/>
    <m/>
    <s v="INFORMES TRIMESTRALES"/>
    <s v="INFORMES REALIZADOS / INFORMES PROGRAMADOS"/>
    <n v="3"/>
    <s v="2017-08-28"/>
    <s v="2018-06-30"/>
    <n v="43.714285714285715"/>
    <n v="0"/>
    <n v="0"/>
    <n v="0"/>
    <n v="0"/>
    <n v="0"/>
    <m/>
    <m/>
    <x v="6"/>
    <m/>
    <m/>
    <m/>
    <m/>
    <m/>
    <m/>
    <m/>
    <m/>
    <n v="0"/>
    <n v="0"/>
    <n v="0"/>
    <x v="1"/>
    <s v="Abierta"/>
  </r>
  <r>
    <s v="FILA_16"/>
    <s v="2018-01-29"/>
    <s v="126"/>
    <n v="2017"/>
    <n v="62"/>
    <s v="02 - AUDITORIA DE DESEMPEÑO"/>
    <s v="Control Gestión"/>
    <s v="N/A"/>
    <x v="10"/>
    <s v="HALLAZGO ADMINISTRATIVO, POR EL DESARROLLO INADECUADO DE ALGUNAS ACTIVIDADES PREVISTAS PARA EL CUMPLIMIENTO DE METAS,  EN EL MARCO DE LAS LÍNEAS PROGRAMÁTICAS DE LA POLÍTICA DE HUMEDALES DEL DISTRITO CAPITAL."/>
    <s v="FALTA ARMONIZACIÓN ENTRE PLAN DE ACCIÓN DE LA POLÍTICA PÚBLICA DE HUMEDALES Y PMAS POR PLAN DE ACCIÓN DE LA POLÍTICA ADOPTADO EN 2015 Y PMAS ADOPTADOS EN VIGENCIAS ANTERIORES"/>
    <x v="0"/>
    <x v="15"/>
    <m/>
    <s v="REVISIÓN ARMONIZACIÓN DE  PMAS FRENTE A PLAN DE ACCIÓN DE LA POLÍTICA DE HUMEDALES"/>
    <s v="PMA ARMONIZADOS /  TOTAL DE PMAS"/>
    <n v="100"/>
    <s v="2018-02-12"/>
    <s v="2018-12-31"/>
    <n v="46"/>
    <n v="0"/>
    <n v="0"/>
    <n v="0"/>
    <n v="0"/>
    <n v="0"/>
    <m/>
    <m/>
    <x v="7"/>
    <m/>
    <m/>
    <m/>
    <m/>
    <m/>
    <m/>
    <m/>
    <m/>
    <n v="0"/>
    <n v="0"/>
    <n v="0"/>
    <x v="3"/>
    <s v="Abierta"/>
  </r>
  <r>
    <s v="FILA_17"/>
    <s v="2017-08-25"/>
    <s v="126"/>
    <n v="2017"/>
    <n v="53"/>
    <s v="02 - AUDITORIA DE DESEMPEÑO"/>
    <s v="Control de Resultados"/>
    <s v="Planes, Programas y Proyectos"/>
    <x v="11"/>
    <s v="HALLAZGO DE CARÁCTER ADMINISTRATIVO CON PRESUNTA INCIDENCIA DISCIPLINARIA, POR LOS ESCASOS AVANCES Y RESULTADOS EN MEDIDAS DEL PLAN DECENAL DE DESCONTAMINACIÓN DEL AIRE PARA BOGOTÁ."/>
    <s v="LO EXPUESTO SE PRESENTÓ POR INEFICIENCIA EN LA GESTIÓN EJECUTADA, POR NO IDENTIFICAR CON OPORTUNIDAD LAS NECESIDADES REALES FRENTE A LAS METAS Y AL PLAN DECENAL DE DESCONTAMINACIÓN DEL AIRE. LO DESCRITO AFECTA FINALMENTE LA CALIDAD DEL AIRE QUE RESPIRAN LOS CIUDADANOS, CUYA CONTAMINACIÓN POR FUENTES FIJAS Y MÓVILES, CONSTITUYE UN RIESGO AMBIENTAL MUY DELICADO PARA LA SALUD DE LOS HABITANTES DEL DISTRITO CAPITAL."/>
    <x v="0"/>
    <x v="16"/>
    <m/>
    <s v="CUMPLIMIENTO DE LOS PLAZOS ESTABLECIDOS EN EL DECRETO 335 DE 2017 PARA LAS ETAPAS 2 Y 3"/>
    <s v="ETAPAS 2 Y 3 DEL DECRETO 335 DE 2017 CUMPLIDAS."/>
    <n v="1"/>
    <s v="2017-08-28"/>
    <s v="2018-08-25"/>
    <n v="51.714285714285715"/>
    <n v="0"/>
    <n v="0"/>
    <n v="0"/>
    <n v="0"/>
    <n v="0"/>
    <m/>
    <m/>
    <x v="6"/>
    <m/>
    <m/>
    <m/>
    <m/>
    <m/>
    <m/>
    <m/>
    <m/>
    <n v="0"/>
    <n v="0"/>
    <n v="0"/>
    <x v="4"/>
    <s v="Abierta"/>
  </r>
  <r>
    <s v="FILA_18"/>
    <s v="2017-11-22"/>
    <s v="126"/>
    <n v="2017"/>
    <n v="57"/>
    <s v="02 - AUDITORIA DE DESEMPEÑO"/>
    <s v="Control Gestión"/>
    <s v="N/A"/>
    <x v="11"/>
    <s v="HALLAZGO ADMINISTRATIVO CON PRESUNTA INCIDENCIA DISCIPLINARIA, POR NO CONTAR CON LA HOJA DE VIDA Y REPORTE DE MEDICIÓN DEL INDICADOR “% DE REDUCCIÓN EN LA CONTAMINACIÓN SONORA EN ÁREAS ESTRATÉGICAS DEFINIDAS”, EN EL MARCO DE LA META 24 DEL PROYECTO DE INVERSIÓN 574"/>
    <s v="NO CONTAR CON LA HOJA DE VIDA Y REPORTE DE MEDICIÓN DEL INDICADOR “% DE REDUCCIÓN EN LA  CONTAMINACIÓN SONORA EN ÁREAS ESTRATÉGICAS DEFINIDAS”, DE LA META 24 DEL PROYECTO DE INVERSIÓN 574. NO SE CUENTA CON LA HOJA DE VIDA Y REPORTE DE MEDICIÓN DEL INDICADOR “% DE REDUCCIÓN EN LA CONTAMINACIÓN SONORA EN ÁREAS ESTRATÉGICAS DEFINIDAS”, NO TIENE CONFIGURADO EL SOPORTE PARA LA VERIFICACIÓN DE LA INFORMACIÓN  REPORTADA POR LA ENTIDAD, PARA EL CUMPLIMIENTO DE LA META DE PLAN DE DESARROLLO."/>
    <x v="0"/>
    <x v="17"/>
    <m/>
    <s v="REPORTES DEL PROYECTO EN EL POA"/>
    <s v="REPORTES EFECTUADOS EN EL POA/TOTAL DE REPORTES PROGRAMADOS EN EL POA"/>
    <n v="1"/>
    <s v="2017-11-22"/>
    <s v="2018-11-21"/>
    <n v="52"/>
    <n v="0"/>
    <n v="0"/>
    <n v="0"/>
    <n v="0"/>
    <n v="0"/>
    <m/>
    <m/>
    <x v="6"/>
    <m/>
    <m/>
    <m/>
    <m/>
    <m/>
    <m/>
    <m/>
    <m/>
    <n v="0"/>
    <n v="0"/>
    <n v="0"/>
    <x v="3"/>
    <s v="Abierta"/>
  </r>
  <r>
    <s v="FILA_19"/>
    <s v="2018-01-29"/>
    <s v="126"/>
    <n v="2017"/>
    <n v="62"/>
    <s v="02 - AUDITORIA DE DESEMPEÑO"/>
    <s v="Control Gestión"/>
    <s v="N/A"/>
    <x v="11"/>
    <s v="HALLAZGO ADMINISTRATIVO CON PRESUNTA INCIDENCIA DISCIPLINARIA, POR NO CONTAR CON LOS PMA DE LOS HUMEDALES EL TUNJO, SALITRE Y LA ISLA, Y POR NO CONSIDERAR EN SU INTERVENCIÓN EL PROTOCOLO DE RECUPERACIÓN Y REHABILITACIÓN ECOLÓGICA DE HUMEDALES."/>
    <s v="INCUMPLIMIENTO EN LOS PROTOCOLOS DE INTERVENCION DE LOS HUMEDALES EL TUNJO, SALITRE Y LA ISLA"/>
    <x v="0"/>
    <x v="18"/>
    <m/>
    <s v="CUMPLIMIENTO DE LOS PROTOCOLOS DE INTERVENCION DE LOS 2 HUMEDALES"/>
    <s v="ACTIVIDADES EJECUTADAS DURANTE EL PERIODO / ACTIVIDADES PROGRAMADAS PARA EL PERIODO"/>
    <n v="100"/>
    <s v="2018-02-12"/>
    <s v="2018-12-31"/>
    <n v="46"/>
    <n v="0"/>
    <n v="0"/>
    <n v="0"/>
    <n v="0"/>
    <n v="0"/>
    <m/>
    <m/>
    <x v="7"/>
    <m/>
    <m/>
    <m/>
    <m/>
    <m/>
    <m/>
    <m/>
    <m/>
    <n v="0"/>
    <n v="0"/>
    <n v="0"/>
    <x v="3"/>
    <s v="Abierta"/>
  </r>
  <r>
    <s v="FILA_20"/>
    <s v="2018-01-29"/>
    <s v="126"/>
    <n v="2017"/>
    <n v="62"/>
    <s v="02 - AUDITORIA DE DESEMPEÑO"/>
    <s v="Control Gestión"/>
    <s v="N/A"/>
    <x v="11"/>
    <s v="HALLAZGO ADMINISTRATIVO CON PRESUNTA INCIDENCIA DISCIPLINARIA, POR NO CONTAR CON LOS PMA DE LOS HUMEDALES EL TUNJO, SALITRE Y LA ISLA, Y POR NO CONSIDERAR EN SU INTERVENCIÓN EL PROTOCOLO DE RECUPERACIÓN Y REHABILITACIÓN ECOLÓGICA DE HUMEDALES."/>
    <s v="FALTAN LOS ACTOS ADMINISTRATIVOS (RESOLUCIÓN DE LA SDA PARA APROBAR LOS PMA DE PEDH EL TUNJO Y EL SALITRE)"/>
    <x v="1"/>
    <x v="19"/>
    <m/>
    <s v="PLANES DE MANEJO APROBADOS."/>
    <s v="PLANES DE MANEJO APROBADOS"/>
    <n v="100"/>
    <s v="2018-02-12"/>
    <s v="2018-12-31"/>
    <n v="46"/>
    <n v="0"/>
    <n v="0"/>
    <n v="0"/>
    <n v="0"/>
    <n v="0"/>
    <m/>
    <m/>
    <x v="8"/>
    <m/>
    <m/>
    <m/>
    <m/>
    <m/>
    <m/>
    <m/>
    <m/>
    <n v="0"/>
    <n v="0"/>
    <n v="0"/>
    <x v="3"/>
    <s v="Abierta"/>
  </r>
  <r>
    <s v="FILA_21"/>
    <s v="2018-01-29"/>
    <s v="126"/>
    <n v="2017"/>
    <n v="62"/>
    <s v="02 - AUDITORIA DE DESEMPEÑO"/>
    <s v="Control Gestión"/>
    <s v="N/A"/>
    <x v="11"/>
    <s v="HALLAZGO ADMINISTRATIVO CON PRESUNTA INCIDENCIA DISCIPLINARIA, POR NO CONTAR CON LOS PMA DE LOS HUMEDALES EL TUNJO, SALITRE Y LA ISLA, Y POR NO CONSIDERAR EN SU INTERVENCIÓN EL PROTOCOLO DE RECUPERACIÓN Y REHABILITACIÓN ECOLÓGICA DE HUMEDALES."/>
    <s v="SE REQUIERE UN PROCESO DE CONSULTA PREVIA CON LA COMUNIDAD INDÍGENA DEL PEDH LA ISLA, DESPUÉS DEL CUAL SE PODRÁ DISEÑAR, PARTICIPATIVAMENTE, EL PMA"/>
    <x v="2"/>
    <x v="20"/>
    <m/>
    <s v="PROCEDIMIENTO AJUSTADO"/>
    <s v="PROCEDIMIENTO AJUSTADO"/>
    <n v="100"/>
    <s v="2018-02-12"/>
    <s v="2018-12-31"/>
    <n v="46"/>
    <n v="0"/>
    <n v="0"/>
    <n v="0"/>
    <n v="0"/>
    <n v="0"/>
    <m/>
    <m/>
    <x v="8"/>
    <m/>
    <m/>
    <m/>
    <m/>
    <m/>
    <m/>
    <m/>
    <m/>
    <n v="0"/>
    <n v="0"/>
    <n v="0"/>
    <x v="3"/>
    <s v="Abierta"/>
  </r>
  <r>
    <s v="FILA_22"/>
    <s v="2017-05-23"/>
    <s v="126"/>
    <n v="2017"/>
    <n v="48"/>
    <s v="01 - AUDITORIA DE REGULARIDAD"/>
    <s v="Control Gestión"/>
    <s v="Control Fiscal Interno"/>
    <x v="12"/>
    <s v="HALLAZGO ADMINISTRATIVO CON PRESUNTA INCIDENCIA DISCIPLINARIA POR NO EJERCER LA SDA ACCIONES OPORTUNAS DE CONTROL Y PROTECCIÓN EL CORREDOR ECOLÓGICO DE RONDA–CER DEL RÍO TUNJUELO EN EL ÁREA CORRESPONDIENTE AL PREDIO DENOMINADO LA TURQUESA LOCALIZADO EN LA AC 71 SUR NO. 3J-21"/>
    <s v="SE CONCLUYE QUE LA ENTIDAD A PESAR DE HABER REALIZADO ACCIONES COMO LA MEDIDA PREVENTIVA, PARA LO RELACIONADO CON LA DISPOSICIÓN DE ESCOMBROS Y REQUERIMIENTOS EN MATERIA DE VERTIMIENTOS, RESIDUOS PELIGROSOS Y ALMACENAMIENTO Y DISTRIBUCIÓN DE COMBUSTIBLES,  NO HA EJERCIDO DE MANERA OPORTUNA EL CONTROL Y VIGILANCIA DEL CUMPLIMIENTO DE LAS NORMAS DE PROTECCIÓN AMBIENTAL Y MANEJO DE LOS RECURSOS NATURALES INMERSOS EN ESTE CORREDOR ECOLÓGICO DE RONDA"/>
    <x v="0"/>
    <x v="21"/>
    <m/>
    <s v="AUTO QUE DECRETA PRUEBAS NOTIFICADO"/>
    <s v="AUTO QUE DECRETA PRUEBAS NOTIFICADO"/>
    <n v="1"/>
    <s v="2017-05-24"/>
    <s v="2017-12-31"/>
    <n v="31.571428571428573"/>
    <n v="70"/>
    <n v="1"/>
    <n v="31.571428571428573"/>
    <n v="0"/>
    <n v="0"/>
    <m/>
    <m/>
    <x v="9"/>
    <m/>
    <m/>
    <m/>
    <m/>
    <m/>
    <m/>
    <m/>
    <m/>
    <n v="70"/>
    <s v="Se proyectó memorando con número de radicado 2018IE19070 a la Oficina de Control Interno y a la Dirección de Control Ambiental con la finalidad de retirar a la SCASP del hallazgo y asignarlo a la DCA, en el entendido que la responsabilidad de realizar el proceso sancionatorio es de la DCA según la Resolución 1037 de 2016."/>
    <n v="0"/>
    <x v="0"/>
    <s v="Incumplida"/>
  </r>
  <r>
    <s v="FILA_23"/>
    <s v="2017-08-25"/>
    <s v="126"/>
    <n v="2017"/>
    <n v="53"/>
    <s v="02 - AUDITORIA DE DESEMPEÑO"/>
    <s v="Control de Resultados"/>
    <s v="Planes, Programas y Proyectos"/>
    <x v="13"/>
    <s v="HALLAZGO DE CARÁCTER ADMINISTRATIVO CON PRESUNTA INCIDENCIA DISCIPLINARIA, POR NO EVALUAR EL PLAN DECENAL DE DESCONTAMINACIÓN DEL AIRE PARA BOGOTÁ, DENTRO DE LOS TÉRMINOS PREVISTOS EN EL REGLAMENTO."/>
    <s v="LAS CIRCUNSTANCIAS ESTABLECIDAS SE GENERARON POR UNA GESTIÓN INEFICIENTE, AL NO CUMPLIR ESTRICTAMENTE LA EVALUACIÓN QUE DEBÍA SURTIRSE RESPECTO DEL RESPECTIVO PLAN DECENAL. ELLO IMPIDIÓ CONTAR CON UN DIAGNÓSTICO OPORTUNO, FRENTE AL DESARROLLO Y PERTINENCIA DEL PLAN DECENAL DE DESCONTAMINACIÓN DEL AIRE PARA BOGOTÁ, QUE PERMITIERA ADOPTAR LAS MEDIDAS QUE FUERAN NECESARIAS PARA SU MATERIALIZACIÓN, DENTRO DE LOS TÉRMINOS CORRESPONDIENTES."/>
    <x v="0"/>
    <x v="22"/>
    <m/>
    <s v="EVALUACIÓN DE PDDAB"/>
    <s v="PDDAB EVALUADO"/>
    <n v="1"/>
    <s v="2017-08-28"/>
    <s v="2018-08-25"/>
    <n v="51.714285714285715"/>
    <n v="0"/>
    <n v="0"/>
    <n v="0"/>
    <n v="0"/>
    <n v="0"/>
    <m/>
    <m/>
    <x v="6"/>
    <m/>
    <m/>
    <m/>
    <m/>
    <m/>
    <m/>
    <m/>
    <m/>
    <n v="0"/>
    <n v="0"/>
    <n v="0"/>
    <x v="4"/>
    <s v="Abierta"/>
  </r>
  <r>
    <s v="FILA_24"/>
    <s v="2018-01-29"/>
    <s v="126"/>
    <n v="2017"/>
    <n v="62"/>
    <s v="02 - AUDITORIA DE DESEMPEÑO"/>
    <s v="Control Gestión"/>
    <s v="N/A"/>
    <x v="13"/>
    <s v="HALLAZGO ADMINISTRATIVO, POR EL INADECUADO DESARROLLO DE ALGUNAS ACTIVIDADES CORRESPONDIENTES A LAS CINCO (5) ESTRATEGIAS PARA LA EJECUCIÓN DE LOS PMAS APROBADOS."/>
    <s v="PROGRAMAS Y PROYECTOS DE LOS PMAS, ATENDIDOS PARCIALMENTE O SIN EJECUTAR"/>
    <x v="0"/>
    <x v="23"/>
    <m/>
    <s v="PRIORIZACIÓN PMA PARA ACTUALIZACIÓN"/>
    <s v="PMA ACTUALIZADOS / PMA PRIORIZADOS PARA ACTUALIZACIÓN"/>
    <n v="100"/>
    <s v="2018-02-12"/>
    <s v="2018-12-31"/>
    <n v="46"/>
    <n v="0"/>
    <n v="0"/>
    <n v="0"/>
    <n v="0"/>
    <n v="0"/>
    <m/>
    <m/>
    <x v="7"/>
    <m/>
    <m/>
    <m/>
    <m/>
    <m/>
    <m/>
    <m/>
    <m/>
    <n v="0"/>
    <n v="0"/>
    <n v="0"/>
    <x v="3"/>
    <s v="Abierta"/>
  </r>
  <r>
    <s v="FILA_25"/>
    <s v="2017-11-22"/>
    <s v="126"/>
    <n v="2017"/>
    <n v="57"/>
    <s v="02 - AUDITORIA DE DESEMPEÑO"/>
    <s v="Control Gestión"/>
    <s v="N/A"/>
    <x v="13"/>
    <s v="HALLAZGO ADMINISTRATIVO POR LA DEFICIENTE IMPLEMENTACIÓN DEL PROCEDIMIENTO 126PM04-PR14 - VERSIÓN 5.0. “MONITOREO, SEGUIMIENTO Y CONTROL DE RUIDO EN EL DISTRITO CAPITAL”."/>
    <s v="DEFICIENTE IMPLEMENTACIÓN DEL PROCEDIMIENTO 126PM04-PR14 - VERSIÓN 5.0. ; SE PRESENTA INCUMPLIMIENTO DEL PROCEDIMIENTO, ASÍ COMO LOS LITERALES LITERAL J Y K DEL ARTÍCULO 3 DE LA LEY 152 DE 1994, EN TANTO QUE EN MATERIA DEL SISTEMA DE CONTROL INTERNO NO SE OBSERVA LO ESTABLECIDO EN LOS LITERALES B, D, E, F Y H DEL ARTÍCULO 2º DE LA LEY 87 DE 1993 Y EL ARTÍCULO 3 DE LA LEY 1712 DE 2014 - ‘PRINCIPIO DE CALIDAD DE LA INFORMACIÓN’."/>
    <x v="0"/>
    <x v="24"/>
    <m/>
    <s v="PROCEDIMIENTO SOCIALIZADO"/>
    <s v="NO. DE SOCIALIZACIONES REALIZADAS /NO. DE SOCIALIZACIONES PROGRAMADAS DEL GRUPO RUIDO"/>
    <n v="1"/>
    <s v="2017-11-22"/>
    <s v="2018-06-30"/>
    <n v="31.428571428571427"/>
    <n v="0"/>
    <n v="0"/>
    <n v="0"/>
    <n v="0"/>
    <n v="0"/>
    <m/>
    <m/>
    <x v="6"/>
    <m/>
    <m/>
    <m/>
    <m/>
    <m/>
    <m/>
    <m/>
    <m/>
    <n v="0"/>
    <n v="0"/>
    <n v="0"/>
    <x v="1"/>
    <s v="Abierta"/>
  </r>
  <r>
    <s v="FILA_26"/>
    <s v="2017-11-22"/>
    <s v="126"/>
    <n v="2017"/>
    <n v="57"/>
    <s v="02 - AUDITORIA DE DESEMPEÑO"/>
    <s v="Control Gestión"/>
    <s v="N/A"/>
    <x v="14"/>
    <s v="HALLAZGO ADMINISTRATIVO, POR LA INADECUADA PLANEACIÓN DE LAS ACTIVIDADES PROGRAMADAS PARA LA META 24 DEL PROYECTO 574."/>
    <s v="INADECUADA PLANEACIÓN DE LAS ACTIVIDADES PROGRAMADAS PARA LA META 24 DEL PROYECTO 574; LA SDA REALIZA UN PLAN DE ACCIÓN ANUAL EN EL CUAL DISCRIMINA LAS ACTIVIDADES A REALIZAR POR META DE CADA VIGENCIA. CARECE ENTONCES DE EVIDENCIA DOCUMENTAL QUE DÉ CUENTA DE EJERCICIOS DE PLANEACIÓN Y PRIORIZACIÓN DE LOS TEMAS U ZONAS A INTERVENIR EN LA VIGENCIA, DE ACUERDO CON LAS ACTIVIDADES PROPUESTAS EN EL PLAN DE ACCIÓN ANUAL, AUN CUANDO SE POSEE INFORMACIÓN SOBRE PUNTOS CRÍTICOS, ÁREAS CRÍTICAS."/>
    <x v="0"/>
    <x v="25"/>
    <m/>
    <s v="REGISTROS DOCUMENTALES REPORTADOS  EN EL SERVIDOR DE LA ENTIDAD CON LAS EVIDENCIAS DE SOPORTE"/>
    <s v="NO. DE REGISTROS DOCUMENTALES CON EVIDENCIAS, REGISTRADOS EN EL SERVIDOR DE LA ENTIDAD POR PARTE DEL GRUPO RUIDO/NO. TOTAL DE REGISTROS EN EL SERVIDOR"/>
    <n v="1"/>
    <s v="2017-11-22"/>
    <s v="2018-06-30"/>
    <n v="31.428571428571427"/>
    <n v="0"/>
    <n v="0"/>
    <n v="0"/>
    <n v="0"/>
    <n v="0"/>
    <m/>
    <m/>
    <x v="6"/>
    <m/>
    <m/>
    <m/>
    <m/>
    <m/>
    <m/>
    <m/>
    <m/>
    <n v="0"/>
    <n v="0"/>
    <n v="0"/>
    <x v="1"/>
    <s v="Abierta"/>
  </r>
  <r>
    <s v="FILA_27"/>
    <s v="2018-01-29"/>
    <s v="126"/>
    <n v="2017"/>
    <n v="62"/>
    <s v="02 - AUDITORIA DE DESEMPEÑO"/>
    <s v="Control Gestión"/>
    <s v="N/A"/>
    <x v="14"/>
    <s v="HALLAZGO ADMINISTRATIVO CON PRESUNTA INCIDENCIA DISCIPLINARIA, POR LA FALTA DE SEGUIMIENTO Y EXIGENCIA DE AVANCES, FRENTE AL CUMPLIMIENTO DE ALGUNAS ESTRATEGIAS DE LOS PMAS, APROBADOS A LA FECHA."/>
    <s v="FALTAN INDICADORES DE RESULTADO Y DE GRADO DE AVANCE AL CUMPLIMIENTO EN LA IMPLEMENTACIÓN DE LOS PMAS"/>
    <x v="0"/>
    <x v="26"/>
    <m/>
    <s v="IMPLEMENTACIÓN DE HERRAMIENTA"/>
    <s v="HERRAMIENTA EN FUNCIONAMIENTO"/>
    <n v="100"/>
    <s v="2018-02-12"/>
    <s v="2018-12-31"/>
    <n v="46"/>
    <n v="0"/>
    <n v="0"/>
    <n v="0"/>
    <n v="0"/>
    <n v="0"/>
    <m/>
    <m/>
    <x v="7"/>
    <m/>
    <m/>
    <m/>
    <m/>
    <m/>
    <m/>
    <m/>
    <m/>
    <n v="0"/>
    <n v="0"/>
    <n v="0"/>
    <x v="3"/>
    <s v="Abierta"/>
  </r>
  <r>
    <s v="FILA_28"/>
    <s v="2018-01-29"/>
    <s v="126"/>
    <n v="2017"/>
    <n v="62"/>
    <s v="02 - AUDITORIA DE DESEMPEÑO"/>
    <s v="Control Gestión"/>
    <s v="N/A"/>
    <x v="14"/>
    <s v="HALLAZGO ADMINISTRATIVO CON PRESUNTA INCIDENCIA DISCIPLINARIA, POR LA FALTA DE SEGUIMIENTO Y EXIGENCIA DE AVANCES, FRENTE AL CUMPLIMIENTO DE ALGUNAS ESTRATEGIAS DE LOS PMAS, APROBADOS A LA FECHA."/>
    <s v="BAJA EXIGENCIA AL CUMPLIMIENTO DE LA IMPLEMENTACIÓN DE LOS PMAS POR PARTE DE LOS ACTORES INTERNOS Y EXTERNOS INVOLUCRADOS"/>
    <x v="1"/>
    <x v="27"/>
    <m/>
    <s v="REQUERIMIENTOS INTERNOS Y EXTERNOS"/>
    <s v="REQUERIMIENTOS CON SEGUIMIENTO / REQUERIMIENTOS REALIZADOS"/>
    <n v="0.5"/>
    <s v="2018-02-12"/>
    <s v="2018-12-31"/>
    <n v="46"/>
    <n v="0"/>
    <n v="0"/>
    <n v="0"/>
    <n v="0"/>
    <n v="0"/>
    <m/>
    <m/>
    <x v="7"/>
    <m/>
    <m/>
    <m/>
    <m/>
    <m/>
    <m/>
    <m/>
    <m/>
    <n v="0"/>
    <n v="0"/>
    <n v="0"/>
    <x v="3"/>
    <s v="Abierta"/>
  </r>
  <r>
    <s v="FILA_29"/>
    <s v="2017-08-25"/>
    <s v="126"/>
    <n v="2017"/>
    <n v="53"/>
    <s v="02 - AUDITORIA DE DESEMPEÑO"/>
    <s v="Control de Resultados"/>
    <s v="Planes, Programas y Proyectos"/>
    <x v="14"/>
    <s v="HALLAZGO DE CARÁCTER ADMINISTRATIVO CON PRESUNTA INCIDENCIA DISCIPLINARIA, POR LA DEFICIENCIA DE INDICADORES PARA EL SEGUIMIENTO Y CONTROL A LA GESTIÓN MISIONAL DE LA SDA."/>
    <s v="LOS HECHOS EXPUESTOS SE GENERAN POR CUANTO LA SDA NO ESTRUCTURA LAS HERRAMIENTAS ADECUADAS DE MEDICIÓN, COMO LO SON LOS INDICADORES, QUE PERMITAN EVALUAR LA GESTIÓN DE LAS ACCIONES REALIZADAS COMO AUTORIDAD AMBIENTAL, CON LA DEBIDA SUFICIENCIA Y CALIDAD PARA LA TOMA DE DECISIONES."/>
    <x v="0"/>
    <x v="28"/>
    <m/>
    <s v="SEGUIMIENTO AL INDICADOR DE GESTIÓN QUE PERMITE EVALUAR EL PLAN DECENAL DE DESCONTAMINACIÓN DEL AIRE"/>
    <s v="SEGUIMIENTOS REALIZADOS / SEGUIMIENTOS PROGRAMADOS"/>
    <n v="2"/>
    <s v="2017-08-28"/>
    <s v="2018-07-31"/>
    <n v="48.142857142857146"/>
    <n v="0"/>
    <n v="0"/>
    <n v="0"/>
    <n v="0"/>
    <n v="0"/>
    <m/>
    <m/>
    <x v="6"/>
    <m/>
    <m/>
    <m/>
    <m/>
    <m/>
    <m/>
    <m/>
    <m/>
    <n v="0"/>
    <n v="0"/>
    <n v="0"/>
    <x v="4"/>
    <s v="Abierta"/>
  </r>
  <r>
    <s v="FILA_30"/>
    <s v="2017-08-25"/>
    <s v="126"/>
    <n v="2017"/>
    <n v="53"/>
    <s v="02 - AUDITORIA DE DESEMPEÑO"/>
    <s v="Control de Resultados"/>
    <s v="Planes, Programas y Proyectos"/>
    <x v="15"/>
    <s v="HALLAZGO DE CARÁCTER ADMINISTRATIVO CON PRESUNTA INCIDENCIA DISCIPLINARIA, POR NO CONTAR CON UN PROCEDIMIENTO PARA ACTUALIZACIÓN Y CONSOLIDACIÓN DEL INVENTARIO DE FUENTES FIJAS DE EMISIONES ATMOSFÉRICAS."/>
    <s v="LO ANTERIOR SE DEBE A QUE LA SDA NO DIO CUMPLIMIENTO AL MARCO NORMATIVO DEFINIDO PARA EL CONTROL Y SEGUIMIENTO POR FUENTES FIJAS DE EMISIONES ATMOSFÉRICAS, ASÍ COMO IMPLEMENTAR ACCIONES DE MEJORA PARA EL EJERCICIO DE AUTORIDAD AMBIENTAL EN EL TEMA DE EMISIONES ATMOSFÉRICAS POR FUENTES FIJAS. LA DEFICIENCIA DE LA INFORMACIÓN CONSOLIDADA, ASÍ COMO LA CARENCIA DE HERRAMIENTAS DE ANÁLISIS DE LA MISMA, IMPIDE QUE SEA OPORTUNA, VERAZ Y CONFIABLE PARA LA TOMA DE  DECISIONES"/>
    <x v="0"/>
    <x v="29"/>
    <m/>
    <s v="PROCEDIMIENTO INVENTARIO DE FUENTES FIJAS INDUSTRIALES"/>
    <s v="PROCEDIMIENTO APROBADO MEDIANTE RESOLUCIÓN."/>
    <n v="1"/>
    <s v="2017-08-28"/>
    <s v="2018-08-25"/>
    <n v="51.714285714285715"/>
    <n v="0"/>
    <n v="0"/>
    <n v="0"/>
    <n v="0"/>
    <n v="0"/>
    <m/>
    <m/>
    <x v="6"/>
    <m/>
    <m/>
    <m/>
    <m/>
    <m/>
    <m/>
    <m/>
    <m/>
    <n v="0"/>
    <n v="0"/>
    <n v="0"/>
    <x v="4"/>
    <s v="Abierta"/>
  </r>
  <r>
    <s v="FILA_31"/>
    <s v="2018-01-29"/>
    <s v="126"/>
    <n v="2017"/>
    <n v="62"/>
    <s v="02 - AUDITORIA DE DESEMPEÑO"/>
    <s v="Control Gestión"/>
    <s v="N/A"/>
    <x v="15"/>
    <s v="HALLAZGO ADMINISTRATIVO, POR NO CONTAR CON UNA PERMANENTE ADMINISTRACIÓN DE LOS PARQUES ECOLÓGICOS DISTRITALES DE HUMEDAL, PARA GARANTIZAR SU CONSERVACIÓN Y RECUPERACIÓN"/>
    <s v="LOS PEDH PRESENTAN LAPSOS SIN ADMINISTRACIÓN, CONTRATOS  CON DURACIÓN PROMEDIO DE 8 MESES"/>
    <x v="0"/>
    <x v="30"/>
    <m/>
    <s v="PLAN DE CONTINGENCIA ELABORADO"/>
    <s v="PLAN DE CONTINGENCIA ELABORADO"/>
    <n v="100"/>
    <s v="2018-02-12"/>
    <s v="2018-12-31"/>
    <n v="46"/>
    <n v="0"/>
    <n v="0"/>
    <n v="0"/>
    <n v="0"/>
    <n v="0"/>
    <m/>
    <m/>
    <x v="10"/>
    <m/>
    <m/>
    <m/>
    <m/>
    <m/>
    <m/>
    <m/>
    <m/>
    <n v="0"/>
    <n v="0"/>
    <n v="0"/>
    <x v="3"/>
    <s v="Abierta"/>
  </r>
  <r>
    <s v="FILA_32"/>
    <s v="2017-11-22"/>
    <s v="126"/>
    <n v="2017"/>
    <n v="57"/>
    <s v="02 - AUDITORIA DE DESEMPEÑO"/>
    <s v="Control Gestión"/>
    <s v="N/A"/>
    <x v="15"/>
    <s v="HALLAZGO ADMINISTRATIVO CON PRESUNTA INCIDENCIA DISCIPLINARIA, POR INCUMPLIMIENTO DE ALGUNAS OBLIGACIONES DEL CONVENIO INTERADMINISTRATIVO 033 DE 2011."/>
    <s v="SE IDENTIFICARON DOS INFORMES TÉCNICOS RELACIONADOS CON LA EVALUACIÓN DE LOS NIVELES DE RUIDO DE AERONAVES EN ZONAS ALEDAÑAS AL AEROPUERTO INTERNACIONAL EL DORADO, LOS CUALES CORRESPONDEN AL PRIMER Y SEGUNDO SEMESTRE DE 2015."/>
    <x v="0"/>
    <x v="31"/>
    <m/>
    <s v="PROCEDIMIENTO ACTUALIZADO"/>
    <s v="PROCEDIMIENTO ACTUALIZADO"/>
    <n v="1"/>
    <s v="2017-11-22"/>
    <s v="2018-11-21"/>
    <n v="52"/>
    <n v="0"/>
    <n v="0"/>
    <n v="0"/>
    <n v="0"/>
    <n v="0"/>
    <m/>
    <m/>
    <x v="6"/>
    <m/>
    <m/>
    <m/>
    <m/>
    <m/>
    <m/>
    <m/>
    <m/>
    <n v="0"/>
    <n v="0"/>
    <n v="0"/>
    <x v="3"/>
    <s v="Abierta"/>
  </r>
  <r>
    <s v="FILA_33"/>
    <s v="2017-11-22"/>
    <s v="126"/>
    <n v="2017"/>
    <n v="57"/>
    <s v="02 - AUDITORIA DE DESEMPEÑO"/>
    <s v="Control Gestión"/>
    <s v="N/A"/>
    <x v="16"/>
    <s v="HALLAZGO ADMINISTRATIVO, POR DEFICIENCIAS EN LA ADMINISTRACIÓN DE LOS DATOS GENERADOS POR LOS EQUIPOS DE LA RED DE MONITOREO DEL AEROPUERTO EL DORADO"/>
    <s v="LAS 5 ESTACIONES Y LA RED DE MONITOREO ESTÁN EN FUNCIONAMIENTO Y ARROJAN RESULTADOS, ESTOS NO SE PUEDEN COMPARAR NI CORRELACIONAR, PORQUE NO SE CUENTA CON LA INFORMACIÓN QUE BRINDABA LA AERONÁUTICA CIVIL A TRAVÉS DEL RADAR. NO EXISTE UN SOPORTE TÉCNICO QUE DÉ CUENTA DE LOS BENEFICIOS EN LA UTILIZACIÓN DE LOS RESULTADOS QUE ESTÁN GENERANDO TANTO LAS 5 ESTACIONES DE MONITOREO DE PRESIÓN SONORA, COMO LA RED DE MONITOREO UBICADA EN EL AEROPUERTO INTERNACIONAL EL DORADO."/>
    <x v="0"/>
    <x v="32"/>
    <m/>
    <s v="SISTEMA DE GENERACIÓN IMPLEMENTADO"/>
    <s v="NO. DE SISTEMAS IMPLEMENTADOS"/>
    <n v="1"/>
    <s v="2017-11-22"/>
    <s v="2018-11-21"/>
    <n v="52"/>
    <n v="0"/>
    <n v="0"/>
    <n v="0"/>
    <n v="0"/>
    <n v="0"/>
    <m/>
    <m/>
    <x v="6"/>
    <m/>
    <m/>
    <m/>
    <m/>
    <m/>
    <m/>
    <m/>
    <m/>
    <n v="0"/>
    <n v="0"/>
    <n v="0"/>
    <x v="3"/>
    <s v="Abierta"/>
  </r>
  <r>
    <s v="FILA_34"/>
    <s v="2018-01-29"/>
    <s v="126"/>
    <n v="2017"/>
    <n v="62"/>
    <s v="02 - AUDITORIA DE DESEMPEÑO"/>
    <s v="Control Gestión"/>
    <s v="N/A"/>
    <x v="16"/>
    <s v="HALLAZGO ADMINISTRATIVO CON PRESUNTA INCIDENCIA DISCIPLINARIA, POR LA FALTA DE MEDIDAS ADOPTADAS FRENTE A FACTORES DE DETERIORO DE LOS DIFERENTES PARQUES ECOLÓGICOS DE HUMEDAL DEL DISTRITO CAPITAL."/>
    <s v="INSUFICIENTE APLICACIÓN DE MEDIDAS PREVENTIVAS Y SANCIONES FRENTE A INCUMPLIMIENTOS EN LA IMPLEMENTACIÓN DE LOS PMA Y/O FACTORES DE DETERIORO EN LOS PEDH"/>
    <x v="0"/>
    <x v="33"/>
    <m/>
    <s v="INFORMES TÉCNICOS REMITIDOS"/>
    <s v="NO. DE INFORMES REMITIDOS A DCA PARA ADELANTAR PROCESOS DURANTE EL PERIODO"/>
    <n v="100"/>
    <s v="2018-02-12"/>
    <s v="2018-12-31"/>
    <n v="46"/>
    <n v="0"/>
    <n v="0"/>
    <n v="0"/>
    <n v="0"/>
    <n v="0"/>
    <m/>
    <m/>
    <x v="7"/>
    <m/>
    <m/>
    <m/>
    <m/>
    <m/>
    <m/>
    <m/>
    <m/>
    <n v="0"/>
    <n v="0"/>
    <n v="0"/>
    <x v="3"/>
    <s v="Abierta"/>
  </r>
  <r>
    <s v="FILA_35"/>
    <s v="2017-08-25"/>
    <s v="126"/>
    <n v="2017"/>
    <n v="53"/>
    <s v="02 - AUDITORIA DE DESEMPEÑO"/>
    <s v="Control de Resultados"/>
    <s v="Planes, Programas y Proyectos"/>
    <x v="17"/>
    <s v="HALLAZGO DE CARÁCTER ADMINISTRATIVO CON PRESUNTA INCIDENCIA DISCIPLINARIA, POR NO GESTIONAR NI IMPULSAR LOS PROCESOS SANCIONATORIOS AMBIENTALES INICIADOS EN LA SUBDIRECCIÓN DE CALIDAD DEL AIRE, AUDITIVA Y VISUAL."/>
    <s v="LO EXPUESTO SE GENERÓ POR UNA INEFICAZ GESTIÓN DE LA ENTIDAD, FRENTE A LOS PROCESOS SANCIONATORIOS INICIADOS, ADEMÁS DE NO OBSERVAR LOS PRINCIPIOS QUE REGULAN LA FUNCIÓN ADMINISTRATIVA Y ESE ÁMBITO DE ACTUACIÓN, LO CUAL EVIDENCIA QUE EL SISTEMA DE CONTROL INTERNO DE LA ENTIDAD NO OPERA DE CONFORMIDAD CON EL MARCO NORMATIVO, PARA EVITAR QUE SE CONSOLIDEN PERMANENTEMENTE SITUACIONES DE INCUMPLIMIENTO COMO LAS REFERIDAS."/>
    <x v="0"/>
    <x v="34"/>
    <m/>
    <s v="IMPULSO PROCESAL DE LOS PROCESOS SANCIONATORIOS IDENTIFICADOS"/>
    <s v="PROCESOS SANCIONATORIOS IMPULSADOS / PROCESOS IDENTIFICADOS POR IMPULSAR"/>
    <n v="99"/>
    <s v="2017-08-28"/>
    <s v="2018-08-25"/>
    <n v="51.714285714285715"/>
    <n v="0"/>
    <n v="0"/>
    <n v="0"/>
    <n v="0"/>
    <n v="0"/>
    <m/>
    <m/>
    <x v="11"/>
    <m/>
    <m/>
    <m/>
    <m/>
    <m/>
    <m/>
    <m/>
    <m/>
    <n v="0"/>
    <n v="0"/>
    <n v="0"/>
    <x v="4"/>
    <s v="Abierta"/>
  </r>
  <r>
    <s v="FILA_36"/>
    <s v="2017-11-22"/>
    <s v="126"/>
    <n v="2017"/>
    <n v="57"/>
    <s v="02 - AUDITORIA DE DESEMPEÑO"/>
    <s v="Control Gestión"/>
    <s v="N/A"/>
    <x v="17"/>
    <s v="HALLAZGO ADMINISTRATIVO CON PRESUNTA INCIDENCIA DISCIPLINARIA, POR LA FALTA DE GESTIÓN EN EL CONTROL DE LA CONTAMINACIÓN AUDITIVA DE LAS LOCALIDADES ALEDAÑAS AL AEROPUERTO EL DORADO"/>
    <s v="REALIZAR SEGUIMIENTO DE RESPUESTAS TRIMESTRAL REMITIDAS AL ANLA"/>
    <x v="0"/>
    <x v="35"/>
    <m/>
    <s v="SEGUIMIENTO TRIMESTRAL REMITIDAS AL ANLA"/>
    <s v="NO. DE SEGUIMIENTOS REALIZADOS EN EL TRIMESTRE/ NO. TOTAL  DE SEGUIMIENTOS PROGRAMADOS EN EL TRIMESTRE"/>
    <n v="1"/>
    <s v="2017-11-22"/>
    <s v="2018-11-21"/>
    <n v="52"/>
    <n v="0"/>
    <n v="0"/>
    <n v="0"/>
    <n v="0"/>
    <n v="0"/>
    <m/>
    <m/>
    <x v="6"/>
    <m/>
    <m/>
    <m/>
    <m/>
    <m/>
    <m/>
    <m/>
    <m/>
    <n v="0"/>
    <n v="0"/>
    <n v="0"/>
    <x v="3"/>
    <s v="Abierta"/>
  </r>
  <r>
    <s v="FILA_37"/>
    <s v="2017-11-22"/>
    <s v="126"/>
    <n v="2017"/>
    <n v="57"/>
    <s v="02 - AUDITORIA DE DESEMPEÑO"/>
    <s v="Control Gestión"/>
    <s v="N/A"/>
    <x v="17"/>
    <s v="HALLAZGO ADMINISTRATIVO CON PRESUNTA INCIDENCIA DISCIPLINARIA, POR LA FALTA DE GESTIÓN EN EL CONTROL DE LA CONTAMINACIÓN AUDITIVA DE LAS LOCALIDADES ALEDAÑAS AL AEROPUERTO EL DORADO"/>
    <s v="LA SDA NO EJECUTA LA OBLIGACIÓN DE PREVENCIÓN Y CORRECCIÓN DE LA CONTAMINACIÓN AUDITIVA, ASÍ COMO ESTABLECER LA RESPECTIVA RED DE MONITOREO, DE ACUERDO CON EL DECRETO DISTRITAL 109 DE 2009, MODIFICADO POR EL DECRETO DISTRITAL 175 DE 2009."/>
    <x v="1"/>
    <x v="36"/>
    <m/>
    <s v="PROCEDIMIENTO ACTUALIZADO"/>
    <s v="NO. DE PROCEDIMIENTOS ACTUALIZADOS"/>
    <n v="0.01"/>
    <s v="2017-11-22"/>
    <s v="2018-11-21"/>
    <n v="52"/>
    <n v="0"/>
    <n v="0"/>
    <n v="0"/>
    <n v="0"/>
    <n v="0"/>
    <m/>
    <m/>
    <x v="6"/>
    <m/>
    <m/>
    <m/>
    <m/>
    <m/>
    <m/>
    <m/>
    <m/>
    <n v="0"/>
    <n v="0"/>
    <n v="0"/>
    <x v="3"/>
    <s v="Abierta"/>
  </r>
  <r>
    <s v="FILA_38"/>
    <s v="2016-08-25"/>
    <s v="126"/>
    <n v="2016"/>
    <n v="72"/>
    <s v="02 - AUDITORIA DE DESEMPEÑO"/>
    <s v="N/A"/>
    <s v="N/A"/>
    <x v="18"/>
    <s v="HALLAZGO ADMINISTRATIVO CON PRESUNTA INCIDENCIA DISCIPLINARIA, POR NO EFECTUAR LA LIQUIDACIÓN Y COBRO DEL SERVICIO DE SEGUIMIENTO Y EVALUACIÓN, RESPECTO DE LOS CONCEPTOS TÉCNICOS QUE EN RELACIÓN CON LAS ESTACIONES DE SERVICIO SE HAN GENERADO."/>
    <s v="LAS CIRCUNSTANCIAS DESCRITAS SE ORIGINAN POR LA FALTA DE GESTIÓN DE LA SDA, QUE NO OBSERVA LOS PROCEDIMIENTOS NI EL RESPECTIVO MARCO NORMATIVO, HABIDA CUENTA QUE UNA VEZ REALIZADOS JOS CONCEPTOS TÉCNICOS, NO SE LLEVAN A CABO LAS ACTUACIONES ADMINISTRATIVAS PARA SUS RESPECTIVOS COBROS, DENTRO DE UN INEFICAZ Y ANTIECONÓMICO DESEMPEÑO DE LA ENTIDAD EN ESE CONTEXTO LO QUE CONLLEVA A QUE LA ENTIDAD NO PERCIBA LOS RECURSOS QUE POR ESOS CONCEPTOS TIENEN QUE RECAUDARSE."/>
    <x v="0"/>
    <x v="37"/>
    <m/>
    <s v="ACTUACIONES ADMINISTRATIVAS DE COBRO POR SEGUIMIENTO"/>
    <s v="ACTUACIONES ADMINISTRATIVAS DE SEGUIMIENTO  REALIZADAS A  PERMISOS DE VERTIMIENTOS /TOTAL (50) DE USUARIOS QUE APLICAN PARA COBRO POR SEGUIMIENTO *100"/>
    <n v="1"/>
    <s v="2016-09-02"/>
    <s v="2017-05-31"/>
    <n v="38.714285714285715"/>
    <n v="30"/>
    <n v="1"/>
    <n v="38.714285714285715"/>
    <n v="0"/>
    <n v="0"/>
    <m/>
    <m/>
    <x v="2"/>
    <m/>
    <m/>
    <m/>
    <m/>
    <m/>
    <m/>
    <m/>
    <m/>
    <n v="30"/>
    <s v="Se evidencia en el reporte de la SRHS (radicado 2018IE19487), que hay 35 procesos pendientes por resolver para cumplir la meta planteada en la acción"/>
    <n v="0"/>
    <x v="0"/>
    <s v="Incumplida"/>
  </r>
  <r>
    <s v="FILA_39"/>
    <s v="2017-08-25"/>
    <s v="126"/>
    <n v="2017"/>
    <n v="53"/>
    <s v="02 - AUDITORIA DE DESEMPEÑO"/>
    <s v="Control de Resultados"/>
    <s v="Planes, Programas y Proyectos"/>
    <x v="18"/>
    <s v="HALLAZGO DE CARÁCTER ADMINISTRATIVO, POR EL DEFICIENTE SEGUIMIENTO A LAS ACCIONES DE LA SDA PARA EL CONTROL A FUENTES FIJAS DE EMISIONES ATMOSFÉRICAS."/>
    <s v="LO ANTERIOR SE DEBE A QUE LA ENTIDAD GENERA DIRECTRICES U OTRO TIPO DE COMUNICACIONES, EN EL MARCO DE LA GESTIÓN MISIONAL RELACIONADA CON LAS EMISIONES ATMOSFÉRICAS, SIN PREVER ESTRUCTURAS DE POSTERIOR VERIFICACIÓN."/>
    <x v="0"/>
    <x v="38"/>
    <m/>
    <s v="INTEGRACION DE BASE DE DATOS"/>
    <s v="BASE DE DATOS CONSOLIDADA"/>
    <n v="1"/>
    <s v="2017-08-28"/>
    <s v="2018-08-25"/>
    <n v="51.714285714285715"/>
    <n v="0"/>
    <n v="0"/>
    <n v="0"/>
    <n v="0"/>
    <n v="0"/>
    <m/>
    <m/>
    <x v="6"/>
    <m/>
    <m/>
    <m/>
    <m/>
    <m/>
    <m/>
    <m/>
    <m/>
    <n v="0"/>
    <n v="0"/>
    <n v="0"/>
    <x v="4"/>
    <s v="Abierta"/>
  </r>
  <r>
    <s v="FILA_40"/>
    <s v="2017-01-19"/>
    <s v="126"/>
    <n v="2016"/>
    <n v="79"/>
    <s v="02 - AUDITORIA DE DESEMPEÑO"/>
    <s v="Control Gestión"/>
    <s v="Gestión Contractual"/>
    <x v="19"/>
    <s v="HALLAZGO ADMINISTRATIVO CON PRESUNTA INCIDENCIA DISCIPLINARIA POR RECURSOS EJECUTADOS EN CUANTÍA DE $111 MILLONES, EN LA META 6 DE LA LÍNEA DE ACCIÓN “CONTROL INTEGRAL A LA GENERACIÓN Y DISPOSICIÓN FINAL DE ESCOMBROS DE BOGOTÁ” REPORTADOS POR LA ENTIDAD EN SEGPLAN PARA LA VIGENCIA 2013"/>
    <s v="POR EJECUTAR 111 MILLONES DE PESOS PARA HACER SEGUIMIENTO AL 100% DE LAS PLANTAS DE TRATAMIENTO Y APROVECHAMIENTO INEXISTENTES."/>
    <x v="0"/>
    <x v="39"/>
    <m/>
    <s v="CORRECTIVOS IMPLEMENTADOS"/>
    <s v="ALERTAS EMITIDAS/ CORRECTIVOS IMPLEMENTADOS"/>
    <n v="1"/>
    <s v="2017-01-30"/>
    <s v="2017-12-31"/>
    <n v="47.857142857142854"/>
    <n v="100"/>
    <n v="1"/>
    <n v="47.857142857142854"/>
    <n v="0"/>
    <n v="0"/>
    <m/>
    <m/>
    <x v="9"/>
    <m/>
    <m/>
    <m/>
    <m/>
    <m/>
    <m/>
    <m/>
    <m/>
    <n v="100"/>
    <s v="En el reporte segplan donde se pueda evidenciar el cumplimiento de la magnitud programada para este corte. Así como la implementación de los correctivos, com por ejemplo las alarmas implementadas"/>
    <n v="100"/>
    <x v="0"/>
    <s v="Incumplida"/>
  </r>
  <r>
    <s v="FILA_41"/>
    <s v="2017-01-19"/>
    <s v="126"/>
    <n v="2016"/>
    <n v="79"/>
    <s v="02 - AUDITORIA DE DESEMPEÑO"/>
    <s v="Control Gestión"/>
    <s v="Gestión Contractual"/>
    <x v="20"/>
    <s v="HALLAZGO ADMINISTRATIVO CON PRESUNTA INCIDENCIA DISCIPLINARIA POR EL INCUMPLIMIENTO DE METAS ESTABLECIDAS EN EL PROYECTO DE INVERSIÓN 826 “CONTROL Y GESTIÓN AMBIENTAL A RESIDUOS PELIGROSOS ORGÁNICOS Y ESCOMBROS GENERADOS EN BOGOTÁ” LÍNEA DE ACCIÓN “CONTROL INTEGRAL A LA GENERACIÓN Y DISPOSICIÓN FINAL DE ESCOMBROS DE BOGOTÁ” VIGENCIAS 2013 A 30 DE JUNIO DE 2016"/>
    <s v="LOS CONTRATOS 184-2013, 205-2013, 175-2014, 645-2013, 178-2014, 048-2014, NO LE APORTAN DIRECTAMENTE A LA META POR LA CUAL SALEN LOS RECURSOS PARA LA CONTRATACIÓN."/>
    <x v="0"/>
    <x v="39"/>
    <m/>
    <s v="CORRECTIVOS IMPLEMENTADOS"/>
    <s v="ALERTAS EMITIDAS/ CORRECTIVOS IMPLEMENTADOS"/>
    <n v="1"/>
    <s v="2017-01-30"/>
    <s v="2017-12-31"/>
    <n v="47.857142857142854"/>
    <n v="100"/>
    <n v="1"/>
    <n v="47.857142857142854"/>
    <n v="0"/>
    <n v="0"/>
    <m/>
    <m/>
    <x v="9"/>
    <m/>
    <m/>
    <m/>
    <m/>
    <m/>
    <m/>
    <m/>
    <m/>
    <n v="100"/>
    <s v="SRHS, 10 establecimientos de los cuales, 9 cuentan con auto de inicio de sancionatorio, 9 notificados y 1 que no aplica debido a que, mediante el ct 45 del 23/03/2011 se llevo a cabo sellamiento definitivo y los tramites técnicos de aguas subterráneas han finalizado y no se han generado actuaciones que den lugar a procesos sancionatorios"/>
    <n v="100"/>
    <x v="0"/>
    <s v="Incumplida"/>
  </r>
  <r>
    <s v="FILA_42"/>
    <s v="2017-08-25"/>
    <s v="126"/>
    <n v="2017"/>
    <n v="53"/>
    <s v="02 - AUDITORIA DE DESEMPEÑO"/>
    <s v="Control Gestión"/>
    <s v="Gestión Contractual"/>
    <x v="21"/>
    <s v="HALLAZGO DE CARÁCTER ADMINISTRATIVO CON INCIDENCIA FISCAL POR VALOR DE $35.700.000, Y PRESUNTA INCIDENCIA DISCIPLINARIA, POR PACTAR HONORARIOS IMPROCEDENTES, FRENTE A LA EXPERIENCIA PROFESIONAL REQUERIDA EN CARRERAS DE INGENIERÍA."/>
    <s v="LAS CIRCUNSTANCIAS ESTABLECIDAS SE GENERARON POR UNA GESTIÓN FISCAL ANTIECONÓMICA, INEFICAZ E INEFICIENTE, TENIENDO EN CUENTA QUE LA ENTIDAD NO CUMPLE ESTRICTAMENTE LO DISPUESTO PARA EFECTOS DE VERIFICAR LA IDONEIDAD Y EXPERIENCIA EN ESA TIPOLOGÍA CONTRACTUAL, EN ORDEN A DEFINIR ADECUADAMENTE LOS HONORARIOS QUE CORRESPONDE SEGÚN LA NATURALEZA DEL OBJETO DE QUE SE TRATE."/>
    <x v="0"/>
    <x v="40"/>
    <m/>
    <s v="ACTA DE REVISIÓN DE LA RESOLUCIÓN DE HONORARIOS"/>
    <s v="RESOLUCIÓN DE HONORARIOS REVISADA Y AJUSTADA SEGÚN CONCLUSIONES DEL ACTA."/>
    <n v="1"/>
    <s v="2017-08-28"/>
    <s v="2018-01-30"/>
    <n v="22.142857142857142"/>
    <n v="100"/>
    <n v="1"/>
    <n v="22.142857142857142"/>
    <n v="0"/>
    <n v="0"/>
    <m/>
    <m/>
    <x v="1"/>
    <m/>
    <m/>
    <m/>
    <m/>
    <m/>
    <m/>
    <m/>
    <m/>
    <n v="100"/>
    <s v="Corte 2018-04-30. Mediante resolución 3625 expedida el 15/12/17 con radicado 2017EE254996 y proceso 3936013, se adopto la ultima escala de honorarios para los contratos de prestación de servicios y de apoyo a la gestión "/>
    <n v="100"/>
    <x v="2"/>
    <s v="Abierta"/>
  </r>
  <r>
    <s v="FILA_43"/>
    <s v="2017-11-22"/>
    <s v="126"/>
    <n v="2017"/>
    <n v="57"/>
    <s v="02 - AUDITORIA DE DESEMPEÑO"/>
    <s v="Control Gestión"/>
    <s v="Gestión Contractual"/>
    <x v="21"/>
    <s v="HALLAZGO ADMINISTRATIVO CON PRESUNTA INCIDENCIA DISCIPLINARIA, POR DEFICIENCIAS EN LA APROBACIÓN DEL ANEXO MODIFICATORIO DE LA GARANTÍA DEL CONTRATO 181 DE 2015"/>
    <s v="COMO PUEDE APRECIARSE, LOS VALORES ASEGURADOS EN EL ANEXO MODIFICATORIO DE LA PÓLIZA, NO SE AJUSTARON A LOS PORCENTAJES PREVISTOS EN LA CLÁUSULA OCTAVA DEL CONTRATO, CUYO REFERENTE ERA LA SUMA TOTAL PACTADA INCLUIDA LA ADICIÓN."/>
    <x v="0"/>
    <x v="41"/>
    <m/>
    <s v="PROCEDIMIENTO SOCIALIZADO"/>
    <s v="NO. DE SOCIALIZACIONES REALIZADAS - SUBDIRECCIÓN CONTRACTUAL /NO. DE SOCIALIZACIONES PROGRAMADAS - SUBDIRECCIÓN CONTRACTUAL"/>
    <n v="1"/>
    <s v="2017-11-22"/>
    <s v="2018-04-30"/>
    <n v="22.714285714285715"/>
    <n v="100"/>
    <n v="1"/>
    <n v="22.714285714285715"/>
    <n v="0"/>
    <n v="0"/>
    <m/>
    <m/>
    <x v="1"/>
    <m/>
    <m/>
    <m/>
    <m/>
    <m/>
    <m/>
    <m/>
    <m/>
    <n v="100"/>
    <s v="Corte 2018-04-30. Mediante resolución 170 del 24/01/18 se aprobó ultima actualización al procedimiento 126PA04-PR37 suscripción y legalización de contratos, el cual fue socializado por el correo institucional"/>
    <n v="100"/>
    <x v="2"/>
    <s v="Abierta"/>
  </r>
  <r>
    <s v="FILA_44"/>
    <s v="2018-01-29"/>
    <s v="126"/>
    <n v="2017"/>
    <n v="62"/>
    <s v="02 - AUDITORIA DE DESEMPEÑO"/>
    <s v="Control Gestión"/>
    <s v="Gestión Contractual"/>
    <x v="21"/>
    <s v="HALLAZGO ADMINISTRATIVO, POR LA EJECUCIÓN DEL CONTRATO DE PRESTACIÓN DE SERVICIOS PROFESIONALES 1019 DE 2015 POR PARTE DEL CONTRATISTA CESIONARIO, SIN TENER APROBADA LA RESPECTIVA PÓLIZA DE CUMPLIMIENTO."/>
    <s v="FALTA DE CONTROLES EN EL PROCEDIMIENTO 126PA04-PR37 SUSCRIPCIÒN Y LEGALIZACIÒN DE CONTRATOS."/>
    <x v="0"/>
    <x v="42"/>
    <m/>
    <s v="PROCEDIMIENTO ACTUALIZADO"/>
    <s v="PROCEDIMIENTO ACTUALIZADO"/>
    <n v="100"/>
    <s v="2018-02-12"/>
    <s v="2018-12-31"/>
    <n v="46"/>
    <n v="0"/>
    <n v="0"/>
    <n v="0"/>
    <n v="0"/>
    <n v="0"/>
    <m/>
    <m/>
    <x v="12"/>
    <m/>
    <m/>
    <m/>
    <m/>
    <m/>
    <m/>
    <m/>
    <m/>
    <n v="0"/>
    <n v="0"/>
    <n v="0"/>
    <x v="3"/>
    <s v="Abierta"/>
  </r>
  <r>
    <s v="FILA_45"/>
    <s v="2016-12-22"/>
    <s v="126"/>
    <n v="2016"/>
    <n v="293"/>
    <s v="02 - AUDITORIA DE DESEMPEÑO"/>
    <s v="N/A"/>
    <s v="N/A"/>
    <x v="22"/>
    <s v="HALLAZGO ADMINISTRATIVO CON PRESUNTA INCIDENCIA DISCIPLINARIA, POR DEFICIENCIA EN LAS ACTUACIONES FRENTE A USUARIOS SIN REGISTRO NI PERMISO DE VERTIMIENTOS ESTANDO OBLIGADOS A ELLO"/>
    <s v="INADECUADA GESTIÓN DE CONTROL Y SEGUIMIENTO A LOS USUARIOS, ESTABLECIMIENTOS E INDUSTRIAS QUE TIENEN EL DEBER DE REGISTRAR SUS VERTIMIENTOS Y EN ESPECIAL DE AQUELLAS QUE DEBEN CONTAR CON EL RESPECTIVO PERMISO. LO MENCIONADO TRAE REPERCUSIONES NEGATIVAS SOBRE EL RECURSO HÍDRICO DE LA CIUDAD CONSIDERANDO QUE SE VIERTEN A LA RED DE ALCANTARILLADO."/>
    <x v="0"/>
    <x v="43"/>
    <m/>
    <s v="ACCIONES DE CONTROL A LOS USUARIOS IDENTIFICADOS COMO GENERADORES DE VERTIMIENTOS"/>
    <s v="ACCIONES DE CONTROL A LOS USUARIOS IDENTIFICADOS COMO GENERADORES DE VERTIMIENTOS / TOTAL DE USUARIOS IDENTIFICADOS COMO GENERADORES DE VERTIMIENTOS OBJETO DE REGISTRO O PERMISO DE VERTIMIENTOS"/>
    <n v="1"/>
    <s v="2017-01-01"/>
    <s v="2017-12-20"/>
    <n v="50.428571428571431"/>
    <n v="75"/>
    <n v="1"/>
    <n v="50.428571428571431"/>
    <n v="0"/>
    <n v="0"/>
    <m/>
    <m/>
    <x v="2"/>
    <m/>
    <m/>
    <m/>
    <m/>
    <m/>
    <m/>
    <m/>
    <m/>
    <n v="75"/>
    <s v="En el radicado 2018IE19487 la SRHS aporta las evidencias acerca de lo avanzado en la ejecución de esta acción, a partir de esto se concluye que no se ha alcanzado la meta estipulada para la acción, por lo que persiste el incumplimiento."/>
    <n v="0"/>
    <x v="0"/>
    <s v="Incumplida"/>
  </r>
  <r>
    <s v="FILA_46"/>
    <s v="2016-12-22"/>
    <s v="126"/>
    <n v="2016"/>
    <n v="293"/>
    <s v="02 - AUDITORIA DE DESEMPEÑO"/>
    <s v="N/A"/>
    <s v="N/A"/>
    <x v="23"/>
    <s v="HALLAZGO ADMINISTRATIVO POR NO CONTAR CON LOS PLANES DE MANEJO AMBIENTAL DE LOS HUMEDALES DE EL SALITRE, TUNJO Y LA ISLA"/>
    <s v="LA FALTA DE LOS PMA PARA LAS ÁREAS MENCIONADAS, SE ORIGINA EN QUE LA SDA NO LOS HA PRIORIZADO PARA TALES EFECTOS. EL HECHO DE NO CONTAR CON LOS MISMOS, LIMITA LA IMPLEMENTACIÓN DE LAS MEDIDAS QUE SON NECESARIAS PARA SU CONSERVACIÓN Y RECUPERACIÓN Y DEJA EN RIESGO LA PROTECCIÓN Y MEJORAMIENTO DE ESTAS ÁREAS, LAS CUALES CONTIENEN ECOSISTEMAS VALIOSOS Y ACTIVOS NATURALES DE VALOR ÚNICO."/>
    <x v="0"/>
    <x v="44"/>
    <m/>
    <s v="PLANES DE MANEJO ADOPTADOS."/>
    <s v="PLANES DE MANEJO ADOPTADOS"/>
    <n v="3"/>
    <s v="2017-01-01"/>
    <s v="2017-12-20"/>
    <n v="50.428571428571431"/>
    <n v="70"/>
    <n v="1"/>
    <n v="50.428571428571431"/>
    <n v="0"/>
    <n v="0"/>
    <m/>
    <m/>
    <x v="8"/>
    <m/>
    <m/>
    <m/>
    <m/>
    <m/>
    <m/>
    <m/>
    <m/>
    <n v="70"/>
    <s v="Se constata que los productos del Contrato No. 1430 de 2015, fueron recibidos a satisfacción por parte de la supervisión contractual, lo cual implica haber recibido la formulación de los PMA para los PEDH El Tunjo y El Salitre, estando pendiente su adopción._x000a__x000a_En lo que tiene que ver con el PEDH La Isla, se evidencia que actualmente persiste el tramite de Consulta Previa ante las instancias pertinentes."/>
    <n v="0"/>
    <x v="0"/>
    <s v="Incumplida"/>
  </r>
  <r>
    <s v="FILA_47"/>
    <s v="2016-12-22"/>
    <s v="126"/>
    <n v="2016"/>
    <n v="293"/>
    <s v="02 - AUDITORIA DE DESEMPEÑO"/>
    <s v="N/A"/>
    <s v="N/A"/>
    <x v="24"/>
    <s v="HALLAZGO ADMINISTRATIVO, POR FALTA DE FORTALECIMIENTO EN LAS MEDIDAS COMPLEMENTARIAS DEL MONITOREO A LA CALIDAD Y CANTIDAD DEL AGUA Y DE VERTIMIENTOS A FUENTES SUPERFICIALES."/>
    <s v="LA SUBDIRECCIÓN DEL RECURSO HÍDRICO Y DEL SUELO QUE TIENE POR OBJETO ADELANTAR LOS PROCESOS TÉCNICO-JURÍDICOS NECESARIOS PARA EL CUMPLIMIENTO DE LAS REGULACIONES Y CONTROLES AMBIENTALES, NO HA ESTABLECIDO LOS MOTIVOS POR LOS CUALES LOS RESULTADOS DEL PROGRAMA DE MONITOREO A AFLUENTES Y EFLUENTES DEL D.C AÑOS 2013 -2016 NO HAN SERVIDO DE INSUMO PARA DEFINIR ACCIONES, MEDIDAS Y/O PROGRAMAS TENDIENTES A MEJORAR LA CALIDAD DEL RECURSO HÍDRICO DE LAS FUENTES."/>
    <x v="0"/>
    <x v="45"/>
    <m/>
    <s v="PRIORIZACIÓN DE  USUARIOS PARA CONTROL POR INCUMPLIMIENTO EN EL PMAE"/>
    <s v="NÚMERO DE USUARIOS INCLUIDOS EN EL PROGRAMA DE CONTROL DE CADA CUENCA /  NÚMERO DE USUSARIOS PRIORIZADOS EN EL PMAE."/>
    <n v="1"/>
    <s v="2017-01-01"/>
    <s v="2017-12-20"/>
    <n v="50.428571428571431"/>
    <n v="15"/>
    <n v="1"/>
    <n v="50.428571428571431"/>
    <n v="0"/>
    <n v="0"/>
    <m/>
    <m/>
    <x v="2"/>
    <m/>
    <m/>
    <m/>
    <m/>
    <m/>
    <m/>
    <m/>
    <m/>
    <n v="15"/>
    <s v="Se encuentra que la meta propuesta para esta acción aun no ha sido alcanzada, según lo corroborado en la verificación de priorizaciones aportadas por la SRHS en el radicado 2018IE19487"/>
    <n v="0"/>
    <x v="0"/>
    <s v="Incumplida"/>
  </r>
  <r>
    <s v="FILA_48"/>
    <s v="2018-01-29"/>
    <s v="126"/>
    <n v="2017"/>
    <n v="62"/>
    <s v="02 - AUDITORIA DE DESEMPEÑO"/>
    <s v="Control Gestión"/>
    <s v="Gestión Contractual"/>
    <x v="25"/>
    <s v="HALLAZGO ADMINISTRATIVO CON PRESUNTA INCIDENCIA DISCIPLINARIA, POR INADECUADA PLANEACIÓN DEL CONTRATO DE CONSULTORÍA 1430 DE 2015 E INCONSISTENCIAS EN LA RESPECTIVA PÓLIZA DE RESPONSABILIDAD CIVIL EXTRACONTRACTUAL."/>
    <s v="INOBSERVANCIA DE LOS SUPERVISORES DE LA ACTUALIZACIÒN DE LOS VALORES DE LAS PÒLIZAS CORRESPONDIENTES A RCE"/>
    <x v="0"/>
    <x v="46"/>
    <m/>
    <s v="CONSULTAS REALIZADAS"/>
    <s v="CONSULTAS REALIZADAS"/>
    <n v="100"/>
    <s v="2018-02-12"/>
    <s v="2018-12-31"/>
    <n v="46"/>
    <n v="0"/>
    <n v="0"/>
    <n v="0"/>
    <n v="0"/>
    <n v="0"/>
    <m/>
    <m/>
    <x v="13"/>
    <m/>
    <m/>
    <m/>
    <m/>
    <m/>
    <m/>
    <m/>
    <m/>
    <n v="0"/>
    <n v="0"/>
    <n v="0"/>
    <x v="3"/>
    <s v="Abierta"/>
  </r>
  <r>
    <s v="FILA_49"/>
    <s v="2018-01-29"/>
    <s v="126"/>
    <n v="2017"/>
    <n v="62"/>
    <s v="02 - AUDITORIA DE DESEMPEÑO"/>
    <s v="Control Gestión"/>
    <s v="Gestión Contractual"/>
    <x v="25"/>
    <s v="HALLAZGO ADMINISTRATIVO CON PRESUNTA INCIDENCIA DISCIPLINARIA, POR INADECUADA PLANEACIÓN DEL CONTRATO DE CONSULTORÍA 1430 DE 2015 E INCONSISTENCIAS EN LA RESPECTIVA PÓLIZA DE RESPONSABILIDAD CIVIL EXTRACONTRACTUAL."/>
    <s v="INOBSERVANCIA DE LOS SUPERVISORES DE LA ACTUALIZACIÒN DE LOS VALORES DE LAS PÒLIZAS CORRESPONDIENTES A RCE"/>
    <x v="1"/>
    <x v="47"/>
    <m/>
    <s v="PÓLIZAS ACTUALIZADAS"/>
    <s v="PÓLIZAS ACTUALIZADAS / TOTAL DE PÓLIZAS PARA ACTUALIZACIÓN"/>
    <n v="100"/>
    <s v="2018-02-12"/>
    <s v="2018-12-31"/>
    <n v="46"/>
    <n v="0"/>
    <n v="0"/>
    <n v="0"/>
    <n v="0"/>
    <n v="0"/>
    <m/>
    <m/>
    <x v="13"/>
    <m/>
    <m/>
    <m/>
    <m/>
    <m/>
    <m/>
    <m/>
    <m/>
    <n v="0"/>
    <n v="0"/>
    <n v="0"/>
    <x v="3"/>
    <s v="Abierta"/>
  </r>
  <r>
    <s v="FILA_50"/>
    <s v="2018-01-29"/>
    <s v="126"/>
    <n v="2017"/>
    <n v="62"/>
    <s v="02 - AUDITORIA DE DESEMPEÑO"/>
    <s v="Control Gestión"/>
    <s v="Gestión Contractual"/>
    <x v="25"/>
    <s v="HALLAZGO ADMINISTRATIVO CON PRESUNTA INCIDENCIA DISCIPLINARIA, POR INADECUADA PLANEACIÓN DEL CONTRATO DE CONSULTORÍA 1430 DE 2015 E INCONSISTENCIAS EN LA RESPECTIVA PÓLIZA DE RESPONSABILIDAD CIVIL EXTRACONTRACTUAL."/>
    <s v="PLANEACIÓN INADECUADA EN EL PROCESO DE ESTRUCTURACIÓN DE LA ETAPA PRE-CONTRACTUAL DE LOS CONTRATOS DE CONSULTORÍA, EN LO REFERENTE A LA PRESENCIA DE COMUNIDADES INDÍGENAS ESTABLECIDAS EN TERRITORIOS SUSCEPTIBLES DE PMA"/>
    <x v="2"/>
    <x v="48"/>
    <m/>
    <s v="PROCEDIMIENTO ACTUALIZADO"/>
    <s v="PROCEDIMIENTO ACTUALIZADO"/>
    <n v="100"/>
    <s v="2018-02-12"/>
    <s v="2018-12-31"/>
    <n v="46"/>
    <n v="0"/>
    <n v="0"/>
    <n v="0"/>
    <n v="0"/>
    <n v="0"/>
    <m/>
    <m/>
    <x v="8"/>
    <m/>
    <m/>
    <m/>
    <m/>
    <m/>
    <m/>
    <m/>
    <m/>
    <n v="0"/>
    <n v="0"/>
    <n v="0"/>
    <x v="3"/>
    <s v="Abierta"/>
  </r>
  <r>
    <s v="FILA_51"/>
    <s v="2017-11-22"/>
    <s v="126"/>
    <n v="2017"/>
    <n v="57"/>
    <s v="02 - AUDITORIA DE DESEMPEÑO"/>
    <s v="Control Gestión"/>
    <s v="Gestión Contractual"/>
    <x v="25"/>
    <s v="HALLAZGO ADMINISTRATIVO CON PRESUNTA INCIDENCIA DISCIPLINARIA, POR ASIGNAR ACTIVIDADES NO CIRCUNSCRITAS A LAS RESPECTIVAS METAS Y OBJETOS PACTADOS, EN CONTRATOS DE PRESTACIÓN DE SERVICIOS PROFESIONALES"/>
    <s v="SE REALIZARON ALGUNAS ACTIVIDADES QUE SI BIEN ESTABAN DENTRO DEL MARCO OBLIGACIONAL, CORRESPONDIERON A GESTIONES DE OTROS GRUPOS Y NO AL DE RUIDO, LO CUAL RESULTABA CONTRARIO A LA RESPECTIVA META Y AL OBJETO PACTADO. (META “INTERVENIR 10 ÁREAS CRÍTICAS IDENTIFICADAS Y PRIORIZADAS EN LOS MAPAS DE RUIDO DE LA CIUDAD.”, DEL PROYECTO 574 “CONTROL DE DETERIORO AMBIENTAL EN LOS COMPONENTES AIRE Y PAISAJE”,)."/>
    <x v="0"/>
    <x v="49"/>
    <m/>
    <s v="NÚMERO DE CAPACITACIONES REALIZADAS A SUPERVISORES Y CONTRATISTAS (SUPERVISIÓN Y PRESENTACIÓN DE CUENTAS) /TOTAL DE SUPERVISORES Y CONTRATISTAS DEL GRUPO RUIDO"/>
    <s v="NO. DE CAPACITACIONES REALIZADAS A SUPERVISORES Y CONTRATISTAS DEL GRUPO /TOTAL DE CAPACITACIONES PROGRAMADAS DEL GRUPO RUIDO"/>
    <n v="1"/>
    <s v="2017-11-22"/>
    <s v="2018-04-30"/>
    <n v="22.714285714285715"/>
    <n v="100"/>
    <n v="1"/>
    <n v="22.714285714285715"/>
    <n v="0"/>
    <n v="0"/>
    <m/>
    <m/>
    <x v="1"/>
    <m/>
    <m/>
    <m/>
    <m/>
    <m/>
    <m/>
    <m/>
    <m/>
    <n v="100"/>
    <s v="Corte 2018-04-30. Se evidenció listado de asistencia a capacitación sobre Manual de contratación y IAAP y dos presentación del día 9/04/18, para el grupo de ruido"/>
    <n v="100"/>
    <x v="2"/>
    <s v="Abierta"/>
  </r>
  <r>
    <s v="FILA_52"/>
    <s v="2017-11-22"/>
    <s v="126"/>
    <n v="2017"/>
    <n v="57"/>
    <s v="02 - AUDITORIA DE DESEMPEÑO"/>
    <s v="Control Gestión"/>
    <s v="Gestión Contractual"/>
    <x v="26"/>
    <s v="HALLAZGO ADMINISTRATIVO CON PRESUNTA INCIDENCIA DISCIPLINARIA, POR NO PUBLICAR ADECUADAMENTE LOS DOCUMENTOS DEL PROCESO DE CONTRATACIÓN, EN EL SISTEMA ELECTRÓNICO PARA LA CONTRATACIÓN PÚBLICA – SECOP"/>
    <s v="NO SE LLEVA A CABO UNA ADECUADA VERIFICACIÓN DE LOS REGISTROS QUE SE EFECTÚAN EN EL SECOP, NI DE LA DOCUMENTACIÓN QUE TIENE QUE SUBIRSE EN EL APLICATIVO, LO CUAL EVIDENCIA QUE NO SE HAN PERFECCIONADO CONTROLES PARA LOGRAR LA EFICIENCIA EN ESA ACTIVIDAD."/>
    <x v="0"/>
    <x v="50"/>
    <m/>
    <s v="CAPACITACIONES SECOP II"/>
    <s v="NO. DE CAPACITACIONES REALIZADAS/NO. DE CAPACITACIONES PROGRAMADAS AL EQUIPO DE LA SUBDIRECCIÓN CONTRACTUAL"/>
    <n v="1"/>
    <s v="2017-11-22"/>
    <s v="2018-04-30"/>
    <n v="22.714285714285715"/>
    <n v="100"/>
    <n v="1"/>
    <n v="22.714285714285715"/>
    <n v="0"/>
    <n v="0"/>
    <m/>
    <m/>
    <x v="1"/>
    <m/>
    <m/>
    <m/>
    <m/>
    <m/>
    <m/>
    <m/>
    <m/>
    <n v="100"/>
    <s v="Corte 2018-04-30. Se evidenció relación de asistencia capacitación sobre Secop II, de fecha junio 1/18, liderada por la Subdirectora Contractual. Así mismo, se evidencio que quince (15) contratistas de la Subdirección Financiera cuentan con certificado de asistencia al programa de acompañamiento para el uso del SECOP II del 25/4/17 al 21/7/17."/>
    <n v="100"/>
    <x v="2"/>
    <s v="Abierta"/>
  </r>
  <r>
    <s v="FILA_53"/>
    <s v="2018-01-29"/>
    <s v="126"/>
    <n v="2017"/>
    <n v="62"/>
    <s v="02 - AUDITORIA DE DESEMPEÑO"/>
    <s v="Control Gestión"/>
    <s v="Gestión Contractual"/>
    <x v="26"/>
    <s v="HALLAZGO ADMINISTRATIVO CON PRESUNTA INCIDENCIA DISCIPLINARIA, POR LA INADECUADA SUSCRIPCIÓN DEL CONVENIO DE ASOCIACIÓN 1525 DE 2016, INSUFICIENCIA EN LA COBERTURA DE LA GARANTÍA DE RESPONSABILIDAD CIVIL EXTRACONTRACTUAL, Y POR PACTAR GASTOS QUE NO CORRESPONDEN AL CUMPLIMIENTO DEL OBJETO."/>
    <s v="ERROR EN LA REVISIÒN DEL CLAUSULADO DE LA MINUTA DEL CONVENIO"/>
    <x v="0"/>
    <x v="51"/>
    <m/>
    <s v="CONTRATO ACTUALIZADO"/>
    <s v="CONTRATO ACTUALIZADO"/>
    <n v="100"/>
    <s v="2018-02-12"/>
    <s v="2018-12-31"/>
    <n v="46"/>
    <n v="0"/>
    <n v="0"/>
    <n v="0"/>
    <n v="0"/>
    <n v="0"/>
    <m/>
    <m/>
    <x v="12"/>
    <m/>
    <m/>
    <m/>
    <m/>
    <m/>
    <m/>
    <m/>
    <m/>
    <n v="0"/>
    <n v="0"/>
    <n v="0"/>
    <x v="3"/>
    <s v="Abierta"/>
  </r>
  <r>
    <s v="FILA_54"/>
    <s v="2018-01-29"/>
    <s v="126"/>
    <n v="2017"/>
    <n v="62"/>
    <s v="02 - AUDITORIA DE DESEMPEÑO"/>
    <s v="Control Gestión"/>
    <s v="Gestión Contractual"/>
    <x v="26"/>
    <s v="HALLAZGO ADMINISTRATIVO CON PRESUNTA INCIDENCIA DISCIPLINARIA, POR LA INADECUADA SUSCRIPCIÓN DEL CONVENIO DE ASOCIACIÓN 1525 DE 2016, INSUFICIENCIA EN LA COBERTURA DE LA GARANTÍA DE RESPONSABILIDAD CIVIL EXTRACONTRACTUAL, Y POR PACTAR GASTOS QUE NO CORRESPONDEN AL CUMPLIMIENTO DEL OBJETO."/>
    <s v="ERROR EN LA REVISIÒN DEL CLAUSULADO DE LA MINUTA DEL CONVENIO"/>
    <x v="1"/>
    <x v="52"/>
    <m/>
    <s v="PROCEDIMIENTO ACTUALIZADO"/>
    <s v="PORCEDIMIENTO ACTUALIZADO"/>
    <n v="100"/>
    <s v="2018-02-12"/>
    <s v="2018-12-31"/>
    <n v="46"/>
    <n v="0"/>
    <n v="0"/>
    <n v="0"/>
    <n v="0"/>
    <n v="0"/>
    <m/>
    <m/>
    <x v="12"/>
    <m/>
    <m/>
    <m/>
    <m/>
    <m/>
    <m/>
    <m/>
    <m/>
    <n v="0"/>
    <n v="0"/>
    <n v="0"/>
    <x v="3"/>
    <s v="Abierta"/>
  </r>
  <r>
    <s v="FILA_55"/>
    <s v="2018-01-29"/>
    <s v="126"/>
    <n v="2017"/>
    <n v="62"/>
    <s v="02 - AUDITORIA DE DESEMPEÑO"/>
    <s v="Control Gestión"/>
    <s v="Gestión Contractual"/>
    <x v="27"/>
    <s v="HALLAZGO ADMINISTRATIVO CON PRESUNTA INCIDENCIA DISCIPLINARIA, POR TERMINAR SIN JUSTIFICACIÓN EL CONTRATO DE PRESTACIÓN DE SERVICIOS PROFESIONALES 1414 DE 2015."/>
    <s v="POR DESCONOCIMIENTO DE LOS CAUSALES PARA TERMINACIÒN ANTICIPADA DE UN CONTRATO"/>
    <x v="0"/>
    <x v="53"/>
    <m/>
    <s v="MANUAL ACTUALIZADO"/>
    <s v="MANUAL ACTUALIZADO"/>
    <n v="100"/>
    <s v="2018-02-12"/>
    <s v="2018-12-31"/>
    <n v="46"/>
    <n v="0"/>
    <n v="0"/>
    <n v="0"/>
    <n v="0"/>
    <n v="0"/>
    <m/>
    <m/>
    <x v="12"/>
    <m/>
    <m/>
    <m/>
    <m/>
    <m/>
    <m/>
    <m/>
    <m/>
    <n v="0"/>
    <n v="0"/>
    <n v="0"/>
    <x v="3"/>
    <s v="Abierta"/>
  </r>
  <r>
    <s v="FILA_56"/>
    <s v="2017-11-22"/>
    <s v="126"/>
    <n v="2017"/>
    <n v="57"/>
    <s v="02 - AUDITORIA DE DESEMPEÑO"/>
    <s v="Control Gestión"/>
    <s v="Gestión Contractual"/>
    <x v="27"/>
    <s v="HALLAZGO ADMINISTRATIVO CON PRESUNTA INCIDENCIA DISCIPLINARIA, POR LA INADECUADA ESTRUCTURACIÓN DE LOS SOPORTES QUE ACREDITAN LA EJECUCIÓN DE LOS CONTRATOS DE PRESTACIÓN DE SERVICIOS PROFESIONALES"/>
    <s v="NO HAY UNA ADECUADA PLANEACIÓN Y ADEMÁS EN VARIOS CASOS NO SE ESTRUCTURAN LAS OBLIGACIONES EN FORMA CLARA, COHERENTE Y VERIFICABLE, COMO TAMPOCO SE EXIGEN SOPORTES IDÓNEOS PARA ACREDITAR LA EJECUCIÓN."/>
    <x v="0"/>
    <x v="54"/>
    <m/>
    <s v="CAPACITACIÓN SOBRE ADECUADO DILIGENCIAMIENTO Y SOPORTE DEL IAAP."/>
    <s v="NO. DE CAPACITACIONES REALIZADAS A SUPERVISORES Y CONTRATISTAS /TOTAL DE CAPACITACIONES PROGRAMADAS"/>
    <n v="1"/>
    <s v="2017-11-22"/>
    <s v="2018-04-30"/>
    <n v="22.714285714285715"/>
    <n v="0"/>
    <n v="0"/>
    <n v="0"/>
    <n v="0"/>
    <n v="0"/>
    <m/>
    <m/>
    <x v="6"/>
    <m/>
    <m/>
    <m/>
    <m/>
    <m/>
    <m/>
    <m/>
    <m/>
    <n v="0"/>
    <n v="0"/>
    <n v="0"/>
    <x v="1"/>
    <s v="Abierta"/>
  </r>
  <r>
    <s v="FILA_57"/>
    <s v="2017-08-25"/>
    <s v="126"/>
    <n v="2017"/>
    <n v="53"/>
    <s v="02 - AUDITORIA DE DESEMPEÑO"/>
    <s v="Control Gestión"/>
    <s v="Gestión Contractual"/>
    <x v="28"/>
    <s v="HALLAZGO DE CARÁCTER ADMINISTRATIVO CON PRESUNTA INCIDENCIA DISCIPLINARIA, POR VALIDAR EXPERIENCIA INSUFICIENTEMENTE ACREDITADA, EN CONTRATOS DE PRESTACIÓN DE SERVICIOS PROFESIONALES Y DE APOYO A LA GESTIÓN."/>
    <s v="LAS CIRCUNSTANCIAS ANALIZADAS TIENEN ORIGEN EN LA FALTA DE CUMPLIMIENTO DEL RESPECTIVO MARCO NORMATIVO, DE MODO QUE LA ENTIDAD NO VERIFICA ADECUADAMENTE LA EXPERIENCIA REQUERIDA PARA LOS CONTRATOS DE PRESTACIÓN DE SERVICIOS PROFESIONALES Y DE APOYO A LA GESTIÓN, LO CUAL REALIZA DE MANERA INEFICAZ, AL NO VELAR POR LA MATERIALIZACIÓN DE ESA VERIFICACIÓN EN LAS CONDICIONES QUE LA REGLAMENTACIÓN Y EL EJERCICIO DE LA FUNCIÓN ADMINISTRATIVA IMPONEN."/>
    <x v="0"/>
    <x v="40"/>
    <m/>
    <s v="ACTA DE REVISIÓN DE LA RESOLUCIÓN DE HONORARIOS"/>
    <s v="RESOLUCIÓN DE HONORARIOS REVISADA Y AJUSTADA CUANDO SEA NECESARIO."/>
    <n v="1"/>
    <s v="2017-08-28"/>
    <s v="2018-01-30"/>
    <n v="22.142857142857142"/>
    <n v="100"/>
    <n v="1"/>
    <n v="22.142857142857142"/>
    <n v="0"/>
    <n v="0"/>
    <m/>
    <m/>
    <x v="1"/>
    <m/>
    <m/>
    <m/>
    <m/>
    <m/>
    <m/>
    <m/>
    <m/>
    <n v="100"/>
    <s v="Corte 2018-04-30. Se evidenció que mediante resolución 3625 expedida el 15/12/17 con radicado 2017EE254996 y proceso 3936013, se adopto la ultima escala de honorarios para los contratos de prestación de servicios y de apoyo a la gestión "/>
    <n v="100"/>
    <x v="2"/>
    <s v="Abierta"/>
  </r>
  <r>
    <s v="FILA_58"/>
    <s v="2017-11-22"/>
    <s v="126"/>
    <n v="2017"/>
    <n v="57"/>
    <s v="02 - AUDITORIA DE DESEMPEÑO"/>
    <s v="Control Gestión"/>
    <s v="Gestión Contractual"/>
    <x v="28"/>
    <s v="HALLAZGO ADMINISTRATIVO CON PRESUNTA INCIDENCIA DISCIPLINARIA, POR NO REPORTAR EN EL SIVICOF LA MODIFICACIÓN 1 AL CONTRATO 1257 DE 2015 Y POR REPORTE EXTEMPORÁNEO DEL CONTRATO 595 DE 2015"/>
    <s v="RESPECTO DEL CONTRATO DE PRESTACIÓN DE SERVICIOS PROFESIONALES 595 SUSCRITO EL 04-02-2015, SE EVIDENCIA EL REGISTRO DE DICHA ACTUACIÓN EN LA RENDICIÓN DE LA CUENTA MENSUAL CON FECHA DE RECEPCIÓN EN SIVICOF DEL 12 DE MARZO DE 2015, TRANSCURRIDOS NUEVE (9) DÍAS HÁBILES."/>
    <x v="0"/>
    <x v="55"/>
    <m/>
    <s v="SOCIALIZACIÓN DEL PROCEDIMIENTO"/>
    <s v="NO. DE SOCIALIZACIONES REALIZADAS  DEL PROCEDIMIENTO:  126PG01-PR05 ELABORACIÓN Y PRESENTACIÓN DE INFORMES DE RENDICIÓN DE LA CUENTA A LA CONTRALORÍA DE BOGOTÁ D.C."/>
    <n v="1"/>
    <s v="2017-11-22"/>
    <s v="2018-04-30"/>
    <n v="22.714285714285715"/>
    <n v="100"/>
    <n v="1"/>
    <n v="22.714285714285715"/>
    <n v="0"/>
    <n v="0"/>
    <m/>
    <m/>
    <x v="1"/>
    <m/>
    <m/>
    <m/>
    <m/>
    <m/>
    <m/>
    <m/>
    <m/>
    <n v="100"/>
    <s v="Corte 2018-04-30. Se evidenció que mediante correo electrónico del día 9/4/18 se socializó a la Subdirectora Contractual algunos procedimientos entre los cuales se encontraba el procedimiento 126PG01-PR05, así mismo se observó el listado de asistencia a la socialización de dicho procedimiento al personal de la Subdirección Contractual."/>
    <n v="100"/>
    <x v="2"/>
    <s v="Abierta"/>
  </r>
  <r>
    <s v="FILA_59"/>
    <s v="2018-01-29"/>
    <s v="126"/>
    <n v="2017"/>
    <n v="62"/>
    <s v="02 - AUDITORIA DE DESEMPEÑO"/>
    <s v="Control Gestión"/>
    <s v="Gestión Contractual"/>
    <x v="28"/>
    <s v="HALLAZGO ADMINISTRATIVO CON PRESUNTA INCIDENCIA DISCIPLINARIA, POR INCONSISTENCIAS EN LA PLANEACIÓN Y EJECUCIÓN DEL CONTRATO DE PRESTACIÓN DE SERVICIOS 1431 DE 2015."/>
    <s v="FALTA DE COORDINACIÓN CON   OTRAS ENTIDADES DE LA ADMINISTRACIÓN DISTRITAL PARA LA EJECUCIÓN DE ACTIVIDADES DE CONTRATACIÓN PARA HUMEDALES"/>
    <x v="0"/>
    <x v="56"/>
    <m/>
    <s v="COORDINACIÓN INTERINSTITUCIONAL"/>
    <s v="ACTAS DE REUNIÓN DE COORDINACIÓN"/>
    <n v="100"/>
    <s v="2018-02-12"/>
    <s v="2018-12-31"/>
    <n v="46"/>
    <n v="0"/>
    <n v="0"/>
    <n v="0"/>
    <n v="0"/>
    <n v="0"/>
    <m/>
    <m/>
    <x v="7"/>
    <m/>
    <m/>
    <m/>
    <m/>
    <m/>
    <m/>
    <m/>
    <m/>
    <n v="0"/>
    <n v="0"/>
    <n v="0"/>
    <x v="3"/>
    <s v="Abierta"/>
  </r>
  <r>
    <s v="FILA_60"/>
    <s v="2018-01-29"/>
    <s v="126"/>
    <n v="2017"/>
    <n v="62"/>
    <s v="02 - AUDITORIA DE DESEMPEÑO"/>
    <s v="Control Gestión"/>
    <s v="Gestión Contractual"/>
    <x v="29"/>
    <s v="HALLAZGO ADMINISTRATIVO CON PRESUNTA INCIDENCIA DISCIPLINARIA, POR NO CUMPLIR INTEGRALMENTE EL ORDINAL 4 DEL NUMERAL 2.2. DE LA CLÁUSULA SEGUNDA DEL CONTRATO DE CONSULTORÍA 1411 DE 2015."/>
    <s v="DEFICIENCIAS EN LA FORMULACIÓN DEL PRODUCTO 4 RELACIONADO CON EL ARTÍCULO CIENTIFICO, YA QUE EN EL ESTUDIO PREVIO NO SE DELIMITÓ EL ALCANCE Y CONTENIDO DEL MISMO."/>
    <x v="0"/>
    <x v="57"/>
    <m/>
    <s v="PORCENTAJE DE ESTUDIOS PREVIOS PROCESOS DE SELECCIÓN VERIFICADOS"/>
    <s v="NÚMERO DE ESTUDIOS PREVIOS DE LOS PROCESOS DE SELECCIÓN  VERIFICADOS/ NÚMERO TOTAL DE ESTUDIOS PREVIOS DE PROCESOS DE SELECCIÓN REALIZADOS *100"/>
    <n v="100"/>
    <s v="2018-02-12"/>
    <s v="2018-12-31"/>
    <n v="46"/>
    <n v="0"/>
    <n v="0"/>
    <n v="0"/>
    <n v="0"/>
    <n v="0"/>
    <m/>
    <m/>
    <x v="14"/>
    <m/>
    <m/>
    <m/>
    <m/>
    <m/>
    <m/>
    <m/>
    <m/>
    <n v="0"/>
    <n v="0"/>
    <n v="0"/>
    <x v="3"/>
    <s v="Abierta"/>
  </r>
  <r>
    <s v="FILA_61"/>
    <s v="2018-01-29"/>
    <s v="126"/>
    <n v="2017"/>
    <n v="62"/>
    <s v="02 - AUDITORIA DE DESEMPEÑO"/>
    <s v="Control Gestión"/>
    <s v="Gestión Contractual"/>
    <x v="29"/>
    <s v="HALLAZGO ADMINISTRATIVO CON PRESUNTA INCIDENCIA DISCIPLINARIA, POR NO CUMPLIR INTEGRALMENTE EL ORDINAL 4 DEL NUMERAL 2.2. DE LA CLÁUSULA SEGUNDA DEL CONTRATO DE CONSULTORÍA 1411 DE 2015."/>
    <s v="DEFICIENCIAS EN LA FORMULACIÓN DEL PRODUCTO 4 RELACIONADO CON EL ARTÍCULO CIENTIFICO, YA QUE EN EL ESTUDIO PREVIO NO SE DELIMITÓ EL ALCANCE Y CONTENIDO DEL MISMO."/>
    <x v="1"/>
    <x v="58"/>
    <m/>
    <s v="CAPACITACIONES EN FORMULACIÓN DE ESTUDIOS PREVIOS EN PROCESOS DE SELECCIÓN"/>
    <s v="NÚMERO DE CAPACITACIONES REALIZADAS EN FORMULACIÓN DE ESTUDIOS PREVIOS/ TOTAL CAPACITACIONES EN FORMULACIÓN DE ESTUDIOS PREVIOS PROGRAMADAS"/>
    <n v="100"/>
    <s v="2018-03-01"/>
    <s v="2018-12-31"/>
    <n v="43.571428571428569"/>
    <n v="0"/>
    <n v="0"/>
    <n v="0"/>
    <n v="0"/>
    <n v="0"/>
    <m/>
    <m/>
    <x v="14"/>
    <m/>
    <m/>
    <m/>
    <m/>
    <m/>
    <m/>
    <m/>
    <m/>
    <n v="0"/>
    <n v="0"/>
    <n v="0"/>
    <x v="3"/>
    <s v="Abierta"/>
  </r>
  <r>
    <s v="FILA_62"/>
    <s v="2018-01-29"/>
    <s v="126"/>
    <n v="2017"/>
    <n v="62"/>
    <s v="02 - AUDITORIA DE DESEMPEÑO"/>
    <s v="Control Gestión"/>
    <s v="Gestión Contractual"/>
    <x v="30"/>
    <s v="HALLAZGO ADMINISTRATIVO CON PRESUNTA INCIDENCIA DISCIPLINARIA, POR INCONSISTENCIAS EN LA SUPERVISIÓN DEL CONVENIO INTERADMINISTRATIVO 1535 DE 2016."/>
    <s v="FALTA JUSTIFICACIÓN PÓRROGA, DEBILIDADES EN LA SUPERVISIÓN, SOPORTES INCOMPLETOS EN LOS CONTRATOS"/>
    <x v="0"/>
    <x v="59"/>
    <m/>
    <s v="REMISIÓN INFORMES Y SOPORTES DEL CONVENIO"/>
    <s v="INFORMES Y SOPORTES DE CONVENIO ENVIADOS /TOTAL DE SOPORTES DEL CONVENIO"/>
    <n v="100"/>
    <s v="2018-02-12"/>
    <s v="2018-12-31"/>
    <n v="46"/>
    <n v="0"/>
    <n v="0"/>
    <n v="0"/>
    <n v="0"/>
    <n v="0"/>
    <m/>
    <m/>
    <x v="7"/>
    <m/>
    <m/>
    <m/>
    <m/>
    <m/>
    <m/>
    <m/>
    <m/>
    <n v="0"/>
    <n v="0"/>
    <n v="0"/>
    <x v="3"/>
    <s v="Abierta"/>
  </r>
  <r>
    <s v="FILA_63"/>
    <s v="2017-08-25"/>
    <s v="126"/>
    <n v="2017"/>
    <n v="53"/>
    <s v="02 - AUDITORIA DE DESEMPEÑO"/>
    <s v="Control Gestión"/>
    <s v="Gestión Contractual"/>
    <x v="30"/>
    <s v="HALLAZGO DE CARÁCTER ADMINISTRATIVO, CON PRESUNTA INCIDENCIA DISCIPLINARIA, POR INCONSISTENCIAS PRESENTADAS EN LA SUPERVISIÓN DE LOS CONTRATOS 1003 DE 2013, 1237 DE 2016 Y 1023 DE 2013."/>
    <s v="LAS CIRCUNSTANCIAS EXPUESTAS SE DEBEN AL INCUMPLIMIENTO DEL MARCO NORMATIVO, QUE INCLUYE EL PROPIO EXPEDIDO POR LA SDA, COMO LOS MANUALES DE CONTRATACIÓN, FRENTE AL NECESARIO SEGUIMIENTO Y CONTROL A LOS CONTRATOS ASIGNADOS. AL NO EJERCER SEGUIMIENTO Y CONTROL AL CONTRATO DE MANERA EFICIENTE Y OPORTUNA, NO SE ASEGURA EL CUMPLIMIENTO DE LAS OBLIGACIONES CONTRACTUALES, LO QUE GENERA RIESGO EN RELACIÓN CON LOS RECURSOS PÚBLICOS Y LA MATERIALIZACIÓN DE LAS METAS INSTITUCIONALES."/>
    <x v="0"/>
    <x v="60"/>
    <m/>
    <s v="INSTRUCTIVO"/>
    <s v="INSTRUCTIVO REALIZADO Y SOCIALIZADO."/>
    <n v="1"/>
    <s v="2017-08-28"/>
    <s v="2018-03-30"/>
    <n v="30.571428571428573"/>
    <n v="100"/>
    <n v="1"/>
    <n v="30.571428571428573"/>
    <n v="0"/>
    <n v="0"/>
    <m/>
    <m/>
    <x v="1"/>
    <m/>
    <m/>
    <m/>
    <m/>
    <m/>
    <m/>
    <m/>
    <m/>
    <n v="100"/>
    <s v="Corte 2018-04-30. Para dar cumplimiento a este hallazgo se preparó la cartilla manual de supervisión e interventoría, la cual fue socializada por correo electrónico el 29/12/17, a los servidores de la SDA, tratando el tema de los riesgos en la contratación. (respuesta de la DGC mediante el radicado No. 2018IE151621)_x000a_"/>
    <n v="100"/>
    <x v="2"/>
    <s v="Abierta"/>
  </r>
  <r>
    <s v="FILA_64"/>
    <s v="2017-08-25"/>
    <s v="126"/>
    <n v="2017"/>
    <n v="53"/>
    <s v="02 - AUDITORIA DE DESEMPEÑO"/>
    <s v="Control Gestión"/>
    <s v="Gestión Contractual"/>
    <x v="31"/>
    <s v="HALLAZGO DE CARÁCTER ADMINISTRATIVO, POR NO REPORTAR EN EL SIVICOF EL ACTA DE LIQUIDACIÓN DEL CONTRATO 1388 DE 2014, Y POR CUANTO LA MISMA TIENE FECHA DISTINTA A LA DE SU SUSCRIPCIÓN."/>
    <s v="ELLO OBEDECE AL INEFICIENTE MANEJO DE LA SDA FRENTE A LOS REPORTES QUE PERMANENTEMENTE DEBEN EFECTUARSE EN EL SIVICOF, ASÍ COMO A LA FALTA DE CUIDADO EN LA LIQUIDACIÓN DE LOS CONTRATOS Y LA FECHA QUE SE ASIGNA A LA MISMA, QUE NO PUEDE SER OTRA QUE LA DE SU SUSCRIPCIÓN EN TIEMPO REAL. LA SITUACIÓN DESCRITA IMPIDE TENER LA INFORMACIÓN COMPLETA EN EL SIVICOF, EN TANTO QUE GENERA INCERTIDUMBRE FRENTE AL ASPECTO TEMPORAL DEL PERFECCIONAMIENTO DE LA LIQUIDACIÓN DE UN CONTRATO"/>
    <x v="0"/>
    <x v="61"/>
    <m/>
    <s v="PROCEDIMIENTO AJUSTADO"/>
    <s v="PROCEDIMIENTO AJUSTADO"/>
    <n v="1"/>
    <s v="2017-08-28"/>
    <s v="2018-01-30"/>
    <n v="22.142857142857142"/>
    <n v="100"/>
    <n v="1"/>
    <n v="22.142857142857142"/>
    <n v="0"/>
    <n v="0"/>
    <m/>
    <m/>
    <x v="1"/>
    <m/>
    <m/>
    <m/>
    <m/>
    <m/>
    <m/>
    <m/>
    <m/>
    <n v="100"/>
    <s v="Corte 2018-04-30. Se evidenció que el procedimiento fue actualizado mediante resolución 3217 del 15/11/17._x000a_En este procedimiento se estableció en un lineamiento lo siguiente: &quot; • La elaboración de los contratos se realizará con base en los modelos, formatos y minutas que figuran en el aplicativo del Sistema Integrado de Gestión (SIG) y en los aplicativos que la SDA haya dispuesto para tal fin. Los cuales deben ser suscritos inicialmente por el futuro contratista y luego por la Administración&quot;._x000a_Se aclara que el procedimiento se actualizó de nuevo mediante el radicado 2018IE139366 el 15/06/18 (continua el lineamiento)."/>
    <n v="100"/>
    <x v="2"/>
    <s v="Abierta"/>
  </r>
  <r>
    <s v="FILA_65"/>
    <s v="2017-01-19"/>
    <s v="126"/>
    <n v="2016"/>
    <n v="79"/>
    <s v="02 - AUDITORIA DE DESEMPEÑO"/>
    <s v="Control Gestión"/>
    <s v="Gestión Contractual"/>
    <x v="32"/>
    <s v="HALLAZGO ADMINISTRATIVO POR FALTA DE CONTROL Y SEGUIMIENTO DE LA SUPERVISIÓN DE LOS CONTRATOS SDA-294-2014, SDA-310-2014 Y SDA-338-2015, EN CUMPLIMIENTO DE LAS ACTIVIDADES RELACIONADAS CON LAS OBLIGACIONES ESPECÍFICAS DEL CONTRATISTA"/>
    <s v="DEFICIENCIAS EN EL EJERCICIO DE LA SUPERVISIÓN PARA REALIZAR UN ADECUADO CONTROL PARA QUE SE REALICEN TODAS LAS OBLIGACIONES Y ACTIVIDADES PACTADAS CON EL CONTRATISTA Y CON EL RIGOR DEBIDO EN EL CUMPLIMIENTO DE LAS OBLIGACIONES ESPECÍFICAS DEL CONTRATO."/>
    <x v="0"/>
    <x v="62"/>
    <m/>
    <s v="CUMPLIMIENTO DE DIRECTRIZ"/>
    <s v="IAAPS CORRECTAMENTE DILIGENCIADOS/ IAAPS DILIGENCIADOS"/>
    <n v="1"/>
    <s v="2017-01-30"/>
    <s v="2017-11-30"/>
    <n v="43.428571428571431"/>
    <n v="100"/>
    <n v="1"/>
    <n v="43.428571428571431"/>
    <n v="0"/>
    <n v="0"/>
    <m/>
    <m/>
    <x v="9"/>
    <m/>
    <m/>
    <m/>
    <m/>
    <m/>
    <m/>
    <m/>
    <m/>
    <n v="100"/>
    <s v="En el mes de octubre se anexa copia del acta de reunión que se realizó entre el Subdirector y los coordinadores de los equipos de trabajo de la SCASP y en la cual se impartió la directriz señalada en la acción de mejora."/>
    <n v="100"/>
    <x v="0"/>
    <s v="Incumplida"/>
  </r>
  <r>
    <s v="FILA_66"/>
    <s v="2018-01-29"/>
    <s v="126"/>
    <n v="2017"/>
    <n v="62"/>
    <s v="02 - AUDITORIA DE DESEMPEÑO"/>
    <s v="Control de Resultados"/>
    <s v="Planes, Programas y Proyectos"/>
    <x v="33"/>
    <s v="HALLAZGO ADMINISTRATIVO CON PRESUNTA INCIDENCIA DISCIPLINARIA, POR NO ATENDER DENTRO DE LOS PLAZOS LEGALES, LOS DERECHOS DE PETICIÓN RELACIONADOS CON LA GESTIÓN EN LOS PARQUES ECOLÓGICOS DISTRITALES DE HUMEDAL, EN LAS VIGENCIAS 2015 Y 2016."/>
    <s v="SE EVIDENCIARON RESPUESTAS REMITIDAS EN FORMA EXTEMPORÁNEA"/>
    <x v="0"/>
    <x v="63"/>
    <m/>
    <s v="SOLICITUDES RADICADAS POR AMPLIACIÓN TÉRMINO DE RESPUESTA"/>
    <s v="PETICIONES CON SOLICITUD DE AMPLIACIÓN DE PLAZO / TOTAL DE RESPUESTAS EXTEMPORÁNEAS"/>
    <n v="100"/>
    <s v="2018-02-12"/>
    <s v="2018-12-31"/>
    <n v="46"/>
    <n v="0"/>
    <n v="0"/>
    <n v="0"/>
    <n v="0"/>
    <n v="0"/>
    <m/>
    <m/>
    <x v="7"/>
    <m/>
    <m/>
    <m/>
    <m/>
    <m/>
    <m/>
    <m/>
    <m/>
    <n v="0"/>
    <n v="0"/>
    <n v="0"/>
    <x v="3"/>
    <s v="Abierta"/>
  </r>
  <r>
    <s v="FILA_67"/>
    <s v="2017-08-25"/>
    <s v="126"/>
    <n v="2017"/>
    <n v="53"/>
    <s v="02 - AUDITORIA DE DESEMPEÑO"/>
    <s v="Control de Resultados"/>
    <s v="N/A"/>
    <x v="33"/>
    <s v="HALLAZGO DE CARÁCTER ADMINISTRATIVO CON PRESUNTA INCIDENCIA DISCIPLINARIA, POR NO ATENDER LOS DERECHOS DE PETICIÓN RELACIONADOS CON LA DESCONTAMINACIÓN DEL AIRE DE LA CIUDAD, DENTRO DE LOS PLAZOS PREVISTOS EN EL RESPECTIVO MARCO NORMATIVO."/>
    <s v="ESTA SITUACIÓN SE DEBE A LA FALTA DE GESTIÓN DE LA SDA PARA ATENDER CON LA OPORTUNIDAD DEBIDA LAS PETICIONES QUE RECIBE, EN CONTRAVÍA DE LOS PRINCIPIOS DE EFICIENCIA, EFICACIA, TRANSPARENCIA, ECONOMÍA Y CELERIDAD. LAS CIRCUNSTANCIAS DESCRITAS AFECTAN A LOS RESPECTIVOS PETICIONARIOS QUE NO CUENTAN CON UNA OPORTUNA RESPUESTA, ADEMÁS DEL IMPACTO NEGATIVO QUE SE GENERA EN LA ACTIVIDAD INSTITUCIONAL POR CUENTA DE ESA INADECUADA GESTIÓN."/>
    <x v="0"/>
    <x v="64"/>
    <m/>
    <s v="DERECHOS DE PETICIÓN ATENDIDOS OPORTUNAMENTE."/>
    <s v="DERECHOS DE PETICIÓN ATENDIDOS OPORTUNAMENTE / NÚMERO DE DERECHOS DE PETICIÓN RECIBIDOS"/>
    <n v="1"/>
    <s v="2017-08-28"/>
    <s v="2018-06-30"/>
    <n v="43.714285714285715"/>
    <n v="0"/>
    <n v="0"/>
    <n v="0"/>
    <n v="0"/>
    <n v="0"/>
    <m/>
    <m/>
    <x v="6"/>
    <m/>
    <m/>
    <m/>
    <m/>
    <m/>
    <m/>
    <m/>
    <m/>
    <n v="0"/>
    <n v="0"/>
    <n v="0"/>
    <x v="1"/>
    <s v="Abierta"/>
  </r>
  <r>
    <s v="FILA_68"/>
    <s v="2017-11-22"/>
    <s v="126"/>
    <n v="2017"/>
    <n v="57"/>
    <s v="02 - AUDITORIA DE DESEMPEÑO"/>
    <s v="Control Gestión"/>
    <s v="Control Fiscal Interno"/>
    <x v="33"/>
    <s v="HALLAZGO ADMINISTRATIVO CON PRESUNTA INCIDENCIA DISCIPLINARIA, POR NO ATENDER DE FONDO LAS PETICIONES, QUEJAS Y RECLAMOS RELACIONADOS CON LA CONTAMINACIÓN AUDITIVA DE LA CIUDAD"/>
    <s v="NO ATENDER DE FONDO LAS PETICIONES, QUEJAS Y RECLAMOS RELACIONADOS CON LA CONTAMINACIÓN AUDITIVA DE LA CIUDAD. EN UN PRIMER ESCENARIO LA ATENCIÓN A LAS PETICIONES NO FUE DE FONDO, LA OTRA SITUACIÓN CORRESPONDE A SOLICITUDES RESPECTO DE LAS CUALES NO SE ATENDIÓ EL RESPECTIVO REQUERIMIENTO.  SE DEBE A LA FALTA DE GESTIÓN DE LA SDA PARA ATENDER CON LA OPORTUNIDAD DEBIDA LAS PETICIONES QUE RECIBE, EN CONTRAVÍA DE LOS PRINCIPIOS DE EFICIENCIA, EFICACIA, TRANSPARENCIA, ECONOMÍA Y CELERIDAD."/>
    <x v="0"/>
    <x v="65"/>
    <m/>
    <s v="PQR S ATENDIDOS EN TÉRMINO"/>
    <s v="NO. DE PQR S ATENDIDOS EN TÉRMINO/ NO. TOTAL DE PQR´S RECIBIDOS"/>
    <n v="1"/>
    <s v="2017-11-22"/>
    <s v="2018-11-21"/>
    <n v="52"/>
    <n v="0"/>
    <n v="0"/>
    <n v="0"/>
    <n v="0"/>
    <n v="0"/>
    <m/>
    <m/>
    <x v="6"/>
    <m/>
    <m/>
    <m/>
    <m/>
    <m/>
    <m/>
    <m/>
    <m/>
    <n v="0"/>
    <n v="0"/>
    <n v="0"/>
    <x v="3"/>
    <s v="Abierta"/>
  </r>
  <r>
    <s v="FILA_69"/>
    <s v="2016-08-25"/>
    <s v="126"/>
    <n v="2016"/>
    <n v="72"/>
    <s v="N/A"/>
    <m/>
    <m/>
    <x v="17"/>
    <s v="HALLAZGO ADMINISTRATIVO CON PRESUNTA INCIDENCIA DISCIPLINARIA, POR NO ADELANTAR CON CELERIDAD Y EFICACIA LA GESTIÓN PARA DECIDIR LAS SOLICITUDES DE PERMISO DE VERTIMIENTOS PRESENTADAS POR LAS ESTACIONES DE SERVICIO."/>
    <s v="LA SITUACIÓN DESCRITA TIENE COMO CAUSA LA INAPLICACIÓN DE LOS PROCEDIMIENTOS ESTABLECIDOS, ASÍ COMO, LA INEFICIENCIA ESPECIALMENTE CONFIGURADA DURANTE LOS AÑOS 2011 A 2014, EN RELACIÓN CON IAS FUNCIONES DE CONTROL Y SEGUIMIENTO."/>
    <x v="0"/>
    <x v="66"/>
    <m/>
    <s v="ACTUACIONES ADMINISTRATIVAS QUE RESUELVEN EL TRÁMITE DE PERMISO DE VERTIMIENTOS DE LAS EDS/ TOTAL (291) SOLICITUDES DE PERMISO DE VERTIMIENTOS SIN DECISIÓN DE FONDO *100"/>
    <s v="SRHS"/>
    <n v="50"/>
    <s v="2016-09-02"/>
    <s v="2017-08-26"/>
    <n v="51.142857142857146"/>
    <n v="0"/>
    <n v="0"/>
    <n v="0"/>
    <n v="0"/>
    <n v="0"/>
    <m/>
    <m/>
    <x v="15"/>
    <m/>
    <m/>
    <m/>
    <m/>
    <m/>
    <m/>
    <m/>
    <m/>
    <m/>
    <s v="Según el reporte de la SRHS en su radicado 2018IE19487, se evidencia que no se ha cumplido la acción propuesta, pues todavía faltan por consolidar decisiones de fondo en 146 Estaciones del universo de 291."/>
    <n v="0"/>
    <x v="0"/>
    <s v="Incumplida"/>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940C14B-21A9-4BF5-9E26-67E84FAD219E}" name="TablaDinámica1" cacheId="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7">
  <location ref="A3:B9" firstHeaderRow="1" firstDataRow="1" firstDataCol="1"/>
  <pivotFields count="41">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66" showAll="0"/>
    <pivotField showAll="0"/>
    <pivotField showAll="0"/>
    <pivotField numFmtId="2"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7">
        <item m="1" x="5"/>
        <item x="3"/>
        <item x="4"/>
        <item x="0"/>
        <item x="1"/>
        <item x="2"/>
        <item t="default"/>
      </items>
    </pivotField>
    <pivotField showAll="0"/>
  </pivotFields>
  <rowFields count="1">
    <field x="39"/>
  </rowFields>
  <rowItems count="6">
    <i>
      <x v="1"/>
    </i>
    <i>
      <x v="2"/>
    </i>
    <i>
      <x v="3"/>
    </i>
    <i>
      <x v="4"/>
    </i>
    <i>
      <x v="5"/>
    </i>
    <i t="grand">
      <x/>
    </i>
  </rowItems>
  <colItems count="1">
    <i/>
  </colItems>
  <dataFields count="1">
    <dataField name="Cuenta de COD_FILA" fld="0" subtotal="count" baseField="0" baseItem="0"/>
  </dataFields>
  <formats count="2">
    <format dxfId="5">
      <pivotArea outline="0" collapsedLevelsAreSubtotals="1" fieldPosition="0"/>
    </format>
    <format dxfId="4">
      <pivotArea dataOnly="0" labelOnly="1" outline="0" axis="axisValues" fieldPosition="0"/>
    </format>
  </formats>
  <chartFormats count="1">
    <chartFormat chart="6"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86F3C462-EB4A-4061-B7A0-546E4D346C2E}" name="TablaDinámica2" cacheId="1" applyNumberFormats="0" applyBorderFormats="0" applyFontFormats="0" applyPatternFormats="0" applyAlignmentFormats="0" applyWidthHeightFormats="1" dataCaption="Valores" updatedVersion="6" minRefreshableVersion="3" useAutoFormatting="1" itemPrintTitles="1" createdVersion="6" indent="0" compact="0" compactData="0" gridDropZones="1" multipleFieldFilters="0" chartFormat="7">
  <location ref="A15:E25" firstHeaderRow="2" firstDataRow="2" firstDataCol="4" rowPageCount="1" colPageCount="1"/>
  <pivotFields count="41">
    <pivotField dataField="1"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axis="axisRow" compact="0" outline="0" showAll="0" defaultSubtotal="0">
      <items count="3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s>
    </pivotField>
    <pivotField compact="0" outline="0" showAll="0"/>
    <pivotField compact="0" outline="0" showAll="0"/>
    <pivotField axis="axisRow" compact="0" outline="0" showAll="0" defaultSubtotal="0">
      <items count="3">
        <item x="0"/>
        <item x="1"/>
        <item x="2"/>
      </items>
    </pivotField>
    <pivotField axis="axisRow" compact="0" outline="0" showAll="0" defaultSubtotal="0">
      <items count="67">
        <item x="39"/>
        <item x="12"/>
        <item x="53"/>
        <item x="36"/>
        <item x="20"/>
        <item x="48"/>
        <item x="31"/>
        <item x="42"/>
        <item x="13"/>
        <item x="11"/>
        <item x="61"/>
        <item x="64"/>
        <item x="66"/>
        <item x="50"/>
        <item x="49"/>
        <item x="58"/>
        <item x="25"/>
        <item x="46"/>
        <item x="22"/>
        <item x="18"/>
        <item x="54"/>
        <item x="19"/>
        <item x="65"/>
        <item x="29"/>
        <item x="44"/>
        <item x="28"/>
        <item x="62"/>
        <item x="16"/>
        <item x="32"/>
        <item x="26"/>
        <item x="63"/>
        <item x="38"/>
        <item x="2"/>
        <item x="4"/>
        <item x="6"/>
        <item x="7"/>
        <item x="30"/>
        <item x="21"/>
        <item x="45"/>
        <item x="43"/>
        <item x="27"/>
        <item x="56"/>
        <item x="33"/>
        <item x="10"/>
        <item x="37"/>
        <item x="35"/>
        <item x="3"/>
        <item x="9"/>
        <item x="14"/>
        <item x="5"/>
        <item x="8"/>
        <item x="60"/>
        <item x="59"/>
        <item x="17"/>
        <item x="40"/>
        <item x="15"/>
        <item x="23"/>
        <item x="57"/>
        <item x="0"/>
        <item x="1"/>
        <item x="51"/>
        <item x="24"/>
        <item x="52"/>
        <item x="41"/>
        <item x="55"/>
        <item x="47"/>
        <item x="34"/>
      </items>
    </pivotField>
    <pivotField compact="0" outline="0" showAll="0"/>
    <pivotField compact="0" outline="0" showAll="0"/>
    <pivotField compact="0" outline="0" showAll="0"/>
    <pivotField compact="0" outline="0" showAll="0"/>
    <pivotField compact="0" outline="0" showAll="0"/>
    <pivotField compact="0" outline="0" showAll="0"/>
    <pivotField compact="0" numFmtId="166" outline="0" showAll="0"/>
    <pivotField compact="0" outline="0" showAll="0"/>
    <pivotField compact="0" outline="0" showAll="0"/>
    <pivotField compact="0" numFmtId="2" outline="0" showAll="0"/>
    <pivotField compact="0" outline="0" showAll="0"/>
    <pivotField compact="0" outline="0" showAll="0"/>
    <pivotField compact="0" outline="0" showAll="0"/>
    <pivotField compact="0" outline="0" showAll="0"/>
    <pivotField axis="axisRow" compact="0" outline="0" showAll="0">
      <items count="17">
        <item x="5"/>
        <item x="11"/>
        <item x="14"/>
        <item x="3"/>
        <item x="13"/>
        <item x="12"/>
        <item x="1"/>
        <item x="10"/>
        <item x="6"/>
        <item x="9"/>
        <item x="7"/>
        <item x="4"/>
        <item x="8"/>
        <item x="2"/>
        <item x="0"/>
        <item x="15"/>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axis="axisPage" compact="0" outline="0" multipleItemSelectionAllowed="1" showAll="0">
      <items count="7">
        <item m="1" x="5"/>
        <item h="1" x="3"/>
        <item x="4"/>
        <item h="1" x="0"/>
        <item h="1" x="1"/>
        <item h="1" x="2"/>
        <item t="default"/>
      </items>
    </pivotField>
    <pivotField compact="0" outline="0" showAll="0"/>
  </pivotFields>
  <rowFields count="4">
    <field x="27"/>
    <field x="8"/>
    <field x="11"/>
    <field x="12"/>
  </rowFields>
  <rowItems count="9">
    <i>
      <x v="1"/>
      <x v="17"/>
      <x/>
      <x v="66"/>
    </i>
    <i t="default">
      <x v="1"/>
    </i>
    <i>
      <x v="8"/>
      <x v="11"/>
      <x/>
      <x v="27"/>
    </i>
    <i r="1">
      <x v="13"/>
      <x/>
      <x v="18"/>
    </i>
    <i r="1">
      <x v="14"/>
      <x/>
      <x v="25"/>
    </i>
    <i r="1">
      <x v="15"/>
      <x/>
      <x v="23"/>
    </i>
    <i r="1">
      <x v="18"/>
      <x/>
      <x v="31"/>
    </i>
    <i t="default">
      <x v="8"/>
    </i>
    <i t="grand">
      <x/>
    </i>
  </rowItems>
  <colItems count="1">
    <i/>
  </colItems>
  <pageFields count="1">
    <pageField fld="39" hier="-1"/>
  </pageFields>
  <dataFields count="1">
    <dataField name="Cuenta de COD_FILA" fld="0" subtotal="count" baseField="0" baseItem="0"/>
  </dataFields>
  <formats count="9">
    <format dxfId="14">
      <pivotArea outline="0" collapsedLevelsAreSubtotals="1" fieldPosition="0"/>
    </format>
    <format dxfId="13">
      <pivotArea dataOnly="0" labelOnly="1" outline="0" axis="axisValues" fieldPosition="0"/>
    </format>
    <format dxfId="12">
      <pivotArea dataOnly="0" labelOnly="1" outline="0" fieldPosition="0">
        <references count="1">
          <reference field="27" count="1" defaultSubtotal="1">
            <x v="1"/>
          </reference>
        </references>
      </pivotArea>
    </format>
    <format dxfId="11">
      <pivotArea dataOnly="0" labelOnly="1" outline="0" fieldPosition="0">
        <references count="4">
          <reference field="8" count="1" selected="0">
            <x v="17"/>
          </reference>
          <reference field="11" count="1" selected="0">
            <x v="0"/>
          </reference>
          <reference field="12" count="1">
            <x v="66"/>
          </reference>
          <reference field="27" count="1" selected="0">
            <x v="1"/>
          </reference>
        </references>
      </pivotArea>
    </format>
    <format dxfId="10">
      <pivotArea dataOnly="0" labelOnly="1" outline="0" fieldPosition="0">
        <references count="4">
          <reference field="8" count="1" selected="0">
            <x v="11"/>
          </reference>
          <reference field="11" count="1" selected="0">
            <x v="0"/>
          </reference>
          <reference field="12" count="1">
            <x v="27"/>
          </reference>
          <reference field="27" count="1" selected="0">
            <x v="8"/>
          </reference>
        </references>
      </pivotArea>
    </format>
    <format dxfId="9">
      <pivotArea dataOnly="0" labelOnly="1" outline="0" fieldPosition="0">
        <references count="4">
          <reference field="8" count="1" selected="0">
            <x v="13"/>
          </reference>
          <reference field="11" count="1" selected="0">
            <x v="0"/>
          </reference>
          <reference field="12" count="1">
            <x v="18"/>
          </reference>
          <reference field="27" count="1" selected="0">
            <x v="8"/>
          </reference>
        </references>
      </pivotArea>
    </format>
    <format dxfId="8">
      <pivotArea dataOnly="0" labelOnly="1" outline="0" fieldPosition="0">
        <references count="4">
          <reference field="8" count="1" selected="0">
            <x v="14"/>
          </reference>
          <reference field="11" count="1" selected="0">
            <x v="0"/>
          </reference>
          <reference field="12" count="1">
            <x v="25"/>
          </reference>
          <reference field="27" count="1" selected="0">
            <x v="8"/>
          </reference>
        </references>
      </pivotArea>
    </format>
    <format dxfId="7">
      <pivotArea dataOnly="0" labelOnly="1" outline="0" fieldPosition="0">
        <references count="4">
          <reference field="8" count="1" selected="0">
            <x v="15"/>
          </reference>
          <reference field="11" count="1" selected="0">
            <x v="0"/>
          </reference>
          <reference field="12" count="1">
            <x v="23"/>
          </reference>
          <reference field="27" count="1" selected="0">
            <x v="8"/>
          </reference>
        </references>
      </pivotArea>
    </format>
    <format dxfId="6">
      <pivotArea dataOnly="0" labelOnly="1" outline="0" fieldPosition="0">
        <references count="4">
          <reference field="8" count="1" selected="0">
            <x v="18"/>
          </reference>
          <reference field="11" count="1" selected="0">
            <x v="0"/>
          </reference>
          <reference field="12" count="1">
            <x v="31"/>
          </reference>
          <reference field="27" count="1" selected="0">
            <x v="8"/>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Tabla dinámica1" cacheId="0" applyNumberFormats="0" applyBorderFormats="0" applyFontFormats="0" applyPatternFormats="0" applyAlignmentFormats="0" applyWidthHeightFormats="1" dataCaption="Valores" updatedVersion="6" minRefreshableVersion="3" useAutoFormatting="1" itemPrintTitles="1" createdVersion="5" indent="0" outline="1" outlineData="1" multipleFieldFilters="0">
  <location ref="A3:E21" firstHeaderRow="0" firstDataRow="1" firstDataCol="1"/>
  <pivotFields count="22">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numFmtId="9" showAll="0"/>
    <pivotField dataField="1" numFmtId="1" showAll="0"/>
    <pivotField dataField="1" numFmtId="1" showAll="0"/>
    <pivotField dataField="1" numFmtId="1" showAll="0"/>
    <pivotField showAll="0"/>
    <pivotField axis="axisRow" showAll="0">
      <items count="14">
        <item m="1" x="8"/>
        <item m="1" x="2"/>
        <item m="1" x="3"/>
        <item m="1" x="4"/>
        <item m="1" x="5"/>
        <item m="1" x="10"/>
        <item m="1" x="6"/>
        <item m="1" x="9"/>
        <item m="1" x="1"/>
        <item m="1" x="11"/>
        <item m="1" x="12"/>
        <item m="1" x="7"/>
        <item x="0"/>
        <item t="default"/>
      </items>
    </pivotField>
    <pivotField axis="axisRow" showAll="0">
      <items count="157">
        <item m="1" x="58"/>
        <item m="1" x="93"/>
        <item m="1" x="124"/>
        <item m="1" x="64"/>
        <item m="1" x="69"/>
        <item m="1" x="96"/>
        <item m="1" x="19"/>
        <item m="1" x="131"/>
        <item m="1" x="29"/>
        <item m="1" x="76"/>
        <item m="1" x="49"/>
        <item m="1" x="39"/>
        <item m="1" x="92"/>
        <item m="1" x="50"/>
        <item m="1" x="151"/>
        <item m="1" x="72"/>
        <item m="1" x="24"/>
        <item m="1" x="94"/>
        <item m="1" x="47"/>
        <item m="1" x="62"/>
        <item m="1" x="143"/>
        <item m="1" x="44"/>
        <item m="1" x="22"/>
        <item m="1" x="122"/>
        <item m="1" x="40"/>
        <item m="1" x="115"/>
        <item m="1" x="126"/>
        <item m="1" x="88"/>
        <item m="1" x="86"/>
        <item m="1" x="132"/>
        <item m="1" x="90"/>
        <item m="1" x="83"/>
        <item m="1" x="99"/>
        <item m="1" x="149"/>
        <item m="1" x="148"/>
        <item m="1" x="26"/>
        <item m="1" x="113"/>
        <item m="1" x="127"/>
        <item m="1" x="147"/>
        <item m="1" x="123"/>
        <item m="1" x="146"/>
        <item m="1" x="133"/>
        <item m="1" x="23"/>
        <item m="1" x="45"/>
        <item m="1" x="82"/>
        <item m="1" x="87"/>
        <item m="1" x="119"/>
        <item m="1" x="120"/>
        <item m="1" x="129"/>
        <item m="1" x="116"/>
        <item m="1" x="136"/>
        <item m="1" x="18"/>
        <item m="1" x="121"/>
        <item m="1" x="125"/>
        <item m="1" x="17"/>
        <item m="1" x="28"/>
        <item m="1" x="70"/>
        <item m="1" x="134"/>
        <item m="1" x="137"/>
        <item m="1" x="117"/>
        <item m="1" x="73"/>
        <item m="1" x="128"/>
        <item m="1" x="30"/>
        <item m="1" x="130"/>
        <item m="1" x="141"/>
        <item m="1" x="25"/>
        <item m="1" x="53"/>
        <item m="1" x="16"/>
        <item m="1" x="78"/>
        <item m="1" x="33"/>
        <item m="1" x="52"/>
        <item m="1" x="75"/>
        <item m="1" x="57"/>
        <item m="1" x="98"/>
        <item m="1" x="43"/>
        <item m="1" x="155"/>
        <item m="1" x="21"/>
        <item m="1" x="48"/>
        <item m="1" x="56"/>
        <item m="1" x="109"/>
        <item m="1" x="103"/>
        <item m="1" x="140"/>
        <item m="1" x="142"/>
        <item m="1" x="145"/>
        <item m="1" x="20"/>
        <item m="1" x="153"/>
        <item m="1" x="27"/>
        <item m="1" x="31"/>
        <item m="1" x="63"/>
        <item m="1" x="61"/>
        <item m="1" x="59"/>
        <item m="1" x="67"/>
        <item m="1" x="42"/>
        <item m="1" x="55"/>
        <item m="1" x="89"/>
        <item m="1" x="71"/>
        <item m="1" x="112"/>
        <item m="1" x="37"/>
        <item m="1" x="54"/>
        <item m="1" x="139"/>
        <item m="1" x="68"/>
        <item m="1" x="118"/>
        <item m="1" x="79"/>
        <item m="1" x="91"/>
        <item m="1" x="97"/>
        <item m="1" x="114"/>
        <item m="1" x="108"/>
        <item m="1" x="38"/>
        <item m="1" x="77"/>
        <item m="1" x="144"/>
        <item m="1" x="102"/>
        <item m="1" x="101"/>
        <item m="1" x="100"/>
        <item m="1" x="150"/>
        <item m="1" x="110"/>
        <item m="1" x="34"/>
        <item m="1" x="84"/>
        <item m="1" x="36"/>
        <item m="1" x="107"/>
        <item m="1" x="51"/>
        <item m="1" x="85"/>
        <item m="1" x="80"/>
        <item m="1" x="105"/>
        <item m="1" x="106"/>
        <item m="1" x="32"/>
        <item m="1" x="60"/>
        <item m="1" x="74"/>
        <item m="1" x="66"/>
        <item m="1" x="154"/>
        <item m="1" x="152"/>
        <item m="1" x="65"/>
        <item m="1" x="35"/>
        <item m="1" x="46"/>
        <item x="15"/>
        <item m="1" x="111"/>
        <item m="1" x="95"/>
        <item m="1" x="104"/>
        <item m="1" x="81"/>
        <item m="1" x="135"/>
        <item m="1" x="41"/>
        <item m="1" x="138"/>
        <item x="0"/>
        <item x="1"/>
        <item x="2"/>
        <item x="3"/>
        <item x="4"/>
        <item x="5"/>
        <item x="6"/>
        <item x="7"/>
        <item x="8"/>
        <item x="9"/>
        <item x="10"/>
        <item x="11"/>
        <item x="12"/>
        <item x="13"/>
        <item x="14"/>
        <item t="default"/>
      </items>
    </pivotField>
    <pivotField showAll="0"/>
  </pivotFields>
  <rowFields count="2">
    <field x="19"/>
    <field x="20"/>
  </rowFields>
  <rowItems count="18">
    <i>
      <x v="12"/>
    </i>
    <i r="1">
      <x v="133"/>
    </i>
    <i r="1">
      <x v="141"/>
    </i>
    <i r="1">
      <x v="142"/>
    </i>
    <i r="1">
      <x v="143"/>
    </i>
    <i r="1">
      <x v="144"/>
    </i>
    <i r="1">
      <x v="145"/>
    </i>
    <i r="1">
      <x v="146"/>
    </i>
    <i r="1">
      <x v="147"/>
    </i>
    <i r="1">
      <x v="148"/>
    </i>
    <i r="1">
      <x v="149"/>
    </i>
    <i r="1">
      <x v="150"/>
    </i>
    <i r="1">
      <x v="151"/>
    </i>
    <i r="1">
      <x v="152"/>
    </i>
    <i r="1">
      <x v="153"/>
    </i>
    <i r="1">
      <x v="154"/>
    </i>
    <i r="1">
      <x v="155"/>
    </i>
    <i t="grand">
      <x/>
    </i>
  </rowItems>
  <colFields count="1">
    <field x="-2"/>
  </colFields>
  <colItems count="4">
    <i>
      <x/>
    </i>
    <i i="1">
      <x v="1"/>
    </i>
    <i i="2">
      <x v="2"/>
    </i>
    <i i="3">
      <x v="3"/>
    </i>
  </colItems>
  <dataFields count="4">
    <dataField name="AVANCE" fld="12" baseField="21" baseItem="0"/>
    <dataField name="Suma de Puntaje Logrado por las Actividades  (PLA)" fld="15" baseField="0" baseItem="0"/>
    <dataField name="Suma de Puntaje Logrado por las Actividades Vencidas (PLAV)  " fld="16" baseField="0" baseItem="0"/>
    <dataField name="CUMPLIMIENTO" fld="17" baseField="21" baseItem="0"/>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190.27.245.106/isolucionsda/FrameSetArticulo.asp?Pagina=/IsolucionSDA/BancoConocimiento/T/Tabladecompensacionportaladearboles_v6/Tabladecompensacionportaladearboles_v6.asp?IdArticulo=10166"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190.27.245.106/isolucionsda/FrameSetArticulo.asp?Pagina=/IsolucionSDA/BancoConocimiento/T/Tabladecompensacionportaladearboles_v6/Tabladecompensacionportaladearboles_v6.asp?IdArticulo=10166"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CA040-A52A-499A-947C-7CA4FB2131A7}">
  <sheetPr filterMode="1"/>
  <dimension ref="A1:F220"/>
  <sheetViews>
    <sheetView zoomScale="90" zoomScaleNormal="90" workbookViewId="0">
      <selection activeCell="A3" sqref="A3"/>
    </sheetView>
  </sheetViews>
  <sheetFormatPr baseColWidth="10" defaultRowHeight="15"/>
  <cols>
    <col min="1" max="1" width="46.140625" style="160" customWidth="1"/>
    <col min="2" max="2" width="49.85546875" style="160" customWidth="1"/>
    <col min="3" max="3" width="9.42578125" style="160" customWidth="1"/>
    <col min="4" max="4" width="10.140625" style="160" customWidth="1"/>
    <col min="5" max="5" width="11.42578125" style="160"/>
    <col min="6" max="6" width="43.85546875" style="160" customWidth="1"/>
    <col min="7" max="16384" width="11.42578125" style="160"/>
  </cols>
  <sheetData>
    <row r="1" spans="1:6">
      <c r="A1" s="174" t="s">
        <v>1039</v>
      </c>
    </row>
    <row r="2" spans="1:6" ht="25.5">
      <c r="A2" s="205" t="s">
        <v>667</v>
      </c>
      <c r="B2" s="205" t="s">
        <v>668</v>
      </c>
      <c r="C2" s="205" t="s">
        <v>669</v>
      </c>
      <c r="D2" s="205" t="s">
        <v>670</v>
      </c>
      <c r="E2" s="205" t="s">
        <v>671</v>
      </c>
      <c r="F2" s="205" t="s">
        <v>672</v>
      </c>
    </row>
    <row r="3" spans="1:6" ht="99.75" customHeight="1">
      <c r="A3" s="206" t="s">
        <v>1038</v>
      </c>
      <c r="B3" s="239" t="s">
        <v>673</v>
      </c>
      <c r="C3" s="240">
        <v>0</v>
      </c>
      <c r="D3" s="240">
        <v>0</v>
      </c>
      <c r="E3" s="241" t="s">
        <v>152</v>
      </c>
      <c r="F3" s="239" t="s">
        <v>674</v>
      </c>
    </row>
    <row r="4" spans="1:6" ht="42" hidden="1" thickBot="1">
      <c r="A4" s="176" t="s">
        <v>675</v>
      </c>
      <c r="B4" s="226"/>
      <c r="C4" s="230"/>
      <c r="D4" s="230"/>
      <c r="E4" s="232"/>
      <c r="F4" s="226"/>
    </row>
    <row r="5" spans="1:6" hidden="1">
      <c r="A5" s="177" t="s">
        <v>676</v>
      </c>
      <c r="B5" s="225" t="s">
        <v>677</v>
      </c>
      <c r="C5" s="229">
        <v>1</v>
      </c>
      <c r="D5" s="229">
        <v>1</v>
      </c>
      <c r="E5" s="231" t="s">
        <v>678</v>
      </c>
      <c r="F5" s="225" t="s">
        <v>679</v>
      </c>
    </row>
    <row r="6" spans="1:6" ht="42" hidden="1" thickBot="1">
      <c r="A6" s="176" t="s">
        <v>680</v>
      </c>
      <c r="B6" s="226"/>
      <c r="C6" s="230"/>
      <c r="D6" s="230"/>
      <c r="E6" s="232"/>
      <c r="F6" s="226"/>
    </row>
    <row r="7" spans="1:6" hidden="1">
      <c r="A7" s="177" t="s">
        <v>681</v>
      </c>
      <c r="B7" s="225" t="s">
        <v>682</v>
      </c>
      <c r="C7" s="229">
        <v>1</v>
      </c>
      <c r="D7" s="229">
        <v>1</v>
      </c>
      <c r="E7" s="231" t="s">
        <v>678</v>
      </c>
      <c r="F7" s="225" t="s">
        <v>683</v>
      </c>
    </row>
    <row r="8" spans="1:6" ht="58.5" hidden="1" thickBot="1">
      <c r="A8" s="176" t="s">
        <v>684</v>
      </c>
      <c r="B8" s="226"/>
      <c r="C8" s="230"/>
      <c r="D8" s="230"/>
      <c r="E8" s="232"/>
      <c r="F8" s="226"/>
    </row>
    <row r="9" spans="1:6" ht="17.25" hidden="1">
      <c r="A9" s="177" t="s">
        <v>685</v>
      </c>
      <c r="B9" s="225" t="s">
        <v>686</v>
      </c>
      <c r="C9" s="242">
        <v>0.95</v>
      </c>
      <c r="D9" s="242">
        <v>1</v>
      </c>
      <c r="E9" s="231" t="s">
        <v>678</v>
      </c>
      <c r="F9" s="178" t="s">
        <v>687</v>
      </c>
    </row>
    <row r="10" spans="1:6" ht="33" hidden="1">
      <c r="A10" s="177" t="s">
        <v>688</v>
      </c>
      <c r="B10" s="235"/>
      <c r="C10" s="243"/>
      <c r="D10" s="243"/>
      <c r="E10" s="238"/>
      <c r="F10" s="179"/>
    </row>
    <row r="11" spans="1:6" hidden="1">
      <c r="A11" s="177"/>
      <c r="B11" s="235"/>
      <c r="C11" s="243"/>
      <c r="D11" s="243"/>
      <c r="E11" s="238"/>
      <c r="F11" s="178" t="s">
        <v>689</v>
      </c>
    </row>
    <row r="12" spans="1:6" hidden="1">
      <c r="A12" s="180"/>
      <c r="B12" s="235"/>
      <c r="C12" s="243"/>
      <c r="D12" s="243"/>
      <c r="E12" s="238"/>
      <c r="F12" s="179"/>
    </row>
    <row r="13" spans="1:6" ht="17.25" hidden="1">
      <c r="A13" s="180"/>
      <c r="B13" s="235"/>
      <c r="C13" s="243"/>
      <c r="D13" s="243"/>
      <c r="E13" s="238"/>
      <c r="F13" s="178" t="s">
        <v>690</v>
      </c>
    </row>
    <row r="14" spans="1:6" hidden="1">
      <c r="A14" s="180"/>
      <c r="B14" s="235"/>
      <c r="C14" s="243"/>
      <c r="D14" s="243"/>
      <c r="E14" s="238"/>
      <c r="F14" s="179"/>
    </row>
    <row r="15" spans="1:6" ht="18" hidden="1" thickBot="1">
      <c r="A15" s="181"/>
      <c r="B15" s="226"/>
      <c r="C15" s="244"/>
      <c r="D15" s="244"/>
      <c r="E15" s="232"/>
      <c r="F15" s="182" t="s">
        <v>691</v>
      </c>
    </row>
    <row r="16" spans="1:6" ht="75" hidden="1" thickBot="1">
      <c r="A16" s="176" t="s">
        <v>692</v>
      </c>
      <c r="B16" s="183" t="s">
        <v>693</v>
      </c>
      <c r="C16" s="184">
        <v>0.95</v>
      </c>
      <c r="D16" s="184">
        <v>0.98</v>
      </c>
      <c r="E16" s="185" t="s">
        <v>678</v>
      </c>
      <c r="F16" s="183" t="s">
        <v>694</v>
      </c>
    </row>
    <row r="17" spans="1:6" hidden="1">
      <c r="A17" s="177" t="s">
        <v>278</v>
      </c>
      <c r="B17" s="225" t="s">
        <v>695</v>
      </c>
      <c r="C17" s="229">
        <v>0.95</v>
      </c>
      <c r="D17" s="229">
        <v>1</v>
      </c>
      <c r="E17" s="231" t="s">
        <v>678</v>
      </c>
      <c r="F17" s="225" t="s">
        <v>696</v>
      </c>
    </row>
    <row r="18" spans="1:6" ht="17.25" hidden="1" thickBot="1">
      <c r="A18" s="176" t="s">
        <v>697</v>
      </c>
      <c r="B18" s="226"/>
      <c r="C18" s="230"/>
      <c r="D18" s="230"/>
      <c r="E18" s="232"/>
      <c r="F18" s="226"/>
    </row>
    <row r="19" spans="1:6" hidden="1">
      <c r="A19" s="177"/>
      <c r="B19" s="225" t="s">
        <v>698</v>
      </c>
      <c r="C19" s="229">
        <v>0.9</v>
      </c>
      <c r="D19" s="229">
        <v>1</v>
      </c>
      <c r="E19" s="231" t="s">
        <v>678</v>
      </c>
      <c r="F19" s="225" t="s">
        <v>699</v>
      </c>
    </row>
    <row r="20" spans="1:6" ht="25.5" hidden="1" thickBot="1">
      <c r="A20" s="176" t="s">
        <v>700</v>
      </c>
      <c r="B20" s="226"/>
      <c r="C20" s="230"/>
      <c r="D20" s="230"/>
      <c r="E20" s="232"/>
      <c r="F20" s="226"/>
    </row>
    <row r="21" spans="1:6" ht="33.75" hidden="1" thickBot="1">
      <c r="A21" s="176" t="s">
        <v>701</v>
      </c>
      <c r="B21" s="183" t="s">
        <v>698</v>
      </c>
      <c r="C21" s="184">
        <v>0.9</v>
      </c>
      <c r="D21" s="184">
        <v>1</v>
      </c>
      <c r="E21" s="185" t="s">
        <v>678</v>
      </c>
      <c r="F21" s="183" t="s">
        <v>702</v>
      </c>
    </row>
    <row r="22" spans="1:6" ht="50.25" hidden="1" thickBot="1">
      <c r="A22" s="176" t="s">
        <v>703</v>
      </c>
      <c r="B22" s="183" t="s">
        <v>704</v>
      </c>
      <c r="C22" s="184">
        <v>0.9</v>
      </c>
      <c r="D22" s="184">
        <v>0.9</v>
      </c>
      <c r="E22" s="185" t="s">
        <v>678</v>
      </c>
      <c r="F22" s="183" t="s">
        <v>705</v>
      </c>
    </row>
    <row r="23" spans="1:6" ht="50.25" hidden="1" thickBot="1">
      <c r="A23" s="176" t="s">
        <v>706</v>
      </c>
      <c r="B23" s="183" t="s">
        <v>704</v>
      </c>
      <c r="C23" s="184">
        <v>0.95</v>
      </c>
      <c r="D23" s="184">
        <v>0.95</v>
      </c>
      <c r="E23" s="185" t="s">
        <v>707</v>
      </c>
      <c r="F23" s="183" t="s">
        <v>708</v>
      </c>
    </row>
    <row r="24" spans="1:6" ht="75" hidden="1" thickBot="1">
      <c r="A24" s="176" t="s">
        <v>709</v>
      </c>
      <c r="B24" s="183" t="s">
        <v>704</v>
      </c>
      <c r="C24" s="184">
        <v>0.9</v>
      </c>
      <c r="D24" s="184">
        <v>0.9</v>
      </c>
      <c r="E24" s="185" t="s">
        <v>707</v>
      </c>
      <c r="F24" s="183" t="s">
        <v>710</v>
      </c>
    </row>
    <row r="25" spans="1:6" ht="66.75" hidden="1" thickBot="1">
      <c r="A25" s="176" t="s">
        <v>711</v>
      </c>
      <c r="B25" s="183" t="s">
        <v>712</v>
      </c>
      <c r="C25" s="184">
        <v>0.9</v>
      </c>
      <c r="D25" s="184">
        <v>0.9</v>
      </c>
      <c r="E25" s="185" t="s">
        <v>707</v>
      </c>
      <c r="F25" s="183" t="s">
        <v>713</v>
      </c>
    </row>
    <row r="26" spans="1:6" ht="75" hidden="1" thickBot="1">
      <c r="A26" s="176" t="s">
        <v>714</v>
      </c>
      <c r="B26" s="183" t="s">
        <v>704</v>
      </c>
      <c r="C26" s="184">
        <v>0.9</v>
      </c>
      <c r="D26" s="184">
        <v>0.9</v>
      </c>
      <c r="E26" s="185" t="s">
        <v>707</v>
      </c>
      <c r="F26" s="183" t="s">
        <v>715</v>
      </c>
    </row>
    <row r="27" spans="1:6" ht="66.75" hidden="1" thickBot="1">
      <c r="A27" s="176" t="s">
        <v>716</v>
      </c>
      <c r="B27" s="183" t="s">
        <v>704</v>
      </c>
      <c r="C27" s="184">
        <v>0.9</v>
      </c>
      <c r="D27" s="184">
        <v>0.9</v>
      </c>
      <c r="E27" s="185" t="s">
        <v>707</v>
      </c>
      <c r="F27" s="183" t="s">
        <v>717</v>
      </c>
    </row>
    <row r="28" spans="1:6" ht="66.75" hidden="1" thickBot="1">
      <c r="A28" s="176" t="s">
        <v>718</v>
      </c>
      <c r="B28" s="183" t="s">
        <v>704</v>
      </c>
      <c r="C28" s="184">
        <v>0.9</v>
      </c>
      <c r="D28" s="184">
        <v>0.9</v>
      </c>
      <c r="E28" s="185" t="s">
        <v>707</v>
      </c>
      <c r="F28" s="183" t="s">
        <v>719</v>
      </c>
    </row>
    <row r="29" spans="1:6" ht="75.75" hidden="1" thickBot="1">
      <c r="A29" s="176" t="s">
        <v>720</v>
      </c>
      <c r="B29" s="183" t="s">
        <v>704</v>
      </c>
      <c r="C29" s="184">
        <v>0.9</v>
      </c>
      <c r="D29" s="184">
        <v>0.9</v>
      </c>
      <c r="E29" s="185" t="s">
        <v>707</v>
      </c>
      <c r="F29" s="186" t="s">
        <v>721</v>
      </c>
    </row>
    <row r="30" spans="1:6" ht="33.75" hidden="1" thickBot="1">
      <c r="A30" s="176" t="s">
        <v>722</v>
      </c>
      <c r="B30" s="183" t="s">
        <v>723</v>
      </c>
      <c r="C30" s="184">
        <v>0.8</v>
      </c>
      <c r="D30" s="184">
        <v>0.9</v>
      </c>
      <c r="E30" s="185" t="s">
        <v>678</v>
      </c>
      <c r="F30" s="183" t="s">
        <v>724</v>
      </c>
    </row>
    <row r="31" spans="1:6" ht="58.5" hidden="1" thickBot="1">
      <c r="A31" s="176" t="s">
        <v>725</v>
      </c>
      <c r="B31" s="183" t="s">
        <v>726</v>
      </c>
      <c r="C31" s="184">
        <v>0.95</v>
      </c>
      <c r="D31" s="184">
        <v>1</v>
      </c>
      <c r="E31" s="187" t="s">
        <v>678</v>
      </c>
      <c r="F31" s="183" t="s">
        <v>727</v>
      </c>
    </row>
    <row r="32" spans="1:6" ht="17.25" hidden="1" thickBot="1">
      <c r="A32" s="176" t="s">
        <v>728</v>
      </c>
      <c r="B32" s="183" t="s">
        <v>729</v>
      </c>
      <c r="C32" s="184">
        <v>0.95</v>
      </c>
      <c r="D32" s="184">
        <v>1</v>
      </c>
      <c r="E32" s="185" t="s">
        <v>678</v>
      </c>
      <c r="F32" s="183" t="s">
        <v>730</v>
      </c>
    </row>
    <row r="33" spans="1:6" ht="17.25" hidden="1" thickBot="1">
      <c r="A33" s="176" t="s">
        <v>731</v>
      </c>
      <c r="B33" s="183" t="s">
        <v>732</v>
      </c>
      <c r="C33" s="184">
        <v>0.95</v>
      </c>
      <c r="D33" s="184">
        <v>1</v>
      </c>
      <c r="E33" s="185" t="s">
        <v>707</v>
      </c>
      <c r="F33" s="183" t="s">
        <v>730</v>
      </c>
    </row>
    <row r="34" spans="1:6" hidden="1">
      <c r="A34" s="227" t="s">
        <v>733</v>
      </c>
      <c r="B34" s="225" t="s">
        <v>734</v>
      </c>
      <c r="C34" s="229">
        <v>0.95</v>
      </c>
      <c r="D34" s="229">
        <v>0.95</v>
      </c>
      <c r="E34" s="231" t="s">
        <v>735</v>
      </c>
      <c r="F34" s="188"/>
    </row>
    <row r="35" spans="1:6" hidden="1">
      <c r="A35" s="236"/>
      <c r="B35" s="235"/>
      <c r="C35" s="237"/>
      <c r="D35" s="237"/>
      <c r="E35" s="238"/>
      <c r="F35" s="188"/>
    </row>
    <row r="36" spans="1:6" hidden="1">
      <c r="A36" s="236"/>
      <c r="B36" s="235"/>
      <c r="C36" s="237"/>
      <c r="D36" s="237"/>
      <c r="E36" s="238"/>
      <c r="F36" s="188"/>
    </row>
    <row r="37" spans="1:6" hidden="1">
      <c r="A37" s="236"/>
      <c r="B37" s="235"/>
      <c r="C37" s="237"/>
      <c r="D37" s="237"/>
      <c r="E37" s="238"/>
      <c r="F37" s="188"/>
    </row>
    <row r="38" spans="1:6" hidden="1">
      <c r="A38" s="236"/>
      <c r="B38" s="235"/>
      <c r="C38" s="237"/>
      <c r="D38" s="237"/>
      <c r="E38" s="238"/>
      <c r="F38" s="188"/>
    </row>
    <row r="39" spans="1:6" hidden="1">
      <c r="A39" s="236"/>
      <c r="B39" s="235"/>
      <c r="C39" s="237"/>
      <c r="D39" s="237"/>
      <c r="E39" s="238"/>
      <c r="F39" s="188"/>
    </row>
    <row r="40" spans="1:6" hidden="1">
      <c r="A40" s="236"/>
      <c r="B40" s="235"/>
      <c r="C40" s="237"/>
      <c r="D40" s="237"/>
      <c r="E40" s="238"/>
      <c r="F40" s="188"/>
    </row>
    <row r="41" spans="1:6" hidden="1">
      <c r="A41" s="236"/>
      <c r="B41" s="235"/>
      <c r="C41" s="237"/>
      <c r="D41" s="237"/>
      <c r="E41" s="238"/>
      <c r="F41" s="188"/>
    </row>
    <row r="42" spans="1:6" hidden="1">
      <c r="A42" s="236"/>
      <c r="B42" s="235"/>
      <c r="C42" s="237"/>
      <c r="D42" s="237"/>
      <c r="E42" s="238"/>
      <c r="F42" s="188"/>
    </row>
    <row r="43" spans="1:6" ht="15.75" hidden="1" thickBot="1">
      <c r="A43" s="228"/>
      <c r="B43" s="226"/>
      <c r="C43" s="230"/>
      <c r="D43" s="230"/>
      <c r="E43" s="232"/>
      <c r="F43" s="183" t="s">
        <v>736</v>
      </c>
    </row>
    <row r="44" spans="1:6" ht="66.75" hidden="1" thickBot="1">
      <c r="A44" s="176" t="s">
        <v>737</v>
      </c>
      <c r="B44" s="183" t="s">
        <v>738</v>
      </c>
      <c r="C44" s="184">
        <v>0.4</v>
      </c>
      <c r="D44" s="184">
        <v>0.4</v>
      </c>
      <c r="E44" s="185" t="s">
        <v>739</v>
      </c>
      <c r="F44" s="183" t="s">
        <v>740</v>
      </c>
    </row>
    <row r="45" spans="1:6" ht="66.75" hidden="1" thickBot="1">
      <c r="A45" s="176" t="s">
        <v>741</v>
      </c>
      <c r="B45" s="183" t="s">
        <v>742</v>
      </c>
      <c r="C45" s="184">
        <v>0.56999999999999995</v>
      </c>
      <c r="D45" s="184">
        <v>0.56999999999999995</v>
      </c>
      <c r="E45" s="185" t="s">
        <v>739</v>
      </c>
      <c r="F45" s="183" t="s">
        <v>743</v>
      </c>
    </row>
    <row r="46" spans="1:6" ht="50.25" hidden="1" thickBot="1">
      <c r="A46" s="176" t="s">
        <v>744</v>
      </c>
      <c r="B46" s="183" t="s">
        <v>745</v>
      </c>
      <c r="C46" s="184">
        <v>0.6</v>
      </c>
      <c r="D46" s="184">
        <v>0.6</v>
      </c>
      <c r="E46" s="185" t="s">
        <v>739</v>
      </c>
      <c r="F46" s="183" t="s">
        <v>746</v>
      </c>
    </row>
    <row r="47" spans="1:6" ht="58.5" hidden="1" thickBot="1">
      <c r="A47" s="176" t="s">
        <v>747</v>
      </c>
      <c r="B47" s="183" t="s">
        <v>748</v>
      </c>
      <c r="C47" s="184">
        <v>0.95</v>
      </c>
      <c r="D47" s="184">
        <v>0.95</v>
      </c>
      <c r="E47" s="185" t="s">
        <v>678</v>
      </c>
      <c r="F47" s="183" t="s">
        <v>749</v>
      </c>
    </row>
    <row r="48" spans="1:6" hidden="1">
      <c r="A48" s="177"/>
      <c r="B48" s="225" t="s">
        <v>750</v>
      </c>
      <c r="C48" s="229">
        <v>1</v>
      </c>
      <c r="D48" s="229">
        <v>1</v>
      </c>
      <c r="E48" s="231" t="s">
        <v>707</v>
      </c>
      <c r="F48" s="225" t="s">
        <v>751</v>
      </c>
    </row>
    <row r="49" spans="1:6" hidden="1">
      <c r="A49" s="177"/>
      <c r="B49" s="235"/>
      <c r="C49" s="237"/>
      <c r="D49" s="237"/>
      <c r="E49" s="238"/>
      <c r="F49" s="235"/>
    </row>
    <row r="50" spans="1:6" hidden="1">
      <c r="A50" s="177"/>
      <c r="B50" s="235"/>
      <c r="C50" s="237"/>
      <c r="D50" s="237"/>
      <c r="E50" s="238"/>
      <c r="F50" s="235"/>
    </row>
    <row r="51" spans="1:6" hidden="1">
      <c r="A51" s="177"/>
      <c r="B51" s="235"/>
      <c r="C51" s="237"/>
      <c r="D51" s="237"/>
      <c r="E51" s="238"/>
      <c r="F51" s="235"/>
    </row>
    <row r="52" spans="1:6" ht="25.5" hidden="1" thickBot="1">
      <c r="A52" s="176" t="s">
        <v>752</v>
      </c>
      <c r="B52" s="226"/>
      <c r="C52" s="230"/>
      <c r="D52" s="230"/>
      <c r="E52" s="232"/>
      <c r="F52" s="226"/>
    </row>
    <row r="53" spans="1:6" hidden="1">
      <c r="A53" s="177"/>
      <c r="B53" s="225" t="s">
        <v>753</v>
      </c>
      <c r="C53" s="229">
        <v>1</v>
      </c>
      <c r="D53" s="229">
        <v>1</v>
      </c>
      <c r="E53" s="231" t="s">
        <v>707</v>
      </c>
      <c r="F53" s="225" t="s">
        <v>751</v>
      </c>
    </row>
    <row r="54" spans="1:6" hidden="1">
      <c r="A54" s="177"/>
      <c r="B54" s="235"/>
      <c r="C54" s="237"/>
      <c r="D54" s="237"/>
      <c r="E54" s="238"/>
      <c r="F54" s="235"/>
    </row>
    <row r="55" spans="1:6" hidden="1">
      <c r="A55" s="177"/>
      <c r="B55" s="235"/>
      <c r="C55" s="237"/>
      <c r="D55" s="237"/>
      <c r="E55" s="238"/>
      <c r="F55" s="235"/>
    </row>
    <row r="56" spans="1:6" hidden="1">
      <c r="A56" s="177"/>
      <c r="B56" s="235"/>
      <c r="C56" s="237"/>
      <c r="D56" s="237"/>
      <c r="E56" s="238"/>
      <c r="F56" s="235"/>
    </row>
    <row r="57" spans="1:6" hidden="1">
      <c r="A57" s="177"/>
      <c r="B57" s="235"/>
      <c r="C57" s="237"/>
      <c r="D57" s="237"/>
      <c r="E57" s="238"/>
      <c r="F57" s="235"/>
    </row>
    <row r="58" spans="1:6" ht="25.5" hidden="1" thickBot="1">
      <c r="A58" s="176" t="s">
        <v>754</v>
      </c>
      <c r="B58" s="226"/>
      <c r="C58" s="230"/>
      <c r="D58" s="230"/>
      <c r="E58" s="232"/>
      <c r="F58" s="226"/>
    </row>
    <row r="59" spans="1:6" hidden="1">
      <c r="A59" s="177"/>
      <c r="B59" s="225" t="s">
        <v>750</v>
      </c>
      <c r="C59" s="229">
        <v>1</v>
      </c>
      <c r="D59" s="229">
        <v>1</v>
      </c>
      <c r="E59" s="231" t="s">
        <v>707</v>
      </c>
      <c r="F59" s="225" t="s">
        <v>751</v>
      </c>
    </row>
    <row r="60" spans="1:6" hidden="1">
      <c r="A60" s="177"/>
      <c r="B60" s="235"/>
      <c r="C60" s="237"/>
      <c r="D60" s="237"/>
      <c r="E60" s="238"/>
      <c r="F60" s="235"/>
    </row>
    <row r="61" spans="1:6" hidden="1">
      <c r="A61" s="177"/>
      <c r="B61" s="235"/>
      <c r="C61" s="237"/>
      <c r="D61" s="237"/>
      <c r="E61" s="238"/>
      <c r="F61" s="235"/>
    </row>
    <row r="62" spans="1:6" hidden="1">
      <c r="A62" s="177"/>
      <c r="B62" s="235"/>
      <c r="C62" s="237"/>
      <c r="D62" s="237"/>
      <c r="E62" s="238"/>
      <c r="F62" s="235"/>
    </row>
    <row r="63" spans="1:6" ht="33.75" hidden="1" thickBot="1">
      <c r="A63" s="176" t="s">
        <v>755</v>
      </c>
      <c r="B63" s="226"/>
      <c r="C63" s="230"/>
      <c r="D63" s="230"/>
      <c r="E63" s="232"/>
      <c r="F63" s="226"/>
    </row>
    <row r="64" spans="1:6" hidden="1">
      <c r="A64" s="177"/>
      <c r="B64" s="225" t="s">
        <v>756</v>
      </c>
      <c r="C64" s="229">
        <v>0.95</v>
      </c>
      <c r="D64" s="229">
        <v>0.9</v>
      </c>
      <c r="E64" s="231" t="s">
        <v>707</v>
      </c>
      <c r="F64" s="188" t="s">
        <v>757</v>
      </c>
    </row>
    <row r="65" spans="1:6" ht="33" hidden="1">
      <c r="A65" s="177"/>
      <c r="B65" s="235"/>
      <c r="C65" s="237"/>
      <c r="D65" s="237"/>
      <c r="E65" s="238"/>
      <c r="F65" s="188" t="s">
        <v>758</v>
      </c>
    </row>
    <row r="66" spans="1:6" ht="24.75" hidden="1">
      <c r="A66" s="177"/>
      <c r="B66" s="235"/>
      <c r="C66" s="237"/>
      <c r="D66" s="237"/>
      <c r="E66" s="238"/>
      <c r="F66" s="188" t="s">
        <v>759</v>
      </c>
    </row>
    <row r="67" spans="1:6" ht="41.25" hidden="1">
      <c r="A67" s="177"/>
      <c r="B67" s="235"/>
      <c r="C67" s="237"/>
      <c r="D67" s="237"/>
      <c r="E67" s="238"/>
      <c r="F67" s="188" t="s">
        <v>760</v>
      </c>
    </row>
    <row r="68" spans="1:6" ht="16.5" hidden="1">
      <c r="A68" s="177"/>
      <c r="B68" s="235"/>
      <c r="C68" s="237"/>
      <c r="D68" s="237"/>
      <c r="E68" s="238"/>
      <c r="F68" s="188" t="s">
        <v>761</v>
      </c>
    </row>
    <row r="69" spans="1:6" ht="33" hidden="1">
      <c r="A69" s="177"/>
      <c r="B69" s="235"/>
      <c r="C69" s="237"/>
      <c r="D69" s="237"/>
      <c r="E69" s="238"/>
      <c r="F69" s="188" t="s">
        <v>762</v>
      </c>
    </row>
    <row r="70" spans="1:6" ht="33.75" hidden="1" thickBot="1">
      <c r="A70" s="176" t="s">
        <v>763</v>
      </c>
      <c r="B70" s="226"/>
      <c r="C70" s="230"/>
      <c r="D70" s="230"/>
      <c r="E70" s="232"/>
      <c r="F70" s="183" t="s">
        <v>764</v>
      </c>
    </row>
    <row r="71" spans="1:6" ht="75" hidden="1" thickBot="1">
      <c r="A71" s="176" t="s">
        <v>765</v>
      </c>
      <c r="B71" s="183" t="s">
        <v>766</v>
      </c>
      <c r="C71" s="184">
        <v>1</v>
      </c>
      <c r="D71" s="184">
        <v>1</v>
      </c>
      <c r="E71" s="185" t="s">
        <v>707</v>
      </c>
      <c r="F71" s="183" t="s">
        <v>751</v>
      </c>
    </row>
    <row r="72" spans="1:6" hidden="1">
      <c r="A72" s="177"/>
      <c r="B72" s="225" t="s">
        <v>750</v>
      </c>
      <c r="C72" s="229">
        <v>1</v>
      </c>
      <c r="D72" s="229">
        <v>1</v>
      </c>
      <c r="E72" s="231" t="s">
        <v>707</v>
      </c>
      <c r="F72" s="225" t="s">
        <v>751</v>
      </c>
    </row>
    <row r="73" spans="1:6" hidden="1">
      <c r="A73" s="177"/>
      <c r="B73" s="235"/>
      <c r="C73" s="237"/>
      <c r="D73" s="237"/>
      <c r="E73" s="238"/>
      <c r="F73" s="235"/>
    </row>
    <row r="74" spans="1:6" hidden="1">
      <c r="A74" s="177"/>
      <c r="B74" s="235"/>
      <c r="C74" s="237"/>
      <c r="D74" s="237"/>
      <c r="E74" s="238"/>
      <c r="F74" s="235"/>
    </row>
    <row r="75" spans="1:6" hidden="1">
      <c r="A75" s="177"/>
      <c r="B75" s="235"/>
      <c r="C75" s="237"/>
      <c r="D75" s="237"/>
      <c r="E75" s="238"/>
      <c r="F75" s="235"/>
    </row>
    <row r="76" spans="1:6" hidden="1">
      <c r="A76" s="177"/>
      <c r="B76" s="235"/>
      <c r="C76" s="237"/>
      <c r="D76" s="237"/>
      <c r="E76" s="238"/>
      <c r="F76" s="235"/>
    </row>
    <row r="77" spans="1:6" hidden="1">
      <c r="A77" s="177"/>
      <c r="B77" s="235"/>
      <c r="C77" s="237"/>
      <c r="D77" s="237"/>
      <c r="E77" s="238"/>
      <c r="F77" s="235"/>
    </row>
    <row r="78" spans="1:6" ht="25.5" hidden="1" thickBot="1">
      <c r="A78" s="176" t="s">
        <v>767</v>
      </c>
      <c r="B78" s="226"/>
      <c r="C78" s="230"/>
      <c r="D78" s="230"/>
      <c r="E78" s="232"/>
      <c r="F78" s="226"/>
    </row>
    <row r="79" spans="1:6" hidden="1">
      <c r="A79" s="177"/>
      <c r="B79" s="188"/>
      <c r="C79" s="229">
        <v>1</v>
      </c>
      <c r="D79" s="229">
        <v>1</v>
      </c>
      <c r="E79" s="231" t="s">
        <v>707</v>
      </c>
      <c r="F79" s="225" t="s">
        <v>751</v>
      </c>
    </row>
    <row r="80" spans="1:6" hidden="1">
      <c r="A80" s="177"/>
      <c r="B80" s="188"/>
      <c r="C80" s="237"/>
      <c r="D80" s="237"/>
      <c r="E80" s="238"/>
      <c r="F80" s="235"/>
    </row>
    <row r="81" spans="1:6" hidden="1">
      <c r="A81" s="177"/>
      <c r="B81" s="188"/>
      <c r="C81" s="237"/>
      <c r="D81" s="237"/>
      <c r="E81" s="238"/>
      <c r="F81" s="235"/>
    </row>
    <row r="82" spans="1:6" hidden="1">
      <c r="A82" s="177"/>
      <c r="B82" s="188"/>
      <c r="C82" s="237"/>
      <c r="D82" s="237"/>
      <c r="E82" s="238"/>
      <c r="F82" s="235"/>
    </row>
    <row r="83" spans="1:6" ht="33" hidden="1">
      <c r="A83" s="177" t="s">
        <v>768</v>
      </c>
      <c r="B83" s="188"/>
      <c r="C83" s="237"/>
      <c r="D83" s="237"/>
      <c r="E83" s="238"/>
      <c r="F83" s="235"/>
    </row>
    <row r="84" spans="1:6" hidden="1">
      <c r="A84" s="189"/>
      <c r="B84" s="188"/>
      <c r="C84" s="237"/>
      <c r="D84" s="237"/>
      <c r="E84" s="238"/>
      <c r="F84" s="235"/>
    </row>
    <row r="85" spans="1:6" ht="17.25" hidden="1" thickBot="1">
      <c r="A85" s="190"/>
      <c r="B85" s="183" t="s">
        <v>753</v>
      </c>
      <c r="C85" s="230"/>
      <c r="D85" s="230"/>
      <c r="E85" s="232"/>
      <c r="F85" s="226"/>
    </row>
    <row r="86" spans="1:6" ht="42" hidden="1" thickBot="1">
      <c r="A86" s="176" t="s">
        <v>769</v>
      </c>
      <c r="B86" s="183" t="s">
        <v>770</v>
      </c>
      <c r="C86" s="184">
        <v>0.9</v>
      </c>
      <c r="D86" s="184">
        <v>0.9</v>
      </c>
      <c r="E86" s="185" t="s">
        <v>707</v>
      </c>
      <c r="F86" s="183" t="s">
        <v>771</v>
      </c>
    </row>
    <row r="87" spans="1:6" ht="33.75" hidden="1" thickBot="1">
      <c r="A87" s="176" t="s">
        <v>772</v>
      </c>
      <c r="B87" s="183" t="s">
        <v>773</v>
      </c>
      <c r="C87" s="184">
        <v>1</v>
      </c>
      <c r="D87" s="184">
        <v>1</v>
      </c>
      <c r="E87" s="185" t="s">
        <v>678</v>
      </c>
      <c r="F87" s="183" t="s">
        <v>774</v>
      </c>
    </row>
    <row r="88" spans="1:6" ht="25.5" hidden="1" thickBot="1">
      <c r="A88" s="176" t="s">
        <v>775</v>
      </c>
      <c r="B88" s="183" t="s">
        <v>776</v>
      </c>
      <c r="C88" s="184">
        <v>1</v>
      </c>
      <c r="D88" s="184">
        <v>1</v>
      </c>
      <c r="E88" s="185" t="s">
        <v>678</v>
      </c>
      <c r="F88" s="183" t="s">
        <v>777</v>
      </c>
    </row>
    <row r="89" spans="1:6" ht="25.5" hidden="1" thickBot="1">
      <c r="A89" s="176" t="s">
        <v>778</v>
      </c>
      <c r="B89" s="183" t="s">
        <v>779</v>
      </c>
      <c r="C89" s="184">
        <v>1</v>
      </c>
      <c r="D89" s="184">
        <v>1</v>
      </c>
      <c r="E89" s="185" t="s">
        <v>678</v>
      </c>
      <c r="F89" s="183" t="s">
        <v>780</v>
      </c>
    </row>
    <row r="90" spans="1:6" ht="42" hidden="1" thickBot="1">
      <c r="A90" s="176" t="s">
        <v>781</v>
      </c>
      <c r="B90" s="183" t="s">
        <v>782</v>
      </c>
      <c r="C90" s="184">
        <v>1</v>
      </c>
      <c r="D90" s="184">
        <v>1</v>
      </c>
      <c r="E90" s="185" t="s">
        <v>678</v>
      </c>
      <c r="F90" s="183" t="s">
        <v>783</v>
      </c>
    </row>
    <row r="91" spans="1:6" ht="33" hidden="1">
      <c r="A91" s="177" t="s">
        <v>784</v>
      </c>
      <c r="B91" s="188" t="s">
        <v>785</v>
      </c>
      <c r="C91" s="197">
        <v>0.95</v>
      </c>
      <c r="D91" s="197">
        <v>0.95</v>
      </c>
      <c r="E91" s="198" t="s">
        <v>678</v>
      </c>
      <c r="F91" s="188" t="s">
        <v>786</v>
      </c>
    </row>
    <row r="92" spans="1:6" ht="78" customHeight="1">
      <c r="A92" s="206" t="s">
        <v>787</v>
      </c>
      <c r="B92" s="206" t="s">
        <v>788</v>
      </c>
      <c r="C92" s="207">
        <v>0.5</v>
      </c>
      <c r="D92" s="207">
        <v>0.5</v>
      </c>
      <c r="E92" s="208" t="s">
        <v>152</v>
      </c>
      <c r="F92" s="206" t="s">
        <v>789</v>
      </c>
    </row>
    <row r="93" spans="1:6" ht="86.25" customHeight="1">
      <c r="A93" s="206" t="s">
        <v>790</v>
      </c>
      <c r="B93" s="206" t="s">
        <v>791</v>
      </c>
      <c r="C93" s="207">
        <v>0.5</v>
      </c>
      <c r="D93" s="207">
        <v>0.5</v>
      </c>
      <c r="E93" s="208" t="s">
        <v>152</v>
      </c>
      <c r="F93" s="206" t="s">
        <v>792</v>
      </c>
    </row>
    <row r="94" spans="1:6" ht="25.5" hidden="1" thickBot="1">
      <c r="A94" s="176" t="s">
        <v>793</v>
      </c>
      <c r="B94" s="183" t="s">
        <v>794</v>
      </c>
      <c r="C94" s="184">
        <v>0.95</v>
      </c>
      <c r="D94" s="184">
        <v>0.95</v>
      </c>
      <c r="E94" s="185" t="s">
        <v>678</v>
      </c>
      <c r="F94" s="183" t="s">
        <v>795</v>
      </c>
    </row>
    <row r="95" spans="1:6" ht="15.75" hidden="1" thickBot="1">
      <c r="A95" s="227" t="s">
        <v>796</v>
      </c>
      <c r="B95" s="225" t="s">
        <v>797</v>
      </c>
      <c r="C95" s="229">
        <v>1</v>
      </c>
      <c r="D95" s="229">
        <v>1</v>
      </c>
      <c r="E95" s="231" t="s">
        <v>678</v>
      </c>
      <c r="F95" s="225" t="s">
        <v>798</v>
      </c>
    </row>
    <row r="96" spans="1:6" ht="15.75" hidden="1" thickBot="1">
      <c r="A96" s="228"/>
      <c r="B96" s="226"/>
      <c r="C96" s="230"/>
      <c r="D96" s="230"/>
      <c r="E96" s="232"/>
      <c r="F96" s="226"/>
    </row>
    <row r="97" spans="1:6" ht="42" hidden="1" thickBot="1">
      <c r="A97" s="176" t="s">
        <v>799</v>
      </c>
      <c r="B97" s="183" t="s">
        <v>800</v>
      </c>
      <c r="C97" s="184">
        <v>1</v>
      </c>
      <c r="D97" s="184">
        <v>1</v>
      </c>
      <c r="E97" s="185" t="s">
        <v>678</v>
      </c>
      <c r="F97" s="183" t="s">
        <v>801</v>
      </c>
    </row>
    <row r="98" spans="1:6" ht="66.75" hidden="1" thickBot="1">
      <c r="A98" s="176" t="s">
        <v>802</v>
      </c>
      <c r="B98" s="183" t="s">
        <v>803</v>
      </c>
      <c r="C98" s="184">
        <v>1</v>
      </c>
      <c r="D98" s="184">
        <v>1</v>
      </c>
      <c r="E98" s="185" t="s">
        <v>678</v>
      </c>
      <c r="F98" s="183" t="s">
        <v>804</v>
      </c>
    </row>
    <row r="99" spans="1:6" ht="33.75" hidden="1" thickBot="1">
      <c r="A99" s="176" t="s">
        <v>805</v>
      </c>
      <c r="B99" s="183" t="s">
        <v>806</v>
      </c>
      <c r="C99" s="184">
        <v>1</v>
      </c>
      <c r="D99" s="184">
        <v>1</v>
      </c>
      <c r="E99" s="185" t="s">
        <v>678</v>
      </c>
      <c r="F99" s="183" t="s">
        <v>807</v>
      </c>
    </row>
    <row r="100" spans="1:6" ht="33.75" hidden="1" thickBot="1">
      <c r="A100" s="176" t="s">
        <v>808</v>
      </c>
      <c r="B100" s="183" t="s">
        <v>809</v>
      </c>
      <c r="C100" s="184">
        <v>1</v>
      </c>
      <c r="D100" s="184">
        <v>1</v>
      </c>
      <c r="E100" s="185" t="s">
        <v>678</v>
      </c>
      <c r="F100" s="183" t="s">
        <v>810</v>
      </c>
    </row>
    <row r="101" spans="1:6" ht="50.25" hidden="1" thickBot="1">
      <c r="A101" s="176" t="s">
        <v>811</v>
      </c>
      <c r="B101" s="183" t="s">
        <v>806</v>
      </c>
      <c r="C101" s="184">
        <v>1</v>
      </c>
      <c r="D101" s="184">
        <v>1</v>
      </c>
      <c r="E101" s="185" t="s">
        <v>678</v>
      </c>
      <c r="F101" s="183" t="s">
        <v>807</v>
      </c>
    </row>
    <row r="102" spans="1:6" ht="33.75" hidden="1" thickBot="1">
      <c r="A102" s="177" t="s">
        <v>812</v>
      </c>
      <c r="B102" s="188" t="s">
        <v>813</v>
      </c>
      <c r="C102" s="197">
        <v>1</v>
      </c>
      <c r="D102" s="197">
        <v>1</v>
      </c>
      <c r="E102" s="198" t="s">
        <v>678</v>
      </c>
      <c r="F102" s="188" t="s">
        <v>814</v>
      </c>
    </row>
    <row r="103" spans="1:6" ht="102.75" customHeight="1">
      <c r="A103" s="239" t="s">
        <v>815</v>
      </c>
      <c r="B103" s="239" t="s">
        <v>816</v>
      </c>
      <c r="C103" s="240">
        <v>0</v>
      </c>
      <c r="D103" s="240">
        <v>0</v>
      </c>
      <c r="E103" s="241" t="s">
        <v>817</v>
      </c>
      <c r="F103" s="206" t="s">
        <v>818</v>
      </c>
    </row>
    <row r="104" spans="1:6" ht="33.75" hidden="1" thickBot="1">
      <c r="A104" s="236"/>
      <c r="B104" s="235"/>
      <c r="C104" s="237"/>
      <c r="D104" s="237"/>
      <c r="E104" s="238"/>
      <c r="F104" s="188" t="s">
        <v>819</v>
      </c>
    </row>
    <row r="105" spans="1:6" ht="117.75" customHeight="1">
      <c r="A105" s="239" t="s">
        <v>820</v>
      </c>
      <c r="B105" s="239" t="s">
        <v>816</v>
      </c>
      <c r="C105" s="240">
        <v>0</v>
      </c>
      <c r="D105" s="240">
        <v>0</v>
      </c>
      <c r="E105" s="241" t="s">
        <v>817</v>
      </c>
      <c r="F105" s="206" t="s">
        <v>818</v>
      </c>
    </row>
    <row r="106" spans="1:6" ht="33" hidden="1">
      <c r="A106" s="236"/>
      <c r="B106" s="235"/>
      <c r="C106" s="237"/>
      <c r="D106" s="237"/>
      <c r="E106" s="238"/>
      <c r="F106" s="188" t="s">
        <v>821</v>
      </c>
    </row>
    <row r="107" spans="1:6" ht="15.75" hidden="1" thickBot="1">
      <c r="A107" s="228"/>
      <c r="B107" s="226"/>
      <c r="C107" s="230"/>
      <c r="D107" s="230"/>
      <c r="E107" s="232"/>
      <c r="F107" s="183"/>
    </row>
    <row r="108" spans="1:6" ht="42" hidden="1" thickBot="1">
      <c r="A108" s="176" t="s">
        <v>822</v>
      </c>
      <c r="B108" s="183" t="s">
        <v>823</v>
      </c>
      <c r="C108" s="184">
        <v>1</v>
      </c>
      <c r="D108" s="184">
        <v>1</v>
      </c>
      <c r="E108" s="185" t="s">
        <v>678</v>
      </c>
      <c r="F108" s="183" t="s">
        <v>801</v>
      </c>
    </row>
    <row r="109" spans="1:6" ht="42" hidden="1" thickBot="1">
      <c r="A109" s="176" t="s">
        <v>822</v>
      </c>
      <c r="B109" s="183" t="s">
        <v>824</v>
      </c>
      <c r="C109" s="184">
        <v>1</v>
      </c>
      <c r="D109" s="184">
        <v>1</v>
      </c>
      <c r="E109" s="185" t="s">
        <v>678</v>
      </c>
      <c r="F109" s="183" t="s">
        <v>801</v>
      </c>
    </row>
    <row r="110" spans="1:6" ht="42" hidden="1" thickBot="1">
      <c r="A110" s="176" t="s">
        <v>822</v>
      </c>
      <c r="B110" s="183" t="s">
        <v>800</v>
      </c>
      <c r="C110" s="184">
        <v>1</v>
      </c>
      <c r="D110" s="184">
        <v>1</v>
      </c>
      <c r="E110" s="185" t="s">
        <v>678</v>
      </c>
      <c r="F110" s="183" t="s">
        <v>801</v>
      </c>
    </row>
    <row r="111" spans="1:6" ht="33.75" hidden="1" thickBot="1">
      <c r="A111" s="176" t="s">
        <v>825</v>
      </c>
      <c r="B111" s="183" t="s">
        <v>806</v>
      </c>
      <c r="C111" s="184">
        <v>1</v>
      </c>
      <c r="D111" s="184">
        <v>1</v>
      </c>
      <c r="E111" s="185" t="s">
        <v>678</v>
      </c>
      <c r="F111" s="183" t="s">
        <v>807</v>
      </c>
    </row>
    <row r="112" spans="1:6" ht="16.5" hidden="1">
      <c r="A112" s="227" t="s">
        <v>825</v>
      </c>
      <c r="B112" s="225" t="s">
        <v>826</v>
      </c>
      <c r="C112" s="229">
        <v>1</v>
      </c>
      <c r="D112" s="229">
        <v>1</v>
      </c>
      <c r="E112" s="231" t="s">
        <v>678</v>
      </c>
      <c r="F112" s="188" t="s">
        <v>827</v>
      </c>
    </row>
    <row r="113" spans="1:6" ht="33" hidden="1">
      <c r="A113" s="236"/>
      <c r="B113" s="235"/>
      <c r="C113" s="237"/>
      <c r="D113" s="237"/>
      <c r="E113" s="238"/>
      <c r="F113" s="188" t="s">
        <v>828</v>
      </c>
    </row>
    <row r="114" spans="1:6" hidden="1">
      <c r="A114" s="236"/>
      <c r="B114" s="235"/>
      <c r="C114" s="237"/>
      <c r="D114" s="237"/>
      <c r="E114" s="238"/>
      <c r="F114" s="188"/>
    </row>
    <row r="115" spans="1:6" hidden="1">
      <c r="A115" s="236"/>
      <c r="B115" s="235"/>
      <c r="C115" s="237"/>
      <c r="D115" s="237"/>
      <c r="E115" s="238"/>
      <c r="F115" s="188"/>
    </row>
    <row r="116" spans="1:6" ht="16.5" hidden="1">
      <c r="A116" s="236"/>
      <c r="B116" s="235"/>
      <c r="C116" s="237"/>
      <c r="D116" s="237"/>
      <c r="E116" s="238"/>
      <c r="F116" s="188" t="s">
        <v>829</v>
      </c>
    </row>
    <row r="117" spans="1:6" hidden="1">
      <c r="A117" s="236"/>
      <c r="B117" s="235"/>
      <c r="C117" s="237"/>
      <c r="D117" s="237"/>
      <c r="E117" s="238"/>
      <c r="F117" s="188"/>
    </row>
    <row r="118" spans="1:6" ht="16.5" hidden="1">
      <c r="A118" s="236"/>
      <c r="B118" s="235"/>
      <c r="C118" s="237"/>
      <c r="D118" s="237"/>
      <c r="E118" s="238"/>
      <c r="F118" s="188" t="s">
        <v>830</v>
      </c>
    </row>
    <row r="119" spans="1:6" ht="102">
      <c r="A119" s="206" t="s">
        <v>831</v>
      </c>
      <c r="B119" s="206" t="s">
        <v>832</v>
      </c>
      <c r="C119" s="207">
        <v>0</v>
      </c>
      <c r="D119" s="207">
        <v>0</v>
      </c>
      <c r="E119" s="208" t="s">
        <v>817</v>
      </c>
      <c r="F119" s="206" t="s">
        <v>833</v>
      </c>
    </row>
    <row r="120" spans="1:6" ht="33.75" hidden="1" thickBot="1">
      <c r="A120" s="176" t="s">
        <v>834</v>
      </c>
      <c r="B120" s="183" t="s">
        <v>835</v>
      </c>
      <c r="C120" s="184">
        <v>1</v>
      </c>
      <c r="D120" s="184">
        <v>1</v>
      </c>
      <c r="E120" s="185" t="s">
        <v>678</v>
      </c>
      <c r="F120" s="183" t="s">
        <v>836</v>
      </c>
    </row>
    <row r="121" spans="1:6" ht="16.5" hidden="1">
      <c r="A121" s="227" t="s">
        <v>837</v>
      </c>
      <c r="B121" s="225" t="s">
        <v>838</v>
      </c>
      <c r="C121" s="229">
        <v>1</v>
      </c>
      <c r="D121" s="229">
        <v>1</v>
      </c>
      <c r="E121" s="231" t="s">
        <v>678</v>
      </c>
      <c r="F121" s="188" t="s">
        <v>839</v>
      </c>
    </row>
    <row r="122" spans="1:6" ht="24.75" hidden="1">
      <c r="A122" s="236"/>
      <c r="B122" s="235"/>
      <c r="C122" s="237"/>
      <c r="D122" s="237"/>
      <c r="E122" s="238"/>
      <c r="F122" s="188" t="s">
        <v>840</v>
      </c>
    </row>
    <row r="123" spans="1:6" hidden="1">
      <c r="A123" s="236"/>
      <c r="B123" s="235"/>
      <c r="C123" s="237"/>
      <c r="D123" s="237"/>
      <c r="E123" s="238"/>
      <c r="F123" s="188"/>
    </row>
    <row r="124" spans="1:6" hidden="1">
      <c r="A124" s="236"/>
      <c r="B124" s="235"/>
      <c r="C124" s="237"/>
      <c r="D124" s="237"/>
      <c r="E124" s="238"/>
      <c r="F124" s="188"/>
    </row>
    <row r="125" spans="1:6" ht="16.5" hidden="1">
      <c r="A125" s="236"/>
      <c r="B125" s="235"/>
      <c r="C125" s="237"/>
      <c r="D125" s="237"/>
      <c r="E125" s="238"/>
      <c r="F125" s="188" t="s">
        <v>829</v>
      </c>
    </row>
    <row r="126" spans="1:6" hidden="1">
      <c r="A126" s="236"/>
      <c r="B126" s="235"/>
      <c r="C126" s="237"/>
      <c r="D126" s="237"/>
      <c r="E126" s="238"/>
      <c r="F126" s="188"/>
    </row>
    <row r="127" spans="1:6" ht="16.5" hidden="1">
      <c r="A127" s="236"/>
      <c r="B127" s="235"/>
      <c r="C127" s="237"/>
      <c r="D127" s="237"/>
      <c r="E127" s="238"/>
      <c r="F127" s="188" t="s">
        <v>830</v>
      </c>
    </row>
    <row r="128" spans="1:6" hidden="1">
      <c r="A128" s="236"/>
      <c r="B128" s="235"/>
      <c r="C128" s="237"/>
      <c r="D128" s="237"/>
      <c r="E128" s="238"/>
      <c r="F128" s="188"/>
    </row>
    <row r="129" spans="1:6" ht="24.75" hidden="1">
      <c r="A129" s="236"/>
      <c r="B129" s="235"/>
      <c r="C129" s="237"/>
      <c r="D129" s="237"/>
      <c r="E129" s="238"/>
      <c r="F129" s="188" t="s">
        <v>841</v>
      </c>
    </row>
    <row r="130" spans="1:6" hidden="1">
      <c r="A130" s="236"/>
      <c r="B130" s="235"/>
      <c r="C130" s="237"/>
      <c r="D130" s="237"/>
      <c r="E130" s="238"/>
      <c r="F130" s="188"/>
    </row>
    <row r="131" spans="1:6" ht="17.25" hidden="1" thickBot="1">
      <c r="A131" s="228"/>
      <c r="B131" s="226"/>
      <c r="C131" s="230"/>
      <c r="D131" s="230"/>
      <c r="E131" s="232"/>
      <c r="F131" s="183" t="s">
        <v>842</v>
      </c>
    </row>
    <row r="132" spans="1:6" ht="33.75" hidden="1" thickBot="1">
      <c r="A132" s="176" t="s">
        <v>843</v>
      </c>
      <c r="B132" s="183" t="s">
        <v>806</v>
      </c>
      <c r="C132" s="184">
        <v>1</v>
      </c>
      <c r="D132" s="184">
        <v>1</v>
      </c>
      <c r="E132" s="185" t="s">
        <v>678</v>
      </c>
      <c r="F132" s="183" t="s">
        <v>844</v>
      </c>
    </row>
    <row r="133" spans="1:6" ht="42" hidden="1" thickBot="1">
      <c r="A133" s="176" t="s">
        <v>845</v>
      </c>
      <c r="B133" s="183" t="s">
        <v>806</v>
      </c>
      <c r="C133" s="184">
        <v>1</v>
      </c>
      <c r="D133" s="184">
        <v>1</v>
      </c>
      <c r="E133" s="185" t="s">
        <v>678</v>
      </c>
      <c r="F133" s="183" t="s">
        <v>846</v>
      </c>
    </row>
    <row r="134" spans="1:6" ht="66.75" hidden="1" thickBot="1">
      <c r="A134" s="176" t="s">
        <v>847</v>
      </c>
      <c r="B134" s="183" t="s">
        <v>848</v>
      </c>
      <c r="C134" s="184">
        <v>1</v>
      </c>
      <c r="D134" s="184">
        <v>1</v>
      </c>
      <c r="E134" s="185" t="s">
        <v>707</v>
      </c>
      <c r="F134" s="183" t="s">
        <v>849</v>
      </c>
    </row>
    <row r="135" spans="1:6" hidden="1">
      <c r="A135" s="177"/>
      <c r="B135" s="225" t="s">
        <v>850</v>
      </c>
      <c r="C135" s="229">
        <v>0.95</v>
      </c>
      <c r="D135" s="229">
        <v>0.95</v>
      </c>
      <c r="E135" s="231" t="s">
        <v>707</v>
      </c>
      <c r="F135" s="233" t="s">
        <v>851</v>
      </c>
    </row>
    <row r="136" spans="1:6" ht="25.5" hidden="1" thickBot="1">
      <c r="A136" s="176" t="s">
        <v>852</v>
      </c>
      <c r="B136" s="226"/>
      <c r="C136" s="230"/>
      <c r="D136" s="230"/>
      <c r="E136" s="232"/>
      <c r="F136" s="234"/>
    </row>
    <row r="137" spans="1:6" ht="33.75" hidden="1" thickBot="1">
      <c r="A137" s="176" t="s">
        <v>852</v>
      </c>
      <c r="B137" s="183" t="s">
        <v>853</v>
      </c>
      <c r="C137" s="184">
        <v>0.95</v>
      </c>
      <c r="D137" s="184">
        <v>0.95</v>
      </c>
      <c r="E137" s="185" t="s">
        <v>707</v>
      </c>
      <c r="F137" s="183" t="s">
        <v>854</v>
      </c>
    </row>
    <row r="138" spans="1:6" ht="25.5" hidden="1" thickBot="1">
      <c r="A138" s="176" t="s">
        <v>855</v>
      </c>
      <c r="B138" s="183" t="s">
        <v>856</v>
      </c>
      <c r="C138" s="184">
        <v>0.95</v>
      </c>
      <c r="D138" s="184">
        <v>1</v>
      </c>
      <c r="E138" s="185" t="s">
        <v>707</v>
      </c>
      <c r="F138" s="183" t="s">
        <v>857</v>
      </c>
    </row>
    <row r="139" spans="1:6" hidden="1">
      <c r="A139" s="227" t="s">
        <v>858</v>
      </c>
      <c r="B139" s="225" t="s">
        <v>806</v>
      </c>
      <c r="C139" s="229">
        <v>0.9</v>
      </c>
      <c r="D139" s="229">
        <v>0.95</v>
      </c>
      <c r="E139" s="231" t="s">
        <v>678</v>
      </c>
      <c r="F139" s="196" t="s">
        <v>859</v>
      </c>
    </row>
    <row r="140" spans="1:6" ht="15.75" hidden="1" thickBot="1">
      <c r="A140" s="228"/>
      <c r="B140" s="226"/>
      <c r="C140" s="230"/>
      <c r="D140" s="230"/>
      <c r="E140" s="232"/>
      <c r="F140" s="183" t="s">
        <v>860</v>
      </c>
    </row>
    <row r="141" spans="1:6" ht="24.75" hidden="1">
      <c r="A141" s="227" t="s">
        <v>861</v>
      </c>
      <c r="B141" s="225" t="s">
        <v>862</v>
      </c>
      <c r="C141" s="229">
        <v>0.9</v>
      </c>
      <c r="D141" s="229">
        <v>0.9</v>
      </c>
      <c r="E141" s="231" t="s">
        <v>678</v>
      </c>
      <c r="F141" s="188" t="s">
        <v>863</v>
      </c>
    </row>
    <row r="142" spans="1:6" ht="17.25" hidden="1" thickBot="1">
      <c r="A142" s="228"/>
      <c r="B142" s="226"/>
      <c r="C142" s="230"/>
      <c r="D142" s="230"/>
      <c r="E142" s="232"/>
      <c r="F142" s="183" t="s">
        <v>864</v>
      </c>
    </row>
    <row r="143" spans="1:6" hidden="1">
      <c r="A143" s="227" t="s">
        <v>861</v>
      </c>
      <c r="B143" s="225" t="s">
        <v>865</v>
      </c>
      <c r="C143" s="229">
        <v>0.95</v>
      </c>
      <c r="D143" s="229">
        <v>0.92</v>
      </c>
      <c r="E143" s="231" t="s">
        <v>678</v>
      </c>
      <c r="F143" s="225" t="s">
        <v>866</v>
      </c>
    </row>
    <row r="144" spans="1:6" hidden="1">
      <c r="A144" s="236"/>
      <c r="B144" s="235"/>
      <c r="C144" s="237"/>
      <c r="D144" s="237"/>
      <c r="E144" s="238"/>
      <c r="F144" s="235"/>
    </row>
    <row r="145" spans="1:6" ht="15.75" hidden="1" thickBot="1">
      <c r="A145" s="228"/>
      <c r="B145" s="226"/>
      <c r="C145" s="230"/>
      <c r="D145" s="230"/>
      <c r="E145" s="232"/>
      <c r="F145" s="226"/>
    </row>
    <row r="146" spans="1:6" ht="49.5" hidden="1">
      <c r="A146" s="177" t="s">
        <v>867</v>
      </c>
      <c r="B146" s="188" t="s">
        <v>868</v>
      </c>
      <c r="C146" s="197">
        <v>1</v>
      </c>
      <c r="D146" s="197">
        <v>1</v>
      </c>
      <c r="E146" s="198" t="s">
        <v>707</v>
      </c>
      <c r="F146" s="188" t="s">
        <v>869</v>
      </c>
    </row>
    <row r="147" spans="1:6" ht="89.25">
      <c r="A147" s="206" t="s">
        <v>870</v>
      </c>
      <c r="B147" s="206" t="s">
        <v>871</v>
      </c>
      <c r="C147" s="207">
        <v>0</v>
      </c>
      <c r="D147" s="207">
        <v>0</v>
      </c>
      <c r="E147" s="208" t="s">
        <v>872</v>
      </c>
      <c r="F147" s="206" t="s">
        <v>873</v>
      </c>
    </row>
    <row r="148" spans="1:6" ht="50.25" hidden="1" thickBot="1">
      <c r="A148" s="176" t="s">
        <v>874</v>
      </c>
      <c r="B148" s="183" t="s">
        <v>875</v>
      </c>
      <c r="C148" s="184">
        <v>1</v>
      </c>
      <c r="D148" s="184">
        <v>1</v>
      </c>
      <c r="E148" s="185" t="s">
        <v>707</v>
      </c>
      <c r="F148" s="183" t="s">
        <v>876</v>
      </c>
    </row>
    <row r="149" spans="1:6" ht="91.5" hidden="1" thickBot="1">
      <c r="A149" s="176" t="s">
        <v>877</v>
      </c>
      <c r="B149" s="183" t="s">
        <v>878</v>
      </c>
      <c r="C149" s="184">
        <v>1</v>
      </c>
      <c r="D149" s="184">
        <v>1</v>
      </c>
      <c r="E149" s="185" t="s">
        <v>707</v>
      </c>
      <c r="F149" s="183" t="s">
        <v>879</v>
      </c>
    </row>
    <row r="150" spans="1:6" ht="50.25" hidden="1" thickBot="1">
      <c r="A150" s="176" t="s">
        <v>880</v>
      </c>
      <c r="B150" s="183" t="s">
        <v>881</v>
      </c>
      <c r="C150" s="184">
        <v>1</v>
      </c>
      <c r="D150" s="184">
        <v>1</v>
      </c>
      <c r="E150" s="185" t="s">
        <v>707</v>
      </c>
      <c r="F150" s="183" t="s">
        <v>882</v>
      </c>
    </row>
    <row r="151" spans="1:6" ht="42" hidden="1" thickBot="1">
      <c r="A151" s="176" t="s">
        <v>883</v>
      </c>
      <c r="B151" s="183" t="s">
        <v>884</v>
      </c>
      <c r="C151" s="184">
        <v>1</v>
      </c>
      <c r="D151" s="184">
        <v>1</v>
      </c>
      <c r="E151" s="185" t="s">
        <v>707</v>
      </c>
      <c r="F151" s="183" t="s">
        <v>885</v>
      </c>
    </row>
    <row r="152" spans="1:6" ht="99" hidden="1">
      <c r="A152" s="177" t="s">
        <v>886</v>
      </c>
      <c r="B152" s="188" t="s">
        <v>887</v>
      </c>
      <c r="C152" s="197">
        <v>1</v>
      </c>
      <c r="D152" s="197">
        <v>1</v>
      </c>
      <c r="E152" s="198" t="s">
        <v>707</v>
      </c>
      <c r="F152" s="188" t="s">
        <v>888</v>
      </c>
    </row>
    <row r="153" spans="1:6" ht="242.25">
      <c r="A153" s="206" t="s">
        <v>889</v>
      </c>
      <c r="B153" s="206" t="s">
        <v>890</v>
      </c>
      <c r="C153" s="207">
        <v>0</v>
      </c>
      <c r="D153" s="207">
        <v>0</v>
      </c>
      <c r="E153" s="208" t="s">
        <v>817</v>
      </c>
      <c r="F153" s="206" t="s">
        <v>891</v>
      </c>
    </row>
    <row r="154" spans="1:6" ht="76.5">
      <c r="A154" s="206" t="s">
        <v>892</v>
      </c>
      <c r="B154" s="206" t="s">
        <v>893</v>
      </c>
      <c r="C154" s="207">
        <v>0</v>
      </c>
      <c r="D154" s="207">
        <v>0</v>
      </c>
      <c r="E154" s="208" t="s">
        <v>817</v>
      </c>
      <c r="F154" s="206" t="s">
        <v>894</v>
      </c>
    </row>
    <row r="155" spans="1:6" ht="58.5" hidden="1" thickBot="1">
      <c r="A155" s="176" t="s">
        <v>895</v>
      </c>
      <c r="B155" s="183" t="s">
        <v>896</v>
      </c>
      <c r="C155" s="184">
        <v>0.9</v>
      </c>
      <c r="D155" s="184">
        <v>0.9</v>
      </c>
      <c r="E155" s="185" t="s">
        <v>707</v>
      </c>
      <c r="F155" s="183" t="s">
        <v>897</v>
      </c>
    </row>
    <row r="156" spans="1:6" hidden="1">
      <c r="A156" s="227" t="s">
        <v>898</v>
      </c>
      <c r="B156" s="225" t="s">
        <v>899</v>
      </c>
      <c r="C156" s="229">
        <v>0.9</v>
      </c>
      <c r="D156" s="229">
        <v>0.9</v>
      </c>
      <c r="E156" s="231" t="s">
        <v>707</v>
      </c>
      <c r="F156" s="225" t="s">
        <v>900</v>
      </c>
    </row>
    <row r="157" spans="1:6" ht="15.75" hidden="1" thickBot="1">
      <c r="A157" s="228"/>
      <c r="B157" s="226"/>
      <c r="C157" s="230"/>
      <c r="D157" s="230"/>
      <c r="E157" s="232"/>
      <c r="F157" s="226"/>
    </row>
    <row r="158" spans="1:6" ht="41.25" hidden="1">
      <c r="A158" s="227" t="s">
        <v>901</v>
      </c>
      <c r="B158" s="225" t="s">
        <v>902</v>
      </c>
      <c r="C158" s="229">
        <v>0.9</v>
      </c>
      <c r="D158" s="229">
        <v>0.9</v>
      </c>
      <c r="E158" s="231" t="s">
        <v>707</v>
      </c>
      <c r="F158" s="188" t="s">
        <v>903</v>
      </c>
    </row>
    <row r="159" spans="1:6" ht="15.75" hidden="1" thickBot="1">
      <c r="A159" s="228"/>
      <c r="B159" s="226"/>
      <c r="C159" s="230"/>
      <c r="D159" s="230"/>
      <c r="E159" s="232"/>
      <c r="F159" s="183" t="s">
        <v>904</v>
      </c>
    </row>
    <row r="160" spans="1:6" ht="75" hidden="1" thickBot="1">
      <c r="A160" s="176" t="s">
        <v>905</v>
      </c>
      <c r="B160" s="183" t="s">
        <v>906</v>
      </c>
      <c r="C160" s="184">
        <v>1</v>
      </c>
      <c r="D160" s="184">
        <v>1</v>
      </c>
      <c r="E160" s="185" t="s">
        <v>707</v>
      </c>
      <c r="F160" s="183" t="s">
        <v>907</v>
      </c>
    </row>
    <row r="161" spans="1:6" ht="90.75" hidden="1">
      <c r="A161" s="177" t="s">
        <v>908</v>
      </c>
      <c r="B161" s="188" t="s">
        <v>906</v>
      </c>
      <c r="C161" s="197">
        <v>1</v>
      </c>
      <c r="D161" s="197">
        <v>1</v>
      </c>
      <c r="E161" s="198" t="s">
        <v>707</v>
      </c>
      <c r="F161" s="188" t="s">
        <v>909</v>
      </c>
    </row>
    <row r="162" spans="1:6" ht="165.75">
      <c r="A162" s="206" t="s">
        <v>910</v>
      </c>
      <c r="B162" s="206" t="s">
        <v>906</v>
      </c>
      <c r="C162" s="207">
        <v>0</v>
      </c>
      <c r="D162" s="207">
        <v>0</v>
      </c>
      <c r="E162" s="208" t="s">
        <v>872</v>
      </c>
      <c r="F162" s="206" t="s">
        <v>911</v>
      </c>
    </row>
    <row r="163" spans="1:6" ht="91.5" hidden="1" thickBot="1">
      <c r="A163" s="176" t="s">
        <v>912</v>
      </c>
      <c r="B163" s="183" t="s">
        <v>913</v>
      </c>
      <c r="C163" s="184">
        <v>0.5</v>
      </c>
      <c r="D163" s="184">
        <v>0</v>
      </c>
      <c r="E163" s="185" t="s">
        <v>707</v>
      </c>
      <c r="F163" s="183" t="s">
        <v>914</v>
      </c>
    </row>
    <row r="164" spans="1:6" ht="50.25" hidden="1" thickBot="1">
      <c r="A164" s="176" t="s">
        <v>915</v>
      </c>
      <c r="B164" s="183" t="s">
        <v>896</v>
      </c>
      <c r="C164" s="184">
        <v>1</v>
      </c>
      <c r="D164" s="184">
        <v>1</v>
      </c>
      <c r="E164" s="185" t="s">
        <v>707</v>
      </c>
      <c r="F164" s="183" t="s">
        <v>916</v>
      </c>
    </row>
    <row r="165" spans="1:6" hidden="1">
      <c r="A165" s="227" t="s">
        <v>917</v>
      </c>
      <c r="B165" s="225" t="s">
        <v>918</v>
      </c>
      <c r="C165" s="229">
        <v>1</v>
      </c>
      <c r="D165" s="229">
        <v>1</v>
      </c>
      <c r="E165" s="231" t="s">
        <v>707</v>
      </c>
      <c r="F165" s="188"/>
    </row>
    <row r="166" spans="1:6" ht="15.75" hidden="1" thickBot="1">
      <c r="A166" s="228"/>
      <c r="B166" s="226"/>
      <c r="C166" s="230"/>
      <c r="D166" s="230"/>
      <c r="E166" s="232"/>
      <c r="F166" s="183" t="s">
        <v>919</v>
      </c>
    </row>
    <row r="167" spans="1:6" ht="58.5" hidden="1" thickBot="1">
      <c r="A167" s="176" t="s">
        <v>917</v>
      </c>
      <c r="B167" s="183" t="s">
        <v>906</v>
      </c>
      <c r="C167" s="184">
        <v>1</v>
      </c>
      <c r="D167" s="184">
        <v>1</v>
      </c>
      <c r="E167" s="185" t="s">
        <v>707</v>
      </c>
      <c r="F167" s="183" t="s">
        <v>920</v>
      </c>
    </row>
    <row r="168" spans="1:6" ht="50.25" hidden="1" thickBot="1">
      <c r="A168" s="176" t="s">
        <v>921</v>
      </c>
      <c r="B168" s="183" t="s">
        <v>906</v>
      </c>
      <c r="C168" s="184">
        <v>1</v>
      </c>
      <c r="D168" s="184">
        <v>1</v>
      </c>
      <c r="E168" s="185" t="s">
        <v>707</v>
      </c>
      <c r="F168" s="183" t="s">
        <v>922</v>
      </c>
    </row>
    <row r="169" spans="1:6" ht="99.75" hidden="1" thickBot="1">
      <c r="A169" s="176" t="s">
        <v>923</v>
      </c>
      <c r="B169" s="183" t="s">
        <v>924</v>
      </c>
      <c r="C169" s="184">
        <v>1</v>
      </c>
      <c r="D169" s="184">
        <v>1</v>
      </c>
      <c r="E169" s="185" t="s">
        <v>707</v>
      </c>
      <c r="F169" s="183" t="s">
        <v>925</v>
      </c>
    </row>
    <row r="170" spans="1:6" ht="66.75" hidden="1" thickBot="1">
      <c r="A170" s="176" t="s">
        <v>926</v>
      </c>
      <c r="B170" s="183" t="s">
        <v>906</v>
      </c>
      <c r="C170" s="184">
        <v>1</v>
      </c>
      <c r="D170" s="184">
        <v>1</v>
      </c>
      <c r="E170" s="185" t="s">
        <v>707</v>
      </c>
      <c r="F170" s="183" t="s">
        <v>927</v>
      </c>
    </row>
    <row r="171" spans="1:6" ht="99.75" hidden="1" thickBot="1">
      <c r="A171" s="176" t="s">
        <v>928</v>
      </c>
      <c r="B171" s="183" t="s">
        <v>924</v>
      </c>
      <c r="C171" s="184">
        <v>1</v>
      </c>
      <c r="D171" s="184">
        <v>1</v>
      </c>
      <c r="E171" s="185" t="s">
        <v>707</v>
      </c>
      <c r="F171" s="183" t="s">
        <v>929</v>
      </c>
    </row>
    <row r="172" spans="1:6" ht="66.75" hidden="1" thickBot="1">
      <c r="A172" s="176" t="s">
        <v>930</v>
      </c>
      <c r="B172" s="183" t="s">
        <v>906</v>
      </c>
      <c r="C172" s="184">
        <v>1</v>
      </c>
      <c r="D172" s="184">
        <v>1</v>
      </c>
      <c r="E172" s="185" t="s">
        <v>707</v>
      </c>
      <c r="F172" s="183" t="s">
        <v>931</v>
      </c>
    </row>
    <row r="173" spans="1:6" ht="99.75" hidden="1" thickBot="1">
      <c r="A173" s="176" t="s">
        <v>932</v>
      </c>
      <c r="B173" s="183" t="s">
        <v>924</v>
      </c>
      <c r="C173" s="184">
        <v>1</v>
      </c>
      <c r="D173" s="184">
        <v>1</v>
      </c>
      <c r="E173" s="185" t="s">
        <v>707</v>
      </c>
      <c r="F173" s="183" t="s">
        <v>933</v>
      </c>
    </row>
    <row r="174" spans="1:6" ht="58.5" hidden="1" thickBot="1">
      <c r="A174" s="176" t="s">
        <v>934</v>
      </c>
      <c r="B174" s="183" t="s">
        <v>906</v>
      </c>
      <c r="C174" s="184">
        <v>1</v>
      </c>
      <c r="D174" s="184">
        <v>1</v>
      </c>
      <c r="E174" s="185" t="s">
        <v>707</v>
      </c>
      <c r="F174" s="183" t="s">
        <v>935</v>
      </c>
    </row>
    <row r="175" spans="1:6" ht="66.75" hidden="1" thickBot="1">
      <c r="A175" s="176" t="s">
        <v>936</v>
      </c>
      <c r="B175" s="183" t="s">
        <v>906</v>
      </c>
      <c r="C175" s="184">
        <v>1</v>
      </c>
      <c r="D175" s="184">
        <v>1</v>
      </c>
      <c r="E175" s="185" t="s">
        <v>707</v>
      </c>
      <c r="F175" s="183" t="s">
        <v>927</v>
      </c>
    </row>
    <row r="176" spans="1:6" ht="57.75" hidden="1">
      <c r="A176" s="177" t="s">
        <v>937</v>
      </c>
      <c r="B176" s="188" t="s">
        <v>906</v>
      </c>
      <c r="C176" s="197">
        <v>1</v>
      </c>
      <c r="D176" s="197">
        <v>1</v>
      </c>
      <c r="E176" s="198" t="s">
        <v>707</v>
      </c>
      <c r="F176" s="188" t="s">
        <v>935</v>
      </c>
    </row>
    <row r="177" spans="1:6" ht="191.25">
      <c r="A177" s="206" t="s">
        <v>938</v>
      </c>
      <c r="B177" s="206" t="s">
        <v>939</v>
      </c>
      <c r="C177" s="207">
        <v>0</v>
      </c>
      <c r="D177" s="207">
        <v>0</v>
      </c>
      <c r="E177" s="208" t="s">
        <v>817</v>
      </c>
      <c r="F177" s="206" t="s">
        <v>940</v>
      </c>
    </row>
    <row r="178" spans="1:6" ht="75" hidden="1" thickBot="1">
      <c r="A178" s="176" t="s">
        <v>941</v>
      </c>
      <c r="B178" s="183" t="s">
        <v>906</v>
      </c>
      <c r="C178" s="184">
        <v>1</v>
      </c>
      <c r="D178" s="184">
        <v>1</v>
      </c>
      <c r="E178" s="185" t="s">
        <v>707</v>
      </c>
      <c r="F178" s="183" t="s">
        <v>942</v>
      </c>
    </row>
    <row r="179" spans="1:6" ht="50.25" hidden="1" thickBot="1">
      <c r="A179" s="176" t="s">
        <v>943</v>
      </c>
      <c r="B179" s="183" t="s">
        <v>944</v>
      </c>
      <c r="C179" s="184">
        <v>1</v>
      </c>
      <c r="D179" s="184">
        <v>1</v>
      </c>
      <c r="E179" s="185" t="s">
        <v>707</v>
      </c>
      <c r="F179" s="183" t="s">
        <v>945</v>
      </c>
    </row>
    <row r="180" spans="1:6" ht="66" hidden="1">
      <c r="A180" s="177" t="s">
        <v>946</v>
      </c>
      <c r="B180" s="188" t="s">
        <v>913</v>
      </c>
      <c r="C180" s="197">
        <v>1</v>
      </c>
      <c r="D180" s="197">
        <v>1</v>
      </c>
      <c r="E180" s="198" t="s">
        <v>707</v>
      </c>
      <c r="F180" s="188" t="s">
        <v>927</v>
      </c>
    </row>
    <row r="181" spans="1:6" ht="153">
      <c r="A181" s="206" t="s">
        <v>947</v>
      </c>
      <c r="B181" s="206" t="s">
        <v>948</v>
      </c>
      <c r="C181" s="207">
        <v>0</v>
      </c>
      <c r="D181" s="207">
        <v>0</v>
      </c>
      <c r="E181" s="208" t="s">
        <v>817</v>
      </c>
      <c r="F181" s="206" t="s">
        <v>949</v>
      </c>
    </row>
    <row r="182" spans="1:6" ht="33.75" hidden="1" thickBot="1">
      <c r="A182" s="176" t="s">
        <v>950</v>
      </c>
      <c r="B182" s="183" t="s">
        <v>951</v>
      </c>
      <c r="C182" s="184">
        <v>1</v>
      </c>
      <c r="D182" s="184">
        <v>1</v>
      </c>
      <c r="E182" s="185" t="s">
        <v>707</v>
      </c>
      <c r="F182" s="183" t="s">
        <v>952</v>
      </c>
    </row>
    <row r="183" spans="1:6" ht="66.75" hidden="1" thickBot="1">
      <c r="A183" s="176" t="s">
        <v>953</v>
      </c>
      <c r="B183" s="183" t="s">
        <v>906</v>
      </c>
      <c r="C183" s="184">
        <v>1</v>
      </c>
      <c r="D183" s="184">
        <v>1</v>
      </c>
      <c r="E183" s="185" t="s">
        <v>707</v>
      </c>
      <c r="F183" s="183" t="s">
        <v>931</v>
      </c>
    </row>
    <row r="184" spans="1:6" ht="66.75" hidden="1" thickBot="1">
      <c r="A184" s="176" t="s">
        <v>954</v>
      </c>
      <c r="B184" s="183" t="s">
        <v>906</v>
      </c>
      <c r="C184" s="184">
        <v>1</v>
      </c>
      <c r="D184" s="184">
        <v>1</v>
      </c>
      <c r="E184" s="185" t="s">
        <v>707</v>
      </c>
      <c r="F184" s="183" t="s">
        <v>931</v>
      </c>
    </row>
    <row r="185" spans="1:6" ht="50.25" hidden="1" thickBot="1">
      <c r="A185" s="176" t="s">
        <v>955</v>
      </c>
      <c r="B185" s="183" t="s">
        <v>956</v>
      </c>
      <c r="C185" s="184">
        <v>0.95</v>
      </c>
      <c r="D185" s="184">
        <v>0.95</v>
      </c>
      <c r="E185" s="185" t="s">
        <v>678</v>
      </c>
      <c r="F185" s="183" t="s">
        <v>957</v>
      </c>
    </row>
    <row r="186" spans="1:6" ht="33.75" hidden="1" thickBot="1">
      <c r="A186" s="176" t="s">
        <v>958</v>
      </c>
      <c r="B186" s="183" t="s">
        <v>959</v>
      </c>
      <c r="C186" s="184">
        <v>0.95</v>
      </c>
      <c r="D186" s="184">
        <v>0.95</v>
      </c>
      <c r="E186" s="185" t="s">
        <v>678</v>
      </c>
      <c r="F186" s="183" t="s">
        <v>960</v>
      </c>
    </row>
    <row r="187" spans="1:6" ht="58.5" hidden="1" thickBot="1">
      <c r="A187" s="176" t="s">
        <v>961</v>
      </c>
      <c r="B187" s="183" t="s">
        <v>962</v>
      </c>
      <c r="C187" s="184">
        <v>1</v>
      </c>
      <c r="D187" s="184">
        <v>1</v>
      </c>
      <c r="E187" s="185" t="s">
        <v>707</v>
      </c>
      <c r="F187" s="183" t="s">
        <v>963</v>
      </c>
    </row>
    <row r="188" spans="1:6" hidden="1">
      <c r="A188" s="227" t="s">
        <v>964</v>
      </c>
      <c r="B188" s="225" t="s">
        <v>965</v>
      </c>
      <c r="C188" s="229">
        <v>1</v>
      </c>
      <c r="D188" s="229">
        <v>1</v>
      </c>
      <c r="E188" s="231" t="s">
        <v>707</v>
      </c>
      <c r="F188" s="233" t="s">
        <v>966</v>
      </c>
    </row>
    <row r="189" spans="1:6" ht="15.75" hidden="1" thickBot="1">
      <c r="A189" s="228"/>
      <c r="B189" s="226"/>
      <c r="C189" s="230"/>
      <c r="D189" s="230"/>
      <c r="E189" s="232"/>
      <c r="F189" s="234"/>
    </row>
    <row r="190" spans="1:6" ht="42" hidden="1" thickBot="1">
      <c r="A190" s="176" t="s">
        <v>967</v>
      </c>
      <c r="B190" s="183" t="s">
        <v>965</v>
      </c>
      <c r="C190" s="184">
        <v>1</v>
      </c>
      <c r="D190" s="184">
        <v>1</v>
      </c>
      <c r="E190" s="185" t="s">
        <v>707</v>
      </c>
      <c r="F190" s="183" t="s">
        <v>968</v>
      </c>
    </row>
    <row r="191" spans="1:6" hidden="1">
      <c r="A191" s="227" t="s">
        <v>969</v>
      </c>
      <c r="B191" s="225" t="s">
        <v>970</v>
      </c>
      <c r="C191" s="229">
        <v>1</v>
      </c>
      <c r="D191" s="229">
        <v>1</v>
      </c>
      <c r="E191" s="231" t="s">
        <v>707</v>
      </c>
      <c r="F191" s="225" t="s">
        <v>971</v>
      </c>
    </row>
    <row r="192" spans="1:6" ht="15.75" hidden="1" thickBot="1">
      <c r="A192" s="228"/>
      <c r="B192" s="226"/>
      <c r="C192" s="230"/>
      <c r="D192" s="230"/>
      <c r="E192" s="232"/>
      <c r="F192" s="226"/>
    </row>
    <row r="193" spans="1:6" ht="33.75" hidden="1" thickBot="1">
      <c r="A193" s="176" t="s">
        <v>972</v>
      </c>
      <c r="B193" s="183" t="s">
        <v>965</v>
      </c>
      <c r="C193" s="184">
        <v>1</v>
      </c>
      <c r="D193" s="184">
        <v>1</v>
      </c>
      <c r="E193" s="185" t="s">
        <v>707</v>
      </c>
      <c r="F193" s="183" t="s">
        <v>973</v>
      </c>
    </row>
    <row r="194" spans="1:6" ht="42" hidden="1" thickBot="1">
      <c r="A194" s="176" t="s">
        <v>972</v>
      </c>
      <c r="B194" s="183" t="s">
        <v>974</v>
      </c>
      <c r="C194" s="184">
        <v>1</v>
      </c>
      <c r="D194" s="184">
        <v>1</v>
      </c>
      <c r="E194" s="185" t="s">
        <v>707</v>
      </c>
      <c r="F194" s="183" t="s">
        <v>975</v>
      </c>
    </row>
    <row r="195" spans="1:6" ht="50.25" hidden="1" thickBot="1">
      <c r="A195" s="176" t="s">
        <v>976</v>
      </c>
      <c r="B195" s="183" t="s">
        <v>977</v>
      </c>
      <c r="C195" s="184">
        <v>1</v>
      </c>
      <c r="D195" s="184">
        <v>1</v>
      </c>
      <c r="E195" s="185" t="s">
        <v>707</v>
      </c>
      <c r="F195" s="183" t="s">
        <v>978</v>
      </c>
    </row>
    <row r="196" spans="1:6" ht="33.75" hidden="1" thickBot="1">
      <c r="A196" s="176" t="s">
        <v>979</v>
      </c>
      <c r="B196" s="183" t="s">
        <v>965</v>
      </c>
      <c r="C196" s="184">
        <v>1</v>
      </c>
      <c r="D196" s="184">
        <v>1</v>
      </c>
      <c r="E196" s="185" t="s">
        <v>707</v>
      </c>
      <c r="F196" s="183" t="s">
        <v>980</v>
      </c>
    </row>
    <row r="197" spans="1:6" ht="41.25" hidden="1">
      <c r="A197" s="227" t="s">
        <v>981</v>
      </c>
      <c r="B197" s="225" t="s">
        <v>906</v>
      </c>
      <c r="C197" s="229">
        <v>1</v>
      </c>
      <c r="D197" s="229">
        <v>1</v>
      </c>
      <c r="E197" s="231" t="s">
        <v>707</v>
      </c>
      <c r="F197" s="188" t="s">
        <v>982</v>
      </c>
    </row>
    <row r="198" spans="1:6" ht="17.25" hidden="1" thickBot="1">
      <c r="A198" s="228"/>
      <c r="B198" s="226"/>
      <c r="C198" s="230"/>
      <c r="D198" s="230"/>
      <c r="E198" s="232"/>
      <c r="F198" s="183" t="s">
        <v>983</v>
      </c>
    </row>
    <row r="199" spans="1:6" ht="42" hidden="1" thickBot="1">
      <c r="A199" s="176" t="s">
        <v>984</v>
      </c>
      <c r="B199" s="183" t="s">
        <v>985</v>
      </c>
      <c r="C199" s="184">
        <v>1</v>
      </c>
      <c r="D199" s="184">
        <v>1</v>
      </c>
      <c r="E199" s="185" t="s">
        <v>707</v>
      </c>
      <c r="F199" s="183" t="s">
        <v>986</v>
      </c>
    </row>
    <row r="200" spans="1:6" ht="50.25" hidden="1" thickBot="1">
      <c r="A200" s="176" t="s">
        <v>987</v>
      </c>
      <c r="B200" s="183" t="s">
        <v>988</v>
      </c>
      <c r="C200" s="184">
        <v>1</v>
      </c>
      <c r="D200" s="184">
        <v>1</v>
      </c>
      <c r="E200" s="185" t="s">
        <v>707</v>
      </c>
      <c r="F200" s="183" t="s">
        <v>989</v>
      </c>
    </row>
    <row r="201" spans="1:6" hidden="1">
      <c r="A201" s="227" t="s">
        <v>987</v>
      </c>
      <c r="B201" s="225" t="s">
        <v>990</v>
      </c>
      <c r="C201" s="229">
        <v>1</v>
      </c>
      <c r="D201" s="229">
        <v>1</v>
      </c>
      <c r="E201" s="231" t="s">
        <v>707</v>
      </c>
      <c r="F201" s="225" t="s">
        <v>991</v>
      </c>
    </row>
    <row r="202" spans="1:6" ht="15.75" hidden="1" thickBot="1">
      <c r="A202" s="228"/>
      <c r="B202" s="226"/>
      <c r="C202" s="230"/>
      <c r="D202" s="230"/>
      <c r="E202" s="232"/>
      <c r="F202" s="226"/>
    </row>
    <row r="203" spans="1:6" ht="42" hidden="1" thickBot="1">
      <c r="A203" s="176" t="s">
        <v>987</v>
      </c>
      <c r="B203" s="183" t="s">
        <v>992</v>
      </c>
      <c r="C203" s="184">
        <v>1</v>
      </c>
      <c r="D203" s="184">
        <v>1</v>
      </c>
      <c r="E203" s="185" t="s">
        <v>707</v>
      </c>
      <c r="F203" s="183" t="s">
        <v>993</v>
      </c>
    </row>
    <row r="204" spans="1:6" ht="33.75" hidden="1" thickBot="1">
      <c r="A204" s="176" t="s">
        <v>994</v>
      </c>
      <c r="B204" s="183" t="s">
        <v>995</v>
      </c>
      <c r="C204" s="184">
        <v>1</v>
      </c>
      <c r="D204" s="184">
        <v>1</v>
      </c>
      <c r="E204" s="185" t="s">
        <v>707</v>
      </c>
      <c r="F204" s="183" t="s">
        <v>996</v>
      </c>
    </row>
    <row r="205" spans="1:6" ht="50.25" hidden="1" thickBot="1">
      <c r="A205" s="176" t="s">
        <v>997</v>
      </c>
      <c r="B205" s="183" t="s">
        <v>970</v>
      </c>
      <c r="C205" s="184">
        <v>1</v>
      </c>
      <c r="D205" s="184">
        <v>1</v>
      </c>
      <c r="E205" s="185" t="s">
        <v>707</v>
      </c>
      <c r="F205" s="183" t="s">
        <v>998</v>
      </c>
    </row>
    <row r="206" spans="1:6" ht="50.25" hidden="1" thickBot="1">
      <c r="A206" s="176" t="s">
        <v>999</v>
      </c>
      <c r="B206" s="183" t="s">
        <v>988</v>
      </c>
      <c r="C206" s="184">
        <v>1</v>
      </c>
      <c r="D206" s="184">
        <v>1</v>
      </c>
      <c r="E206" s="185" t="s">
        <v>707</v>
      </c>
      <c r="F206" s="183" t="s">
        <v>1000</v>
      </c>
    </row>
    <row r="207" spans="1:6" ht="50.25" hidden="1" thickBot="1">
      <c r="A207" s="176" t="s">
        <v>999</v>
      </c>
      <c r="B207" s="183" t="s">
        <v>990</v>
      </c>
      <c r="C207" s="184">
        <v>1</v>
      </c>
      <c r="D207" s="184">
        <v>1</v>
      </c>
      <c r="E207" s="185" t="s">
        <v>707</v>
      </c>
      <c r="F207" s="183" t="s">
        <v>991</v>
      </c>
    </row>
    <row r="208" spans="1:6" ht="50.25" hidden="1" thickBot="1">
      <c r="A208" s="176" t="s">
        <v>999</v>
      </c>
      <c r="B208" s="183" t="s">
        <v>992</v>
      </c>
      <c r="C208" s="184">
        <v>1</v>
      </c>
      <c r="D208" s="184">
        <v>1</v>
      </c>
      <c r="E208" s="185" t="s">
        <v>707</v>
      </c>
      <c r="F208" s="183" t="s">
        <v>1000</v>
      </c>
    </row>
    <row r="209" spans="1:6" ht="66" hidden="1">
      <c r="A209" s="177" t="s">
        <v>1001</v>
      </c>
      <c r="B209" s="188" t="s">
        <v>1002</v>
      </c>
      <c r="C209" s="197">
        <v>1</v>
      </c>
      <c r="D209" s="197">
        <v>1</v>
      </c>
      <c r="E209" s="198" t="s">
        <v>707</v>
      </c>
      <c r="F209" s="188" t="s">
        <v>1003</v>
      </c>
    </row>
    <row r="210" spans="1:6" ht="63.75">
      <c r="A210" s="206" t="s">
        <v>1004</v>
      </c>
      <c r="B210" s="206" t="s">
        <v>1005</v>
      </c>
      <c r="C210" s="207">
        <v>0</v>
      </c>
      <c r="D210" s="207">
        <v>0</v>
      </c>
      <c r="E210" s="208" t="s">
        <v>817</v>
      </c>
      <c r="F210" s="206" t="s">
        <v>1006</v>
      </c>
    </row>
    <row r="211" spans="1:6" ht="89.25">
      <c r="A211" s="206" t="s">
        <v>1007</v>
      </c>
      <c r="B211" s="206" t="s">
        <v>1008</v>
      </c>
      <c r="C211" s="207">
        <v>0</v>
      </c>
      <c r="D211" s="207">
        <v>0</v>
      </c>
      <c r="E211" s="208" t="s">
        <v>817</v>
      </c>
      <c r="F211" s="206" t="s">
        <v>446</v>
      </c>
    </row>
    <row r="212" spans="1:6" ht="42" hidden="1" thickBot="1">
      <c r="A212" s="176" t="s">
        <v>1009</v>
      </c>
      <c r="B212" s="183" t="s">
        <v>1010</v>
      </c>
      <c r="C212" s="184">
        <v>1</v>
      </c>
      <c r="D212" s="184">
        <v>1</v>
      </c>
      <c r="E212" s="185" t="s">
        <v>1011</v>
      </c>
      <c r="F212" s="183" t="s">
        <v>1012</v>
      </c>
    </row>
    <row r="213" spans="1:6" ht="42" hidden="1" thickBot="1">
      <c r="A213" s="176" t="s">
        <v>1013</v>
      </c>
      <c r="B213" s="183" t="s">
        <v>1014</v>
      </c>
      <c r="C213" s="184">
        <v>1</v>
      </c>
      <c r="D213" s="184">
        <v>0.3</v>
      </c>
      <c r="E213" s="185" t="s">
        <v>1015</v>
      </c>
      <c r="F213" s="183" t="s">
        <v>1016</v>
      </c>
    </row>
    <row r="214" spans="1:6" ht="25.5" hidden="1" thickBot="1">
      <c r="A214" s="176" t="s">
        <v>1017</v>
      </c>
      <c r="B214" s="183" t="s">
        <v>1018</v>
      </c>
      <c r="C214" s="184">
        <v>0.92</v>
      </c>
      <c r="D214" s="184">
        <v>0.95</v>
      </c>
      <c r="E214" s="185" t="s">
        <v>707</v>
      </c>
      <c r="F214" s="183" t="s">
        <v>1019</v>
      </c>
    </row>
    <row r="215" spans="1:6" ht="33.75" hidden="1" thickBot="1">
      <c r="A215" s="176" t="s">
        <v>1020</v>
      </c>
      <c r="B215" s="183" t="s">
        <v>1021</v>
      </c>
      <c r="C215" s="184">
        <v>0.95</v>
      </c>
      <c r="D215" s="184">
        <v>0.9</v>
      </c>
      <c r="E215" s="185" t="s">
        <v>707</v>
      </c>
      <c r="F215" s="183" t="s">
        <v>1022</v>
      </c>
    </row>
    <row r="216" spans="1:6" ht="42" hidden="1" thickBot="1">
      <c r="A216" s="176" t="s">
        <v>1023</v>
      </c>
      <c r="B216" s="183" t="s">
        <v>1024</v>
      </c>
      <c r="C216" s="184">
        <v>0.92</v>
      </c>
      <c r="D216" s="184">
        <v>0.95</v>
      </c>
      <c r="E216" s="185" t="s">
        <v>707</v>
      </c>
      <c r="F216" s="183" t="s">
        <v>1025</v>
      </c>
    </row>
    <row r="217" spans="1:6" ht="33.75" hidden="1" thickBot="1">
      <c r="A217" s="176" t="s">
        <v>1026</v>
      </c>
      <c r="B217" s="183" t="s">
        <v>1027</v>
      </c>
      <c r="C217" s="184">
        <v>0.94</v>
      </c>
      <c r="D217" s="184">
        <v>0.95</v>
      </c>
      <c r="E217" s="185" t="s">
        <v>707</v>
      </c>
      <c r="F217" s="183" t="s">
        <v>1028</v>
      </c>
    </row>
    <row r="218" spans="1:6" ht="75" hidden="1" thickBot="1">
      <c r="A218" s="176" t="s">
        <v>1029</v>
      </c>
      <c r="B218" s="183" t="s">
        <v>1030</v>
      </c>
      <c r="C218" s="184">
        <v>0.93</v>
      </c>
      <c r="D218" s="184">
        <v>0.98</v>
      </c>
      <c r="E218" s="185" t="s">
        <v>707</v>
      </c>
      <c r="F218" s="183" t="s">
        <v>1031</v>
      </c>
    </row>
    <row r="219" spans="1:6" ht="25.5" hidden="1" thickBot="1">
      <c r="A219" s="176" t="s">
        <v>1032</v>
      </c>
      <c r="B219" s="183" t="s">
        <v>1033</v>
      </c>
      <c r="C219" s="184">
        <v>0.95</v>
      </c>
      <c r="D219" s="184">
        <v>0.9</v>
      </c>
      <c r="E219" s="185" t="s">
        <v>707</v>
      </c>
      <c r="F219" s="183" t="s">
        <v>1034</v>
      </c>
    </row>
    <row r="220" spans="1:6" ht="50.25" hidden="1" thickBot="1">
      <c r="A220" s="176" t="s">
        <v>1035</v>
      </c>
      <c r="B220" s="183" t="s">
        <v>1036</v>
      </c>
      <c r="C220" s="184">
        <v>0.9</v>
      </c>
      <c r="D220" s="184">
        <v>0.95</v>
      </c>
      <c r="E220" s="185" t="s">
        <v>707</v>
      </c>
      <c r="F220" s="183" t="s">
        <v>1037</v>
      </c>
    </row>
  </sheetData>
  <autoFilter ref="A2:F220" xr:uid="{00000000-0009-0000-0000-000000000000}">
    <filterColumn colId="4">
      <filters>
        <filter val="Incumplida"/>
      </filters>
    </filterColumn>
  </autoFilter>
  <mergeCells count="148">
    <mergeCell ref="B3:B4"/>
    <mergeCell ref="C3:C4"/>
    <mergeCell ref="D3:D4"/>
    <mergeCell ref="E3:E4"/>
    <mergeCell ref="F3:F4"/>
    <mergeCell ref="B5:B6"/>
    <mergeCell ref="C5:C6"/>
    <mergeCell ref="D5:D6"/>
    <mergeCell ref="E5:E6"/>
    <mergeCell ref="F5:F6"/>
    <mergeCell ref="B7:B8"/>
    <mergeCell ref="C7:C8"/>
    <mergeCell ref="D7:D8"/>
    <mergeCell ref="E7:E8"/>
    <mergeCell ref="F7:F8"/>
    <mergeCell ref="B9:B15"/>
    <mergeCell ref="C9:C15"/>
    <mergeCell ref="D9:D15"/>
    <mergeCell ref="E9:E15"/>
    <mergeCell ref="B17:B18"/>
    <mergeCell ref="C17:C18"/>
    <mergeCell ref="D17:D18"/>
    <mergeCell ref="E17:E18"/>
    <mergeCell ref="F17:F18"/>
    <mergeCell ref="B19:B20"/>
    <mergeCell ref="C19:C20"/>
    <mergeCell ref="D19:D20"/>
    <mergeCell ref="E19:E20"/>
    <mergeCell ref="F19:F20"/>
    <mergeCell ref="F48:F52"/>
    <mergeCell ref="B53:B58"/>
    <mergeCell ref="C53:C58"/>
    <mergeCell ref="D53:D58"/>
    <mergeCell ref="E53:E58"/>
    <mergeCell ref="F53:F58"/>
    <mergeCell ref="A34:A43"/>
    <mergeCell ref="B34:B43"/>
    <mergeCell ref="C34:C43"/>
    <mergeCell ref="D34:D43"/>
    <mergeCell ref="E34:E43"/>
    <mergeCell ref="B48:B52"/>
    <mergeCell ref="C48:C52"/>
    <mergeCell ref="D48:D52"/>
    <mergeCell ref="E48:E52"/>
    <mergeCell ref="B59:B63"/>
    <mergeCell ref="C59:C63"/>
    <mergeCell ref="D59:D63"/>
    <mergeCell ref="E59:E63"/>
    <mergeCell ref="F59:F63"/>
    <mergeCell ref="B64:B70"/>
    <mergeCell ref="C64:C70"/>
    <mergeCell ref="D64:D70"/>
    <mergeCell ref="E64:E70"/>
    <mergeCell ref="A95:A96"/>
    <mergeCell ref="B95:B96"/>
    <mergeCell ref="C95:C96"/>
    <mergeCell ref="D95:D96"/>
    <mergeCell ref="E95:E96"/>
    <mergeCell ref="F95:F96"/>
    <mergeCell ref="B72:B78"/>
    <mergeCell ref="C72:C78"/>
    <mergeCell ref="D72:D78"/>
    <mergeCell ref="E72:E78"/>
    <mergeCell ref="F72:F78"/>
    <mergeCell ref="C79:C85"/>
    <mergeCell ref="D79:D85"/>
    <mergeCell ref="E79:E85"/>
    <mergeCell ref="F79:F85"/>
    <mergeCell ref="A103:A104"/>
    <mergeCell ref="B103:B104"/>
    <mergeCell ref="C103:C104"/>
    <mergeCell ref="D103:D104"/>
    <mergeCell ref="E103:E104"/>
    <mergeCell ref="A105:A107"/>
    <mergeCell ref="B105:B107"/>
    <mergeCell ref="C105:C107"/>
    <mergeCell ref="D105:D107"/>
    <mergeCell ref="E105:E107"/>
    <mergeCell ref="A112:A118"/>
    <mergeCell ref="B112:B118"/>
    <mergeCell ref="C112:C118"/>
    <mergeCell ref="D112:D118"/>
    <mergeCell ref="E112:E118"/>
    <mergeCell ref="A121:A131"/>
    <mergeCell ref="B121:B131"/>
    <mergeCell ref="C121:C131"/>
    <mergeCell ref="D121:D131"/>
    <mergeCell ref="E121:E131"/>
    <mergeCell ref="B135:B136"/>
    <mergeCell ref="C135:C136"/>
    <mergeCell ref="D135:D136"/>
    <mergeCell ref="E135:E136"/>
    <mergeCell ref="F135:F136"/>
    <mergeCell ref="A139:A140"/>
    <mergeCell ref="B139:B140"/>
    <mergeCell ref="C139:C140"/>
    <mergeCell ref="D139:D140"/>
    <mergeCell ref="E139:E140"/>
    <mergeCell ref="F143:F145"/>
    <mergeCell ref="A156:A157"/>
    <mergeCell ref="B156:B157"/>
    <mergeCell ref="C156:C157"/>
    <mergeCell ref="D156:D157"/>
    <mergeCell ref="E156:E157"/>
    <mergeCell ref="F156:F157"/>
    <mergeCell ref="A141:A142"/>
    <mergeCell ref="B141:B142"/>
    <mergeCell ref="C141:C142"/>
    <mergeCell ref="D141:D142"/>
    <mergeCell ref="E141:E142"/>
    <mergeCell ref="A143:A145"/>
    <mergeCell ref="B143:B145"/>
    <mergeCell ref="C143:C145"/>
    <mergeCell ref="D143:D145"/>
    <mergeCell ref="E143:E145"/>
    <mergeCell ref="A158:A159"/>
    <mergeCell ref="B158:B159"/>
    <mergeCell ref="C158:C159"/>
    <mergeCell ref="D158:D159"/>
    <mergeCell ref="E158:E159"/>
    <mergeCell ref="A165:A166"/>
    <mergeCell ref="B165:B166"/>
    <mergeCell ref="C165:C166"/>
    <mergeCell ref="D165:D166"/>
    <mergeCell ref="E165:E166"/>
    <mergeCell ref="A191:A192"/>
    <mergeCell ref="B191:B192"/>
    <mergeCell ref="C191:C192"/>
    <mergeCell ref="D191:D192"/>
    <mergeCell ref="E191:E192"/>
    <mergeCell ref="F191:F192"/>
    <mergeCell ref="A188:A189"/>
    <mergeCell ref="B188:B189"/>
    <mergeCell ref="C188:C189"/>
    <mergeCell ref="D188:D189"/>
    <mergeCell ref="E188:E189"/>
    <mergeCell ref="F188:F189"/>
    <mergeCell ref="F201:F202"/>
    <mergeCell ref="A197:A198"/>
    <mergeCell ref="B197:B198"/>
    <mergeCell ref="C197:C198"/>
    <mergeCell ref="D197:D198"/>
    <mergeCell ref="E197:E198"/>
    <mergeCell ref="A201:A202"/>
    <mergeCell ref="B201:B202"/>
    <mergeCell ref="C201:C202"/>
    <mergeCell ref="D201:D202"/>
    <mergeCell ref="E201:E202"/>
  </mergeCells>
  <hyperlinks>
    <hyperlink ref="F29" r:id="rId1" display="http://190.27.245.106/isolucionsda/FrameSetArticulo.asp?Pagina=/IsolucionSDA/BancoConocimiento/T/Tabladecompensacionportaladearboles_v6/Tabladecompensacionportaladearboles_v6.asp?IdArticulo=10166" xr:uid="{AE156A2D-6221-42DB-B5E4-76FA65627DC6}"/>
  </hyperlinks>
  <pageMargins left="0.23622047244094491" right="0.23622047244094491" top="0.74803149606299213" bottom="0.74803149606299213" header="0.31496062992125984" footer="0.31496062992125984"/>
  <pageSetup scale="75" orientation="landscape"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06895-9C4B-4CDB-BDA0-C2BBA17718AB}">
  <sheetPr filterMode="1">
    <pageSetUpPr fitToPage="1"/>
  </sheetPr>
  <dimension ref="A1:F220"/>
  <sheetViews>
    <sheetView topLeftCell="A46" zoomScale="130" zoomScaleNormal="130" workbookViewId="0">
      <selection activeCell="A213" sqref="A213"/>
    </sheetView>
  </sheetViews>
  <sheetFormatPr baseColWidth="10" defaultRowHeight="15"/>
  <cols>
    <col min="1" max="1" width="46.7109375" style="160" customWidth="1"/>
    <col min="2" max="2" width="30.5703125" style="160" customWidth="1"/>
    <col min="3" max="3" width="9" style="160" customWidth="1"/>
    <col min="4" max="4" width="9.28515625" style="160" customWidth="1"/>
    <col min="5" max="5" width="10.85546875" style="160" customWidth="1"/>
    <col min="6" max="6" width="34.85546875" style="160" customWidth="1"/>
    <col min="7" max="16384" width="11.42578125" style="160"/>
  </cols>
  <sheetData>
    <row r="1" spans="1:6" ht="15.75" thickBot="1">
      <c r="A1" s="174" t="s">
        <v>666</v>
      </c>
    </row>
    <row r="2" spans="1:6" ht="29.25" thickBot="1">
      <c r="A2" s="199" t="s">
        <v>667</v>
      </c>
      <c r="B2" s="200" t="s">
        <v>668</v>
      </c>
      <c r="C2" s="200" t="s">
        <v>669</v>
      </c>
      <c r="D2" s="200" t="s">
        <v>670</v>
      </c>
      <c r="E2" s="200" t="s">
        <v>671</v>
      </c>
      <c r="F2" s="200" t="s">
        <v>672</v>
      </c>
    </row>
    <row r="3" spans="1:6" ht="68.25" hidden="1" customHeight="1">
      <c r="A3" s="175" t="s">
        <v>534</v>
      </c>
      <c r="B3" s="246" t="s">
        <v>673</v>
      </c>
      <c r="C3" s="247">
        <v>0</v>
      </c>
      <c r="D3" s="247">
        <v>0</v>
      </c>
      <c r="E3" s="248" t="s">
        <v>152</v>
      </c>
      <c r="F3" s="246" t="s">
        <v>674</v>
      </c>
    </row>
    <row r="4" spans="1:6" ht="42" hidden="1" thickBot="1">
      <c r="A4" s="176" t="s">
        <v>675</v>
      </c>
      <c r="B4" s="226"/>
      <c r="C4" s="230"/>
      <c r="D4" s="230"/>
      <c r="E4" s="232"/>
      <c r="F4" s="226"/>
    </row>
    <row r="5" spans="1:6" hidden="1">
      <c r="A5" s="177" t="s">
        <v>676</v>
      </c>
      <c r="B5" s="225" t="s">
        <v>677</v>
      </c>
      <c r="C5" s="229">
        <v>1</v>
      </c>
      <c r="D5" s="229">
        <v>1</v>
      </c>
      <c r="E5" s="231" t="s">
        <v>678</v>
      </c>
      <c r="F5" s="225" t="s">
        <v>679</v>
      </c>
    </row>
    <row r="6" spans="1:6" ht="33.75" hidden="1" thickBot="1">
      <c r="A6" s="176" t="s">
        <v>680</v>
      </c>
      <c r="B6" s="226"/>
      <c r="C6" s="230"/>
      <c r="D6" s="230"/>
      <c r="E6" s="232"/>
      <c r="F6" s="226"/>
    </row>
    <row r="7" spans="1:6" hidden="1">
      <c r="A7" s="177" t="s">
        <v>681</v>
      </c>
      <c r="B7" s="225" t="s">
        <v>682</v>
      </c>
      <c r="C7" s="229">
        <v>1</v>
      </c>
      <c r="D7" s="229">
        <v>1</v>
      </c>
      <c r="E7" s="231" t="s">
        <v>678</v>
      </c>
      <c r="F7" s="225" t="s">
        <v>683</v>
      </c>
    </row>
    <row r="8" spans="1:6" ht="50.25" hidden="1" thickBot="1">
      <c r="A8" s="176" t="s">
        <v>684</v>
      </c>
      <c r="B8" s="226"/>
      <c r="C8" s="230"/>
      <c r="D8" s="230"/>
      <c r="E8" s="232"/>
      <c r="F8" s="226"/>
    </row>
    <row r="9" spans="1:6" ht="25.5" hidden="1">
      <c r="A9" s="177" t="s">
        <v>685</v>
      </c>
      <c r="B9" s="225" t="s">
        <v>686</v>
      </c>
      <c r="C9" s="242">
        <v>0.95</v>
      </c>
      <c r="D9" s="242">
        <v>1</v>
      </c>
      <c r="E9" s="231" t="s">
        <v>678</v>
      </c>
      <c r="F9" s="178" t="s">
        <v>687</v>
      </c>
    </row>
    <row r="10" spans="1:6" ht="33" hidden="1">
      <c r="A10" s="177" t="s">
        <v>688</v>
      </c>
      <c r="B10" s="235"/>
      <c r="C10" s="243"/>
      <c r="D10" s="243"/>
      <c r="E10" s="238"/>
      <c r="F10" s="179"/>
    </row>
    <row r="11" spans="1:6" ht="17.25" hidden="1">
      <c r="A11" s="177"/>
      <c r="B11" s="235"/>
      <c r="C11" s="243"/>
      <c r="D11" s="243"/>
      <c r="E11" s="238"/>
      <c r="F11" s="178" t="s">
        <v>689</v>
      </c>
    </row>
    <row r="12" spans="1:6" hidden="1">
      <c r="A12" s="180"/>
      <c r="B12" s="235"/>
      <c r="C12" s="243"/>
      <c r="D12" s="243"/>
      <c r="E12" s="238"/>
      <c r="F12" s="179"/>
    </row>
    <row r="13" spans="1:6" ht="17.25" hidden="1">
      <c r="A13" s="180"/>
      <c r="B13" s="235"/>
      <c r="C13" s="243"/>
      <c r="D13" s="243"/>
      <c r="E13" s="238"/>
      <c r="F13" s="178" t="s">
        <v>690</v>
      </c>
    </row>
    <row r="14" spans="1:6" hidden="1">
      <c r="A14" s="180"/>
      <c r="B14" s="235"/>
      <c r="C14" s="243"/>
      <c r="D14" s="243"/>
      <c r="E14" s="238"/>
      <c r="F14" s="179"/>
    </row>
    <row r="15" spans="1:6" ht="18" hidden="1" thickBot="1">
      <c r="A15" s="181"/>
      <c r="B15" s="226"/>
      <c r="C15" s="244"/>
      <c r="D15" s="244"/>
      <c r="E15" s="232"/>
      <c r="F15" s="182" t="s">
        <v>691</v>
      </c>
    </row>
    <row r="16" spans="1:6" ht="91.5" hidden="1" thickBot="1">
      <c r="A16" s="176" t="s">
        <v>692</v>
      </c>
      <c r="B16" s="183" t="s">
        <v>693</v>
      </c>
      <c r="C16" s="184">
        <v>0.95</v>
      </c>
      <c r="D16" s="184">
        <v>0.98</v>
      </c>
      <c r="E16" s="185" t="s">
        <v>678</v>
      </c>
      <c r="F16" s="183" t="s">
        <v>694</v>
      </c>
    </row>
    <row r="17" spans="1:6" ht="15.75" hidden="1" customHeight="1">
      <c r="A17" s="177" t="s">
        <v>278</v>
      </c>
      <c r="B17" s="225" t="s">
        <v>695</v>
      </c>
      <c r="C17" s="229">
        <v>0.95</v>
      </c>
      <c r="D17" s="229">
        <v>1</v>
      </c>
      <c r="E17" s="231" t="s">
        <v>678</v>
      </c>
      <c r="F17" s="225" t="s">
        <v>696</v>
      </c>
    </row>
    <row r="18" spans="1:6" ht="17.25" hidden="1" thickBot="1">
      <c r="A18" s="176" t="s">
        <v>697</v>
      </c>
      <c r="B18" s="226"/>
      <c r="C18" s="230"/>
      <c r="D18" s="230"/>
      <c r="E18" s="232"/>
      <c r="F18" s="226"/>
    </row>
    <row r="19" spans="1:6" ht="15.75" hidden="1" customHeight="1">
      <c r="A19" s="177"/>
      <c r="B19" s="225" t="s">
        <v>698</v>
      </c>
      <c r="C19" s="229">
        <v>0.9</v>
      </c>
      <c r="D19" s="229">
        <v>1</v>
      </c>
      <c r="E19" s="231" t="s">
        <v>678</v>
      </c>
      <c r="F19" s="225" t="s">
        <v>699</v>
      </c>
    </row>
    <row r="20" spans="1:6" ht="25.5" hidden="1" thickBot="1">
      <c r="A20" s="176" t="s">
        <v>700</v>
      </c>
      <c r="B20" s="226"/>
      <c r="C20" s="230"/>
      <c r="D20" s="230"/>
      <c r="E20" s="232"/>
      <c r="F20" s="226"/>
    </row>
    <row r="21" spans="1:6" ht="42" hidden="1" thickBot="1">
      <c r="A21" s="176" t="s">
        <v>701</v>
      </c>
      <c r="B21" s="183" t="s">
        <v>698</v>
      </c>
      <c r="C21" s="184">
        <v>0.9</v>
      </c>
      <c r="D21" s="184">
        <v>1</v>
      </c>
      <c r="E21" s="185" t="s">
        <v>678</v>
      </c>
      <c r="F21" s="183" t="s">
        <v>702</v>
      </c>
    </row>
    <row r="22" spans="1:6" ht="50.25" hidden="1" thickBot="1">
      <c r="A22" s="176" t="s">
        <v>703</v>
      </c>
      <c r="B22" s="183" t="s">
        <v>704</v>
      </c>
      <c r="C22" s="184">
        <v>0.9</v>
      </c>
      <c r="D22" s="184">
        <v>0.9</v>
      </c>
      <c r="E22" s="185" t="s">
        <v>678</v>
      </c>
      <c r="F22" s="183" t="s">
        <v>705</v>
      </c>
    </row>
    <row r="23" spans="1:6" ht="50.25" hidden="1" thickBot="1">
      <c r="A23" s="176" t="s">
        <v>706</v>
      </c>
      <c r="B23" s="183" t="s">
        <v>704</v>
      </c>
      <c r="C23" s="184">
        <v>0.95</v>
      </c>
      <c r="D23" s="184">
        <v>0.95</v>
      </c>
      <c r="E23" s="185" t="s">
        <v>707</v>
      </c>
      <c r="F23" s="183" t="s">
        <v>708</v>
      </c>
    </row>
    <row r="24" spans="1:6" ht="66.75" hidden="1" thickBot="1">
      <c r="A24" s="176" t="s">
        <v>709</v>
      </c>
      <c r="B24" s="183" t="s">
        <v>704</v>
      </c>
      <c r="C24" s="184">
        <v>0.9</v>
      </c>
      <c r="D24" s="184">
        <v>0.9</v>
      </c>
      <c r="E24" s="185" t="s">
        <v>707</v>
      </c>
      <c r="F24" s="183" t="s">
        <v>710</v>
      </c>
    </row>
    <row r="25" spans="1:6" ht="66.75" hidden="1" thickBot="1">
      <c r="A25" s="176" t="s">
        <v>711</v>
      </c>
      <c r="B25" s="183" t="s">
        <v>712</v>
      </c>
      <c r="C25" s="184">
        <v>0.9</v>
      </c>
      <c r="D25" s="184">
        <v>0.9</v>
      </c>
      <c r="E25" s="185" t="s">
        <v>707</v>
      </c>
      <c r="F25" s="183" t="s">
        <v>713</v>
      </c>
    </row>
    <row r="26" spans="1:6" ht="66.75" hidden="1" thickBot="1">
      <c r="A26" s="176" t="s">
        <v>714</v>
      </c>
      <c r="B26" s="183" t="s">
        <v>704</v>
      </c>
      <c r="C26" s="184">
        <v>0.9</v>
      </c>
      <c r="D26" s="184">
        <v>0.9</v>
      </c>
      <c r="E26" s="185" t="s">
        <v>707</v>
      </c>
      <c r="F26" s="183" t="s">
        <v>715</v>
      </c>
    </row>
    <row r="27" spans="1:6" ht="66.75" hidden="1" thickBot="1">
      <c r="A27" s="176" t="s">
        <v>716</v>
      </c>
      <c r="B27" s="183" t="s">
        <v>704</v>
      </c>
      <c r="C27" s="184">
        <v>0.9</v>
      </c>
      <c r="D27" s="184">
        <v>0.9</v>
      </c>
      <c r="E27" s="185" t="s">
        <v>707</v>
      </c>
      <c r="F27" s="183" t="s">
        <v>717</v>
      </c>
    </row>
    <row r="28" spans="1:6" ht="66.75" hidden="1" thickBot="1">
      <c r="A28" s="176" t="s">
        <v>718</v>
      </c>
      <c r="B28" s="183" t="s">
        <v>704</v>
      </c>
      <c r="C28" s="184">
        <v>0.9</v>
      </c>
      <c r="D28" s="184">
        <v>0.9</v>
      </c>
      <c r="E28" s="185" t="s">
        <v>707</v>
      </c>
      <c r="F28" s="183" t="s">
        <v>719</v>
      </c>
    </row>
    <row r="29" spans="1:6" ht="90.75" hidden="1" thickBot="1">
      <c r="A29" s="176" t="s">
        <v>720</v>
      </c>
      <c r="B29" s="183" t="s">
        <v>704</v>
      </c>
      <c r="C29" s="184">
        <v>0.9</v>
      </c>
      <c r="D29" s="184">
        <v>0.9</v>
      </c>
      <c r="E29" s="185" t="s">
        <v>707</v>
      </c>
      <c r="F29" s="186" t="s">
        <v>721</v>
      </c>
    </row>
    <row r="30" spans="1:6" ht="50.25" hidden="1" thickBot="1">
      <c r="A30" s="176" t="s">
        <v>722</v>
      </c>
      <c r="B30" s="183" t="s">
        <v>723</v>
      </c>
      <c r="C30" s="184">
        <v>0.8</v>
      </c>
      <c r="D30" s="184">
        <v>0.9</v>
      </c>
      <c r="E30" s="185" t="s">
        <v>678</v>
      </c>
      <c r="F30" s="183" t="s">
        <v>724</v>
      </c>
    </row>
    <row r="31" spans="1:6" ht="58.5" hidden="1" thickBot="1">
      <c r="A31" s="176" t="s">
        <v>725</v>
      </c>
      <c r="B31" s="183" t="s">
        <v>726</v>
      </c>
      <c r="C31" s="184">
        <v>0.95</v>
      </c>
      <c r="D31" s="184">
        <v>1</v>
      </c>
      <c r="E31" s="187" t="s">
        <v>678</v>
      </c>
      <c r="F31" s="183" t="s">
        <v>727</v>
      </c>
    </row>
    <row r="32" spans="1:6" ht="25.5" hidden="1" thickBot="1">
      <c r="A32" s="176" t="s">
        <v>728</v>
      </c>
      <c r="B32" s="183" t="s">
        <v>729</v>
      </c>
      <c r="C32" s="184">
        <v>0.95</v>
      </c>
      <c r="D32" s="184">
        <v>1</v>
      </c>
      <c r="E32" s="185" t="s">
        <v>678</v>
      </c>
      <c r="F32" s="183" t="s">
        <v>730</v>
      </c>
    </row>
    <row r="33" spans="1:6" ht="25.5" hidden="1" thickBot="1">
      <c r="A33" s="176" t="s">
        <v>731</v>
      </c>
      <c r="B33" s="183" t="s">
        <v>732</v>
      </c>
      <c r="C33" s="184">
        <v>0.95</v>
      </c>
      <c r="D33" s="184">
        <v>1</v>
      </c>
      <c r="E33" s="185" t="s">
        <v>707</v>
      </c>
      <c r="F33" s="183" t="s">
        <v>730</v>
      </c>
    </row>
    <row r="34" spans="1:6" ht="143.25" hidden="1" customHeight="1">
      <c r="A34" s="227" t="s">
        <v>733</v>
      </c>
      <c r="B34" s="225" t="s">
        <v>734</v>
      </c>
      <c r="C34" s="229">
        <v>0.95</v>
      </c>
      <c r="D34" s="229">
        <v>0.95</v>
      </c>
      <c r="E34" s="231" t="s">
        <v>735</v>
      </c>
      <c r="F34" s="188"/>
    </row>
    <row r="35" spans="1:6" hidden="1">
      <c r="A35" s="236"/>
      <c r="B35" s="235"/>
      <c r="C35" s="237"/>
      <c r="D35" s="237"/>
      <c r="E35" s="238"/>
      <c r="F35" s="188"/>
    </row>
    <row r="36" spans="1:6" hidden="1">
      <c r="A36" s="236"/>
      <c r="B36" s="235"/>
      <c r="C36" s="237"/>
      <c r="D36" s="237"/>
      <c r="E36" s="238"/>
      <c r="F36" s="188"/>
    </row>
    <row r="37" spans="1:6" hidden="1">
      <c r="A37" s="236"/>
      <c r="B37" s="235"/>
      <c r="C37" s="237"/>
      <c r="D37" s="237"/>
      <c r="E37" s="238"/>
      <c r="F37" s="188"/>
    </row>
    <row r="38" spans="1:6" hidden="1">
      <c r="A38" s="236"/>
      <c r="B38" s="235"/>
      <c r="C38" s="237"/>
      <c r="D38" s="237"/>
      <c r="E38" s="238"/>
      <c r="F38" s="188"/>
    </row>
    <row r="39" spans="1:6" hidden="1">
      <c r="A39" s="236"/>
      <c r="B39" s="235"/>
      <c r="C39" s="237"/>
      <c r="D39" s="237"/>
      <c r="E39" s="238"/>
      <c r="F39" s="188"/>
    </row>
    <row r="40" spans="1:6" hidden="1">
      <c r="A40" s="236"/>
      <c r="B40" s="235"/>
      <c r="C40" s="237"/>
      <c r="D40" s="237"/>
      <c r="E40" s="238"/>
      <c r="F40" s="188"/>
    </row>
    <row r="41" spans="1:6" hidden="1">
      <c r="A41" s="236"/>
      <c r="B41" s="235"/>
      <c r="C41" s="237"/>
      <c r="D41" s="237"/>
      <c r="E41" s="238"/>
      <c r="F41" s="188"/>
    </row>
    <row r="42" spans="1:6" hidden="1">
      <c r="A42" s="236"/>
      <c r="B42" s="235"/>
      <c r="C42" s="237"/>
      <c r="D42" s="237"/>
      <c r="E42" s="238"/>
      <c r="F42" s="188"/>
    </row>
    <row r="43" spans="1:6" ht="17.25" hidden="1" thickBot="1">
      <c r="A43" s="228"/>
      <c r="B43" s="226"/>
      <c r="C43" s="230"/>
      <c r="D43" s="230"/>
      <c r="E43" s="232"/>
      <c r="F43" s="183" t="s">
        <v>736</v>
      </c>
    </row>
    <row r="44" spans="1:6" ht="159.75" customHeight="1" thickBot="1">
      <c r="A44" s="204" t="s">
        <v>737</v>
      </c>
      <c r="B44" s="201" t="s">
        <v>738</v>
      </c>
      <c r="C44" s="202">
        <v>0.4</v>
      </c>
      <c r="D44" s="202">
        <v>0.4</v>
      </c>
      <c r="E44" s="203" t="s">
        <v>739</v>
      </c>
      <c r="F44" s="201" t="s">
        <v>740</v>
      </c>
    </row>
    <row r="45" spans="1:6" ht="157.5" thickBot="1">
      <c r="A45" s="204" t="s">
        <v>741</v>
      </c>
      <c r="B45" s="201" t="s">
        <v>742</v>
      </c>
      <c r="C45" s="202">
        <v>0.56999999999999995</v>
      </c>
      <c r="D45" s="202">
        <v>0.56999999999999995</v>
      </c>
      <c r="E45" s="203" t="s">
        <v>739</v>
      </c>
      <c r="F45" s="201" t="s">
        <v>743</v>
      </c>
    </row>
    <row r="46" spans="1:6" ht="121.5" customHeight="1" thickBot="1">
      <c r="A46" s="204" t="s">
        <v>744</v>
      </c>
      <c r="B46" s="201" t="s">
        <v>745</v>
      </c>
      <c r="C46" s="202">
        <v>0.6</v>
      </c>
      <c r="D46" s="202">
        <v>0.6</v>
      </c>
      <c r="E46" s="203" t="s">
        <v>739</v>
      </c>
      <c r="F46" s="201" t="s">
        <v>746</v>
      </c>
    </row>
    <row r="47" spans="1:6" ht="50.25" hidden="1" thickBot="1">
      <c r="A47" s="176" t="s">
        <v>747</v>
      </c>
      <c r="B47" s="183" t="s">
        <v>748</v>
      </c>
      <c r="C47" s="184">
        <v>0.95</v>
      </c>
      <c r="D47" s="184">
        <v>0.95</v>
      </c>
      <c r="E47" s="185" t="s">
        <v>678</v>
      </c>
      <c r="F47" s="183" t="s">
        <v>749</v>
      </c>
    </row>
    <row r="48" spans="1:6" ht="185.25" hidden="1" customHeight="1">
      <c r="A48" s="177"/>
      <c r="B48" s="225" t="s">
        <v>750</v>
      </c>
      <c r="C48" s="229">
        <v>1</v>
      </c>
      <c r="D48" s="229">
        <v>1</v>
      </c>
      <c r="E48" s="231" t="s">
        <v>707</v>
      </c>
      <c r="F48" s="225" t="s">
        <v>751</v>
      </c>
    </row>
    <row r="49" spans="1:6" hidden="1">
      <c r="A49" s="177"/>
      <c r="B49" s="235"/>
      <c r="C49" s="237"/>
      <c r="D49" s="237"/>
      <c r="E49" s="238"/>
      <c r="F49" s="235"/>
    </row>
    <row r="50" spans="1:6" hidden="1">
      <c r="A50" s="177"/>
      <c r="B50" s="235"/>
      <c r="C50" s="237"/>
      <c r="D50" s="237"/>
      <c r="E50" s="238"/>
      <c r="F50" s="235"/>
    </row>
    <row r="51" spans="1:6" hidden="1">
      <c r="A51" s="177"/>
      <c r="B51" s="235"/>
      <c r="C51" s="237"/>
      <c r="D51" s="237"/>
      <c r="E51" s="238"/>
      <c r="F51" s="235"/>
    </row>
    <row r="52" spans="1:6" ht="25.5" hidden="1" thickBot="1">
      <c r="A52" s="176" t="s">
        <v>752</v>
      </c>
      <c r="B52" s="226"/>
      <c r="C52" s="230"/>
      <c r="D52" s="230"/>
      <c r="E52" s="232"/>
      <c r="F52" s="226"/>
    </row>
    <row r="53" spans="1:6" ht="178.5" hidden="1" customHeight="1">
      <c r="A53" s="177"/>
      <c r="B53" s="225" t="s">
        <v>753</v>
      </c>
      <c r="C53" s="229">
        <v>1</v>
      </c>
      <c r="D53" s="229">
        <v>1</v>
      </c>
      <c r="E53" s="231" t="s">
        <v>707</v>
      </c>
      <c r="F53" s="225" t="s">
        <v>751</v>
      </c>
    </row>
    <row r="54" spans="1:6" hidden="1">
      <c r="A54" s="177"/>
      <c r="B54" s="235"/>
      <c r="C54" s="237"/>
      <c r="D54" s="237"/>
      <c r="E54" s="238"/>
      <c r="F54" s="235"/>
    </row>
    <row r="55" spans="1:6" hidden="1">
      <c r="A55" s="177"/>
      <c r="B55" s="235"/>
      <c r="C55" s="237"/>
      <c r="D55" s="237"/>
      <c r="E55" s="238"/>
      <c r="F55" s="235"/>
    </row>
    <row r="56" spans="1:6" hidden="1">
      <c r="A56" s="177"/>
      <c r="B56" s="235"/>
      <c r="C56" s="237"/>
      <c r="D56" s="237"/>
      <c r="E56" s="238"/>
      <c r="F56" s="235"/>
    </row>
    <row r="57" spans="1:6" hidden="1">
      <c r="A57" s="177"/>
      <c r="B57" s="235"/>
      <c r="C57" s="237"/>
      <c r="D57" s="237"/>
      <c r="E57" s="238"/>
      <c r="F57" s="235"/>
    </row>
    <row r="58" spans="1:6" ht="25.5" hidden="1" thickBot="1">
      <c r="A58" s="176" t="s">
        <v>754</v>
      </c>
      <c r="B58" s="226"/>
      <c r="C58" s="230"/>
      <c r="D58" s="230"/>
      <c r="E58" s="232"/>
      <c r="F58" s="226"/>
    </row>
    <row r="59" spans="1:6" ht="152.25" hidden="1" customHeight="1">
      <c r="A59" s="177"/>
      <c r="B59" s="225" t="s">
        <v>750</v>
      </c>
      <c r="C59" s="229">
        <v>1</v>
      </c>
      <c r="D59" s="229">
        <v>1</v>
      </c>
      <c r="E59" s="231" t="s">
        <v>707</v>
      </c>
      <c r="F59" s="225" t="s">
        <v>751</v>
      </c>
    </row>
    <row r="60" spans="1:6" hidden="1">
      <c r="A60" s="177"/>
      <c r="B60" s="235"/>
      <c r="C60" s="237"/>
      <c r="D60" s="237"/>
      <c r="E60" s="238"/>
      <c r="F60" s="235"/>
    </row>
    <row r="61" spans="1:6" hidden="1">
      <c r="A61" s="177"/>
      <c r="B61" s="235"/>
      <c r="C61" s="237"/>
      <c r="D61" s="237"/>
      <c r="E61" s="238"/>
      <c r="F61" s="235"/>
    </row>
    <row r="62" spans="1:6" hidden="1">
      <c r="A62" s="177"/>
      <c r="B62" s="235"/>
      <c r="C62" s="237"/>
      <c r="D62" s="237"/>
      <c r="E62" s="238"/>
      <c r="F62" s="235"/>
    </row>
    <row r="63" spans="1:6" ht="33.75" hidden="1" thickBot="1">
      <c r="A63" s="176" t="s">
        <v>755</v>
      </c>
      <c r="B63" s="226"/>
      <c r="C63" s="230"/>
      <c r="D63" s="230"/>
      <c r="E63" s="232"/>
      <c r="F63" s="226"/>
    </row>
    <row r="64" spans="1:6" hidden="1">
      <c r="A64" s="177"/>
      <c r="B64" s="225" t="s">
        <v>756</v>
      </c>
      <c r="C64" s="229">
        <v>0.95</v>
      </c>
      <c r="D64" s="229">
        <v>0.9</v>
      </c>
      <c r="E64" s="231" t="s">
        <v>707</v>
      </c>
      <c r="F64" s="188" t="s">
        <v>757</v>
      </c>
    </row>
    <row r="65" spans="1:6" ht="41.25" hidden="1">
      <c r="A65" s="177"/>
      <c r="B65" s="235"/>
      <c r="C65" s="237"/>
      <c r="D65" s="237"/>
      <c r="E65" s="238"/>
      <c r="F65" s="188" t="s">
        <v>758</v>
      </c>
    </row>
    <row r="66" spans="1:6" ht="33" hidden="1">
      <c r="A66" s="177"/>
      <c r="B66" s="235"/>
      <c r="C66" s="237"/>
      <c r="D66" s="237"/>
      <c r="E66" s="238"/>
      <c r="F66" s="188" t="s">
        <v>759</v>
      </c>
    </row>
    <row r="67" spans="1:6" ht="49.5" hidden="1">
      <c r="A67" s="177"/>
      <c r="B67" s="235"/>
      <c r="C67" s="237"/>
      <c r="D67" s="237"/>
      <c r="E67" s="238"/>
      <c r="F67" s="188" t="s">
        <v>760</v>
      </c>
    </row>
    <row r="68" spans="1:6" ht="16.5" hidden="1">
      <c r="A68" s="177"/>
      <c r="B68" s="235"/>
      <c r="C68" s="237"/>
      <c r="D68" s="237"/>
      <c r="E68" s="238"/>
      <c r="F68" s="188" t="s">
        <v>761</v>
      </c>
    </row>
    <row r="69" spans="1:6" ht="41.25" hidden="1">
      <c r="A69" s="177"/>
      <c r="B69" s="235"/>
      <c r="C69" s="237"/>
      <c r="D69" s="237"/>
      <c r="E69" s="238"/>
      <c r="F69" s="188" t="s">
        <v>762</v>
      </c>
    </row>
    <row r="70" spans="1:6" ht="25.5" hidden="1" thickBot="1">
      <c r="A70" s="176" t="s">
        <v>763</v>
      </c>
      <c r="B70" s="226"/>
      <c r="C70" s="230"/>
      <c r="D70" s="230"/>
      <c r="E70" s="232"/>
      <c r="F70" s="183" t="s">
        <v>764</v>
      </c>
    </row>
    <row r="71" spans="1:6" ht="99.75" hidden="1" thickBot="1">
      <c r="A71" s="176" t="s">
        <v>765</v>
      </c>
      <c r="B71" s="183" t="s">
        <v>766</v>
      </c>
      <c r="C71" s="184">
        <v>1</v>
      </c>
      <c r="D71" s="184">
        <v>1</v>
      </c>
      <c r="E71" s="185" t="s">
        <v>707</v>
      </c>
      <c r="F71" s="183" t="s">
        <v>751</v>
      </c>
    </row>
    <row r="72" spans="1:6" ht="180" hidden="1" customHeight="1">
      <c r="A72" s="177"/>
      <c r="B72" s="225" t="s">
        <v>750</v>
      </c>
      <c r="C72" s="229">
        <v>1</v>
      </c>
      <c r="D72" s="229">
        <v>1</v>
      </c>
      <c r="E72" s="231" t="s">
        <v>707</v>
      </c>
      <c r="F72" s="225" t="s">
        <v>751</v>
      </c>
    </row>
    <row r="73" spans="1:6" hidden="1">
      <c r="A73" s="177"/>
      <c r="B73" s="235"/>
      <c r="C73" s="237"/>
      <c r="D73" s="237"/>
      <c r="E73" s="238"/>
      <c r="F73" s="235"/>
    </row>
    <row r="74" spans="1:6" hidden="1">
      <c r="A74" s="177"/>
      <c r="B74" s="235"/>
      <c r="C74" s="237"/>
      <c r="D74" s="237"/>
      <c r="E74" s="238"/>
      <c r="F74" s="235"/>
    </row>
    <row r="75" spans="1:6" hidden="1">
      <c r="A75" s="177"/>
      <c r="B75" s="235"/>
      <c r="C75" s="237"/>
      <c r="D75" s="237"/>
      <c r="E75" s="238"/>
      <c r="F75" s="235"/>
    </row>
    <row r="76" spans="1:6" hidden="1">
      <c r="A76" s="177"/>
      <c r="B76" s="235"/>
      <c r="C76" s="237"/>
      <c r="D76" s="237"/>
      <c r="E76" s="238"/>
      <c r="F76" s="235"/>
    </row>
    <row r="77" spans="1:6" hidden="1">
      <c r="A77" s="177"/>
      <c r="B77" s="235"/>
      <c r="C77" s="237"/>
      <c r="D77" s="237"/>
      <c r="E77" s="238"/>
      <c r="F77" s="235"/>
    </row>
    <row r="78" spans="1:6" ht="25.5" hidden="1" thickBot="1">
      <c r="A78" s="176" t="s">
        <v>767</v>
      </c>
      <c r="B78" s="226"/>
      <c r="C78" s="230"/>
      <c r="D78" s="230"/>
      <c r="E78" s="232"/>
      <c r="F78" s="226"/>
    </row>
    <row r="79" spans="1:6" ht="79.5" hidden="1" customHeight="1">
      <c r="A79" s="177"/>
      <c r="B79" s="188"/>
      <c r="C79" s="229">
        <v>1</v>
      </c>
      <c r="D79" s="229">
        <v>1</v>
      </c>
      <c r="E79" s="231" t="s">
        <v>707</v>
      </c>
      <c r="F79" s="225" t="s">
        <v>751</v>
      </c>
    </row>
    <row r="80" spans="1:6" hidden="1">
      <c r="A80" s="177"/>
      <c r="B80" s="188"/>
      <c r="C80" s="237"/>
      <c r="D80" s="237"/>
      <c r="E80" s="238"/>
      <c r="F80" s="235"/>
    </row>
    <row r="81" spans="1:6" hidden="1">
      <c r="A81" s="177"/>
      <c r="B81" s="188"/>
      <c r="C81" s="237"/>
      <c r="D81" s="237"/>
      <c r="E81" s="238"/>
      <c r="F81" s="235"/>
    </row>
    <row r="82" spans="1:6" hidden="1">
      <c r="A82" s="177"/>
      <c r="B82" s="188"/>
      <c r="C82" s="237"/>
      <c r="D82" s="237"/>
      <c r="E82" s="238"/>
      <c r="F82" s="235"/>
    </row>
    <row r="83" spans="1:6" ht="33" hidden="1">
      <c r="A83" s="177" t="s">
        <v>768</v>
      </c>
      <c r="B83" s="188"/>
      <c r="C83" s="237"/>
      <c r="D83" s="237"/>
      <c r="E83" s="238"/>
      <c r="F83" s="235"/>
    </row>
    <row r="84" spans="1:6" hidden="1">
      <c r="A84" s="189"/>
      <c r="B84" s="188"/>
      <c r="C84" s="237"/>
      <c r="D84" s="237"/>
      <c r="E84" s="238"/>
      <c r="F84" s="235"/>
    </row>
    <row r="85" spans="1:6" ht="25.5" hidden="1" thickBot="1">
      <c r="A85" s="190"/>
      <c r="B85" s="183" t="s">
        <v>753</v>
      </c>
      <c r="C85" s="230"/>
      <c r="D85" s="230"/>
      <c r="E85" s="232"/>
      <c r="F85" s="226"/>
    </row>
    <row r="86" spans="1:6" ht="50.25" hidden="1" thickBot="1">
      <c r="A86" s="176" t="s">
        <v>769</v>
      </c>
      <c r="B86" s="183" t="s">
        <v>770</v>
      </c>
      <c r="C86" s="184">
        <v>0.9</v>
      </c>
      <c r="D86" s="184">
        <v>0.9</v>
      </c>
      <c r="E86" s="185" t="s">
        <v>707</v>
      </c>
      <c r="F86" s="183" t="s">
        <v>771</v>
      </c>
    </row>
    <row r="87" spans="1:6" ht="33.75" hidden="1" thickBot="1">
      <c r="A87" s="176" t="s">
        <v>772</v>
      </c>
      <c r="B87" s="183" t="s">
        <v>773</v>
      </c>
      <c r="C87" s="184">
        <v>1</v>
      </c>
      <c r="D87" s="184">
        <v>1</v>
      </c>
      <c r="E87" s="185" t="s">
        <v>678</v>
      </c>
      <c r="F87" s="183" t="s">
        <v>774</v>
      </c>
    </row>
    <row r="88" spans="1:6" ht="33.75" hidden="1" thickBot="1">
      <c r="A88" s="176" t="s">
        <v>775</v>
      </c>
      <c r="B88" s="183" t="s">
        <v>776</v>
      </c>
      <c r="C88" s="184">
        <v>1</v>
      </c>
      <c r="D88" s="184">
        <v>1</v>
      </c>
      <c r="E88" s="185" t="s">
        <v>678</v>
      </c>
      <c r="F88" s="183" t="s">
        <v>777</v>
      </c>
    </row>
    <row r="89" spans="1:6" ht="25.5" hidden="1" thickBot="1">
      <c r="A89" s="176" t="s">
        <v>778</v>
      </c>
      <c r="B89" s="183" t="s">
        <v>779</v>
      </c>
      <c r="C89" s="184">
        <v>1</v>
      </c>
      <c r="D89" s="184">
        <v>1</v>
      </c>
      <c r="E89" s="185" t="s">
        <v>678</v>
      </c>
      <c r="F89" s="183" t="s">
        <v>780</v>
      </c>
    </row>
    <row r="90" spans="1:6" ht="42" hidden="1" thickBot="1">
      <c r="A90" s="176" t="s">
        <v>781</v>
      </c>
      <c r="B90" s="183" t="s">
        <v>782</v>
      </c>
      <c r="C90" s="184">
        <v>1</v>
      </c>
      <c r="D90" s="184">
        <v>1</v>
      </c>
      <c r="E90" s="185" t="s">
        <v>678</v>
      </c>
      <c r="F90" s="183" t="s">
        <v>783</v>
      </c>
    </row>
    <row r="91" spans="1:6" ht="33.75" hidden="1" thickBot="1">
      <c r="A91" s="176" t="s">
        <v>784</v>
      </c>
      <c r="B91" s="183" t="s">
        <v>785</v>
      </c>
      <c r="C91" s="184">
        <v>0.95</v>
      </c>
      <c r="D91" s="184">
        <v>0.95</v>
      </c>
      <c r="E91" s="185" t="s">
        <v>678</v>
      </c>
      <c r="F91" s="183" t="s">
        <v>786</v>
      </c>
    </row>
    <row r="92" spans="1:6" ht="60.75" hidden="1" thickBot="1">
      <c r="A92" s="191" t="s">
        <v>787</v>
      </c>
      <c r="B92" s="192" t="s">
        <v>788</v>
      </c>
      <c r="C92" s="193">
        <v>0.5</v>
      </c>
      <c r="D92" s="193">
        <v>0.5</v>
      </c>
      <c r="E92" s="194" t="s">
        <v>152</v>
      </c>
      <c r="F92" s="192" t="s">
        <v>789</v>
      </c>
    </row>
    <row r="93" spans="1:6" ht="144.75" hidden="1" customHeight="1" thickBot="1">
      <c r="A93" s="191" t="s">
        <v>790</v>
      </c>
      <c r="B93" s="192" t="s">
        <v>791</v>
      </c>
      <c r="C93" s="193">
        <v>0.5</v>
      </c>
      <c r="D93" s="193">
        <v>0.5</v>
      </c>
      <c r="E93" s="194" t="s">
        <v>152</v>
      </c>
      <c r="F93" s="192" t="s">
        <v>792</v>
      </c>
    </row>
    <row r="94" spans="1:6" ht="25.5" hidden="1" thickBot="1">
      <c r="A94" s="176" t="s">
        <v>793</v>
      </c>
      <c r="B94" s="183" t="s">
        <v>794</v>
      </c>
      <c r="C94" s="184">
        <v>0.95</v>
      </c>
      <c r="D94" s="184">
        <v>0.95</v>
      </c>
      <c r="E94" s="185" t="s">
        <v>678</v>
      </c>
      <c r="F94" s="183" t="s">
        <v>795</v>
      </c>
    </row>
    <row r="95" spans="1:6" ht="182.25" hidden="1" customHeight="1">
      <c r="A95" s="227" t="s">
        <v>796</v>
      </c>
      <c r="B95" s="225" t="s">
        <v>797</v>
      </c>
      <c r="C95" s="229">
        <v>1</v>
      </c>
      <c r="D95" s="229">
        <v>1</v>
      </c>
      <c r="E95" s="231" t="s">
        <v>678</v>
      </c>
      <c r="F95" s="225" t="s">
        <v>798</v>
      </c>
    </row>
    <row r="96" spans="1:6" ht="15.75" hidden="1" thickBot="1">
      <c r="A96" s="228"/>
      <c r="B96" s="226"/>
      <c r="C96" s="230"/>
      <c r="D96" s="230"/>
      <c r="E96" s="232"/>
      <c r="F96" s="226"/>
    </row>
    <row r="97" spans="1:6" ht="50.25" hidden="1" thickBot="1">
      <c r="A97" s="176" t="s">
        <v>799</v>
      </c>
      <c r="B97" s="183" t="s">
        <v>800</v>
      </c>
      <c r="C97" s="184">
        <v>1</v>
      </c>
      <c r="D97" s="184">
        <v>1</v>
      </c>
      <c r="E97" s="185" t="s">
        <v>678</v>
      </c>
      <c r="F97" s="183" t="s">
        <v>801</v>
      </c>
    </row>
    <row r="98" spans="1:6" ht="75" hidden="1" thickBot="1">
      <c r="A98" s="176" t="s">
        <v>802</v>
      </c>
      <c r="B98" s="183" t="s">
        <v>803</v>
      </c>
      <c r="C98" s="184">
        <v>1</v>
      </c>
      <c r="D98" s="184">
        <v>1</v>
      </c>
      <c r="E98" s="185" t="s">
        <v>678</v>
      </c>
      <c r="F98" s="183" t="s">
        <v>804</v>
      </c>
    </row>
    <row r="99" spans="1:6" ht="33.75" hidden="1" thickBot="1">
      <c r="A99" s="176" t="s">
        <v>805</v>
      </c>
      <c r="B99" s="183" t="s">
        <v>806</v>
      </c>
      <c r="C99" s="184">
        <v>1</v>
      </c>
      <c r="D99" s="184">
        <v>1</v>
      </c>
      <c r="E99" s="185" t="s">
        <v>678</v>
      </c>
      <c r="F99" s="183" t="s">
        <v>807</v>
      </c>
    </row>
    <row r="100" spans="1:6" ht="42" hidden="1" thickBot="1">
      <c r="A100" s="176" t="s">
        <v>808</v>
      </c>
      <c r="B100" s="183" t="s">
        <v>809</v>
      </c>
      <c r="C100" s="184">
        <v>1</v>
      </c>
      <c r="D100" s="184">
        <v>1</v>
      </c>
      <c r="E100" s="185" t="s">
        <v>678</v>
      </c>
      <c r="F100" s="183" t="s">
        <v>810</v>
      </c>
    </row>
    <row r="101" spans="1:6" ht="50.25" hidden="1" thickBot="1">
      <c r="A101" s="176" t="s">
        <v>811</v>
      </c>
      <c r="B101" s="183" t="s">
        <v>806</v>
      </c>
      <c r="C101" s="184">
        <v>1</v>
      </c>
      <c r="D101" s="184">
        <v>1</v>
      </c>
      <c r="E101" s="185" t="s">
        <v>678</v>
      </c>
      <c r="F101" s="183" t="s">
        <v>807</v>
      </c>
    </row>
    <row r="102" spans="1:6" ht="42" hidden="1" thickBot="1">
      <c r="A102" s="176" t="s">
        <v>812</v>
      </c>
      <c r="B102" s="183" t="s">
        <v>813</v>
      </c>
      <c r="C102" s="184">
        <v>1</v>
      </c>
      <c r="D102" s="184">
        <v>1</v>
      </c>
      <c r="E102" s="185" t="s">
        <v>678</v>
      </c>
      <c r="F102" s="183" t="s">
        <v>814</v>
      </c>
    </row>
    <row r="103" spans="1:6" ht="36" hidden="1">
      <c r="A103" s="245" t="s">
        <v>815</v>
      </c>
      <c r="B103" s="246" t="s">
        <v>816</v>
      </c>
      <c r="C103" s="247">
        <v>0</v>
      </c>
      <c r="D103" s="247">
        <v>0</v>
      </c>
      <c r="E103" s="248" t="s">
        <v>817</v>
      </c>
      <c r="F103" s="195" t="s">
        <v>818</v>
      </c>
    </row>
    <row r="104" spans="1:6" ht="33.75" hidden="1" thickBot="1">
      <c r="A104" s="228"/>
      <c r="B104" s="226"/>
      <c r="C104" s="230"/>
      <c r="D104" s="230"/>
      <c r="E104" s="232"/>
      <c r="F104" s="183" t="s">
        <v>819</v>
      </c>
    </row>
    <row r="105" spans="1:6" ht="105.75" hidden="1" customHeight="1">
      <c r="A105" s="245" t="s">
        <v>820</v>
      </c>
      <c r="B105" s="246" t="s">
        <v>816</v>
      </c>
      <c r="C105" s="247">
        <v>0</v>
      </c>
      <c r="D105" s="247">
        <v>0</v>
      </c>
      <c r="E105" s="248" t="s">
        <v>817</v>
      </c>
      <c r="F105" s="195" t="s">
        <v>818</v>
      </c>
    </row>
    <row r="106" spans="1:6" ht="41.25" hidden="1">
      <c r="A106" s="236"/>
      <c r="B106" s="235"/>
      <c r="C106" s="237"/>
      <c r="D106" s="237"/>
      <c r="E106" s="238"/>
      <c r="F106" s="188" t="s">
        <v>821</v>
      </c>
    </row>
    <row r="107" spans="1:6" ht="15.75" hidden="1" thickBot="1">
      <c r="A107" s="228"/>
      <c r="B107" s="226"/>
      <c r="C107" s="230"/>
      <c r="D107" s="230"/>
      <c r="E107" s="232"/>
      <c r="F107" s="183"/>
    </row>
    <row r="108" spans="1:6" ht="50.25" hidden="1" thickBot="1">
      <c r="A108" s="176" t="s">
        <v>822</v>
      </c>
      <c r="B108" s="183" t="s">
        <v>823</v>
      </c>
      <c r="C108" s="184">
        <v>1</v>
      </c>
      <c r="D108" s="184">
        <v>1</v>
      </c>
      <c r="E108" s="185" t="s">
        <v>678</v>
      </c>
      <c r="F108" s="183" t="s">
        <v>801</v>
      </c>
    </row>
    <row r="109" spans="1:6" ht="50.25" hidden="1" thickBot="1">
      <c r="A109" s="176" t="s">
        <v>822</v>
      </c>
      <c r="B109" s="183" t="s">
        <v>824</v>
      </c>
      <c r="C109" s="184">
        <v>1</v>
      </c>
      <c r="D109" s="184">
        <v>1</v>
      </c>
      <c r="E109" s="185" t="s">
        <v>678</v>
      </c>
      <c r="F109" s="183" t="s">
        <v>801</v>
      </c>
    </row>
    <row r="110" spans="1:6" ht="50.25" hidden="1" thickBot="1">
      <c r="A110" s="176" t="s">
        <v>822</v>
      </c>
      <c r="B110" s="183" t="s">
        <v>800</v>
      </c>
      <c r="C110" s="184">
        <v>1</v>
      </c>
      <c r="D110" s="184">
        <v>1</v>
      </c>
      <c r="E110" s="185" t="s">
        <v>678</v>
      </c>
      <c r="F110" s="183" t="s">
        <v>801</v>
      </c>
    </row>
    <row r="111" spans="1:6" ht="33.75" hidden="1" thickBot="1">
      <c r="A111" s="176" t="s">
        <v>825</v>
      </c>
      <c r="B111" s="183" t="s">
        <v>806</v>
      </c>
      <c r="C111" s="184">
        <v>1</v>
      </c>
      <c r="D111" s="184">
        <v>1</v>
      </c>
      <c r="E111" s="185" t="s">
        <v>678</v>
      </c>
      <c r="F111" s="183" t="s">
        <v>807</v>
      </c>
    </row>
    <row r="112" spans="1:6" ht="16.5" hidden="1">
      <c r="A112" s="227" t="s">
        <v>825</v>
      </c>
      <c r="B112" s="225" t="s">
        <v>826</v>
      </c>
      <c r="C112" s="229">
        <v>1</v>
      </c>
      <c r="D112" s="229">
        <v>1</v>
      </c>
      <c r="E112" s="231" t="s">
        <v>678</v>
      </c>
      <c r="F112" s="188" t="s">
        <v>827</v>
      </c>
    </row>
    <row r="113" spans="1:6" ht="41.25" hidden="1">
      <c r="A113" s="236"/>
      <c r="B113" s="235"/>
      <c r="C113" s="237"/>
      <c r="D113" s="237"/>
      <c r="E113" s="238"/>
      <c r="F113" s="188" t="s">
        <v>828</v>
      </c>
    </row>
    <row r="114" spans="1:6" hidden="1">
      <c r="A114" s="236"/>
      <c r="B114" s="235"/>
      <c r="C114" s="237"/>
      <c r="D114" s="237"/>
      <c r="E114" s="238"/>
      <c r="F114" s="188"/>
    </row>
    <row r="115" spans="1:6" hidden="1">
      <c r="A115" s="236"/>
      <c r="B115" s="235"/>
      <c r="C115" s="237"/>
      <c r="D115" s="237"/>
      <c r="E115" s="238"/>
      <c r="F115" s="188"/>
    </row>
    <row r="116" spans="1:6" ht="16.5" hidden="1">
      <c r="A116" s="236"/>
      <c r="B116" s="235"/>
      <c r="C116" s="237"/>
      <c r="D116" s="237"/>
      <c r="E116" s="238"/>
      <c r="F116" s="188" t="s">
        <v>829</v>
      </c>
    </row>
    <row r="117" spans="1:6" hidden="1">
      <c r="A117" s="236"/>
      <c r="B117" s="235"/>
      <c r="C117" s="237"/>
      <c r="D117" s="237"/>
      <c r="E117" s="238"/>
      <c r="F117" s="188"/>
    </row>
    <row r="118" spans="1:6" ht="17.25" hidden="1" thickBot="1">
      <c r="A118" s="228"/>
      <c r="B118" s="226"/>
      <c r="C118" s="230"/>
      <c r="D118" s="230"/>
      <c r="E118" s="232"/>
      <c r="F118" s="183" t="s">
        <v>830</v>
      </c>
    </row>
    <row r="119" spans="1:6" ht="162" hidden="1" customHeight="1" thickBot="1">
      <c r="A119" s="191" t="s">
        <v>831</v>
      </c>
      <c r="B119" s="192" t="s">
        <v>832</v>
      </c>
      <c r="C119" s="193">
        <v>0</v>
      </c>
      <c r="D119" s="193">
        <v>0</v>
      </c>
      <c r="E119" s="194" t="s">
        <v>817</v>
      </c>
      <c r="F119" s="192" t="s">
        <v>833</v>
      </c>
    </row>
    <row r="120" spans="1:6" ht="33.75" hidden="1" thickBot="1">
      <c r="A120" s="176" t="s">
        <v>834</v>
      </c>
      <c r="B120" s="183" t="s">
        <v>835</v>
      </c>
      <c r="C120" s="184">
        <v>1</v>
      </c>
      <c r="D120" s="184">
        <v>1</v>
      </c>
      <c r="E120" s="185" t="s">
        <v>678</v>
      </c>
      <c r="F120" s="183" t="s">
        <v>836</v>
      </c>
    </row>
    <row r="121" spans="1:6" ht="24.75" hidden="1">
      <c r="A121" s="227" t="s">
        <v>837</v>
      </c>
      <c r="B121" s="225" t="s">
        <v>838</v>
      </c>
      <c r="C121" s="229">
        <v>1</v>
      </c>
      <c r="D121" s="229">
        <v>1</v>
      </c>
      <c r="E121" s="231" t="s">
        <v>678</v>
      </c>
      <c r="F121" s="188" t="s">
        <v>839</v>
      </c>
    </row>
    <row r="122" spans="1:6" ht="33" hidden="1">
      <c r="A122" s="236"/>
      <c r="B122" s="235"/>
      <c r="C122" s="237"/>
      <c r="D122" s="237"/>
      <c r="E122" s="238"/>
      <c r="F122" s="188" t="s">
        <v>840</v>
      </c>
    </row>
    <row r="123" spans="1:6" hidden="1">
      <c r="A123" s="236"/>
      <c r="B123" s="235"/>
      <c r="C123" s="237"/>
      <c r="D123" s="237"/>
      <c r="E123" s="238"/>
      <c r="F123" s="188"/>
    </row>
    <row r="124" spans="1:6" hidden="1">
      <c r="A124" s="236"/>
      <c r="B124" s="235"/>
      <c r="C124" s="237"/>
      <c r="D124" s="237"/>
      <c r="E124" s="238"/>
      <c r="F124" s="188"/>
    </row>
    <row r="125" spans="1:6" ht="16.5" hidden="1">
      <c r="A125" s="236"/>
      <c r="B125" s="235"/>
      <c r="C125" s="237"/>
      <c r="D125" s="237"/>
      <c r="E125" s="238"/>
      <c r="F125" s="188" t="s">
        <v>829</v>
      </c>
    </row>
    <row r="126" spans="1:6" hidden="1">
      <c r="A126" s="236"/>
      <c r="B126" s="235"/>
      <c r="C126" s="237"/>
      <c r="D126" s="237"/>
      <c r="E126" s="238"/>
      <c r="F126" s="188"/>
    </row>
    <row r="127" spans="1:6" ht="16.5" hidden="1">
      <c r="A127" s="236"/>
      <c r="B127" s="235"/>
      <c r="C127" s="237"/>
      <c r="D127" s="237"/>
      <c r="E127" s="238"/>
      <c r="F127" s="188" t="s">
        <v>830</v>
      </c>
    </row>
    <row r="128" spans="1:6" hidden="1">
      <c r="A128" s="236"/>
      <c r="B128" s="235"/>
      <c r="C128" s="237"/>
      <c r="D128" s="237"/>
      <c r="E128" s="238"/>
      <c r="F128" s="188"/>
    </row>
    <row r="129" spans="1:6" ht="33" hidden="1">
      <c r="A129" s="236"/>
      <c r="B129" s="235"/>
      <c r="C129" s="237"/>
      <c r="D129" s="237"/>
      <c r="E129" s="238"/>
      <c r="F129" s="188" t="s">
        <v>841</v>
      </c>
    </row>
    <row r="130" spans="1:6" hidden="1">
      <c r="A130" s="236"/>
      <c r="B130" s="235"/>
      <c r="C130" s="237"/>
      <c r="D130" s="237"/>
      <c r="E130" s="238"/>
      <c r="F130" s="188"/>
    </row>
    <row r="131" spans="1:6" ht="17.25" hidden="1" thickBot="1">
      <c r="A131" s="228"/>
      <c r="B131" s="226"/>
      <c r="C131" s="230"/>
      <c r="D131" s="230"/>
      <c r="E131" s="232"/>
      <c r="F131" s="183" t="s">
        <v>842</v>
      </c>
    </row>
    <row r="132" spans="1:6" ht="33.75" hidden="1" thickBot="1">
      <c r="A132" s="176" t="s">
        <v>843</v>
      </c>
      <c r="B132" s="183" t="s">
        <v>806</v>
      </c>
      <c r="C132" s="184">
        <v>1</v>
      </c>
      <c r="D132" s="184">
        <v>1</v>
      </c>
      <c r="E132" s="185" t="s">
        <v>678</v>
      </c>
      <c r="F132" s="183" t="s">
        <v>844</v>
      </c>
    </row>
    <row r="133" spans="1:6" ht="42" hidden="1" thickBot="1">
      <c r="A133" s="176" t="s">
        <v>845</v>
      </c>
      <c r="B133" s="183" t="s">
        <v>806</v>
      </c>
      <c r="C133" s="184">
        <v>1</v>
      </c>
      <c r="D133" s="184">
        <v>1</v>
      </c>
      <c r="E133" s="185" t="s">
        <v>678</v>
      </c>
      <c r="F133" s="183" t="s">
        <v>846</v>
      </c>
    </row>
    <row r="134" spans="1:6" ht="83.25" hidden="1" thickBot="1">
      <c r="A134" s="176" t="s">
        <v>847</v>
      </c>
      <c r="B134" s="183" t="s">
        <v>848</v>
      </c>
      <c r="C134" s="184">
        <v>1</v>
      </c>
      <c r="D134" s="184">
        <v>1</v>
      </c>
      <c r="E134" s="185" t="s">
        <v>707</v>
      </c>
      <c r="F134" s="183" t="s">
        <v>849</v>
      </c>
    </row>
    <row r="135" spans="1:6" ht="24" hidden="1" customHeight="1">
      <c r="A135" s="177"/>
      <c r="B135" s="225" t="s">
        <v>850</v>
      </c>
      <c r="C135" s="229">
        <v>0.95</v>
      </c>
      <c r="D135" s="229">
        <v>0.95</v>
      </c>
      <c r="E135" s="231" t="s">
        <v>707</v>
      </c>
      <c r="F135" s="233" t="s">
        <v>851</v>
      </c>
    </row>
    <row r="136" spans="1:6" ht="25.5" hidden="1" thickBot="1">
      <c r="A136" s="176" t="s">
        <v>852</v>
      </c>
      <c r="B136" s="226"/>
      <c r="C136" s="230"/>
      <c r="D136" s="230"/>
      <c r="E136" s="232"/>
      <c r="F136" s="234"/>
    </row>
    <row r="137" spans="1:6" ht="33.75" hidden="1" thickBot="1">
      <c r="A137" s="176" t="s">
        <v>852</v>
      </c>
      <c r="B137" s="183" t="s">
        <v>853</v>
      </c>
      <c r="C137" s="184">
        <v>0.95</v>
      </c>
      <c r="D137" s="184">
        <v>0.95</v>
      </c>
      <c r="E137" s="185" t="s">
        <v>707</v>
      </c>
      <c r="F137" s="183" t="s">
        <v>854</v>
      </c>
    </row>
    <row r="138" spans="1:6" ht="25.5" hidden="1" thickBot="1">
      <c r="A138" s="176" t="s">
        <v>855</v>
      </c>
      <c r="B138" s="183" t="s">
        <v>856</v>
      </c>
      <c r="C138" s="184">
        <v>0.95</v>
      </c>
      <c r="D138" s="184">
        <v>1</v>
      </c>
      <c r="E138" s="185" t="s">
        <v>707</v>
      </c>
      <c r="F138" s="183" t="s">
        <v>857</v>
      </c>
    </row>
    <row r="139" spans="1:6" ht="123" hidden="1" customHeight="1">
      <c r="A139" s="227" t="s">
        <v>858</v>
      </c>
      <c r="B139" s="225" t="s">
        <v>806</v>
      </c>
      <c r="C139" s="229">
        <v>0.9</v>
      </c>
      <c r="D139" s="229">
        <v>0.95</v>
      </c>
      <c r="E139" s="231" t="s">
        <v>678</v>
      </c>
      <c r="F139" s="196" t="s">
        <v>859</v>
      </c>
    </row>
    <row r="140" spans="1:6" ht="15.75" hidden="1" thickBot="1">
      <c r="A140" s="228"/>
      <c r="B140" s="226"/>
      <c r="C140" s="230"/>
      <c r="D140" s="230"/>
      <c r="E140" s="232"/>
      <c r="F140" s="183" t="s">
        <v>860</v>
      </c>
    </row>
    <row r="141" spans="1:6" ht="98.25" hidden="1" customHeight="1">
      <c r="A141" s="227" t="s">
        <v>861</v>
      </c>
      <c r="B141" s="225" t="s">
        <v>862</v>
      </c>
      <c r="C141" s="229">
        <v>0.9</v>
      </c>
      <c r="D141" s="229">
        <v>0.9</v>
      </c>
      <c r="E141" s="231" t="s">
        <v>678</v>
      </c>
      <c r="F141" s="188" t="s">
        <v>863</v>
      </c>
    </row>
    <row r="142" spans="1:6" ht="17.25" hidden="1" thickBot="1">
      <c r="A142" s="228"/>
      <c r="B142" s="226"/>
      <c r="C142" s="230"/>
      <c r="D142" s="230"/>
      <c r="E142" s="232"/>
      <c r="F142" s="183" t="s">
        <v>864</v>
      </c>
    </row>
    <row r="143" spans="1:6" ht="126" hidden="1" customHeight="1">
      <c r="A143" s="227" t="s">
        <v>861</v>
      </c>
      <c r="B143" s="225" t="s">
        <v>865</v>
      </c>
      <c r="C143" s="229">
        <v>0.95</v>
      </c>
      <c r="D143" s="229">
        <v>0.92</v>
      </c>
      <c r="E143" s="231" t="s">
        <v>678</v>
      </c>
      <c r="F143" s="225" t="s">
        <v>866</v>
      </c>
    </row>
    <row r="144" spans="1:6" hidden="1">
      <c r="A144" s="236"/>
      <c r="B144" s="235"/>
      <c r="C144" s="237"/>
      <c r="D144" s="237"/>
      <c r="E144" s="238"/>
      <c r="F144" s="235"/>
    </row>
    <row r="145" spans="1:6" ht="15.75" hidden="1" thickBot="1">
      <c r="A145" s="228"/>
      <c r="B145" s="226"/>
      <c r="C145" s="230"/>
      <c r="D145" s="230"/>
      <c r="E145" s="232"/>
      <c r="F145" s="226"/>
    </row>
    <row r="146" spans="1:6" ht="58.5" hidden="1" thickBot="1">
      <c r="A146" s="176" t="s">
        <v>867</v>
      </c>
      <c r="B146" s="183" t="s">
        <v>868</v>
      </c>
      <c r="C146" s="184">
        <v>1</v>
      </c>
      <c r="D146" s="184">
        <v>1</v>
      </c>
      <c r="E146" s="185" t="s">
        <v>707</v>
      </c>
      <c r="F146" s="183" t="s">
        <v>869</v>
      </c>
    </row>
    <row r="147" spans="1:6" ht="170.25" hidden="1" customHeight="1" thickBot="1">
      <c r="A147" s="191" t="s">
        <v>870</v>
      </c>
      <c r="B147" s="192" t="s">
        <v>871</v>
      </c>
      <c r="C147" s="193">
        <v>0</v>
      </c>
      <c r="D147" s="193">
        <v>0</v>
      </c>
      <c r="E147" s="194" t="s">
        <v>872</v>
      </c>
      <c r="F147" s="192" t="s">
        <v>873</v>
      </c>
    </row>
    <row r="148" spans="1:6" ht="58.5" hidden="1" thickBot="1">
      <c r="A148" s="176" t="s">
        <v>874</v>
      </c>
      <c r="B148" s="183" t="s">
        <v>875</v>
      </c>
      <c r="C148" s="184">
        <v>1</v>
      </c>
      <c r="D148" s="184">
        <v>1</v>
      </c>
      <c r="E148" s="185" t="s">
        <v>707</v>
      </c>
      <c r="F148" s="183" t="s">
        <v>876</v>
      </c>
    </row>
    <row r="149" spans="1:6" ht="108" hidden="1" thickBot="1">
      <c r="A149" s="176" t="s">
        <v>877</v>
      </c>
      <c r="B149" s="183" t="s">
        <v>878</v>
      </c>
      <c r="C149" s="184">
        <v>1</v>
      </c>
      <c r="D149" s="184">
        <v>1</v>
      </c>
      <c r="E149" s="185" t="s">
        <v>707</v>
      </c>
      <c r="F149" s="183" t="s">
        <v>879</v>
      </c>
    </row>
    <row r="150" spans="1:6" ht="58.5" hidden="1" thickBot="1">
      <c r="A150" s="176" t="s">
        <v>880</v>
      </c>
      <c r="B150" s="183" t="s">
        <v>881</v>
      </c>
      <c r="C150" s="184">
        <v>1</v>
      </c>
      <c r="D150" s="184">
        <v>1</v>
      </c>
      <c r="E150" s="185" t="s">
        <v>707</v>
      </c>
      <c r="F150" s="183" t="s">
        <v>882</v>
      </c>
    </row>
    <row r="151" spans="1:6" ht="58.5" hidden="1" thickBot="1">
      <c r="A151" s="176" t="s">
        <v>883</v>
      </c>
      <c r="B151" s="183" t="s">
        <v>884</v>
      </c>
      <c r="C151" s="184">
        <v>1</v>
      </c>
      <c r="D151" s="184">
        <v>1</v>
      </c>
      <c r="E151" s="185" t="s">
        <v>707</v>
      </c>
      <c r="F151" s="183" t="s">
        <v>885</v>
      </c>
    </row>
    <row r="152" spans="1:6" ht="116.25" hidden="1" thickBot="1">
      <c r="A152" s="176" t="s">
        <v>886</v>
      </c>
      <c r="B152" s="183" t="s">
        <v>887</v>
      </c>
      <c r="C152" s="184">
        <v>1</v>
      </c>
      <c r="D152" s="184">
        <v>1</v>
      </c>
      <c r="E152" s="185" t="s">
        <v>707</v>
      </c>
      <c r="F152" s="183" t="s">
        <v>888</v>
      </c>
    </row>
    <row r="153" spans="1:6" ht="261.75" hidden="1" customHeight="1" thickBot="1">
      <c r="A153" s="191" t="s">
        <v>889</v>
      </c>
      <c r="B153" s="192" t="s">
        <v>890</v>
      </c>
      <c r="C153" s="193">
        <v>0</v>
      </c>
      <c r="D153" s="193">
        <v>0</v>
      </c>
      <c r="E153" s="194" t="s">
        <v>817</v>
      </c>
      <c r="F153" s="192" t="s">
        <v>891</v>
      </c>
    </row>
    <row r="154" spans="1:6" ht="172.5" hidden="1" customHeight="1" thickBot="1">
      <c r="A154" s="191" t="s">
        <v>892</v>
      </c>
      <c r="B154" s="192" t="s">
        <v>893</v>
      </c>
      <c r="C154" s="193">
        <v>0</v>
      </c>
      <c r="D154" s="193">
        <v>0</v>
      </c>
      <c r="E154" s="194" t="s">
        <v>817</v>
      </c>
      <c r="F154" s="192" t="s">
        <v>894</v>
      </c>
    </row>
    <row r="155" spans="1:6" ht="75" hidden="1" thickBot="1">
      <c r="A155" s="176" t="s">
        <v>895</v>
      </c>
      <c r="B155" s="183" t="s">
        <v>896</v>
      </c>
      <c r="C155" s="184">
        <v>0.9</v>
      </c>
      <c r="D155" s="184">
        <v>0.9</v>
      </c>
      <c r="E155" s="185" t="s">
        <v>707</v>
      </c>
      <c r="F155" s="183" t="s">
        <v>897</v>
      </c>
    </row>
    <row r="156" spans="1:6" ht="116.25" hidden="1" customHeight="1">
      <c r="A156" s="227" t="s">
        <v>898</v>
      </c>
      <c r="B156" s="225" t="s">
        <v>899</v>
      </c>
      <c r="C156" s="229">
        <v>0.9</v>
      </c>
      <c r="D156" s="229">
        <v>0.9</v>
      </c>
      <c r="E156" s="231" t="s">
        <v>707</v>
      </c>
      <c r="F156" s="225" t="s">
        <v>900</v>
      </c>
    </row>
    <row r="157" spans="1:6" ht="15.75" hidden="1" thickBot="1">
      <c r="A157" s="228"/>
      <c r="B157" s="226"/>
      <c r="C157" s="230"/>
      <c r="D157" s="230"/>
      <c r="E157" s="232"/>
      <c r="F157" s="226"/>
    </row>
    <row r="158" spans="1:6" ht="57.75" hidden="1">
      <c r="A158" s="227" t="s">
        <v>901</v>
      </c>
      <c r="B158" s="225" t="s">
        <v>902</v>
      </c>
      <c r="C158" s="229">
        <v>0.9</v>
      </c>
      <c r="D158" s="229">
        <v>0.9</v>
      </c>
      <c r="E158" s="231" t="s">
        <v>707</v>
      </c>
      <c r="F158" s="188" t="s">
        <v>903</v>
      </c>
    </row>
    <row r="159" spans="1:6" ht="15.75" hidden="1" thickBot="1">
      <c r="A159" s="228"/>
      <c r="B159" s="226"/>
      <c r="C159" s="230"/>
      <c r="D159" s="230"/>
      <c r="E159" s="232"/>
      <c r="F159" s="183" t="s">
        <v>904</v>
      </c>
    </row>
    <row r="160" spans="1:6" ht="91.5" hidden="1" thickBot="1">
      <c r="A160" s="176" t="s">
        <v>905</v>
      </c>
      <c r="B160" s="183" t="s">
        <v>906</v>
      </c>
      <c r="C160" s="184">
        <v>1</v>
      </c>
      <c r="D160" s="184">
        <v>1</v>
      </c>
      <c r="E160" s="185" t="s">
        <v>707</v>
      </c>
      <c r="F160" s="183" t="s">
        <v>907</v>
      </c>
    </row>
    <row r="161" spans="1:6" ht="108" hidden="1" thickBot="1">
      <c r="A161" s="176" t="s">
        <v>908</v>
      </c>
      <c r="B161" s="183" t="s">
        <v>906</v>
      </c>
      <c r="C161" s="184">
        <v>1</v>
      </c>
      <c r="D161" s="184">
        <v>1</v>
      </c>
      <c r="E161" s="185" t="s">
        <v>707</v>
      </c>
      <c r="F161" s="183" t="s">
        <v>909</v>
      </c>
    </row>
    <row r="162" spans="1:6" ht="180.75" hidden="1" thickBot="1">
      <c r="A162" s="191" t="s">
        <v>910</v>
      </c>
      <c r="B162" s="192" t="s">
        <v>906</v>
      </c>
      <c r="C162" s="193">
        <v>0</v>
      </c>
      <c r="D162" s="193">
        <v>0</v>
      </c>
      <c r="E162" s="194" t="s">
        <v>872</v>
      </c>
      <c r="F162" s="192" t="s">
        <v>911</v>
      </c>
    </row>
    <row r="163" spans="1:6" ht="108" hidden="1" thickBot="1">
      <c r="A163" s="176" t="s">
        <v>912</v>
      </c>
      <c r="B163" s="183" t="s">
        <v>913</v>
      </c>
      <c r="C163" s="184">
        <v>0.5</v>
      </c>
      <c r="D163" s="184">
        <v>0</v>
      </c>
      <c r="E163" s="185" t="s">
        <v>707</v>
      </c>
      <c r="F163" s="183" t="s">
        <v>914</v>
      </c>
    </row>
    <row r="164" spans="1:6" ht="58.5" hidden="1" thickBot="1">
      <c r="A164" s="176" t="s">
        <v>915</v>
      </c>
      <c r="B164" s="183" t="s">
        <v>896</v>
      </c>
      <c r="C164" s="184">
        <v>1</v>
      </c>
      <c r="D164" s="184">
        <v>1</v>
      </c>
      <c r="E164" s="185" t="s">
        <v>707</v>
      </c>
      <c r="F164" s="183" t="s">
        <v>916</v>
      </c>
    </row>
    <row r="165" spans="1:6" ht="65.25" hidden="1" customHeight="1">
      <c r="A165" s="227" t="s">
        <v>917</v>
      </c>
      <c r="B165" s="225" t="s">
        <v>918</v>
      </c>
      <c r="C165" s="229">
        <v>1</v>
      </c>
      <c r="D165" s="229">
        <v>1</v>
      </c>
      <c r="E165" s="231" t="s">
        <v>707</v>
      </c>
      <c r="F165" s="188"/>
    </row>
    <row r="166" spans="1:6" ht="15.75" hidden="1" thickBot="1">
      <c r="A166" s="228"/>
      <c r="B166" s="226"/>
      <c r="C166" s="230"/>
      <c r="D166" s="230"/>
      <c r="E166" s="232"/>
      <c r="F166" s="183" t="s">
        <v>919</v>
      </c>
    </row>
    <row r="167" spans="1:6" ht="75" hidden="1" thickBot="1">
      <c r="A167" s="176" t="s">
        <v>917</v>
      </c>
      <c r="B167" s="183" t="s">
        <v>906</v>
      </c>
      <c r="C167" s="184">
        <v>1</v>
      </c>
      <c r="D167" s="184">
        <v>1</v>
      </c>
      <c r="E167" s="185" t="s">
        <v>707</v>
      </c>
      <c r="F167" s="183" t="s">
        <v>920</v>
      </c>
    </row>
    <row r="168" spans="1:6" ht="66.75" hidden="1" thickBot="1">
      <c r="A168" s="176" t="s">
        <v>921</v>
      </c>
      <c r="B168" s="183" t="s">
        <v>906</v>
      </c>
      <c r="C168" s="184">
        <v>1</v>
      </c>
      <c r="D168" s="184">
        <v>1</v>
      </c>
      <c r="E168" s="185" t="s">
        <v>707</v>
      </c>
      <c r="F168" s="183" t="s">
        <v>922</v>
      </c>
    </row>
    <row r="169" spans="1:6" ht="124.5" hidden="1" thickBot="1">
      <c r="A169" s="176" t="s">
        <v>923</v>
      </c>
      <c r="B169" s="183" t="s">
        <v>924</v>
      </c>
      <c r="C169" s="184">
        <v>1</v>
      </c>
      <c r="D169" s="184">
        <v>1</v>
      </c>
      <c r="E169" s="185" t="s">
        <v>707</v>
      </c>
      <c r="F169" s="183" t="s">
        <v>925</v>
      </c>
    </row>
    <row r="170" spans="1:6" ht="83.25" hidden="1" thickBot="1">
      <c r="A170" s="176" t="s">
        <v>926</v>
      </c>
      <c r="B170" s="183" t="s">
        <v>906</v>
      </c>
      <c r="C170" s="184">
        <v>1</v>
      </c>
      <c r="D170" s="184">
        <v>1</v>
      </c>
      <c r="E170" s="185" t="s">
        <v>707</v>
      </c>
      <c r="F170" s="183" t="s">
        <v>927</v>
      </c>
    </row>
    <row r="171" spans="1:6" ht="124.5" hidden="1" thickBot="1">
      <c r="A171" s="176" t="s">
        <v>928</v>
      </c>
      <c r="B171" s="183" t="s">
        <v>924</v>
      </c>
      <c r="C171" s="184">
        <v>1</v>
      </c>
      <c r="D171" s="184">
        <v>1</v>
      </c>
      <c r="E171" s="185" t="s">
        <v>707</v>
      </c>
      <c r="F171" s="183" t="s">
        <v>929</v>
      </c>
    </row>
    <row r="172" spans="1:6" ht="83.25" hidden="1" thickBot="1">
      <c r="A172" s="176" t="s">
        <v>930</v>
      </c>
      <c r="B172" s="183" t="s">
        <v>906</v>
      </c>
      <c r="C172" s="184">
        <v>1</v>
      </c>
      <c r="D172" s="184">
        <v>1</v>
      </c>
      <c r="E172" s="185" t="s">
        <v>707</v>
      </c>
      <c r="F172" s="183" t="s">
        <v>931</v>
      </c>
    </row>
    <row r="173" spans="1:6" ht="124.5" hidden="1" thickBot="1">
      <c r="A173" s="176" t="s">
        <v>932</v>
      </c>
      <c r="B173" s="183" t="s">
        <v>924</v>
      </c>
      <c r="C173" s="184">
        <v>1</v>
      </c>
      <c r="D173" s="184">
        <v>1</v>
      </c>
      <c r="E173" s="185" t="s">
        <v>707</v>
      </c>
      <c r="F173" s="183" t="s">
        <v>933</v>
      </c>
    </row>
    <row r="174" spans="1:6" ht="75" hidden="1" thickBot="1">
      <c r="A174" s="176" t="s">
        <v>934</v>
      </c>
      <c r="B174" s="183" t="s">
        <v>906</v>
      </c>
      <c r="C174" s="184">
        <v>1</v>
      </c>
      <c r="D174" s="184">
        <v>1</v>
      </c>
      <c r="E174" s="185" t="s">
        <v>707</v>
      </c>
      <c r="F174" s="183" t="s">
        <v>935</v>
      </c>
    </row>
    <row r="175" spans="1:6" ht="83.25" hidden="1" thickBot="1">
      <c r="A175" s="176" t="s">
        <v>936</v>
      </c>
      <c r="B175" s="183" t="s">
        <v>906</v>
      </c>
      <c r="C175" s="184">
        <v>1</v>
      </c>
      <c r="D175" s="184">
        <v>1</v>
      </c>
      <c r="E175" s="185" t="s">
        <v>707</v>
      </c>
      <c r="F175" s="183" t="s">
        <v>927</v>
      </c>
    </row>
    <row r="176" spans="1:6" ht="75" hidden="1" thickBot="1">
      <c r="A176" s="176" t="s">
        <v>937</v>
      </c>
      <c r="B176" s="183" t="s">
        <v>906</v>
      </c>
      <c r="C176" s="184">
        <v>1</v>
      </c>
      <c r="D176" s="184">
        <v>1</v>
      </c>
      <c r="E176" s="185" t="s">
        <v>707</v>
      </c>
      <c r="F176" s="183" t="s">
        <v>935</v>
      </c>
    </row>
    <row r="177" spans="1:6" ht="212.25" hidden="1" customHeight="1" thickBot="1">
      <c r="A177" s="191" t="s">
        <v>938</v>
      </c>
      <c r="B177" s="192" t="s">
        <v>939</v>
      </c>
      <c r="C177" s="193">
        <v>0</v>
      </c>
      <c r="D177" s="193">
        <v>0</v>
      </c>
      <c r="E177" s="194" t="s">
        <v>817</v>
      </c>
      <c r="F177" s="192" t="s">
        <v>940</v>
      </c>
    </row>
    <row r="178" spans="1:6" ht="91.5" hidden="1" thickBot="1">
      <c r="A178" s="176" t="s">
        <v>941</v>
      </c>
      <c r="B178" s="183" t="s">
        <v>906</v>
      </c>
      <c r="C178" s="184">
        <v>1</v>
      </c>
      <c r="D178" s="184">
        <v>1</v>
      </c>
      <c r="E178" s="185" t="s">
        <v>707</v>
      </c>
      <c r="F178" s="183" t="s">
        <v>942</v>
      </c>
    </row>
    <row r="179" spans="1:6" ht="66.75" hidden="1" thickBot="1">
      <c r="A179" s="176" t="s">
        <v>943</v>
      </c>
      <c r="B179" s="183" t="s">
        <v>944</v>
      </c>
      <c r="C179" s="184">
        <v>1</v>
      </c>
      <c r="D179" s="184">
        <v>1</v>
      </c>
      <c r="E179" s="185" t="s">
        <v>707</v>
      </c>
      <c r="F179" s="183" t="s">
        <v>945</v>
      </c>
    </row>
    <row r="180" spans="1:6" ht="83.25" hidden="1" thickBot="1">
      <c r="A180" s="176" t="s">
        <v>946</v>
      </c>
      <c r="B180" s="183" t="s">
        <v>913</v>
      </c>
      <c r="C180" s="184">
        <v>1</v>
      </c>
      <c r="D180" s="184">
        <v>1</v>
      </c>
      <c r="E180" s="185" t="s">
        <v>707</v>
      </c>
      <c r="F180" s="183" t="s">
        <v>927</v>
      </c>
    </row>
    <row r="181" spans="1:6" ht="168.75" hidden="1" customHeight="1" thickBot="1">
      <c r="A181" s="191" t="s">
        <v>947</v>
      </c>
      <c r="B181" s="192" t="s">
        <v>948</v>
      </c>
      <c r="C181" s="193">
        <v>0</v>
      </c>
      <c r="D181" s="193">
        <v>0</v>
      </c>
      <c r="E181" s="194" t="s">
        <v>817</v>
      </c>
      <c r="F181" s="192" t="s">
        <v>949</v>
      </c>
    </row>
    <row r="182" spans="1:6" ht="42" hidden="1" thickBot="1">
      <c r="A182" s="176" t="s">
        <v>950</v>
      </c>
      <c r="B182" s="183" t="s">
        <v>951</v>
      </c>
      <c r="C182" s="184">
        <v>1</v>
      </c>
      <c r="D182" s="184">
        <v>1</v>
      </c>
      <c r="E182" s="185" t="s">
        <v>707</v>
      </c>
      <c r="F182" s="183" t="s">
        <v>952</v>
      </c>
    </row>
    <row r="183" spans="1:6" ht="83.25" hidden="1" thickBot="1">
      <c r="A183" s="176" t="s">
        <v>953</v>
      </c>
      <c r="B183" s="183" t="s">
        <v>906</v>
      </c>
      <c r="C183" s="184">
        <v>1</v>
      </c>
      <c r="D183" s="184">
        <v>1</v>
      </c>
      <c r="E183" s="185" t="s">
        <v>707</v>
      </c>
      <c r="F183" s="183" t="s">
        <v>931</v>
      </c>
    </row>
    <row r="184" spans="1:6" ht="83.25" hidden="1" thickBot="1">
      <c r="A184" s="176" t="s">
        <v>954</v>
      </c>
      <c r="B184" s="183" t="s">
        <v>906</v>
      </c>
      <c r="C184" s="184">
        <v>1</v>
      </c>
      <c r="D184" s="184">
        <v>1</v>
      </c>
      <c r="E184" s="185" t="s">
        <v>707</v>
      </c>
      <c r="F184" s="183" t="s">
        <v>931</v>
      </c>
    </row>
    <row r="185" spans="1:6" ht="50.25" hidden="1" thickBot="1">
      <c r="A185" s="176" t="s">
        <v>955</v>
      </c>
      <c r="B185" s="183" t="s">
        <v>956</v>
      </c>
      <c r="C185" s="184">
        <v>0.95</v>
      </c>
      <c r="D185" s="184">
        <v>0.95</v>
      </c>
      <c r="E185" s="185" t="s">
        <v>678</v>
      </c>
      <c r="F185" s="183" t="s">
        <v>957</v>
      </c>
    </row>
    <row r="186" spans="1:6" ht="33.75" hidden="1" thickBot="1">
      <c r="A186" s="176" t="s">
        <v>958</v>
      </c>
      <c r="B186" s="183" t="s">
        <v>959</v>
      </c>
      <c r="C186" s="184">
        <v>0.95</v>
      </c>
      <c r="D186" s="184">
        <v>0.95</v>
      </c>
      <c r="E186" s="185" t="s">
        <v>678</v>
      </c>
      <c r="F186" s="183" t="s">
        <v>960</v>
      </c>
    </row>
    <row r="187" spans="1:6" ht="66.75" hidden="1" thickBot="1">
      <c r="A187" s="176" t="s">
        <v>961</v>
      </c>
      <c r="B187" s="183" t="s">
        <v>962</v>
      </c>
      <c r="C187" s="184">
        <v>1</v>
      </c>
      <c r="D187" s="184">
        <v>1</v>
      </c>
      <c r="E187" s="185" t="s">
        <v>707</v>
      </c>
      <c r="F187" s="183" t="s">
        <v>963</v>
      </c>
    </row>
    <row r="188" spans="1:6" ht="124.5" hidden="1" customHeight="1">
      <c r="A188" s="227" t="s">
        <v>964</v>
      </c>
      <c r="B188" s="225" t="s">
        <v>965</v>
      </c>
      <c r="C188" s="229">
        <v>1</v>
      </c>
      <c r="D188" s="229">
        <v>1</v>
      </c>
      <c r="E188" s="231" t="s">
        <v>707</v>
      </c>
      <c r="F188" s="233" t="s">
        <v>966</v>
      </c>
    </row>
    <row r="189" spans="1:6" ht="15.75" hidden="1" thickBot="1">
      <c r="A189" s="228"/>
      <c r="B189" s="226"/>
      <c r="C189" s="230"/>
      <c r="D189" s="230"/>
      <c r="E189" s="232"/>
      <c r="F189" s="234"/>
    </row>
    <row r="190" spans="1:6" ht="42" hidden="1" thickBot="1">
      <c r="A190" s="176" t="s">
        <v>967</v>
      </c>
      <c r="B190" s="183" t="s">
        <v>965</v>
      </c>
      <c r="C190" s="184">
        <v>1</v>
      </c>
      <c r="D190" s="184">
        <v>1</v>
      </c>
      <c r="E190" s="185" t="s">
        <v>707</v>
      </c>
      <c r="F190" s="183" t="s">
        <v>968</v>
      </c>
    </row>
    <row r="191" spans="1:6" ht="182.25" hidden="1" customHeight="1">
      <c r="A191" s="227" t="s">
        <v>969</v>
      </c>
      <c r="B191" s="225" t="s">
        <v>970</v>
      </c>
      <c r="C191" s="229">
        <v>1</v>
      </c>
      <c r="D191" s="229">
        <v>1</v>
      </c>
      <c r="E191" s="231" t="s">
        <v>707</v>
      </c>
      <c r="F191" s="225" t="s">
        <v>971</v>
      </c>
    </row>
    <row r="192" spans="1:6" ht="15.75" hidden="1" thickBot="1">
      <c r="A192" s="228"/>
      <c r="B192" s="226"/>
      <c r="C192" s="230"/>
      <c r="D192" s="230"/>
      <c r="E192" s="232"/>
      <c r="F192" s="226"/>
    </row>
    <row r="193" spans="1:6" ht="42" hidden="1" thickBot="1">
      <c r="A193" s="176" t="s">
        <v>972</v>
      </c>
      <c r="B193" s="183" t="s">
        <v>965</v>
      </c>
      <c r="C193" s="184">
        <v>1</v>
      </c>
      <c r="D193" s="184">
        <v>1</v>
      </c>
      <c r="E193" s="185" t="s">
        <v>707</v>
      </c>
      <c r="F193" s="183" t="s">
        <v>973</v>
      </c>
    </row>
    <row r="194" spans="1:6" ht="58.5" hidden="1" thickBot="1">
      <c r="A194" s="176" t="s">
        <v>972</v>
      </c>
      <c r="B194" s="183" t="s">
        <v>974</v>
      </c>
      <c r="C194" s="184">
        <v>1</v>
      </c>
      <c r="D194" s="184">
        <v>1</v>
      </c>
      <c r="E194" s="185" t="s">
        <v>707</v>
      </c>
      <c r="F194" s="183" t="s">
        <v>975</v>
      </c>
    </row>
    <row r="195" spans="1:6" ht="58.5" hidden="1" thickBot="1">
      <c r="A195" s="176" t="s">
        <v>976</v>
      </c>
      <c r="B195" s="183" t="s">
        <v>977</v>
      </c>
      <c r="C195" s="184">
        <v>1</v>
      </c>
      <c r="D195" s="184">
        <v>1</v>
      </c>
      <c r="E195" s="185" t="s">
        <v>707</v>
      </c>
      <c r="F195" s="183" t="s">
        <v>978</v>
      </c>
    </row>
    <row r="196" spans="1:6" ht="42" hidden="1" thickBot="1">
      <c r="A196" s="176" t="s">
        <v>979</v>
      </c>
      <c r="B196" s="183" t="s">
        <v>965</v>
      </c>
      <c r="C196" s="184">
        <v>1</v>
      </c>
      <c r="D196" s="184">
        <v>1</v>
      </c>
      <c r="E196" s="185" t="s">
        <v>707</v>
      </c>
      <c r="F196" s="183" t="s">
        <v>980</v>
      </c>
    </row>
    <row r="197" spans="1:6" ht="49.5" hidden="1">
      <c r="A197" s="227" t="s">
        <v>981</v>
      </c>
      <c r="B197" s="225" t="s">
        <v>906</v>
      </c>
      <c r="C197" s="229">
        <v>1</v>
      </c>
      <c r="D197" s="229">
        <v>1</v>
      </c>
      <c r="E197" s="231" t="s">
        <v>707</v>
      </c>
      <c r="F197" s="188" t="s">
        <v>982</v>
      </c>
    </row>
    <row r="198" spans="1:6" ht="17.25" hidden="1" thickBot="1">
      <c r="A198" s="228"/>
      <c r="B198" s="226"/>
      <c r="C198" s="230"/>
      <c r="D198" s="230"/>
      <c r="E198" s="232"/>
      <c r="F198" s="183" t="s">
        <v>983</v>
      </c>
    </row>
    <row r="199" spans="1:6" ht="50.25" hidden="1" thickBot="1">
      <c r="A199" s="176" t="s">
        <v>984</v>
      </c>
      <c r="B199" s="183" t="s">
        <v>985</v>
      </c>
      <c r="C199" s="184">
        <v>1</v>
      </c>
      <c r="D199" s="184">
        <v>1</v>
      </c>
      <c r="E199" s="185" t="s">
        <v>707</v>
      </c>
      <c r="F199" s="183" t="s">
        <v>986</v>
      </c>
    </row>
    <row r="200" spans="1:6" ht="58.5" hidden="1" thickBot="1">
      <c r="A200" s="176" t="s">
        <v>987</v>
      </c>
      <c r="B200" s="183" t="s">
        <v>988</v>
      </c>
      <c r="C200" s="184">
        <v>1</v>
      </c>
      <c r="D200" s="184">
        <v>1</v>
      </c>
      <c r="E200" s="185" t="s">
        <v>707</v>
      </c>
      <c r="F200" s="183" t="s">
        <v>989</v>
      </c>
    </row>
    <row r="201" spans="1:6" ht="149.25" hidden="1" customHeight="1">
      <c r="A201" s="227" t="s">
        <v>987</v>
      </c>
      <c r="B201" s="225" t="s">
        <v>990</v>
      </c>
      <c r="C201" s="229">
        <v>1</v>
      </c>
      <c r="D201" s="229">
        <v>1</v>
      </c>
      <c r="E201" s="231" t="s">
        <v>707</v>
      </c>
      <c r="F201" s="225" t="s">
        <v>991</v>
      </c>
    </row>
    <row r="202" spans="1:6" ht="15.75" hidden="1" thickBot="1">
      <c r="A202" s="228"/>
      <c r="B202" s="226"/>
      <c r="C202" s="230"/>
      <c r="D202" s="230"/>
      <c r="E202" s="232"/>
      <c r="F202" s="226"/>
    </row>
    <row r="203" spans="1:6" ht="50.25" hidden="1" thickBot="1">
      <c r="A203" s="176" t="s">
        <v>987</v>
      </c>
      <c r="B203" s="183" t="s">
        <v>992</v>
      </c>
      <c r="C203" s="184">
        <v>1</v>
      </c>
      <c r="D203" s="184">
        <v>1</v>
      </c>
      <c r="E203" s="185" t="s">
        <v>707</v>
      </c>
      <c r="F203" s="183" t="s">
        <v>993</v>
      </c>
    </row>
    <row r="204" spans="1:6" ht="42" hidden="1" thickBot="1">
      <c r="A204" s="176" t="s">
        <v>994</v>
      </c>
      <c r="B204" s="183" t="s">
        <v>995</v>
      </c>
      <c r="C204" s="184">
        <v>1</v>
      </c>
      <c r="D204" s="184">
        <v>1</v>
      </c>
      <c r="E204" s="185" t="s">
        <v>707</v>
      </c>
      <c r="F204" s="183" t="s">
        <v>996</v>
      </c>
    </row>
    <row r="205" spans="1:6" ht="58.5" hidden="1" thickBot="1">
      <c r="A205" s="176" t="s">
        <v>997</v>
      </c>
      <c r="B205" s="183" t="s">
        <v>970</v>
      </c>
      <c r="C205" s="184">
        <v>1</v>
      </c>
      <c r="D205" s="184">
        <v>1</v>
      </c>
      <c r="E205" s="185" t="s">
        <v>707</v>
      </c>
      <c r="F205" s="183" t="s">
        <v>998</v>
      </c>
    </row>
    <row r="206" spans="1:6" ht="50.25" hidden="1" thickBot="1">
      <c r="A206" s="176" t="s">
        <v>999</v>
      </c>
      <c r="B206" s="183" t="s">
        <v>988</v>
      </c>
      <c r="C206" s="184">
        <v>1</v>
      </c>
      <c r="D206" s="184">
        <v>1</v>
      </c>
      <c r="E206" s="185" t="s">
        <v>707</v>
      </c>
      <c r="F206" s="183" t="s">
        <v>1000</v>
      </c>
    </row>
    <row r="207" spans="1:6" ht="50.25" hidden="1" thickBot="1">
      <c r="A207" s="176" t="s">
        <v>999</v>
      </c>
      <c r="B207" s="183" t="s">
        <v>990</v>
      </c>
      <c r="C207" s="184">
        <v>1</v>
      </c>
      <c r="D207" s="184">
        <v>1</v>
      </c>
      <c r="E207" s="185" t="s">
        <v>707</v>
      </c>
      <c r="F207" s="183" t="s">
        <v>991</v>
      </c>
    </row>
    <row r="208" spans="1:6" ht="50.25" hidden="1" thickBot="1">
      <c r="A208" s="176" t="s">
        <v>999</v>
      </c>
      <c r="B208" s="183" t="s">
        <v>992</v>
      </c>
      <c r="C208" s="184">
        <v>1</v>
      </c>
      <c r="D208" s="184">
        <v>1</v>
      </c>
      <c r="E208" s="185" t="s">
        <v>707</v>
      </c>
      <c r="F208" s="183" t="s">
        <v>1000</v>
      </c>
    </row>
    <row r="209" spans="1:6" ht="66.75" hidden="1" thickBot="1">
      <c r="A209" s="176" t="s">
        <v>1001</v>
      </c>
      <c r="B209" s="183" t="s">
        <v>1002</v>
      </c>
      <c r="C209" s="184">
        <v>1</v>
      </c>
      <c r="D209" s="184">
        <v>1</v>
      </c>
      <c r="E209" s="185" t="s">
        <v>707</v>
      </c>
      <c r="F209" s="183" t="s">
        <v>1003</v>
      </c>
    </row>
    <row r="210" spans="1:6" ht="161.25" hidden="1" customHeight="1" thickBot="1">
      <c r="A210" s="191" t="s">
        <v>1004</v>
      </c>
      <c r="B210" s="192" t="s">
        <v>1005</v>
      </c>
      <c r="C210" s="193">
        <v>0</v>
      </c>
      <c r="D210" s="193">
        <v>0</v>
      </c>
      <c r="E210" s="194" t="s">
        <v>817</v>
      </c>
      <c r="F210" s="192" t="s">
        <v>1006</v>
      </c>
    </row>
    <row r="211" spans="1:6" ht="159.75" hidden="1" customHeight="1" thickBot="1">
      <c r="A211" s="191" t="s">
        <v>1007</v>
      </c>
      <c r="B211" s="192" t="s">
        <v>1008</v>
      </c>
      <c r="C211" s="193">
        <v>0</v>
      </c>
      <c r="D211" s="193">
        <v>0</v>
      </c>
      <c r="E211" s="194" t="s">
        <v>817</v>
      </c>
      <c r="F211" s="192" t="s">
        <v>446</v>
      </c>
    </row>
    <row r="212" spans="1:6" ht="42" hidden="1" thickBot="1">
      <c r="A212" s="176" t="s">
        <v>1009</v>
      </c>
      <c r="B212" s="183" t="s">
        <v>1010</v>
      </c>
      <c r="C212" s="184">
        <v>1</v>
      </c>
      <c r="D212" s="184">
        <v>1</v>
      </c>
      <c r="E212" s="185" t="s">
        <v>1011</v>
      </c>
      <c r="F212" s="183" t="s">
        <v>1012</v>
      </c>
    </row>
    <row r="213" spans="1:6" ht="110.25" customHeight="1" thickBot="1">
      <c r="A213" s="204" t="s">
        <v>1013</v>
      </c>
      <c r="B213" s="201" t="s">
        <v>1014</v>
      </c>
      <c r="C213" s="202">
        <v>1</v>
      </c>
      <c r="D213" s="202">
        <v>0.3</v>
      </c>
      <c r="E213" s="203" t="s">
        <v>1015</v>
      </c>
      <c r="F213" s="201" t="s">
        <v>1016</v>
      </c>
    </row>
    <row r="214" spans="1:6" ht="33.75" hidden="1" thickBot="1">
      <c r="A214" s="176" t="s">
        <v>1017</v>
      </c>
      <c r="B214" s="183" t="s">
        <v>1018</v>
      </c>
      <c r="C214" s="184">
        <v>0.92</v>
      </c>
      <c r="D214" s="184">
        <v>0.95</v>
      </c>
      <c r="E214" s="185" t="s">
        <v>707</v>
      </c>
      <c r="F214" s="183" t="s">
        <v>1019</v>
      </c>
    </row>
    <row r="215" spans="1:6" ht="33.75" hidden="1" thickBot="1">
      <c r="A215" s="176" t="s">
        <v>1020</v>
      </c>
      <c r="B215" s="183" t="s">
        <v>1021</v>
      </c>
      <c r="C215" s="184">
        <v>0.95</v>
      </c>
      <c r="D215" s="184">
        <v>0.9</v>
      </c>
      <c r="E215" s="185" t="s">
        <v>707</v>
      </c>
      <c r="F215" s="183" t="s">
        <v>1022</v>
      </c>
    </row>
    <row r="216" spans="1:6" ht="50.25" hidden="1" thickBot="1">
      <c r="A216" s="176" t="s">
        <v>1023</v>
      </c>
      <c r="B216" s="183" t="s">
        <v>1024</v>
      </c>
      <c r="C216" s="184">
        <v>0.92</v>
      </c>
      <c r="D216" s="184">
        <v>0.95</v>
      </c>
      <c r="E216" s="185" t="s">
        <v>707</v>
      </c>
      <c r="F216" s="183" t="s">
        <v>1025</v>
      </c>
    </row>
    <row r="217" spans="1:6" ht="50.25" hidden="1" thickBot="1">
      <c r="A217" s="176" t="s">
        <v>1026</v>
      </c>
      <c r="B217" s="183" t="s">
        <v>1027</v>
      </c>
      <c r="C217" s="184">
        <v>0.94</v>
      </c>
      <c r="D217" s="184">
        <v>0.95</v>
      </c>
      <c r="E217" s="185" t="s">
        <v>707</v>
      </c>
      <c r="F217" s="183" t="s">
        <v>1028</v>
      </c>
    </row>
    <row r="218" spans="1:6" ht="99.75" hidden="1" thickBot="1">
      <c r="A218" s="176" t="s">
        <v>1029</v>
      </c>
      <c r="B218" s="183" t="s">
        <v>1030</v>
      </c>
      <c r="C218" s="184">
        <v>0.93</v>
      </c>
      <c r="D218" s="184">
        <v>0.98</v>
      </c>
      <c r="E218" s="185" t="s">
        <v>707</v>
      </c>
      <c r="F218" s="183" t="s">
        <v>1031</v>
      </c>
    </row>
    <row r="219" spans="1:6" ht="42" hidden="1" thickBot="1">
      <c r="A219" s="176" t="s">
        <v>1032</v>
      </c>
      <c r="B219" s="183" t="s">
        <v>1033</v>
      </c>
      <c r="C219" s="184">
        <v>0.95</v>
      </c>
      <c r="D219" s="184">
        <v>0.9</v>
      </c>
      <c r="E219" s="185" t="s">
        <v>707</v>
      </c>
      <c r="F219" s="183" t="s">
        <v>1034</v>
      </c>
    </row>
    <row r="220" spans="1:6" ht="58.5" hidden="1" thickBot="1">
      <c r="A220" s="176" t="s">
        <v>1035</v>
      </c>
      <c r="B220" s="183" t="s">
        <v>1036</v>
      </c>
      <c r="C220" s="184">
        <v>0.9</v>
      </c>
      <c r="D220" s="184">
        <v>0.95</v>
      </c>
      <c r="E220" s="185" t="s">
        <v>707</v>
      </c>
      <c r="F220" s="183" t="s">
        <v>1037</v>
      </c>
    </row>
  </sheetData>
  <autoFilter ref="A2:F220" xr:uid="{00000000-0009-0000-0000-000000000000}">
    <filterColumn colId="4">
      <filters>
        <filter val="Inefectiva"/>
      </filters>
    </filterColumn>
  </autoFilter>
  <mergeCells count="148">
    <mergeCell ref="B3:B4"/>
    <mergeCell ref="C3:C4"/>
    <mergeCell ref="D3:D4"/>
    <mergeCell ref="E3:E4"/>
    <mergeCell ref="F3:F4"/>
    <mergeCell ref="B5:B6"/>
    <mergeCell ref="C5:C6"/>
    <mergeCell ref="D5:D6"/>
    <mergeCell ref="E5:E6"/>
    <mergeCell ref="F5:F6"/>
    <mergeCell ref="B7:B8"/>
    <mergeCell ref="C7:C8"/>
    <mergeCell ref="D7:D8"/>
    <mergeCell ref="E7:E8"/>
    <mergeCell ref="F7:F8"/>
    <mergeCell ref="B9:B15"/>
    <mergeCell ref="C9:C15"/>
    <mergeCell ref="D9:D15"/>
    <mergeCell ref="E9:E15"/>
    <mergeCell ref="B17:B18"/>
    <mergeCell ref="C17:C18"/>
    <mergeCell ref="D17:D18"/>
    <mergeCell ref="E17:E18"/>
    <mergeCell ref="F17:F18"/>
    <mergeCell ref="B19:B20"/>
    <mergeCell ref="C19:C20"/>
    <mergeCell ref="D19:D20"/>
    <mergeCell ref="E19:E20"/>
    <mergeCell ref="F19:F20"/>
    <mergeCell ref="F48:F52"/>
    <mergeCell ref="B53:B58"/>
    <mergeCell ref="C53:C58"/>
    <mergeCell ref="D53:D58"/>
    <mergeCell ref="E53:E58"/>
    <mergeCell ref="F53:F58"/>
    <mergeCell ref="A34:A43"/>
    <mergeCell ref="B34:B43"/>
    <mergeCell ref="C34:C43"/>
    <mergeCell ref="D34:D43"/>
    <mergeCell ref="E34:E43"/>
    <mergeCell ref="B48:B52"/>
    <mergeCell ref="C48:C52"/>
    <mergeCell ref="D48:D52"/>
    <mergeCell ref="E48:E52"/>
    <mergeCell ref="B59:B63"/>
    <mergeCell ref="C59:C63"/>
    <mergeCell ref="D59:D63"/>
    <mergeCell ref="E59:E63"/>
    <mergeCell ref="F59:F63"/>
    <mergeCell ref="B64:B70"/>
    <mergeCell ref="C64:C70"/>
    <mergeCell ref="D64:D70"/>
    <mergeCell ref="E64:E70"/>
    <mergeCell ref="A95:A96"/>
    <mergeCell ref="B95:B96"/>
    <mergeCell ref="C95:C96"/>
    <mergeCell ref="D95:D96"/>
    <mergeCell ref="E95:E96"/>
    <mergeCell ref="F95:F96"/>
    <mergeCell ref="B72:B78"/>
    <mergeCell ref="C72:C78"/>
    <mergeCell ref="D72:D78"/>
    <mergeCell ref="E72:E78"/>
    <mergeCell ref="F72:F78"/>
    <mergeCell ref="C79:C85"/>
    <mergeCell ref="D79:D85"/>
    <mergeCell ref="E79:E85"/>
    <mergeCell ref="F79:F85"/>
    <mergeCell ref="A103:A104"/>
    <mergeCell ref="B103:B104"/>
    <mergeCell ref="C103:C104"/>
    <mergeCell ref="D103:D104"/>
    <mergeCell ref="E103:E104"/>
    <mergeCell ref="A105:A107"/>
    <mergeCell ref="B105:B107"/>
    <mergeCell ref="C105:C107"/>
    <mergeCell ref="D105:D107"/>
    <mergeCell ref="E105:E107"/>
    <mergeCell ref="A112:A118"/>
    <mergeCell ref="B112:B118"/>
    <mergeCell ref="C112:C118"/>
    <mergeCell ref="D112:D118"/>
    <mergeCell ref="E112:E118"/>
    <mergeCell ref="A121:A131"/>
    <mergeCell ref="B121:B131"/>
    <mergeCell ref="C121:C131"/>
    <mergeCell ref="D121:D131"/>
    <mergeCell ref="E121:E131"/>
    <mergeCell ref="B135:B136"/>
    <mergeCell ref="C135:C136"/>
    <mergeCell ref="D135:D136"/>
    <mergeCell ref="E135:E136"/>
    <mergeCell ref="F135:F136"/>
    <mergeCell ref="A139:A140"/>
    <mergeCell ref="B139:B140"/>
    <mergeCell ref="C139:C140"/>
    <mergeCell ref="D139:D140"/>
    <mergeCell ref="E139:E140"/>
    <mergeCell ref="F143:F145"/>
    <mergeCell ref="A156:A157"/>
    <mergeCell ref="B156:B157"/>
    <mergeCell ref="C156:C157"/>
    <mergeCell ref="D156:D157"/>
    <mergeCell ref="E156:E157"/>
    <mergeCell ref="F156:F157"/>
    <mergeCell ref="A141:A142"/>
    <mergeCell ref="B141:B142"/>
    <mergeCell ref="C141:C142"/>
    <mergeCell ref="D141:D142"/>
    <mergeCell ref="E141:E142"/>
    <mergeCell ref="A143:A145"/>
    <mergeCell ref="B143:B145"/>
    <mergeCell ref="C143:C145"/>
    <mergeCell ref="D143:D145"/>
    <mergeCell ref="E143:E145"/>
    <mergeCell ref="A158:A159"/>
    <mergeCell ref="B158:B159"/>
    <mergeCell ref="C158:C159"/>
    <mergeCell ref="D158:D159"/>
    <mergeCell ref="E158:E159"/>
    <mergeCell ref="A165:A166"/>
    <mergeCell ref="B165:B166"/>
    <mergeCell ref="C165:C166"/>
    <mergeCell ref="D165:D166"/>
    <mergeCell ref="E165:E166"/>
    <mergeCell ref="A191:A192"/>
    <mergeCell ref="B191:B192"/>
    <mergeCell ref="C191:C192"/>
    <mergeCell ref="D191:D192"/>
    <mergeCell ref="E191:E192"/>
    <mergeCell ref="F191:F192"/>
    <mergeCell ref="A188:A189"/>
    <mergeCell ref="B188:B189"/>
    <mergeCell ref="C188:C189"/>
    <mergeCell ref="D188:D189"/>
    <mergeCell ref="E188:E189"/>
    <mergeCell ref="F188:F189"/>
    <mergeCell ref="F201:F202"/>
    <mergeCell ref="A197:A198"/>
    <mergeCell ref="B197:B198"/>
    <mergeCell ref="C197:C198"/>
    <mergeCell ref="D197:D198"/>
    <mergeCell ref="E197:E198"/>
    <mergeCell ref="A201:A202"/>
    <mergeCell ref="B201:B202"/>
    <mergeCell ref="C201:C202"/>
    <mergeCell ref="D201:D202"/>
    <mergeCell ref="E201:E202"/>
  </mergeCells>
  <hyperlinks>
    <hyperlink ref="F29" r:id="rId1" display="http://190.27.245.106/isolucionsda/FrameSetArticulo.asp?Pagina=/IsolucionSDA/BancoConocimiento/T/Tabladecompensacionportaladearboles_v6/Tabladecompensacionportaladearboles_v6.asp?IdArticulo=10166" xr:uid="{EF4DD142-F098-415A-9A01-76E864967B94}"/>
  </hyperlinks>
  <pageMargins left="0.70866141732283472" right="0.70866141732283472" top="0.74803149606299213" bottom="0.74803149606299213" header="0.31496062992125984" footer="0.31496062992125984"/>
  <pageSetup scale="86"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BE84E-86E0-45A4-BD6B-CCA904E572A4}">
  <dimension ref="A1:K23"/>
  <sheetViews>
    <sheetView zoomScale="80" zoomScaleNormal="80" workbookViewId="0">
      <selection activeCell="D8" sqref="D8"/>
    </sheetView>
  </sheetViews>
  <sheetFormatPr baseColWidth="10" defaultRowHeight="15"/>
  <cols>
    <col min="1" max="1" width="4.28515625" style="160" bestFit="1" customWidth="1"/>
    <col min="2" max="2" width="12" style="170" customWidth="1"/>
    <col min="3" max="3" width="10.140625" style="170" customWidth="1"/>
    <col min="4" max="4" width="87.5703125" style="170" customWidth="1"/>
    <col min="5" max="5" width="14" style="170" hidden="1" customWidth="1"/>
    <col min="6" max="6" width="14.5703125" style="170" customWidth="1"/>
    <col min="7" max="7" width="9.42578125" style="170" customWidth="1"/>
    <col min="8" max="8" width="15.28515625" style="170" customWidth="1"/>
    <col min="9" max="9" width="21.7109375" style="170" hidden="1" customWidth="1"/>
    <col min="10" max="10" width="33.42578125" style="170" hidden="1" customWidth="1"/>
    <col min="11" max="16384" width="11.42578125" style="160"/>
  </cols>
  <sheetData>
    <row r="1" spans="1:11">
      <c r="A1" s="249" t="s">
        <v>592</v>
      </c>
      <c r="B1" s="249" t="s">
        <v>593</v>
      </c>
      <c r="C1" s="249" t="s">
        <v>594</v>
      </c>
      <c r="D1" s="249" t="s">
        <v>595</v>
      </c>
      <c r="E1" s="251" t="s">
        <v>596</v>
      </c>
      <c r="F1" s="251"/>
      <c r="G1" s="251"/>
      <c r="H1" s="249" t="s">
        <v>597</v>
      </c>
      <c r="I1" s="249" t="s">
        <v>598</v>
      </c>
      <c r="J1" s="249" t="s">
        <v>599</v>
      </c>
    </row>
    <row r="2" spans="1:11" ht="30">
      <c r="A2" s="250"/>
      <c r="B2" s="250"/>
      <c r="C2" s="250"/>
      <c r="D2" s="250"/>
      <c r="E2" s="161" t="s">
        <v>600</v>
      </c>
      <c r="F2" s="161" t="s">
        <v>601</v>
      </c>
      <c r="G2" s="161" t="s">
        <v>602</v>
      </c>
      <c r="H2" s="250"/>
      <c r="I2" s="250"/>
      <c r="J2" s="250"/>
    </row>
    <row r="3" spans="1:11" s="165" customFormat="1" ht="37.5" customHeight="1">
      <c r="A3" s="162">
        <v>1</v>
      </c>
      <c r="B3" s="162" t="s">
        <v>603</v>
      </c>
      <c r="C3" s="162" t="s">
        <v>604</v>
      </c>
      <c r="D3" s="209" t="s">
        <v>605</v>
      </c>
      <c r="E3" s="163" t="s">
        <v>606</v>
      </c>
      <c r="F3" s="163"/>
      <c r="G3" s="163"/>
      <c r="H3" s="164" t="s">
        <v>607</v>
      </c>
      <c r="I3" s="164" t="s">
        <v>608</v>
      </c>
      <c r="J3" s="164" t="s">
        <v>609</v>
      </c>
    </row>
    <row r="4" spans="1:11" s="165" customFormat="1" ht="45" customHeight="1">
      <c r="A4" s="166">
        <v>2</v>
      </c>
      <c r="B4" s="166" t="s">
        <v>603</v>
      </c>
      <c r="C4" s="166" t="s">
        <v>610</v>
      </c>
      <c r="D4" s="210" t="s">
        <v>611</v>
      </c>
      <c r="E4" s="167" t="s">
        <v>606</v>
      </c>
      <c r="F4" s="167" t="s">
        <v>606</v>
      </c>
      <c r="G4" s="167"/>
      <c r="H4" s="167" t="s">
        <v>607</v>
      </c>
      <c r="I4" s="167" t="s">
        <v>612</v>
      </c>
      <c r="J4" s="167" t="s">
        <v>609</v>
      </c>
      <c r="K4" s="211" t="s">
        <v>1040</v>
      </c>
    </row>
    <row r="5" spans="1:11" s="165" customFormat="1" ht="45" customHeight="1">
      <c r="A5" s="162">
        <v>3</v>
      </c>
      <c r="B5" s="162" t="s">
        <v>613</v>
      </c>
      <c r="C5" s="162" t="s">
        <v>614</v>
      </c>
      <c r="D5" s="209" t="s">
        <v>615</v>
      </c>
      <c r="E5" s="163" t="s">
        <v>606</v>
      </c>
      <c r="F5" s="163" t="s">
        <v>606</v>
      </c>
      <c r="G5" s="163" t="s">
        <v>606</v>
      </c>
      <c r="H5" s="163" t="s">
        <v>232</v>
      </c>
      <c r="I5" s="163" t="str">
        <f>+H5</f>
        <v>DGA</v>
      </c>
      <c r="J5" s="163" t="s">
        <v>616</v>
      </c>
    </row>
    <row r="6" spans="1:11" s="165" customFormat="1" ht="45.75" customHeight="1">
      <c r="A6" s="166">
        <v>4</v>
      </c>
      <c r="B6" s="166" t="s">
        <v>613</v>
      </c>
      <c r="C6" s="166" t="s">
        <v>617</v>
      </c>
      <c r="D6" s="210" t="s">
        <v>618</v>
      </c>
      <c r="E6" s="167" t="s">
        <v>606</v>
      </c>
      <c r="F6" s="167"/>
      <c r="G6" s="167"/>
      <c r="H6" s="167" t="s">
        <v>212</v>
      </c>
      <c r="I6" s="167" t="s">
        <v>506</v>
      </c>
      <c r="J6" s="167" t="s">
        <v>619</v>
      </c>
    </row>
    <row r="7" spans="1:11" s="165" customFormat="1" ht="34.5" customHeight="1">
      <c r="A7" s="162">
        <v>5</v>
      </c>
      <c r="B7" s="162" t="s">
        <v>613</v>
      </c>
      <c r="C7" s="162" t="s">
        <v>620</v>
      </c>
      <c r="D7" s="209" t="s">
        <v>621</v>
      </c>
      <c r="E7" s="163" t="s">
        <v>606</v>
      </c>
      <c r="F7" s="163"/>
      <c r="G7" s="163"/>
      <c r="H7" s="163" t="s">
        <v>607</v>
      </c>
      <c r="I7" s="163" t="s">
        <v>622</v>
      </c>
      <c r="J7" s="163" t="s">
        <v>609</v>
      </c>
    </row>
    <row r="8" spans="1:11" s="165" customFormat="1" ht="65.25" customHeight="1">
      <c r="A8" s="166">
        <v>6</v>
      </c>
      <c r="B8" s="166" t="s">
        <v>613</v>
      </c>
      <c r="C8" s="166" t="s">
        <v>623</v>
      </c>
      <c r="D8" s="210" t="s">
        <v>624</v>
      </c>
      <c r="E8" s="167" t="s">
        <v>606</v>
      </c>
      <c r="F8" s="167"/>
      <c r="G8" s="167"/>
      <c r="H8" s="164" t="s">
        <v>506</v>
      </c>
      <c r="I8" s="164" t="s">
        <v>506</v>
      </c>
      <c r="J8" s="164" t="s">
        <v>625</v>
      </c>
    </row>
    <row r="9" spans="1:11" s="165" customFormat="1" ht="52.5" customHeight="1">
      <c r="A9" s="162">
        <v>7</v>
      </c>
      <c r="B9" s="162" t="s">
        <v>613</v>
      </c>
      <c r="C9" s="162" t="s">
        <v>626</v>
      </c>
      <c r="D9" s="209" t="s">
        <v>627</v>
      </c>
      <c r="E9" s="163" t="s">
        <v>606</v>
      </c>
      <c r="F9" s="163"/>
      <c r="G9" s="163"/>
      <c r="H9" s="164" t="s">
        <v>506</v>
      </c>
      <c r="I9" s="164" t="s">
        <v>506</v>
      </c>
      <c r="J9" s="164" t="s">
        <v>625</v>
      </c>
    </row>
    <row r="10" spans="1:11" s="165" customFormat="1" ht="37.5" customHeight="1">
      <c r="A10" s="166">
        <v>8</v>
      </c>
      <c r="B10" s="166" t="s">
        <v>628</v>
      </c>
      <c r="C10" s="166" t="s">
        <v>629</v>
      </c>
      <c r="D10" s="210" t="s">
        <v>630</v>
      </c>
      <c r="E10" s="167" t="s">
        <v>606</v>
      </c>
      <c r="F10" s="167" t="s">
        <v>606</v>
      </c>
      <c r="G10" s="167"/>
      <c r="H10" s="168" t="s">
        <v>631</v>
      </c>
      <c r="I10" s="167" t="s">
        <v>632</v>
      </c>
      <c r="J10" s="167" t="s">
        <v>633</v>
      </c>
    </row>
    <row r="11" spans="1:11" s="165" customFormat="1" ht="57" customHeight="1">
      <c r="A11" s="162">
        <v>9</v>
      </c>
      <c r="B11" s="162" t="s">
        <v>634</v>
      </c>
      <c r="C11" s="162" t="s">
        <v>635</v>
      </c>
      <c r="D11" s="209" t="s">
        <v>636</v>
      </c>
      <c r="E11" s="163" t="s">
        <v>606</v>
      </c>
      <c r="F11" s="163" t="s">
        <v>606</v>
      </c>
      <c r="G11" s="163"/>
      <c r="H11" s="168" t="s">
        <v>506</v>
      </c>
      <c r="I11" s="163" t="s">
        <v>632</v>
      </c>
      <c r="J11" s="163" t="s">
        <v>625</v>
      </c>
    </row>
    <row r="12" spans="1:11" s="165" customFormat="1" ht="48" customHeight="1">
      <c r="A12" s="166">
        <v>10</v>
      </c>
      <c r="B12" s="166" t="s">
        <v>634</v>
      </c>
      <c r="C12" s="166" t="s">
        <v>637</v>
      </c>
      <c r="D12" s="210" t="s">
        <v>638</v>
      </c>
      <c r="E12" s="167" t="s">
        <v>606</v>
      </c>
      <c r="F12" s="167"/>
      <c r="G12" s="167"/>
      <c r="H12" s="167" t="s">
        <v>232</v>
      </c>
      <c r="I12" s="167" t="s">
        <v>232</v>
      </c>
      <c r="J12" s="167" t="s">
        <v>616</v>
      </c>
    </row>
    <row r="13" spans="1:11" s="165" customFormat="1" ht="32.25" customHeight="1">
      <c r="A13" s="162">
        <v>11</v>
      </c>
      <c r="B13" s="162" t="s">
        <v>634</v>
      </c>
      <c r="C13" s="162" t="s">
        <v>639</v>
      </c>
      <c r="D13" s="209" t="s">
        <v>640</v>
      </c>
      <c r="E13" s="163" t="s">
        <v>606</v>
      </c>
      <c r="F13" s="163"/>
      <c r="G13" s="163"/>
      <c r="H13" s="163" t="s">
        <v>641</v>
      </c>
      <c r="I13" s="163" t="s">
        <v>642</v>
      </c>
      <c r="J13" s="163" t="s">
        <v>643</v>
      </c>
    </row>
    <row r="14" spans="1:11" s="165" customFormat="1" ht="37.5" customHeight="1">
      <c r="A14" s="166">
        <v>12</v>
      </c>
      <c r="B14" s="166" t="s">
        <v>634</v>
      </c>
      <c r="C14" s="166" t="s">
        <v>644</v>
      </c>
      <c r="D14" s="210" t="s">
        <v>645</v>
      </c>
      <c r="E14" s="167" t="s">
        <v>606</v>
      </c>
      <c r="F14" s="167" t="s">
        <v>606</v>
      </c>
      <c r="G14" s="167"/>
      <c r="H14" s="164" t="s">
        <v>646</v>
      </c>
      <c r="I14" s="164" t="s">
        <v>647</v>
      </c>
      <c r="J14" s="164" t="s">
        <v>648</v>
      </c>
    </row>
    <row r="15" spans="1:11" s="165" customFormat="1" ht="37.5" customHeight="1">
      <c r="A15" s="162">
        <v>13</v>
      </c>
      <c r="B15" s="162" t="s">
        <v>634</v>
      </c>
      <c r="C15" s="162" t="s">
        <v>649</v>
      </c>
      <c r="D15" s="209" t="s">
        <v>650</v>
      </c>
      <c r="E15" s="163" t="s">
        <v>606</v>
      </c>
      <c r="F15" s="163"/>
      <c r="G15" s="163"/>
      <c r="H15" s="164" t="s">
        <v>646</v>
      </c>
      <c r="I15" s="164" t="s">
        <v>646</v>
      </c>
      <c r="J15" s="164" t="s">
        <v>648</v>
      </c>
    </row>
    <row r="16" spans="1:11" s="165" customFormat="1" ht="37.5" customHeight="1">
      <c r="A16" s="166">
        <v>14</v>
      </c>
      <c r="B16" s="166" t="s">
        <v>634</v>
      </c>
      <c r="C16" s="166" t="s">
        <v>651</v>
      </c>
      <c r="D16" s="210" t="s">
        <v>652</v>
      </c>
      <c r="E16" s="167" t="s">
        <v>606</v>
      </c>
      <c r="F16" s="167"/>
      <c r="G16" s="167"/>
      <c r="H16" s="167" t="s">
        <v>641</v>
      </c>
      <c r="I16" s="167" t="s">
        <v>642</v>
      </c>
      <c r="J16" s="167" t="s">
        <v>643</v>
      </c>
    </row>
    <row r="17" spans="1:10" s="165" customFormat="1" ht="64.5" customHeight="1">
      <c r="A17" s="162">
        <v>15</v>
      </c>
      <c r="B17" s="162" t="s">
        <v>653</v>
      </c>
      <c r="C17" s="162" t="s">
        <v>654</v>
      </c>
      <c r="D17" s="209" t="s">
        <v>655</v>
      </c>
      <c r="E17" s="163" t="s">
        <v>606</v>
      </c>
      <c r="F17" s="163"/>
      <c r="G17" s="163"/>
      <c r="H17" s="163" t="s">
        <v>641</v>
      </c>
      <c r="I17" s="163" t="s">
        <v>642</v>
      </c>
      <c r="J17" s="163" t="s">
        <v>643</v>
      </c>
    </row>
    <row r="18" spans="1:10" s="165" customFormat="1" ht="54.75" customHeight="1">
      <c r="A18" s="166">
        <v>16</v>
      </c>
      <c r="B18" s="166" t="s">
        <v>653</v>
      </c>
      <c r="C18" s="166" t="s">
        <v>656</v>
      </c>
      <c r="D18" s="210" t="s">
        <v>657</v>
      </c>
      <c r="E18" s="167" t="s">
        <v>606</v>
      </c>
      <c r="F18" s="167"/>
      <c r="G18" s="167"/>
      <c r="H18" s="167" t="s">
        <v>641</v>
      </c>
      <c r="I18" s="167" t="s">
        <v>658</v>
      </c>
      <c r="J18" s="167" t="s">
        <v>643</v>
      </c>
    </row>
    <row r="19" spans="1:10" s="165" customFormat="1" ht="53.25" customHeight="1">
      <c r="A19" s="162">
        <v>17</v>
      </c>
      <c r="B19" s="162" t="s">
        <v>659</v>
      </c>
      <c r="C19" s="162" t="s">
        <v>660</v>
      </c>
      <c r="D19" s="209" t="s">
        <v>661</v>
      </c>
      <c r="E19" s="163" t="s">
        <v>606</v>
      </c>
      <c r="F19" s="163"/>
      <c r="G19" s="163"/>
      <c r="H19" s="163" t="s">
        <v>641</v>
      </c>
      <c r="I19" s="163" t="s">
        <v>642</v>
      </c>
      <c r="J19" s="163" t="s">
        <v>643</v>
      </c>
    </row>
    <row r="20" spans="1:10" s="165" customFormat="1" ht="49.5" customHeight="1">
      <c r="A20" s="166">
        <v>18</v>
      </c>
      <c r="B20" s="166" t="s">
        <v>662</v>
      </c>
      <c r="C20" s="166" t="s">
        <v>663</v>
      </c>
      <c r="D20" s="210" t="s">
        <v>664</v>
      </c>
      <c r="E20" s="169" t="s">
        <v>606</v>
      </c>
      <c r="F20" s="169" t="s">
        <v>606</v>
      </c>
      <c r="G20" s="169"/>
      <c r="H20" s="169" t="s">
        <v>232</v>
      </c>
      <c r="I20" s="169" t="s">
        <v>665</v>
      </c>
      <c r="J20" s="167" t="s">
        <v>616</v>
      </c>
    </row>
    <row r="21" spans="1:10">
      <c r="E21" s="171">
        <v>18</v>
      </c>
      <c r="F21" s="171">
        <v>6</v>
      </c>
      <c r="G21" s="171">
        <v>1</v>
      </c>
    </row>
    <row r="22" spans="1:10">
      <c r="D22" s="172"/>
      <c r="E22" s="172"/>
      <c r="F22" s="172"/>
      <c r="G22" s="172"/>
      <c r="H22" s="172"/>
      <c r="I22" s="172"/>
      <c r="J22" s="172"/>
    </row>
    <row r="23" spans="1:10">
      <c r="D23" s="173"/>
      <c r="E23" s="173"/>
      <c r="F23" s="173"/>
      <c r="G23" s="173"/>
      <c r="H23" s="173"/>
      <c r="I23" s="173"/>
      <c r="J23" s="173"/>
    </row>
  </sheetData>
  <autoFilter ref="A2:J20" xr:uid="{DE4C8C30-0FD0-4FD2-A73E-9484CB609B2B}"/>
  <mergeCells count="8">
    <mergeCell ref="I1:I2"/>
    <mergeCell ref="J1:J2"/>
    <mergeCell ref="A1:A2"/>
    <mergeCell ref="B1:B2"/>
    <mergeCell ref="C1:C2"/>
    <mergeCell ref="D1:D2"/>
    <mergeCell ref="E1:G1"/>
    <mergeCell ref="H1:H2"/>
  </mergeCells>
  <pageMargins left="0.23622047244094491" right="0.23622047244094491" top="0.74803149606299213" bottom="0.74803149606299213" header="0.31496062992125984" footer="0.31496062992125984"/>
  <pageSetup scale="80" orientation="landscape"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80FDE-1798-4499-A004-6481A05E1133}">
  <dimension ref="A2:E25"/>
  <sheetViews>
    <sheetView zoomScale="70" zoomScaleNormal="70" workbookViewId="0">
      <selection activeCell="D5" sqref="D5"/>
    </sheetView>
  </sheetViews>
  <sheetFormatPr baseColWidth="10" defaultRowHeight="15"/>
  <cols>
    <col min="1" max="1" width="23.42578125" bestFit="1" customWidth="1"/>
    <col min="2" max="2" width="25.85546875" bestFit="1" customWidth="1"/>
    <col min="3" max="3" width="20.28515625" customWidth="1"/>
    <col min="4" max="4" width="131.140625" bestFit="1" customWidth="1"/>
    <col min="5" max="5" width="7.42578125" bestFit="1" customWidth="1"/>
  </cols>
  <sheetData>
    <row r="2" spans="1:5" ht="18.75">
      <c r="A2" s="151" t="s">
        <v>585</v>
      </c>
    </row>
    <row r="3" spans="1:5">
      <c r="A3" s="81" t="s">
        <v>104</v>
      </c>
      <c r="B3" s="152" t="s">
        <v>584</v>
      </c>
      <c r="C3" s="154" t="s">
        <v>586</v>
      </c>
    </row>
    <row r="4" spans="1:5">
      <c r="A4" s="51" t="s">
        <v>165</v>
      </c>
      <c r="B4" s="156">
        <v>27</v>
      </c>
      <c r="C4" s="153">
        <f>+GETPIVOTDATA("COD_FILA",$A$3,"(76) ESTADO Y EVALUACIÓN ENTIDAD","En ejecución")/GETPIVOTDATA("COD_FILA",$A$3)</f>
        <v>0.39130434782608697</v>
      </c>
    </row>
    <row r="5" spans="1:5">
      <c r="A5" s="51" t="s">
        <v>575</v>
      </c>
      <c r="B5" s="156">
        <v>6</v>
      </c>
      <c r="C5" s="153">
        <f>+GETPIVOTDATA("COD_FILA",$A$3,"(76) ESTADO Y EVALUACIÓN ENTIDAD","Por evaluar OCI")/GETPIVOTDATA("COD_FILA",$A$3)</f>
        <v>8.6956521739130432E-2</v>
      </c>
    </row>
    <row r="6" spans="1:5">
      <c r="A6" s="51" t="s">
        <v>152</v>
      </c>
      <c r="B6" s="156">
        <v>17</v>
      </c>
      <c r="C6" s="153">
        <f>+GETPIVOTDATA("COD_FILA",$A$3,"(76) ESTADO Y EVALUACIÓN ENTIDAD","Incumplida")/GETPIVOTDATA("COD_FILA",$A$3)</f>
        <v>0.24637681159420291</v>
      </c>
    </row>
    <row r="7" spans="1:5">
      <c r="A7" s="51" t="s">
        <v>178</v>
      </c>
      <c r="B7" s="156">
        <v>8</v>
      </c>
      <c r="C7" s="153">
        <f>+GETPIVOTDATA("COD_FILA",$A$3,"(76) ESTADO Y EVALUACIÓN ENTIDAD","En revisión OCI 2018")/GETPIVOTDATA("COD_FILA",$A$3)</f>
        <v>0.11594202898550725</v>
      </c>
    </row>
    <row r="8" spans="1:5">
      <c r="A8" s="51" t="s">
        <v>198</v>
      </c>
      <c r="B8" s="156">
        <v>11</v>
      </c>
      <c r="C8" s="153">
        <f>+GETPIVOTDATA("COD_FILA",$A$3,"(76) ESTADO Y EVALUACIÓN ENTIDAD","Cumplida")/GETPIVOTDATA("COD_FILA",$A$3)</f>
        <v>0.15942028985507245</v>
      </c>
    </row>
    <row r="9" spans="1:5">
      <c r="A9" s="51" t="s">
        <v>105</v>
      </c>
      <c r="B9" s="156">
        <v>69</v>
      </c>
      <c r="C9" s="155">
        <f>SUM(C4:C8)</f>
        <v>1</v>
      </c>
    </row>
    <row r="10" spans="1:5">
      <c r="A10" s="157" t="s">
        <v>587</v>
      </c>
    </row>
    <row r="11" spans="1:5" s="76" customFormat="1">
      <c r="A11" s="157"/>
    </row>
    <row r="12" spans="1:5" ht="26.25">
      <c r="A12" s="159" t="s">
        <v>588</v>
      </c>
    </row>
    <row r="13" spans="1:5" hidden="1">
      <c r="A13" s="81" t="s">
        <v>147</v>
      </c>
      <c r="B13" s="76" t="s">
        <v>575</v>
      </c>
    </row>
    <row r="14" spans="1:5" hidden="1">
      <c r="B14" s="76"/>
      <c r="C14" s="76"/>
    </row>
    <row r="15" spans="1:5">
      <c r="A15" s="81" t="s">
        <v>584</v>
      </c>
    </row>
    <row r="16" spans="1:5">
      <c r="A16" s="81" t="s">
        <v>35</v>
      </c>
      <c r="B16" s="81" t="s">
        <v>126</v>
      </c>
      <c r="C16" s="81" t="s">
        <v>129</v>
      </c>
      <c r="D16" s="81" t="s">
        <v>130</v>
      </c>
      <c r="E16" t="s">
        <v>589</v>
      </c>
    </row>
    <row r="17" spans="1:5" ht="30">
      <c r="A17" s="76" t="s">
        <v>376</v>
      </c>
      <c r="B17" s="76" t="s">
        <v>161</v>
      </c>
      <c r="C17" s="76">
        <v>1</v>
      </c>
      <c r="D17" s="158" t="s">
        <v>379</v>
      </c>
      <c r="E17" s="156">
        <v>1</v>
      </c>
    </row>
    <row r="18" spans="1:5">
      <c r="A18" s="158" t="s">
        <v>590</v>
      </c>
      <c r="B18" s="158"/>
      <c r="C18" s="158"/>
      <c r="D18" s="158"/>
      <c r="E18" s="156">
        <v>1</v>
      </c>
    </row>
    <row r="19" spans="1:5" ht="30">
      <c r="A19" s="76" t="s">
        <v>166</v>
      </c>
      <c r="B19" s="76" t="s">
        <v>455</v>
      </c>
      <c r="C19" s="76">
        <v>1</v>
      </c>
      <c r="D19" s="158" t="s">
        <v>471</v>
      </c>
      <c r="E19" s="156">
        <v>1</v>
      </c>
    </row>
    <row r="20" spans="1:5" ht="30">
      <c r="B20" s="76" t="s">
        <v>432</v>
      </c>
      <c r="C20" s="76">
        <v>1</v>
      </c>
      <c r="D20" s="158" t="s">
        <v>440</v>
      </c>
      <c r="E20" s="156">
        <v>1</v>
      </c>
    </row>
    <row r="21" spans="1:5" ht="30">
      <c r="B21" s="76" t="s">
        <v>413</v>
      </c>
      <c r="C21" s="76">
        <v>1</v>
      </c>
      <c r="D21" s="158" t="s">
        <v>410</v>
      </c>
      <c r="E21" s="156">
        <v>1</v>
      </c>
    </row>
    <row r="22" spans="1:5">
      <c r="B22" s="76" t="s">
        <v>396</v>
      </c>
      <c r="C22" s="76">
        <v>1</v>
      </c>
      <c r="D22" s="158" t="s">
        <v>404</v>
      </c>
      <c r="E22" s="156">
        <v>1</v>
      </c>
    </row>
    <row r="23" spans="1:5" ht="30">
      <c r="B23" s="76" t="s">
        <v>361</v>
      </c>
      <c r="C23" s="76">
        <v>1</v>
      </c>
      <c r="D23" s="158" t="s">
        <v>358</v>
      </c>
      <c r="E23" s="156">
        <v>1</v>
      </c>
    </row>
    <row r="24" spans="1:5">
      <c r="A24" s="76" t="s">
        <v>591</v>
      </c>
      <c r="B24" s="76"/>
      <c r="C24" s="76"/>
      <c r="D24" s="76"/>
      <c r="E24" s="156">
        <v>5</v>
      </c>
    </row>
    <row r="25" spans="1:5">
      <c r="A25" s="76" t="s">
        <v>105</v>
      </c>
      <c r="E25" s="156">
        <v>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BI82"/>
  <sheetViews>
    <sheetView tabSelected="1" zoomScale="60" zoomScaleNormal="60" workbookViewId="0">
      <pane xSplit="2" topLeftCell="Q1" activePane="topRight" state="frozen"/>
      <selection activeCell="A373" sqref="A373"/>
      <selection pane="topRight" activeCell="V8" sqref="V8"/>
    </sheetView>
  </sheetViews>
  <sheetFormatPr baseColWidth="10" defaultColWidth="9.140625" defaultRowHeight="15"/>
  <cols>
    <col min="1" max="1" width="17.140625" customWidth="1"/>
    <col min="2" max="2" width="16" customWidth="1"/>
    <col min="3" max="6" width="16" style="76" customWidth="1"/>
    <col min="7" max="7" width="16" style="76" hidden="1" customWidth="1"/>
    <col min="8" max="8" width="16" style="76" customWidth="1"/>
    <col min="9" max="9" width="27" style="76" customWidth="1"/>
    <col min="10" max="10" width="21" style="64" customWidth="1"/>
    <col min="11" max="11" width="35" style="64" customWidth="1"/>
    <col min="12" max="12" width="28.42578125" style="64" customWidth="1"/>
    <col min="13" max="13" width="28.42578125" style="76" customWidth="1"/>
    <col min="14" max="14" width="40" style="64" customWidth="1"/>
    <col min="15" max="15" width="22" style="58" customWidth="1"/>
    <col min="16" max="16" width="31" style="64" customWidth="1"/>
    <col min="17" max="17" width="21.5703125" style="64" customWidth="1"/>
    <col min="18" max="18" width="21.5703125" style="65" customWidth="1"/>
    <col min="19" max="19" width="16.42578125" style="64" customWidth="1"/>
    <col min="20" max="20" width="17.7109375" style="64" customWidth="1"/>
    <col min="21" max="21" width="15.5703125" customWidth="1"/>
    <col min="22" max="22" width="22" style="3" customWidth="1"/>
    <col min="23" max="23" width="21" style="75" customWidth="1"/>
    <col min="24" max="24" width="17.85546875" style="3" customWidth="1"/>
    <col min="25" max="26" width="15.5703125" style="3" customWidth="1"/>
    <col min="27" max="27" width="18.7109375" style="1" customWidth="1"/>
    <col min="28" max="28" width="18.7109375" style="67" customWidth="1"/>
    <col min="29" max="29" width="20.42578125" style="1" customWidth="1"/>
    <col min="30" max="30" width="23.42578125" style="67" hidden="1" customWidth="1"/>
    <col min="31" max="31" width="23.42578125" hidden="1" customWidth="1"/>
    <col min="32" max="34" width="23.42578125" style="73" hidden="1" customWidth="1"/>
    <col min="35" max="35" width="23.42578125" style="67" hidden="1" customWidth="1"/>
    <col min="36" max="36" width="19" style="72" hidden="1" customWidth="1"/>
    <col min="37" max="37" width="14.85546875" style="2" hidden="1" customWidth="1"/>
    <col min="38" max="38" width="21" style="2" customWidth="1"/>
    <col min="39" max="39" width="57.140625" style="76" customWidth="1"/>
    <col min="40" max="40" width="21" style="76" customWidth="1"/>
    <col min="41" max="41" width="22.140625" style="76" customWidth="1"/>
    <col min="42" max="42" width="29.7109375" style="76" customWidth="1"/>
    <col min="43" max="43" width="24.28515625" hidden="1" customWidth="1"/>
    <col min="44" max="44" width="20.42578125" hidden="1" customWidth="1"/>
    <col min="45" max="49" width="18.42578125" customWidth="1"/>
  </cols>
  <sheetData>
    <row r="1" spans="1:61" s="57" customFormat="1">
      <c r="A1" s="96" t="s">
        <v>149</v>
      </c>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6"/>
      <c r="AJ1" s="76"/>
      <c r="AM1" s="76"/>
      <c r="AN1" s="76"/>
      <c r="AO1" s="76"/>
      <c r="AP1" s="76"/>
    </row>
    <row r="2" spans="1:61" s="76" customFormat="1" ht="33.75">
      <c r="A2" s="257" t="s">
        <v>150</v>
      </c>
      <c r="B2" s="257"/>
      <c r="C2" s="257"/>
      <c r="D2" s="257"/>
      <c r="E2" s="257"/>
      <c r="F2" s="257"/>
      <c r="G2" s="257"/>
      <c r="H2" s="257"/>
      <c r="I2" s="257"/>
      <c r="J2" s="257"/>
      <c r="K2" s="257"/>
      <c r="L2" s="257"/>
      <c r="M2" s="257"/>
      <c r="N2" s="257"/>
      <c r="O2" s="257"/>
      <c r="P2" s="257"/>
      <c r="Q2" s="257"/>
      <c r="R2" s="257"/>
      <c r="S2" s="257"/>
      <c r="T2" s="257"/>
      <c r="U2" s="257"/>
      <c r="V2" s="257"/>
      <c r="W2" s="257"/>
      <c r="X2" s="257"/>
      <c r="Y2" s="257"/>
      <c r="Z2" s="257"/>
      <c r="AA2" s="257"/>
      <c r="AB2" s="257"/>
      <c r="AC2" s="257"/>
      <c r="AD2" s="257"/>
      <c r="AE2" s="257"/>
      <c r="AF2" s="257"/>
      <c r="AG2" s="257"/>
      <c r="AH2" s="257"/>
      <c r="AI2" s="257"/>
      <c r="AJ2" s="257"/>
      <c r="AK2" s="257"/>
      <c r="AL2" s="257"/>
      <c r="AM2" s="257"/>
      <c r="AN2" s="257"/>
      <c r="AO2" s="257"/>
    </row>
    <row r="3" spans="1:61" s="76" customFormat="1" ht="27" thickBot="1">
      <c r="A3" s="258" t="s">
        <v>572</v>
      </c>
      <c r="B3" s="258"/>
      <c r="C3" s="258"/>
      <c r="D3" s="258"/>
      <c r="E3" s="258"/>
      <c r="F3" s="258"/>
      <c r="G3" s="258"/>
      <c r="H3" s="258"/>
      <c r="I3" s="258"/>
      <c r="J3" s="258"/>
      <c r="K3" s="258"/>
      <c r="L3" s="258"/>
      <c r="M3" s="258"/>
      <c r="N3" s="258"/>
      <c r="O3" s="258"/>
      <c r="P3" s="258"/>
      <c r="Q3" s="258"/>
      <c r="R3" s="258"/>
      <c r="S3" s="258"/>
      <c r="T3" s="258"/>
      <c r="U3" s="258"/>
      <c r="V3" s="258"/>
      <c r="W3" s="258"/>
      <c r="X3" s="258"/>
      <c r="Y3" s="258"/>
      <c r="Z3" s="258"/>
      <c r="AA3" s="258"/>
      <c r="AB3" s="258"/>
      <c r="AC3" s="258"/>
      <c r="AD3" s="258"/>
      <c r="AE3" s="258"/>
      <c r="AF3" s="258"/>
      <c r="AG3" s="258"/>
      <c r="AH3" s="258"/>
      <c r="AI3" s="258"/>
      <c r="AJ3" s="258"/>
      <c r="AK3" s="258"/>
      <c r="AL3" s="258"/>
      <c r="AM3" s="258"/>
      <c r="AN3" s="258"/>
      <c r="AO3" s="258"/>
    </row>
    <row r="4" spans="1:61" s="76" customFormat="1" ht="19.5" thickBot="1">
      <c r="V4" s="252" t="s">
        <v>11</v>
      </c>
      <c r="W4" s="253"/>
      <c r="X4" s="254"/>
      <c r="Y4" s="50">
        <v>43373</v>
      </c>
      <c r="AD4" s="255" t="s">
        <v>110</v>
      </c>
      <c r="AE4" s="255"/>
      <c r="AF4" s="255"/>
      <c r="AG4" s="255"/>
      <c r="AH4" s="256" t="s">
        <v>111</v>
      </c>
      <c r="AI4" s="256"/>
      <c r="AJ4" s="256"/>
      <c r="AK4" s="256"/>
    </row>
    <row r="5" spans="1:61" s="76" customFormat="1" ht="28.5" customHeight="1">
      <c r="A5" s="59" t="s">
        <v>112</v>
      </c>
      <c r="B5" s="92" t="s">
        <v>109</v>
      </c>
      <c r="C5" s="59" t="s">
        <v>113</v>
      </c>
      <c r="D5" s="59">
        <v>4</v>
      </c>
      <c r="E5" s="59">
        <v>8</v>
      </c>
      <c r="F5" s="59">
        <v>12</v>
      </c>
      <c r="G5" s="59"/>
      <c r="H5" s="59" t="s">
        <v>113</v>
      </c>
      <c r="I5" s="59" t="s">
        <v>113</v>
      </c>
      <c r="J5" s="59">
        <v>16</v>
      </c>
      <c r="K5" s="59" t="s">
        <v>113</v>
      </c>
      <c r="L5" s="59" t="s">
        <v>113</v>
      </c>
      <c r="M5" s="59">
        <v>20</v>
      </c>
      <c r="N5" s="59" t="s">
        <v>113</v>
      </c>
      <c r="O5" s="59" t="s">
        <v>113</v>
      </c>
      <c r="P5" s="59" t="s">
        <v>114</v>
      </c>
      <c r="Q5" s="59" t="s">
        <v>113</v>
      </c>
      <c r="R5" s="59" t="s">
        <v>113</v>
      </c>
      <c r="S5" s="59" t="s">
        <v>113</v>
      </c>
      <c r="T5" s="59" t="s">
        <v>113</v>
      </c>
      <c r="U5" s="59" t="s">
        <v>113</v>
      </c>
      <c r="V5" s="59" t="s">
        <v>113</v>
      </c>
      <c r="W5" s="59" t="s">
        <v>113</v>
      </c>
      <c r="X5" s="59" t="s">
        <v>113</v>
      </c>
      <c r="Y5" s="59" t="s">
        <v>113</v>
      </c>
      <c r="Z5" s="59" t="s">
        <v>113</v>
      </c>
      <c r="AA5" s="59" t="s">
        <v>113</v>
      </c>
      <c r="AB5" s="59" t="s">
        <v>113</v>
      </c>
      <c r="AC5" s="59" t="s">
        <v>113</v>
      </c>
      <c r="AD5" s="59" t="s">
        <v>113</v>
      </c>
      <c r="AE5" s="59" t="s">
        <v>113</v>
      </c>
      <c r="AF5" s="59" t="s">
        <v>113</v>
      </c>
      <c r="AG5" s="59" t="s">
        <v>113</v>
      </c>
      <c r="AH5" s="59" t="s">
        <v>113</v>
      </c>
      <c r="AI5" s="59" t="s">
        <v>113</v>
      </c>
      <c r="AJ5" s="59" t="s">
        <v>113</v>
      </c>
      <c r="AK5" s="59" t="s">
        <v>113</v>
      </c>
      <c r="AL5" s="59">
        <v>32</v>
      </c>
      <c r="AM5" s="59">
        <v>36</v>
      </c>
      <c r="AN5" s="59">
        <v>40</v>
      </c>
      <c r="AO5" s="59">
        <v>44</v>
      </c>
      <c r="AP5" s="59" t="s">
        <v>113</v>
      </c>
      <c r="AX5" s="93"/>
      <c r="AY5" s="93"/>
      <c r="AZ5" s="93"/>
      <c r="BA5" s="93"/>
      <c r="BB5" s="93"/>
      <c r="BD5" s="94"/>
      <c r="BE5" s="94"/>
      <c r="BF5" s="94"/>
      <c r="BG5" s="94" t="s">
        <v>579</v>
      </c>
      <c r="BH5" s="95"/>
      <c r="BI5" s="96"/>
    </row>
    <row r="6" spans="1:61" s="100" customFormat="1" ht="28.5" customHeight="1">
      <c r="A6" s="97" t="s">
        <v>115</v>
      </c>
      <c r="B6" s="98" t="s">
        <v>113</v>
      </c>
      <c r="C6" s="98" t="s">
        <v>113</v>
      </c>
      <c r="D6" s="98">
        <v>4</v>
      </c>
      <c r="E6" s="98">
        <v>8</v>
      </c>
      <c r="F6" s="98">
        <v>20</v>
      </c>
      <c r="G6" s="98"/>
      <c r="H6" s="98" t="s">
        <v>113</v>
      </c>
      <c r="I6" s="98" t="s">
        <v>113</v>
      </c>
      <c r="J6" s="98">
        <v>24</v>
      </c>
      <c r="K6" s="98" t="s">
        <v>113</v>
      </c>
      <c r="L6" s="98">
        <v>28</v>
      </c>
      <c r="M6" s="98">
        <v>32</v>
      </c>
      <c r="N6" s="98">
        <v>36</v>
      </c>
      <c r="O6" s="98" t="s">
        <v>113</v>
      </c>
      <c r="P6" s="98">
        <v>44</v>
      </c>
      <c r="Q6" s="98">
        <v>48</v>
      </c>
      <c r="R6" s="98">
        <v>60</v>
      </c>
      <c r="S6" s="98">
        <v>68</v>
      </c>
      <c r="T6" s="98">
        <v>72</v>
      </c>
      <c r="U6" s="98" t="s">
        <v>113</v>
      </c>
      <c r="V6" s="98" t="s">
        <v>113</v>
      </c>
      <c r="W6" s="98" t="s">
        <v>113</v>
      </c>
      <c r="X6" s="98" t="s">
        <v>113</v>
      </c>
      <c r="Y6" s="98" t="s">
        <v>113</v>
      </c>
      <c r="Z6" s="98" t="s">
        <v>113</v>
      </c>
      <c r="AA6" s="98" t="s">
        <v>113</v>
      </c>
      <c r="AB6" s="98" t="s">
        <v>113</v>
      </c>
      <c r="AC6" s="98">
        <v>64</v>
      </c>
      <c r="AD6" s="98" t="s">
        <v>113</v>
      </c>
      <c r="AE6" s="98" t="s">
        <v>113</v>
      </c>
      <c r="AF6" s="98" t="s">
        <v>113</v>
      </c>
      <c r="AG6" s="98" t="s">
        <v>113</v>
      </c>
      <c r="AH6" s="98" t="s">
        <v>113</v>
      </c>
      <c r="AI6" s="98" t="s">
        <v>113</v>
      </c>
      <c r="AJ6" s="98" t="s">
        <v>113</v>
      </c>
      <c r="AK6" s="98" t="s">
        <v>113</v>
      </c>
      <c r="AL6" s="98" t="s">
        <v>113</v>
      </c>
      <c r="AM6" s="98" t="s">
        <v>113</v>
      </c>
      <c r="AN6" s="98" t="s">
        <v>113</v>
      </c>
      <c r="AO6" s="98">
        <v>76</v>
      </c>
      <c r="AP6" s="98">
        <v>80</v>
      </c>
      <c r="AX6" s="99"/>
      <c r="AY6" s="99"/>
      <c r="AZ6" s="99"/>
      <c r="BA6" s="99"/>
      <c r="BB6" s="99"/>
      <c r="BD6" s="101"/>
      <c r="BE6" s="101"/>
      <c r="BF6" s="101"/>
      <c r="BG6" s="101" t="s">
        <v>116</v>
      </c>
      <c r="BH6" s="102"/>
      <c r="BI6" s="103"/>
    </row>
    <row r="7" spans="1:61" s="100" customFormat="1" ht="28.5" customHeight="1" thickBot="1">
      <c r="A7" s="104" t="s">
        <v>117</v>
      </c>
      <c r="B7" s="105" t="s">
        <v>113</v>
      </c>
      <c r="C7" s="105" t="s">
        <v>113</v>
      </c>
      <c r="D7" s="105">
        <v>4</v>
      </c>
      <c r="E7" s="105">
        <v>8</v>
      </c>
      <c r="F7" s="105">
        <v>20</v>
      </c>
      <c r="G7" s="105"/>
      <c r="H7" s="105">
        <v>22</v>
      </c>
      <c r="I7" s="105">
        <v>23</v>
      </c>
      <c r="J7" s="105">
        <v>24</v>
      </c>
      <c r="K7" s="105">
        <v>28</v>
      </c>
      <c r="L7" s="105" t="s">
        <v>113</v>
      </c>
      <c r="M7" s="105" t="s">
        <v>113</v>
      </c>
      <c r="N7" s="105" t="s">
        <v>113</v>
      </c>
      <c r="O7" s="105" t="s">
        <v>113</v>
      </c>
      <c r="P7" s="105" t="s">
        <v>113</v>
      </c>
      <c r="Q7" s="105" t="s">
        <v>113</v>
      </c>
      <c r="R7" s="105" t="s">
        <v>113</v>
      </c>
      <c r="S7" s="105" t="s">
        <v>113</v>
      </c>
      <c r="T7" s="105" t="s">
        <v>113</v>
      </c>
      <c r="U7" s="105" t="s">
        <v>113</v>
      </c>
      <c r="V7" s="105" t="s">
        <v>113</v>
      </c>
      <c r="W7" s="105" t="s">
        <v>113</v>
      </c>
      <c r="X7" s="105" t="s">
        <v>113</v>
      </c>
      <c r="Y7" s="105" t="s">
        <v>113</v>
      </c>
      <c r="Z7" s="105" t="s">
        <v>113</v>
      </c>
      <c r="AA7" s="105" t="s">
        <v>113</v>
      </c>
      <c r="AB7" s="105" t="s">
        <v>113</v>
      </c>
      <c r="AC7" s="105" t="s">
        <v>113</v>
      </c>
      <c r="AD7" s="105" t="s">
        <v>113</v>
      </c>
      <c r="AE7" s="105" t="s">
        <v>113</v>
      </c>
      <c r="AF7" s="105" t="s">
        <v>113</v>
      </c>
      <c r="AG7" s="105" t="s">
        <v>113</v>
      </c>
      <c r="AH7" s="105" t="s">
        <v>113</v>
      </c>
      <c r="AI7" s="105" t="s">
        <v>113</v>
      </c>
      <c r="AJ7" s="105" t="s">
        <v>113</v>
      </c>
      <c r="AK7" s="105" t="s">
        <v>113</v>
      </c>
      <c r="AL7" s="105" t="s">
        <v>113</v>
      </c>
      <c r="AM7" s="105" t="s">
        <v>113</v>
      </c>
      <c r="AN7" s="105" t="s">
        <v>113</v>
      </c>
      <c r="AO7" s="105" t="s">
        <v>113</v>
      </c>
      <c r="AP7" s="105" t="s">
        <v>113</v>
      </c>
      <c r="AX7" s="93"/>
      <c r="AY7" s="93"/>
      <c r="AZ7" s="93"/>
      <c r="BA7" s="93"/>
      <c r="BB7" s="93"/>
      <c r="BD7" s="101"/>
      <c r="BE7" s="101"/>
      <c r="BF7" s="101"/>
      <c r="BG7" s="101" t="s">
        <v>118</v>
      </c>
      <c r="BH7" s="102"/>
      <c r="BI7" s="103"/>
    </row>
    <row r="8" spans="1:61" ht="90" thickBot="1">
      <c r="A8" s="60"/>
      <c r="B8" s="60" t="s">
        <v>119</v>
      </c>
      <c r="C8" s="60" t="s">
        <v>120</v>
      </c>
      <c r="D8" s="60" t="s">
        <v>121</v>
      </c>
      <c r="E8" s="60" t="s">
        <v>122</v>
      </c>
      <c r="F8" s="60" t="s">
        <v>123</v>
      </c>
      <c r="G8" s="139" t="s">
        <v>151</v>
      </c>
      <c r="H8" s="60" t="s">
        <v>124</v>
      </c>
      <c r="I8" s="60" t="s">
        <v>125</v>
      </c>
      <c r="J8" s="60" t="s">
        <v>126</v>
      </c>
      <c r="K8" s="60" t="s">
        <v>127</v>
      </c>
      <c r="L8" s="60" t="s">
        <v>128</v>
      </c>
      <c r="M8" s="60" t="s">
        <v>129</v>
      </c>
      <c r="N8" s="60" t="s">
        <v>130</v>
      </c>
      <c r="O8" s="60" t="s">
        <v>34</v>
      </c>
      <c r="P8" s="60" t="s">
        <v>131</v>
      </c>
      <c r="Q8" s="60" t="s">
        <v>132</v>
      </c>
      <c r="R8" s="60" t="s">
        <v>133</v>
      </c>
      <c r="S8" s="60" t="s">
        <v>134</v>
      </c>
      <c r="T8" s="60" t="s">
        <v>135</v>
      </c>
      <c r="U8" s="79" t="s">
        <v>0</v>
      </c>
      <c r="V8" s="79" t="s">
        <v>1</v>
      </c>
      <c r="W8" s="79" t="s">
        <v>580</v>
      </c>
      <c r="X8" s="80" t="s">
        <v>8</v>
      </c>
      <c r="Y8" s="80" t="s">
        <v>9</v>
      </c>
      <c r="Z8" s="80" t="s">
        <v>10</v>
      </c>
      <c r="AA8" s="80" t="s">
        <v>7</v>
      </c>
      <c r="AB8" s="80" t="s">
        <v>36</v>
      </c>
      <c r="AC8" s="80" t="s">
        <v>35</v>
      </c>
      <c r="AD8" s="106" t="s">
        <v>136</v>
      </c>
      <c r="AE8" s="106" t="s">
        <v>137</v>
      </c>
      <c r="AF8" s="106" t="s">
        <v>138</v>
      </c>
      <c r="AG8" s="106" t="s">
        <v>139</v>
      </c>
      <c r="AH8" s="106" t="s">
        <v>140</v>
      </c>
      <c r="AI8" s="106" t="s">
        <v>141</v>
      </c>
      <c r="AJ8" s="106" t="s">
        <v>142</v>
      </c>
      <c r="AK8" s="106" t="s">
        <v>143</v>
      </c>
      <c r="AL8" s="61" t="s">
        <v>144</v>
      </c>
      <c r="AM8" s="61" t="s">
        <v>145</v>
      </c>
      <c r="AN8" s="61" t="s">
        <v>146</v>
      </c>
      <c r="AO8" s="61" t="s">
        <v>147</v>
      </c>
      <c r="AP8" s="61" t="s">
        <v>148</v>
      </c>
      <c r="AQ8" s="109" t="s">
        <v>101</v>
      </c>
      <c r="AR8" s="109" t="s">
        <v>102</v>
      </c>
    </row>
    <row r="9" spans="1:61" s="64" customFormat="1" ht="25.5" hidden="1" customHeight="1" thickBot="1">
      <c r="A9" s="59">
        <v>1</v>
      </c>
      <c r="B9" s="62" t="s">
        <v>2</v>
      </c>
      <c r="C9" s="62" t="s">
        <v>445</v>
      </c>
      <c r="D9" s="62" t="s">
        <v>163</v>
      </c>
      <c r="E9" s="62">
        <v>2017</v>
      </c>
      <c r="F9" s="62">
        <v>48</v>
      </c>
      <c r="G9" s="62" t="s">
        <v>444</v>
      </c>
      <c r="H9" s="62" t="s">
        <v>176</v>
      </c>
      <c r="I9" s="62" t="s">
        <v>569</v>
      </c>
      <c r="J9" s="148" t="s">
        <v>568</v>
      </c>
      <c r="K9" s="63" t="s">
        <v>567</v>
      </c>
      <c r="L9" s="63" t="s">
        <v>566</v>
      </c>
      <c r="M9" s="150">
        <v>1</v>
      </c>
      <c r="N9" s="63" t="s">
        <v>571</v>
      </c>
      <c r="O9" s="63"/>
      <c r="P9" s="63" t="s">
        <v>214</v>
      </c>
      <c r="Q9" s="63" t="s">
        <v>274</v>
      </c>
      <c r="R9" s="142">
        <v>1</v>
      </c>
      <c r="S9" s="138" t="s">
        <v>443</v>
      </c>
      <c r="T9" s="138" t="s">
        <v>507</v>
      </c>
      <c r="U9" s="141">
        <f>DATEDIF(S9,T9,"D")/7</f>
        <v>44.428571428571431</v>
      </c>
      <c r="V9" s="108">
        <f>+AL9</f>
        <v>50</v>
      </c>
      <c r="W9" s="108">
        <f>IF(R9=0,0,IF(V9/R9&gt;1,1,V9/R9))</f>
        <v>1</v>
      </c>
      <c r="X9" s="140">
        <f t="shared" ref="X9:X71" si="0">U9*W9</f>
        <v>44.428571428571431</v>
      </c>
      <c r="Y9" s="108">
        <f>IF(T9&lt;=$Y$4,X9,0)</f>
        <v>0</v>
      </c>
      <c r="Z9" s="108">
        <f>IF($Y$4&gt;=T9,U9,0)</f>
        <v>0</v>
      </c>
      <c r="AA9" s="110"/>
      <c r="AB9" s="110"/>
      <c r="AC9" s="66" t="s">
        <v>562</v>
      </c>
      <c r="AD9" s="66"/>
      <c r="AE9" s="111"/>
      <c r="AF9" s="89"/>
      <c r="AG9" s="89"/>
      <c r="AH9" s="89"/>
      <c r="AI9" s="89"/>
      <c r="AJ9" s="89"/>
      <c r="AK9" s="87"/>
      <c r="AL9" s="147">
        <v>50</v>
      </c>
      <c r="AM9" s="87" t="s">
        <v>576</v>
      </c>
      <c r="AN9" s="87">
        <v>0</v>
      </c>
      <c r="AO9" s="87" t="s">
        <v>152</v>
      </c>
      <c r="AP9" s="87" t="s">
        <v>574</v>
      </c>
      <c r="AQ9" s="74">
        <v>5</v>
      </c>
      <c r="AR9" s="74">
        <v>1</v>
      </c>
    </row>
    <row r="10" spans="1:61" s="64" customFormat="1" ht="25.5" hidden="1" customHeight="1" thickBot="1">
      <c r="A10" s="59">
        <v>2</v>
      </c>
      <c r="B10" s="62" t="s">
        <v>3</v>
      </c>
      <c r="C10" s="62" t="s">
        <v>445</v>
      </c>
      <c r="D10" s="62" t="s">
        <v>163</v>
      </c>
      <c r="E10" s="62">
        <v>2017</v>
      </c>
      <c r="F10" s="62">
        <v>48</v>
      </c>
      <c r="G10" s="62" t="s">
        <v>444</v>
      </c>
      <c r="H10" s="62" t="s">
        <v>176</v>
      </c>
      <c r="I10" s="62" t="s">
        <v>569</v>
      </c>
      <c r="J10" s="148" t="s">
        <v>568</v>
      </c>
      <c r="K10" s="63" t="s">
        <v>567</v>
      </c>
      <c r="L10" s="63" t="s">
        <v>566</v>
      </c>
      <c r="M10" s="150">
        <v>2</v>
      </c>
      <c r="N10" s="63" t="s">
        <v>570</v>
      </c>
      <c r="O10" s="63"/>
      <c r="P10" s="63" t="s">
        <v>214</v>
      </c>
      <c r="Q10" s="63" t="s">
        <v>274</v>
      </c>
      <c r="R10" s="143">
        <v>1</v>
      </c>
      <c r="S10" s="138" t="s">
        <v>443</v>
      </c>
      <c r="T10" s="138" t="s">
        <v>507</v>
      </c>
      <c r="U10" s="141">
        <f t="shared" ref="U10:U72" si="1">DATEDIF(S10,T10,"D")/7</f>
        <v>44.428571428571431</v>
      </c>
      <c r="V10" s="108">
        <f t="shared" ref="V10:V72" si="2">+AL10</f>
        <v>50</v>
      </c>
      <c r="W10" s="108">
        <f t="shared" ref="W10:W72" si="3">IF(R10=0,0,IF(V10/R10&gt;1,1,V10/R10))</f>
        <v>1</v>
      </c>
      <c r="X10" s="140">
        <f t="shared" si="0"/>
        <v>44.428571428571431</v>
      </c>
      <c r="Y10" s="108">
        <f t="shared" ref="Y10:Y72" si="4">IF(T10&lt;=$Y$4,X10,0)</f>
        <v>0</v>
      </c>
      <c r="Z10" s="108">
        <f t="shared" ref="Z10:Z72" si="5">IF($Y$4&gt;=T10,U10,0)</f>
        <v>0</v>
      </c>
      <c r="AA10" s="110"/>
      <c r="AB10" s="110"/>
      <c r="AC10" s="66" t="s">
        <v>562</v>
      </c>
      <c r="AD10" s="66"/>
      <c r="AE10" s="111"/>
      <c r="AF10" s="89"/>
      <c r="AG10" s="89"/>
      <c r="AH10" s="89"/>
      <c r="AI10" s="89"/>
      <c r="AJ10" s="89"/>
      <c r="AK10" s="87"/>
      <c r="AL10" s="147">
        <v>50</v>
      </c>
      <c r="AM10" s="149" t="s">
        <v>577</v>
      </c>
      <c r="AN10" s="87">
        <v>0</v>
      </c>
      <c r="AO10" s="87" t="s">
        <v>152</v>
      </c>
      <c r="AP10" s="87" t="s">
        <v>574</v>
      </c>
      <c r="AQ10" s="74">
        <v>5</v>
      </c>
      <c r="AR10" s="74">
        <v>1</v>
      </c>
    </row>
    <row r="11" spans="1:61" s="64" customFormat="1" ht="25.5" hidden="1" customHeight="1" thickBot="1">
      <c r="A11" s="59">
        <v>3</v>
      </c>
      <c r="B11" s="62" t="s">
        <v>4</v>
      </c>
      <c r="C11" s="62" t="s">
        <v>445</v>
      </c>
      <c r="D11" s="62" t="s">
        <v>163</v>
      </c>
      <c r="E11" s="62">
        <v>2017</v>
      </c>
      <c r="F11" s="62">
        <v>48</v>
      </c>
      <c r="G11" s="62" t="s">
        <v>444</v>
      </c>
      <c r="H11" s="62" t="s">
        <v>176</v>
      </c>
      <c r="I11" s="62" t="s">
        <v>569</v>
      </c>
      <c r="J11" s="62" t="s">
        <v>568</v>
      </c>
      <c r="K11" s="63" t="s">
        <v>567</v>
      </c>
      <c r="L11" s="63" t="s">
        <v>566</v>
      </c>
      <c r="M11" s="150">
        <v>3</v>
      </c>
      <c r="N11" s="63" t="s">
        <v>565</v>
      </c>
      <c r="O11" s="63"/>
      <c r="P11" s="63" t="s">
        <v>564</v>
      </c>
      <c r="Q11" s="63" t="s">
        <v>563</v>
      </c>
      <c r="R11" s="143">
        <v>0.5</v>
      </c>
      <c r="S11" s="138" t="s">
        <v>443</v>
      </c>
      <c r="T11" s="138" t="s">
        <v>507</v>
      </c>
      <c r="U11" s="141">
        <f t="shared" si="1"/>
        <v>44.428571428571431</v>
      </c>
      <c r="V11" s="108">
        <f t="shared" si="2"/>
        <v>25</v>
      </c>
      <c r="W11" s="108">
        <f t="shared" si="3"/>
        <v>1</v>
      </c>
      <c r="X11" s="140">
        <f t="shared" si="0"/>
        <v>44.428571428571431</v>
      </c>
      <c r="Y11" s="108">
        <f t="shared" si="4"/>
        <v>0</v>
      </c>
      <c r="Z11" s="108">
        <f t="shared" si="5"/>
        <v>0</v>
      </c>
      <c r="AA11" s="110"/>
      <c r="AB11" s="110"/>
      <c r="AC11" s="66" t="s">
        <v>562</v>
      </c>
      <c r="AD11" s="66"/>
      <c r="AE11" s="117"/>
      <c r="AF11" s="118"/>
      <c r="AG11" s="118"/>
      <c r="AH11" s="117"/>
      <c r="AI11" s="118"/>
      <c r="AJ11" s="118"/>
      <c r="AK11" s="87"/>
      <c r="AL11" s="147">
        <v>25</v>
      </c>
      <c r="AM11" s="87" t="s">
        <v>578</v>
      </c>
      <c r="AN11" s="87">
        <v>0</v>
      </c>
      <c r="AO11" s="87" t="s">
        <v>178</v>
      </c>
      <c r="AP11" s="87" t="s">
        <v>574</v>
      </c>
      <c r="AQ11" s="74">
        <v>5</v>
      </c>
      <c r="AR11" s="74">
        <v>1</v>
      </c>
    </row>
    <row r="12" spans="1:61" s="64" customFormat="1" ht="25.5" hidden="1" customHeight="1" thickBot="1">
      <c r="A12" s="59">
        <v>4</v>
      </c>
      <c r="B12" s="62" t="s">
        <v>5</v>
      </c>
      <c r="C12" s="62" t="s">
        <v>445</v>
      </c>
      <c r="D12" s="62" t="s">
        <v>163</v>
      </c>
      <c r="E12" s="62">
        <v>2017</v>
      </c>
      <c r="F12" s="62">
        <v>48</v>
      </c>
      <c r="G12" s="62" t="s">
        <v>444</v>
      </c>
      <c r="H12" s="62" t="s">
        <v>176</v>
      </c>
      <c r="I12" s="62" t="s">
        <v>209</v>
      </c>
      <c r="J12" s="148" t="s">
        <v>561</v>
      </c>
      <c r="K12" s="63" t="s">
        <v>560</v>
      </c>
      <c r="L12" s="63" t="s">
        <v>559</v>
      </c>
      <c r="M12" s="150">
        <v>1</v>
      </c>
      <c r="N12" s="63" t="s">
        <v>558</v>
      </c>
      <c r="O12" s="63"/>
      <c r="P12" s="63" t="s">
        <v>557</v>
      </c>
      <c r="Q12" s="63" t="s">
        <v>556</v>
      </c>
      <c r="R12" s="143">
        <v>1</v>
      </c>
      <c r="S12" s="138" t="s">
        <v>443</v>
      </c>
      <c r="T12" s="138" t="s">
        <v>344</v>
      </c>
      <c r="U12" s="141">
        <f t="shared" si="1"/>
        <v>31.571428571428573</v>
      </c>
      <c r="V12" s="108">
        <f t="shared" si="2"/>
        <v>100</v>
      </c>
      <c r="W12" s="108">
        <f t="shared" si="3"/>
        <v>1</v>
      </c>
      <c r="X12" s="140">
        <f t="shared" si="0"/>
        <v>31.571428571428573</v>
      </c>
      <c r="Y12" s="108">
        <f t="shared" si="4"/>
        <v>0</v>
      </c>
      <c r="Z12" s="108">
        <f t="shared" si="5"/>
        <v>0</v>
      </c>
      <c r="AA12" s="110"/>
      <c r="AB12" s="110"/>
      <c r="AC12" s="66" t="s">
        <v>212</v>
      </c>
      <c r="AD12" s="66"/>
      <c r="AE12" s="88"/>
      <c r="AF12" s="89"/>
      <c r="AG12" s="89"/>
      <c r="AH12" s="91"/>
      <c r="AI12" s="89"/>
      <c r="AJ12" s="112"/>
      <c r="AK12" s="87"/>
      <c r="AL12" s="147">
        <v>100</v>
      </c>
      <c r="AM12" s="87" t="s">
        <v>555</v>
      </c>
      <c r="AN12" s="87">
        <v>100</v>
      </c>
      <c r="AO12" s="87" t="s">
        <v>152</v>
      </c>
      <c r="AP12" s="87" t="s">
        <v>152</v>
      </c>
      <c r="AQ12" s="74">
        <v>5</v>
      </c>
      <c r="AR12" s="74">
        <v>1</v>
      </c>
    </row>
    <row r="13" spans="1:61" s="64" customFormat="1" ht="25.5" hidden="1" customHeight="1" thickBot="1">
      <c r="A13" s="59">
        <v>5</v>
      </c>
      <c r="B13" s="62" t="s">
        <v>6</v>
      </c>
      <c r="C13" s="62" t="s">
        <v>445</v>
      </c>
      <c r="D13" s="62" t="s">
        <v>163</v>
      </c>
      <c r="E13" s="62">
        <v>2017</v>
      </c>
      <c r="F13" s="62">
        <v>48</v>
      </c>
      <c r="G13" s="62" t="s">
        <v>444</v>
      </c>
      <c r="H13" s="62" t="s">
        <v>176</v>
      </c>
      <c r="I13" s="62" t="s">
        <v>209</v>
      </c>
      <c r="J13" s="148" t="s">
        <v>554</v>
      </c>
      <c r="K13" s="63" t="s">
        <v>553</v>
      </c>
      <c r="L13" s="63" t="s">
        <v>552</v>
      </c>
      <c r="M13" s="150">
        <v>1</v>
      </c>
      <c r="N13" s="63" t="s">
        <v>551</v>
      </c>
      <c r="O13" s="63"/>
      <c r="P13" s="63" t="s">
        <v>550</v>
      </c>
      <c r="Q13" s="63" t="s">
        <v>550</v>
      </c>
      <c r="R13" s="143">
        <v>1</v>
      </c>
      <c r="S13" s="138" t="s">
        <v>443</v>
      </c>
      <c r="T13" s="138" t="s">
        <v>344</v>
      </c>
      <c r="U13" s="141">
        <f t="shared" si="1"/>
        <v>31.571428571428573</v>
      </c>
      <c r="V13" s="108">
        <f t="shared" si="2"/>
        <v>100</v>
      </c>
      <c r="W13" s="108">
        <f t="shared" si="3"/>
        <v>1</v>
      </c>
      <c r="X13" s="140">
        <f t="shared" si="0"/>
        <v>31.571428571428573</v>
      </c>
      <c r="Y13" s="108">
        <f t="shared" si="4"/>
        <v>0</v>
      </c>
      <c r="Z13" s="108">
        <f t="shared" si="5"/>
        <v>0</v>
      </c>
      <c r="AA13" s="110"/>
      <c r="AB13" s="110"/>
      <c r="AC13" s="66" t="s">
        <v>212</v>
      </c>
      <c r="AD13" s="66"/>
      <c r="AE13" s="88"/>
      <c r="AF13" s="89"/>
      <c r="AG13" s="89"/>
      <c r="AH13" s="89"/>
      <c r="AI13" s="89"/>
      <c r="AJ13" s="89"/>
      <c r="AK13" s="87"/>
      <c r="AL13" s="147">
        <v>100</v>
      </c>
      <c r="AM13" s="87" t="s">
        <v>549</v>
      </c>
      <c r="AN13" s="87">
        <v>100</v>
      </c>
      <c r="AO13" s="87" t="s">
        <v>152</v>
      </c>
      <c r="AP13" s="87" t="s">
        <v>152</v>
      </c>
      <c r="AQ13" s="74">
        <v>5</v>
      </c>
      <c r="AR13" s="74">
        <v>1</v>
      </c>
    </row>
    <row r="14" spans="1:61" s="64" customFormat="1" ht="25.5" hidden="1" customHeight="1" thickBot="1">
      <c r="A14" s="59">
        <v>6</v>
      </c>
      <c r="B14" s="62" t="s">
        <v>37</v>
      </c>
      <c r="C14" s="62" t="s">
        <v>445</v>
      </c>
      <c r="D14" s="62" t="s">
        <v>163</v>
      </c>
      <c r="E14" s="62">
        <v>2017</v>
      </c>
      <c r="F14" s="62">
        <v>48</v>
      </c>
      <c r="G14" s="62" t="s">
        <v>444</v>
      </c>
      <c r="H14" s="62" t="s">
        <v>176</v>
      </c>
      <c r="I14" s="62" t="s">
        <v>209</v>
      </c>
      <c r="J14" s="148" t="s">
        <v>548</v>
      </c>
      <c r="K14" s="63" t="s">
        <v>547</v>
      </c>
      <c r="L14" s="63" t="s">
        <v>546</v>
      </c>
      <c r="M14" s="150">
        <v>1</v>
      </c>
      <c r="N14" s="63" t="s">
        <v>545</v>
      </c>
      <c r="O14" s="63"/>
      <c r="P14" s="63" t="s">
        <v>544</v>
      </c>
      <c r="Q14" s="63" t="s">
        <v>544</v>
      </c>
      <c r="R14" s="143">
        <v>1</v>
      </c>
      <c r="S14" s="138" t="s">
        <v>443</v>
      </c>
      <c r="T14" s="138" t="s">
        <v>543</v>
      </c>
      <c r="U14" s="141">
        <f t="shared" si="1"/>
        <v>18.428571428571427</v>
      </c>
      <c r="V14" s="108">
        <f t="shared" si="2"/>
        <v>100</v>
      </c>
      <c r="W14" s="108">
        <f t="shared" si="3"/>
        <v>1</v>
      </c>
      <c r="X14" s="140">
        <f t="shared" si="0"/>
        <v>18.428571428571427</v>
      </c>
      <c r="Y14" s="108">
        <f t="shared" si="4"/>
        <v>0</v>
      </c>
      <c r="Z14" s="108">
        <f t="shared" si="5"/>
        <v>0</v>
      </c>
      <c r="AA14" s="110"/>
      <c r="AB14" s="110"/>
      <c r="AC14" s="66" t="s">
        <v>212</v>
      </c>
      <c r="AD14" s="66"/>
      <c r="AE14" s="88"/>
      <c r="AF14" s="89"/>
      <c r="AG14" s="89"/>
      <c r="AH14" s="89"/>
      <c r="AI14" s="89"/>
      <c r="AJ14" s="89"/>
      <c r="AK14" s="87"/>
      <c r="AL14" s="147">
        <v>100</v>
      </c>
      <c r="AM14" s="87" t="s">
        <v>542</v>
      </c>
      <c r="AN14" s="87">
        <v>100</v>
      </c>
      <c r="AO14" s="87" t="s">
        <v>152</v>
      </c>
      <c r="AP14" s="87" t="s">
        <v>152</v>
      </c>
      <c r="AQ14" s="74">
        <v>5</v>
      </c>
      <c r="AR14" s="74">
        <v>1</v>
      </c>
    </row>
    <row r="15" spans="1:61" s="64" customFormat="1" ht="25.5" hidden="1" customHeight="1" thickBot="1">
      <c r="A15" s="59">
        <v>7</v>
      </c>
      <c r="B15" s="62" t="s">
        <v>38</v>
      </c>
      <c r="C15" s="62" t="s">
        <v>445</v>
      </c>
      <c r="D15" s="62" t="s">
        <v>163</v>
      </c>
      <c r="E15" s="62">
        <v>2017</v>
      </c>
      <c r="F15" s="62">
        <v>48</v>
      </c>
      <c r="G15" s="62" t="s">
        <v>444</v>
      </c>
      <c r="H15" s="62" t="s">
        <v>176</v>
      </c>
      <c r="I15" s="62" t="s">
        <v>209</v>
      </c>
      <c r="J15" s="62" t="s">
        <v>541</v>
      </c>
      <c r="K15" s="63" t="s">
        <v>540</v>
      </c>
      <c r="L15" s="63" t="s">
        <v>539</v>
      </c>
      <c r="M15" s="150">
        <v>1</v>
      </c>
      <c r="N15" s="63" t="s">
        <v>538</v>
      </c>
      <c r="O15" s="63"/>
      <c r="P15" s="63" t="s">
        <v>537</v>
      </c>
      <c r="Q15" s="63" t="s">
        <v>537</v>
      </c>
      <c r="R15" s="143">
        <v>1</v>
      </c>
      <c r="S15" s="138" t="s">
        <v>443</v>
      </c>
      <c r="T15" s="138" t="s">
        <v>507</v>
      </c>
      <c r="U15" s="141">
        <f t="shared" si="1"/>
        <v>44.428571428571431</v>
      </c>
      <c r="V15" s="108">
        <f t="shared" si="2"/>
        <v>100</v>
      </c>
      <c r="W15" s="108">
        <f t="shared" si="3"/>
        <v>1</v>
      </c>
      <c r="X15" s="140">
        <f t="shared" si="0"/>
        <v>44.428571428571431</v>
      </c>
      <c r="Y15" s="108">
        <f t="shared" si="4"/>
        <v>0</v>
      </c>
      <c r="Z15" s="108">
        <f t="shared" si="5"/>
        <v>0</v>
      </c>
      <c r="AA15" s="110"/>
      <c r="AB15" s="110"/>
      <c r="AC15" s="66" t="s">
        <v>212</v>
      </c>
      <c r="AD15" s="66"/>
      <c r="AE15" s="111"/>
      <c r="AF15" s="89"/>
      <c r="AG15" s="89"/>
      <c r="AH15" s="89"/>
      <c r="AI15" s="89"/>
      <c r="AJ15" s="89"/>
      <c r="AK15" s="87"/>
      <c r="AL15" s="147">
        <v>100</v>
      </c>
      <c r="AM15" s="87" t="s">
        <v>536</v>
      </c>
      <c r="AN15" s="87">
        <v>100</v>
      </c>
      <c r="AO15" s="87" t="s">
        <v>198</v>
      </c>
      <c r="AP15" s="87" t="s">
        <v>574</v>
      </c>
      <c r="AQ15" s="74">
        <v>5</v>
      </c>
      <c r="AR15" s="74">
        <v>1</v>
      </c>
    </row>
    <row r="16" spans="1:61" s="64" customFormat="1" ht="25.5" hidden="1" customHeight="1" thickBot="1">
      <c r="A16" s="59">
        <v>8</v>
      </c>
      <c r="B16" s="62" t="s">
        <v>39</v>
      </c>
      <c r="C16" s="62" t="s">
        <v>527</v>
      </c>
      <c r="D16" s="62" t="s">
        <v>163</v>
      </c>
      <c r="E16" s="62">
        <v>2010</v>
      </c>
      <c r="F16" s="62">
        <v>802</v>
      </c>
      <c r="G16" s="62" t="s">
        <v>535</v>
      </c>
      <c r="H16" s="62" t="s">
        <v>162</v>
      </c>
      <c r="I16" s="62" t="s">
        <v>162</v>
      </c>
      <c r="J16" s="148" t="s">
        <v>534</v>
      </c>
      <c r="K16" s="63" t="s">
        <v>533</v>
      </c>
      <c r="L16" s="63" t="s">
        <v>532</v>
      </c>
      <c r="M16" s="150">
        <v>1</v>
      </c>
      <c r="N16" s="63" t="s">
        <v>531</v>
      </c>
      <c r="O16" s="63"/>
      <c r="P16" s="63" t="s">
        <v>530</v>
      </c>
      <c r="Q16" s="63" t="s">
        <v>529</v>
      </c>
      <c r="R16" s="143">
        <v>100</v>
      </c>
      <c r="S16" s="138" t="s">
        <v>528</v>
      </c>
      <c r="T16" s="138" t="s">
        <v>527</v>
      </c>
      <c r="U16" s="141">
        <f t="shared" si="1"/>
        <v>51.714285714285715</v>
      </c>
      <c r="V16" s="108">
        <f t="shared" si="2"/>
        <v>20</v>
      </c>
      <c r="W16" s="108">
        <f t="shared" si="3"/>
        <v>0.2</v>
      </c>
      <c r="X16" s="140">
        <f t="shared" si="0"/>
        <v>10.342857142857143</v>
      </c>
      <c r="Y16" s="108">
        <f t="shared" si="4"/>
        <v>0</v>
      </c>
      <c r="Z16" s="108">
        <f t="shared" si="5"/>
        <v>0</v>
      </c>
      <c r="AA16" s="110"/>
      <c r="AB16" s="110"/>
      <c r="AC16" s="66" t="s">
        <v>156</v>
      </c>
      <c r="AD16" s="66"/>
      <c r="AE16" s="111"/>
      <c r="AF16" s="89"/>
      <c r="AG16" s="89"/>
      <c r="AH16" s="89"/>
      <c r="AI16" s="89"/>
      <c r="AJ16" s="89"/>
      <c r="AK16" s="87"/>
      <c r="AL16" s="147">
        <v>20</v>
      </c>
      <c r="AM16" s="87" t="s">
        <v>526</v>
      </c>
      <c r="AN16" s="87">
        <v>0</v>
      </c>
      <c r="AO16" s="87" t="s">
        <v>152</v>
      </c>
      <c r="AP16" s="87" t="s">
        <v>152</v>
      </c>
      <c r="AQ16" s="74">
        <v>5</v>
      </c>
      <c r="AR16" s="74">
        <v>1</v>
      </c>
    </row>
    <row r="17" spans="1:44" s="64" customFormat="1" ht="25.5" hidden="1" customHeight="1" thickBot="1">
      <c r="A17" s="59">
        <v>9</v>
      </c>
      <c r="B17" s="62" t="s">
        <v>40</v>
      </c>
      <c r="C17" s="62" t="s">
        <v>445</v>
      </c>
      <c r="D17" s="62" t="s">
        <v>163</v>
      </c>
      <c r="E17" s="62">
        <v>2017</v>
      </c>
      <c r="F17" s="62">
        <v>48</v>
      </c>
      <c r="G17" s="62" t="s">
        <v>444</v>
      </c>
      <c r="H17" s="62" t="s">
        <v>186</v>
      </c>
      <c r="I17" s="62" t="s">
        <v>196</v>
      </c>
      <c r="J17" s="62" t="s">
        <v>525</v>
      </c>
      <c r="K17" s="63" t="s">
        <v>524</v>
      </c>
      <c r="L17" s="63" t="s">
        <v>523</v>
      </c>
      <c r="M17" s="150">
        <v>1</v>
      </c>
      <c r="N17" s="63" t="s">
        <v>522</v>
      </c>
      <c r="O17" s="63"/>
      <c r="P17" s="63" t="s">
        <v>521</v>
      </c>
      <c r="Q17" s="63" t="s">
        <v>521</v>
      </c>
      <c r="R17" s="143">
        <v>1</v>
      </c>
      <c r="S17" s="138" t="s">
        <v>443</v>
      </c>
      <c r="T17" s="138" t="s">
        <v>507</v>
      </c>
      <c r="U17" s="141">
        <f t="shared" si="1"/>
        <v>44.428571428571431</v>
      </c>
      <c r="V17" s="108">
        <f t="shared" si="2"/>
        <v>100</v>
      </c>
      <c r="W17" s="108">
        <f t="shared" si="3"/>
        <v>1</v>
      </c>
      <c r="X17" s="140">
        <f t="shared" si="0"/>
        <v>44.428571428571431</v>
      </c>
      <c r="Y17" s="108">
        <f t="shared" si="4"/>
        <v>0</v>
      </c>
      <c r="Z17" s="108">
        <f t="shared" si="5"/>
        <v>0</v>
      </c>
      <c r="AA17" s="110"/>
      <c r="AB17" s="110"/>
      <c r="AC17" s="66" t="s">
        <v>506</v>
      </c>
      <c r="AD17" s="66"/>
      <c r="AE17" s="119"/>
      <c r="AF17" s="120"/>
      <c r="AG17" s="120"/>
      <c r="AH17" s="121"/>
      <c r="AI17" s="122"/>
      <c r="AJ17" s="120"/>
      <c r="AK17" s="87"/>
      <c r="AL17" s="147">
        <v>100</v>
      </c>
      <c r="AM17" s="87" t="s">
        <v>514</v>
      </c>
      <c r="AN17" s="87">
        <v>100</v>
      </c>
      <c r="AO17" s="87" t="s">
        <v>198</v>
      </c>
      <c r="AP17" s="87" t="s">
        <v>574</v>
      </c>
      <c r="AQ17" s="74">
        <v>5</v>
      </c>
      <c r="AR17" s="74">
        <v>1</v>
      </c>
    </row>
    <row r="18" spans="1:44" s="64" customFormat="1" ht="25.5" hidden="1" customHeight="1" thickBot="1">
      <c r="A18" s="59">
        <v>10</v>
      </c>
      <c r="B18" s="62" t="s">
        <v>41</v>
      </c>
      <c r="C18" s="62" t="s">
        <v>445</v>
      </c>
      <c r="D18" s="62" t="s">
        <v>163</v>
      </c>
      <c r="E18" s="62">
        <v>2017</v>
      </c>
      <c r="F18" s="62">
        <v>48</v>
      </c>
      <c r="G18" s="62" t="s">
        <v>444</v>
      </c>
      <c r="H18" s="62" t="s">
        <v>186</v>
      </c>
      <c r="I18" s="62" t="s">
        <v>196</v>
      </c>
      <c r="J18" s="62" t="s">
        <v>520</v>
      </c>
      <c r="K18" s="63" t="s">
        <v>519</v>
      </c>
      <c r="L18" s="63" t="s">
        <v>518</v>
      </c>
      <c r="M18" s="150">
        <v>1</v>
      </c>
      <c r="N18" s="63" t="s">
        <v>517</v>
      </c>
      <c r="O18" s="63"/>
      <c r="P18" s="63" t="s">
        <v>516</v>
      </c>
      <c r="Q18" s="63" t="s">
        <v>515</v>
      </c>
      <c r="R18" s="143">
        <v>1</v>
      </c>
      <c r="S18" s="138" t="s">
        <v>443</v>
      </c>
      <c r="T18" s="138" t="s">
        <v>507</v>
      </c>
      <c r="U18" s="141">
        <f t="shared" si="1"/>
        <v>44.428571428571431</v>
      </c>
      <c r="V18" s="108">
        <f t="shared" si="2"/>
        <v>100</v>
      </c>
      <c r="W18" s="108">
        <f t="shared" si="3"/>
        <v>1</v>
      </c>
      <c r="X18" s="140">
        <f t="shared" si="0"/>
        <v>44.428571428571431</v>
      </c>
      <c r="Y18" s="108">
        <f t="shared" si="4"/>
        <v>0</v>
      </c>
      <c r="Z18" s="108">
        <f t="shared" si="5"/>
        <v>0</v>
      </c>
      <c r="AA18" s="110"/>
      <c r="AB18" s="110"/>
      <c r="AC18" s="66" t="s">
        <v>506</v>
      </c>
      <c r="AD18" s="66"/>
      <c r="AE18" s="118"/>
      <c r="AF18" s="118"/>
      <c r="AG18" s="118"/>
      <c r="AH18" s="118"/>
      <c r="AI18" s="118"/>
      <c r="AJ18" s="118"/>
      <c r="AK18" s="87"/>
      <c r="AL18" s="147">
        <v>100</v>
      </c>
      <c r="AM18" s="87" t="s">
        <v>514</v>
      </c>
      <c r="AN18" s="87">
        <v>100</v>
      </c>
      <c r="AO18" s="87" t="s">
        <v>198</v>
      </c>
      <c r="AP18" s="87" t="s">
        <v>574</v>
      </c>
      <c r="AQ18" s="74">
        <v>5</v>
      </c>
      <c r="AR18" s="74">
        <v>1</v>
      </c>
    </row>
    <row r="19" spans="1:44" s="64" customFormat="1" ht="25.5" hidden="1" customHeight="1" thickBot="1">
      <c r="A19" s="59">
        <v>11</v>
      </c>
      <c r="B19" s="62" t="s">
        <v>42</v>
      </c>
      <c r="C19" s="62" t="s">
        <v>445</v>
      </c>
      <c r="D19" s="62" t="s">
        <v>163</v>
      </c>
      <c r="E19" s="62">
        <v>2017</v>
      </c>
      <c r="F19" s="62">
        <v>48</v>
      </c>
      <c r="G19" s="62" t="s">
        <v>444</v>
      </c>
      <c r="H19" s="62" t="s">
        <v>498</v>
      </c>
      <c r="I19" s="62" t="s">
        <v>497</v>
      </c>
      <c r="J19" s="148" t="s">
        <v>513</v>
      </c>
      <c r="K19" s="63" t="s">
        <v>512</v>
      </c>
      <c r="L19" s="63" t="s">
        <v>511</v>
      </c>
      <c r="M19" s="150">
        <v>2</v>
      </c>
      <c r="N19" s="63" t="s">
        <v>510</v>
      </c>
      <c r="O19" s="63"/>
      <c r="P19" s="63" t="s">
        <v>509</v>
      </c>
      <c r="Q19" s="63" t="s">
        <v>508</v>
      </c>
      <c r="R19" s="143">
        <v>1</v>
      </c>
      <c r="S19" s="138" t="s">
        <v>443</v>
      </c>
      <c r="T19" s="138" t="s">
        <v>507</v>
      </c>
      <c r="U19" s="141">
        <f t="shared" si="1"/>
        <v>44.428571428571431</v>
      </c>
      <c r="V19" s="108">
        <f t="shared" si="2"/>
        <v>50</v>
      </c>
      <c r="W19" s="108">
        <f t="shared" si="3"/>
        <v>1</v>
      </c>
      <c r="X19" s="140">
        <f t="shared" si="0"/>
        <v>44.428571428571431</v>
      </c>
      <c r="Y19" s="108">
        <f t="shared" si="4"/>
        <v>0</v>
      </c>
      <c r="Z19" s="108">
        <f t="shared" si="5"/>
        <v>0</v>
      </c>
      <c r="AA19" s="110"/>
      <c r="AB19" s="110"/>
      <c r="AC19" s="66" t="s">
        <v>506</v>
      </c>
      <c r="AD19" s="66"/>
      <c r="AE19" s="123"/>
      <c r="AF19" s="118"/>
      <c r="AG19" s="118"/>
      <c r="AH19" s="123"/>
      <c r="AI19" s="118"/>
      <c r="AJ19" s="118"/>
      <c r="AK19" s="87"/>
      <c r="AL19" s="147">
        <v>50</v>
      </c>
      <c r="AM19" s="87" t="s">
        <v>505</v>
      </c>
      <c r="AN19" s="87">
        <v>0</v>
      </c>
      <c r="AO19" s="87" t="s">
        <v>152</v>
      </c>
      <c r="AP19" s="87" t="s">
        <v>574</v>
      </c>
      <c r="AQ19" s="74">
        <v>5</v>
      </c>
      <c r="AR19" s="74">
        <v>1</v>
      </c>
    </row>
    <row r="20" spans="1:44" s="64" customFormat="1" ht="25.5" hidden="1" customHeight="1" thickBot="1">
      <c r="A20" s="59">
        <v>12</v>
      </c>
      <c r="B20" s="62" t="s">
        <v>43</v>
      </c>
      <c r="C20" s="62" t="s">
        <v>445</v>
      </c>
      <c r="D20" s="62" t="s">
        <v>163</v>
      </c>
      <c r="E20" s="62">
        <v>2017</v>
      </c>
      <c r="F20" s="62">
        <v>48</v>
      </c>
      <c r="G20" s="62" t="s">
        <v>444</v>
      </c>
      <c r="H20" s="62" t="s">
        <v>498</v>
      </c>
      <c r="I20" s="62" t="s">
        <v>497</v>
      </c>
      <c r="J20" s="62" t="s">
        <v>496</v>
      </c>
      <c r="K20" s="63" t="s">
        <v>495</v>
      </c>
      <c r="L20" s="63" t="s">
        <v>504</v>
      </c>
      <c r="M20" s="150">
        <v>1</v>
      </c>
      <c r="N20" s="63" t="s">
        <v>503</v>
      </c>
      <c r="O20" s="63"/>
      <c r="P20" s="63" t="s">
        <v>502</v>
      </c>
      <c r="Q20" s="63" t="s">
        <v>501</v>
      </c>
      <c r="R20" s="143">
        <v>0.7</v>
      </c>
      <c r="S20" s="138" t="s">
        <v>443</v>
      </c>
      <c r="T20" s="138" t="s">
        <v>250</v>
      </c>
      <c r="U20" s="141">
        <f t="shared" si="1"/>
        <v>48.714285714285715</v>
      </c>
      <c r="V20" s="108">
        <f t="shared" si="2"/>
        <v>80</v>
      </c>
      <c r="W20" s="108">
        <f t="shared" si="3"/>
        <v>1</v>
      </c>
      <c r="X20" s="140">
        <f t="shared" si="0"/>
        <v>48.714285714285715</v>
      </c>
      <c r="Y20" s="108">
        <f t="shared" si="4"/>
        <v>0</v>
      </c>
      <c r="Z20" s="108">
        <f t="shared" si="5"/>
        <v>0</v>
      </c>
      <c r="AA20" s="110"/>
      <c r="AB20" s="110"/>
      <c r="AC20" s="66" t="s">
        <v>500</v>
      </c>
      <c r="AD20" s="66"/>
      <c r="AE20" s="66"/>
      <c r="AF20" s="118"/>
      <c r="AG20" s="118"/>
      <c r="AH20" s="118"/>
      <c r="AI20" s="118"/>
      <c r="AJ20" s="118"/>
      <c r="AK20" s="87"/>
      <c r="AL20" s="147">
        <v>80</v>
      </c>
      <c r="AM20" s="87" t="s">
        <v>499</v>
      </c>
      <c r="AN20" s="87">
        <v>0</v>
      </c>
      <c r="AO20" s="87" t="s">
        <v>178</v>
      </c>
      <c r="AP20" s="87" t="s">
        <v>574</v>
      </c>
      <c r="AQ20" s="74">
        <v>5</v>
      </c>
      <c r="AR20" s="74">
        <v>1</v>
      </c>
    </row>
    <row r="21" spans="1:44" s="64" customFormat="1" ht="25.5" hidden="1" customHeight="1" thickBot="1">
      <c r="A21" s="59">
        <v>13</v>
      </c>
      <c r="B21" s="62" t="s">
        <v>44</v>
      </c>
      <c r="C21" s="62" t="s">
        <v>445</v>
      </c>
      <c r="D21" s="62" t="s">
        <v>163</v>
      </c>
      <c r="E21" s="62">
        <v>2017</v>
      </c>
      <c r="F21" s="62">
        <v>48</v>
      </c>
      <c r="G21" s="62" t="s">
        <v>444</v>
      </c>
      <c r="H21" s="62" t="s">
        <v>498</v>
      </c>
      <c r="I21" s="62" t="s">
        <v>497</v>
      </c>
      <c r="J21" s="148" t="s">
        <v>496</v>
      </c>
      <c r="K21" s="63" t="s">
        <v>495</v>
      </c>
      <c r="L21" s="63" t="s">
        <v>494</v>
      </c>
      <c r="M21" s="150">
        <v>2</v>
      </c>
      <c r="N21" s="63" t="s">
        <v>493</v>
      </c>
      <c r="O21" s="63"/>
      <c r="P21" s="63" t="s">
        <v>492</v>
      </c>
      <c r="Q21" s="63" t="s">
        <v>492</v>
      </c>
      <c r="R21" s="143">
        <v>1</v>
      </c>
      <c r="S21" s="138" t="s">
        <v>443</v>
      </c>
      <c r="T21" s="138" t="s">
        <v>344</v>
      </c>
      <c r="U21" s="141">
        <f t="shared" si="1"/>
        <v>31.571428571428573</v>
      </c>
      <c r="V21" s="108">
        <f t="shared" si="2"/>
        <v>0</v>
      </c>
      <c r="W21" s="108">
        <f t="shared" si="3"/>
        <v>0</v>
      </c>
      <c r="X21" s="140">
        <f t="shared" si="0"/>
        <v>0</v>
      </c>
      <c r="Y21" s="108">
        <f t="shared" si="4"/>
        <v>0</v>
      </c>
      <c r="Z21" s="108">
        <f t="shared" si="5"/>
        <v>0</v>
      </c>
      <c r="AA21" s="110"/>
      <c r="AB21" s="110"/>
      <c r="AC21" s="66" t="s">
        <v>491</v>
      </c>
      <c r="AD21" s="66"/>
      <c r="AE21" s="118"/>
      <c r="AF21" s="118"/>
      <c r="AG21" s="118"/>
      <c r="AH21" s="90"/>
      <c r="AI21" s="118"/>
      <c r="AJ21" s="118"/>
      <c r="AK21" s="87"/>
      <c r="AL21" s="147">
        <v>0</v>
      </c>
      <c r="AM21" s="149" t="s">
        <v>581</v>
      </c>
      <c r="AN21" s="87">
        <v>0</v>
      </c>
      <c r="AO21" s="87" t="s">
        <v>152</v>
      </c>
      <c r="AP21" s="87" t="s">
        <v>152</v>
      </c>
      <c r="AQ21" s="74">
        <v>5</v>
      </c>
      <c r="AR21" s="74">
        <v>1</v>
      </c>
    </row>
    <row r="22" spans="1:44" s="64" customFormat="1" ht="25.5" hidden="1" customHeight="1" thickBot="1">
      <c r="A22" s="59">
        <v>14</v>
      </c>
      <c r="B22" s="62" t="s">
        <v>45</v>
      </c>
      <c r="C22" s="62" t="s">
        <v>168</v>
      </c>
      <c r="D22" s="62" t="s">
        <v>163</v>
      </c>
      <c r="E22" s="62">
        <v>2017</v>
      </c>
      <c r="F22" s="62">
        <v>57</v>
      </c>
      <c r="G22" s="62" t="s">
        <v>177</v>
      </c>
      <c r="H22" s="62" t="s">
        <v>176</v>
      </c>
      <c r="I22" s="62" t="s">
        <v>162</v>
      </c>
      <c r="J22" s="62" t="s">
        <v>479</v>
      </c>
      <c r="K22" s="63" t="s">
        <v>490</v>
      </c>
      <c r="L22" s="63" t="s">
        <v>489</v>
      </c>
      <c r="M22" s="150">
        <v>1</v>
      </c>
      <c r="N22" s="63" t="s">
        <v>488</v>
      </c>
      <c r="O22" s="63"/>
      <c r="P22" s="63" t="s">
        <v>487</v>
      </c>
      <c r="Q22" s="63" t="s">
        <v>486</v>
      </c>
      <c r="R22" s="143">
        <v>1</v>
      </c>
      <c r="S22" s="138" t="s">
        <v>168</v>
      </c>
      <c r="T22" s="138" t="s">
        <v>179</v>
      </c>
      <c r="U22" s="141">
        <f t="shared" si="1"/>
        <v>31.428571428571427</v>
      </c>
      <c r="V22" s="108">
        <f t="shared" si="2"/>
        <v>100</v>
      </c>
      <c r="W22" s="108">
        <f t="shared" si="3"/>
        <v>1</v>
      </c>
      <c r="X22" s="140">
        <f t="shared" si="0"/>
        <v>31.428571428571427</v>
      </c>
      <c r="Y22" s="108">
        <f t="shared" si="4"/>
        <v>0</v>
      </c>
      <c r="Z22" s="108">
        <f t="shared" si="5"/>
        <v>0</v>
      </c>
      <c r="AA22" s="110"/>
      <c r="AB22" s="110"/>
      <c r="AC22" s="66" t="s">
        <v>166</v>
      </c>
      <c r="AD22" s="66"/>
      <c r="AE22" s="118"/>
      <c r="AF22" s="118"/>
      <c r="AG22" s="118"/>
      <c r="AH22" s="90"/>
      <c r="AI22" s="118"/>
      <c r="AJ22" s="118"/>
      <c r="AK22" s="87"/>
      <c r="AL22" s="147">
        <v>100</v>
      </c>
      <c r="AM22" s="87" t="s">
        <v>485</v>
      </c>
      <c r="AN22" s="87">
        <v>0</v>
      </c>
      <c r="AO22" s="87" t="s">
        <v>178</v>
      </c>
      <c r="AP22" s="87" t="s">
        <v>574</v>
      </c>
      <c r="AQ22" s="74">
        <v>5</v>
      </c>
      <c r="AR22" s="74">
        <v>1</v>
      </c>
    </row>
    <row r="23" spans="1:44" s="64" customFormat="1" ht="25.5" hidden="1" customHeight="1" thickBot="1">
      <c r="A23" s="59">
        <v>15</v>
      </c>
      <c r="B23" s="62" t="s">
        <v>46</v>
      </c>
      <c r="C23" s="62" t="s">
        <v>187</v>
      </c>
      <c r="D23" s="62" t="s">
        <v>163</v>
      </c>
      <c r="E23" s="62">
        <v>2017</v>
      </c>
      <c r="F23" s="62">
        <v>53</v>
      </c>
      <c r="G23" s="62" t="s">
        <v>177</v>
      </c>
      <c r="H23" s="62" t="s">
        <v>186</v>
      </c>
      <c r="I23" s="62" t="s">
        <v>196</v>
      </c>
      <c r="J23" s="62" t="s">
        <v>479</v>
      </c>
      <c r="K23" s="63" t="s">
        <v>484</v>
      </c>
      <c r="L23" s="63" t="s">
        <v>483</v>
      </c>
      <c r="M23" s="150">
        <v>1</v>
      </c>
      <c r="N23" s="63" t="s">
        <v>482</v>
      </c>
      <c r="O23" s="63"/>
      <c r="P23" s="63" t="s">
        <v>481</v>
      </c>
      <c r="Q23" s="63" t="s">
        <v>480</v>
      </c>
      <c r="R23" s="143">
        <v>3</v>
      </c>
      <c r="S23" s="138" t="s">
        <v>180</v>
      </c>
      <c r="T23" s="138" t="s">
        <v>179</v>
      </c>
      <c r="U23" s="141">
        <f t="shared" si="1"/>
        <v>43.714285714285715</v>
      </c>
      <c r="V23" s="108">
        <f t="shared" si="2"/>
        <v>0</v>
      </c>
      <c r="W23" s="108">
        <f t="shared" si="3"/>
        <v>0</v>
      </c>
      <c r="X23" s="140">
        <f t="shared" si="0"/>
        <v>0</v>
      </c>
      <c r="Y23" s="108">
        <f t="shared" si="4"/>
        <v>0</v>
      </c>
      <c r="Z23" s="108">
        <f t="shared" si="5"/>
        <v>0</v>
      </c>
      <c r="AA23" s="110"/>
      <c r="AB23" s="110"/>
      <c r="AC23" s="66" t="s">
        <v>166</v>
      </c>
      <c r="AD23" s="66"/>
      <c r="AE23" s="118"/>
      <c r="AF23" s="118"/>
      <c r="AG23" s="118"/>
      <c r="AH23" s="113"/>
      <c r="AI23" s="118"/>
      <c r="AJ23" s="118"/>
      <c r="AK23" s="87"/>
      <c r="AL23" s="147">
        <v>0</v>
      </c>
      <c r="AM23" s="87">
        <v>0</v>
      </c>
      <c r="AN23" s="87">
        <v>0</v>
      </c>
      <c r="AO23" s="87" t="s">
        <v>178</v>
      </c>
      <c r="AP23" s="87" t="s">
        <v>574</v>
      </c>
      <c r="AQ23" s="74">
        <v>5</v>
      </c>
      <c r="AR23" s="74">
        <v>1</v>
      </c>
    </row>
    <row r="24" spans="1:44" s="64" customFormat="1" ht="25.5" hidden="1" customHeight="1" thickBot="1">
      <c r="A24" s="59">
        <v>16</v>
      </c>
      <c r="B24" s="62" t="s">
        <v>47</v>
      </c>
      <c r="C24" s="62" t="s">
        <v>197</v>
      </c>
      <c r="D24" s="62" t="s">
        <v>163</v>
      </c>
      <c r="E24" s="62">
        <v>2017</v>
      </c>
      <c r="F24" s="62">
        <v>62</v>
      </c>
      <c r="G24" s="62" t="s">
        <v>177</v>
      </c>
      <c r="H24" s="62" t="s">
        <v>176</v>
      </c>
      <c r="I24" s="62" t="s">
        <v>162</v>
      </c>
      <c r="J24" s="62" t="s">
        <v>479</v>
      </c>
      <c r="K24" s="63" t="s">
        <v>478</v>
      </c>
      <c r="L24" s="63" t="s">
        <v>477</v>
      </c>
      <c r="M24" s="150">
        <v>1</v>
      </c>
      <c r="N24" s="63" t="s">
        <v>476</v>
      </c>
      <c r="O24" s="63"/>
      <c r="P24" s="63" t="s">
        <v>475</v>
      </c>
      <c r="Q24" s="63" t="s">
        <v>474</v>
      </c>
      <c r="R24" s="143">
        <v>100</v>
      </c>
      <c r="S24" s="138" t="s">
        <v>190</v>
      </c>
      <c r="T24" s="138" t="s">
        <v>189</v>
      </c>
      <c r="U24" s="141">
        <f t="shared" si="1"/>
        <v>46</v>
      </c>
      <c r="V24" s="108">
        <f t="shared" si="2"/>
        <v>0</v>
      </c>
      <c r="W24" s="108">
        <f t="shared" si="3"/>
        <v>0</v>
      </c>
      <c r="X24" s="140">
        <f t="shared" si="0"/>
        <v>0</v>
      </c>
      <c r="Y24" s="108">
        <f t="shared" si="4"/>
        <v>0</v>
      </c>
      <c r="Z24" s="108">
        <f t="shared" si="5"/>
        <v>0</v>
      </c>
      <c r="AA24" s="110"/>
      <c r="AB24" s="110"/>
      <c r="AC24" s="66" t="s">
        <v>188</v>
      </c>
      <c r="AD24" s="66"/>
      <c r="AE24" s="118"/>
      <c r="AF24" s="118"/>
      <c r="AG24" s="118"/>
      <c r="AH24" s="113"/>
      <c r="AI24" s="118"/>
      <c r="AJ24" s="118"/>
      <c r="AK24" s="87"/>
      <c r="AL24" s="147">
        <v>0</v>
      </c>
      <c r="AM24" s="87">
        <v>0</v>
      </c>
      <c r="AN24" s="87">
        <v>0</v>
      </c>
      <c r="AO24" s="87" t="s">
        <v>165</v>
      </c>
      <c r="AP24" s="87" t="s">
        <v>574</v>
      </c>
      <c r="AQ24" s="74">
        <v>5</v>
      </c>
      <c r="AR24" s="74">
        <v>1</v>
      </c>
    </row>
    <row r="25" spans="1:44" s="64" customFormat="1" ht="25.5" hidden="1" customHeight="1" thickBot="1">
      <c r="A25" s="59">
        <v>17</v>
      </c>
      <c r="B25" s="62" t="s">
        <v>48</v>
      </c>
      <c r="C25" s="62" t="s">
        <v>187</v>
      </c>
      <c r="D25" s="62" t="s">
        <v>163</v>
      </c>
      <c r="E25" s="62">
        <v>2017</v>
      </c>
      <c r="F25" s="62">
        <v>53</v>
      </c>
      <c r="G25" s="62" t="s">
        <v>177</v>
      </c>
      <c r="H25" s="62" t="s">
        <v>186</v>
      </c>
      <c r="I25" s="62" t="s">
        <v>196</v>
      </c>
      <c r="J25" s="62" t="s">
        <v>455</v>
      </c>
      <c r="K25" s="63" t="s">
        <v>473</v>
      </c>
      <c r="L25" s="63" t="s">
        <v>472</v>
      </c>
      <c r="M25" s="150">
        <v>1</v>
      </c>
      <c r="N25" s="63" t="s">
        <v>471</v>
      </c>
      <c r="O25" s="63"/>
      <c r="P25" s="63" t="s">
        <v>470</v>
      </c>
      <c r="Q25" s="63" t="s">
        <v>469</v>
      </c>
      <c r="R25" s="144">
        <v>1</v>
      </c>
      <c r="S25" s="138" t="s">
        <v>180</v>
      </c>
      <c r="T25" s="138" t="s">
        <v>355</v>
      </c>
      <c r="U25" s="141">
        <f t="shared" si="1"/>
        <v>51.714285714285715</v>
      </c>
      <c r="V25" s="108">
        <f t="shared" si="2"/>
        <v>0</v>
      </c>
      <c r="W25" s="108">
        <f t="shared" si="3"/>
        <v>0</v>
      </c>
      <c r="X25" s="140">
        <f t="shared" si="0"/>
        <v>0</v>
      </c>
      <c r="Y25" s="108">
        <f t="shared" si="4"/>
        <v>0</v>
      </c>
      <c r="Z25" s="108">
        <f t="shared" si="5"/>
        <v>0</v>
      </c>
      <c r="AA25" s="110"/>
      <c r="AB25" s="110"/>
      <c r="AC25" s="66" t="s">
        <v>166</v>
      </c>
      <c r="AD25" s="66"/>
      <c r="AE25" s="118"/>
      <c r="AF25" s="118"/>
      <c r="AG25" s="118"/>
      <c r="AH25" s="113"/>
      <c r="AI25" s="118"/>
      <c r="AJ25" s="118"/>
      <c r="AK25" s="87"/>
      <c r="AL25" s="147">
        <v>0</v>
      </c>
      <c r="AM25" s="87">
        <v>0</v>
      </c>
      <c r="AN25" s="87">
        <v>0</v>
      </c>
      <c r="AO25" s="87" t="s">
        <v>575</v>
      </c>
      <c r="AP25" s="87" t="s">
        <v>574</v>
      </c>
      <c r="AQ25" s="74">
        <v>5</v>
      </c>
      <c r="AR25" s="74">
        <v>1</v>
      </c>
    </row>
    <row r="26" spans="1:44" s="224" customFormat="1" ht="25.5" hidden="1" customHeight="1" thickBot="1">
      <c r="A26" s="212">
        <v>18</v>
      </c>
      <c r="B26" s="213" t="s">
        <v>49</v>
      </c>
      <c r="C26" s="213" t="s">
        <v>168</v>
      </c>
      <c r="D26" s="213" t="s">
        <v>163</v>
      </c>
      <c r="E26" s="213">
        <v>2017</v>
      </c>
      <c r="F26" s="213">
        <v>57</v>
      </c>
      <c r="G26" s="62" t="s">
        <v>177</v>
      </c>
      <c r="H26" s="213" t="s">
        <v>176</v>
      </c>
      <c r="I26" s="213" t="s">
        <v>162</v>
      </c>
      <c r="J26" s="213" t="s">
        <v>455</v>
      </c>
      <c r="K26" s="214" t="s">
        <v>468</v>
      </c>
      <c r="L26" s="214" t="s">
        <v>467</v>
      </c>
      <c r="M26" s="215">
        <v>1</v>
      </c>
      <c r="N26" s="214" t="s">
        <v>466</v>
      </c>
      <c r="O26" s="214"/>
      <c r="P26" s="214" t="s">
        <v>465</v>
      </c>
      <c r="Q26" s="214" t="s">
        <v>464</v>
      </c>
      <c r="R26" s="215">
        <v>1</v>
      </c>
      <c r="S26" s="216" t="s">
        <v>168</v>
      </c>
      <c r="T26" s="216" t="s">
        <v>167</v>
      </c>
      <c r="U26" s="217">
        <f t="shared" si="1"/>
        <v>52</v>
      </c>
      <c r="V26" s="218">
        <f t="shared" si="2"/>
        <v>0</v>
      </c>
      <c r="W26" s="218">
        <f t="shared" si="3"/>
        <v>0</v>
      </c>
      <c r="X26" s="219">
        <f t="shared" si="0"/>
        <v>0</v>
      </c>
      <c r="Y26" s="218">
        <f t="shared" si="4"/>
        <v>0</v>
      </c>
      <c r="Z26" s="218">
        <f t="shared" si="5"/>
        <v>0</v>
      </c>
      <c r="AA26" s="220"/>
      <c r="AB26" s="220"/>
      <c r="AC26" s="221" t="s">
        <v>166</v>
      </c>
      <c r="AD26" s="66"/>
      <c r="AE26" s="124"/>
      <c r="AF26" s="118"/>
      <c r="AG26" s="118"/>
      <c r="AH26" s="118"/>
      <c r="AI26" s="125"/>
      <c r="AJ26" s="126"/>
      <c r="AK26" s="87"/>
      <c r="AL26" s="222">
        <v>0</v>
      </c>
      <c r="AM26" s="223">
        <v>0</v>
      </c>
      <c r="AN26" s="223">
        <v>0</v>
      </c>
      <c r="AO26" s="223" t="s">
        <v>165</v>
      </c>
      <c r="AP26" s="223" t="s">
        <v>574</v>
      </c>
      <c r="AQ26" s="74">
        <v>5</v>
      </c>
      <c r="AR26" s="74">
        <v>1</v>
      </c>
    </row>
    <row r="27" spans="1:44" s="64" customFormat="1" ht="25.5" hidden="1" customHeight="1" thickBot="1">
      <c r="A27" s="59">
        <v>19</v>
      </c>
      <c r="B27" s="62" t="s">
        <v>50</v>
      </c>
      <c r="C27" s="62" t="s">
        <v>197</v>
      </c>
      <c r="D27" s="62" t="s">
        <v>163</v>
      </c>
      <c r="E27" s="62">
        <v>2017</v>
      </c>
      <c r="F27" s="62">
        <v>62</v>
      </c>
      <c r="G27" s="62" t="s">
        <v>177</v>
      </c>
      <c r="H27" s="62" t="s">
        <v>176</v>
      </c>
      <c r="I27" s="62" t="s">
        <v>162</v>
      </c>
      <c r="J27" s="62" t="s">
        <v>455</v>
      </c>
      <c r="K27" s="63" t="s">
        <v>454</v>
      </c>
      <c r="L27" s="63" t="s">
        <v>463</v>
      </c>
      <c r="M27" s="150">
        <v>1</v>
      </c>
      <c r="N27" s="63" t="s">
        <v>462</v>
      </c>
      <c r="O27" s="63"/>
      <c r="P27" s="63" t="s">
        <v>461</v>
      </c>
      <c r="Q27" s="63" t="s">
        <v>460</v>
      </c>
      <c r="R27" s="143">
        <v>100</v>
      </c>
      <c r="S27" s="138" t="s">
        <v>190</v>
      </c>
      <c r="T27" s="138" t="s">
        <v>189</v>
      </c>
      <c r="U27" s="141">
        <f t="shared" si="1"/>
        <v>46</v>
      </c>
      <c r="V27" s="108">
        <f t="shared" si="2"/>
        <v>0</v>
      </c>
      <c r="W27" s="108">
        <f t="shared" si="3"/>
        <v>0</v>
      </c>
      <c r="X27" s="140">
        <f t="shared" si="0"/>
        <v>0</v>
      </c>
      <c r="Y27" s="108">
        <f t="shared" si="4"/>
        <v>0</v>
      </c>
      <c r="Z27" s="108">
        <f t="shared" si="5"/>
        <v>0</v>
      </c>
      <c r="AA27" s="110"/>
      <c r="AB27" s="110"/>
      <c r="AC27" s="66" t="s">
        <v>188</v>
      </c>
      <c r="AD27" s="66"/>
      <c r="AE27" s="127"/>
      <c r="AF27" s="127"/>
      <c r="AG27" s="127"/>
      <c r="AH27" s="127"/>
      <c r="AI27" s="86"/>
      <c r="AJ27" s="118"/>
      <c r="AK27" s="87"/>
      <c r="AL27" s="147">
        <v>0</v>
      </c>
      <c r="AM27" s="87">
        <v>0</v>
      </c>
      <c r="AN27" s="87">
        <v>0</v>
      </c>
      <c r="AO27" s="87" t="s">
        <v>165</v>
      </c>
      <c r="AP27" s="87" t="s">
        <v>574</v>
      </c>
      <c r="AQ27" s="74">
        <v>5</v>
      </c>
      <c r="AR27" s="74">
        <v>1</v>
      </c>
    </row>
    <row r="28" spans="1:44" s="64" customFormat="1" ht="25.5" hidden="1" customHeight="1" thickBot="1">
      <c r="A28" s="59">
        <v>20</v>
      </c>
      <c r="B28" s="62" t="s">
        <v>51</v>
      </c>
      <c r="C28" s="62" t="s">
        <v>197</v>
      </c>
      <c r="D28" s="62" t="s">
        <v>163</v>
      </c>
      <c r="E28" s="62">
        <v>2017</v>
      </c>
      <c r="F28" s="62">
        <v>62</v>
      </c>
      <c r="G28" s="62" t="s">
        <v>177</v>
      </c>
      <c r="H28" s="62" t="s">
        <v>176</v>
      </c>
      <c r="I28" s="62" t="s">
        <v>162</v>
      </c>
      <c r="J28" s="62" t="s">
        <v>455</v>
      </c>
      <c r="K28" s="63" t="s">
        <v>454</v>
      </c>
      <c r="L28" s="63" t="s">
        <v>459</v>
      </c>
      <c r="M28" s="150">
        <v>2</v>
      </c>
      <c r="N28" s="63" t="s">
        <v>458</v>
      </c>
      <c r="O28" s="63"/>
      <c r="P28" s="63" t="s">
        <v>457</v>
      </c>
      <c r="Q28" s="63" t="s">
        <v>456</v>
      </c>
      <c r="R28" s="143">
        <v>100</v>
      </c>
      <c r="S28" s="138" t="s">
        <v>190</v>
      </c>
      <c r="T28" s="138" t="s">
        <v>189</v>
      </c>
      <c r="U28" s="141">
        <f t="shared" si="1"/>
        <v>46</v>
      </c>
      <c r="V28" s="108">
        <f t="shared" si="2"/>
        <v>0</v>
      </c>
      <c r="W28" s="108">
        <f t="shared" si="3"/>
        <v>0</v>
      </c>
      <c r="X28" s="140">
        <f t="shared" si="0"/>
        <v>0</v>
      </c>
      <c r="Y28" s="108">
        <f t="shared" si="4"/>
        <v>0</v>
      </c>
      <c r="Z28" s="108">
        <f t="shared" si="5"/>
        <v>0</v>
      </c>
      <c r="AA28" s="110"/>
      <c r="AB28" s="110"/>
      <c r="AC28" s="66" t="s">
        <v>294</v>
      </c>
      <c r="AD28" s="66"/>
      <c r="AE28" s="128"/>
      <c r="AF28" s="128"/>
      <c r="AG28" s="128"/>
      <c r="AH28" s="128"/>
      <c r="AI28" s="86"/>
      <c r="AJ28" s="118"/>
      <c r="AK28" s="87"/>
      <c r="AL28" s="147">
        <v>0</v>
      </c>
      <c r="AM28" s="87">
        <v>0</v>
      </c>
      <c r="AN28" s="87">
        <v>0</v>
      </c>
      <c r="AO28" s="87" t="s">
        <v>165</v>
      </c>
      <c r="AP28" s="87" t="s">
        <v>574</v>
      </c>
      <c r="AQ28" s="74">
        <v>5</v>
      </c>
      <c r="AR28" s="74">
        <v>1</v>
      </c>
    </row>
    <row r="29" spans="1:44" s="64" customFormat="1" ht="25.5" hidden="1" customHeight="1" thickBot="1">
      <c r="A29" s="59">
        <v>21</v>
      </c>
      <c r="B29" s="62" t="s">
        <v>52</v>
      </c>
      <c r="C29" s="62" t="s">
        <v>197</v>
      </c>
      <c r="D29" s="62" t="s">
        <v>163</v>
      </c>
      <c r="E29" s="62">
        <v>2017</v>
      </c>
      <c r="F29" s="62">
        <v>62</v>
      </c>
      <c r="G29" s="62" t="s">
        <v>177</v>
      </c>
      <c r="H29" s="62" t="s">
        <v>176</v>
      </c>
      <c r="I29" s="62" t="s">
        <v>162</v>
      </c>
      <c r="J29" s="62" t="s">
        <v>455</v>
      </c>
      <c r="K29" s="63" t="s">
        <v>454</v>
      </c>
      <c r="L29" s="63" t="s">
        <v>453</v>
      </c>
      <c r="M29" s="150">
        <v>3</v>
      </c>
      <c r="N29" s="63" t="s">
        <v>452</v>
      </c>
      <c r="O29" s="63"/>
      <c r="P29" s="63" t="s">
        <v>214</v>
      </c>
      <c r="Q29" s="63" t="s">
        <v>214</v>
      </c>
      <c r="R29" s="143">
        <v>100</v>
      </c>
      <c r="S29" s="138" t="s">
        <v>190</v>
      </c>
      <c r="T29" s="138" t="s">
        <v>189</v>
      </c>
      <c r="U29" s="141">
        <f t="shared" si="1"/>
        <v>46</v>
      </c>
      <c r="V29" s="108">
        <f t="shared" si="2"/>
        <v>0</v>
      </c>
      <c r="W29" s="108">
        <f t="shared" si="3"/>
        <v>0</v>
      </c>
      <c r="X29" s="140">
        <f t="shared" si="0"/>
        <v>0</v>
      </c>
      <c r="Y29" s="108">
        <f t="shared" si="4"/>
        <v>0</v>
      </c>
      <c r="Z29" s="108">
        <f t="shared" si="5"/>
        <v>0</v>
      </c>
      <c r="AA29" s="110"/>
      <c r="AB29" s="110"/>
      <c r="AC29" s="66" t="s">
        <v>294</v>
      </c>
      <c r="AD29" s="66"/>
      <c r="AE29" s="123"/>
      <c r="AF29" s="118"/>
      <c r="AG29" s="118"/>
      <c r="AH29" s="118"/>
      <c r="AI29" s="86"/>
      <c r="AJ29" s="118"/>
      <c r="AK29" s="87"/>
      <c r="AL29" s="147">
        <v>0</v>
      </c>
      <c r="AM29" s="87">
        <v>0</v>
      </c>
      <c r="AN29" s="87">
        <v>0</v>
      </c>
      <c r="AO29" s="87" t="s">
        <v>165</v>
      </c>
      <c r="AP29" s="87" t="s">
        <v>574</v>
      </c>
      <c r="AQ29" s="74">
        <v>5</v>
      </c>
      <c r="AR29" s="74">
        <v>1</v>
      </c>
    </row>
    <row r="30" spans="1:44" s="64" customFormat="1" ht="25.5" hidden="1" customHeight="1" thickBot="1">
      <c r="A30" s="59">
        <v>22</v>
      </c>
      <c r="B30" s="62" t="s">
        <v>53</v>
      </c>
      <c r="C30" s="62" t="s">
        <v>445</v>
      </c>
      <c r="D30" s="62" t="s">
        <v>163</v>
      </c>
      <c r="E30" s="62">
        <v>2017</v>
      </c>
      <c r="F30" s="62">
        <v>48</v>
      </c>
      <c r="G30" s="62" t="s">
        <v>444</v>
      </c>
      <c r="H30" s="62" t="s">
        <v>176</v>
      </c>
      <c r="I30" s="62" t="s">
        <v>175</v>
      </c>
      <c r="J30" s="148" t="s">
        <v>451</v>
      </c>
      <c r="K30" s="63" t="s">
        <v>450</v>
      </c>
      <c r="L30" s="63" t="s">
        <v>449</v>
      </c>
      <c r="M30" s="150">
        <v>1</v>
      </c>
      <c r="N30" s="63" t="s">
        <v>448</v>
      </c>
      <c r="O30" s="63"/>
      <c r="P30" s="63" t="s">
        <v>447</v>
      </c>
      <c r="Q30" s="63" t="s">
        <v>447</v>
      </c>
      <c r="R30" s="143">
        <v>1</v>
      </c>
      <c r="S30" s="138" t="s">
        <v>443</v>
      </c>
      <c r="T30" s="138" t="s">
        <v>344</v>
      </c>
      <c r="U30" s="141">
        <f t="shared" si="1"/>
        <v>31.571428571428573</v>
      </c>
      <c r="V30" s="108">
        <f t="shared" si="2"/>
        <v>70</v>
      </c>
      <c r="W30" s="108">
        <f t="shared" si="3"/>
        <v>1</v>
      </c>
      <c r="X30" s="140">
        <f t="shared" si="0"/>
        <v>31.571428571428573</v>
      </c>
      <c r="Y30" s="108">
        <f t="shared" si="4"/>
        <v>0</v>
      </c>
      <c r="Z30" s="108">
        <f t="shared" si="5"/>
        <v>0</v>
      </c>
      <c r="AA30" s="110"/>
      <c r="AB30" s="110"/>
      <c r="AC30" s="66" t="s">
        <v>200</v>
      </c>
      <c r="AD30" s="66"/>
      <c r="AE30" s="66"/>
      <c r="AF30" s="118"/>
      <c r="AG30" s="118"/>
      <c r="AH30" s="118"/>
      <c r="AI30" s="118"/>
      <c r="AJ30" s="118"/>
      <c r="AK30" s="87"/>
      <c r="AL30" s="147">
        <v>70</v>
      </c>
      <c r="AM30" s="87" t="s">
        <v>446</v>
      </c>
      <c r="AN30" s="87">
        <v>0</v>
      </c>
      <c r="AO30" s="87" t="s">
        <v>152</v>
      </c>
      <c r="AP30" s="87" t="s">
        <v>152</v>
      </c>
      <c r="AQ30" s="74">
        <v>5</v>
      </c>
      <c r="AR30" s="74">
        <v>1</v>
      </c>
    </row>
    <row r="31" spans="1:44" s="64" customFormat="1" ht="25.5" hidden="1" customHeight="1" thickBot="1">
      <c r="A31" s="59">
        <v>23</v>
      </c>
      <c r="B31" s="62" t="s">
        <v>54</v>
      </c>
      <c r="C31" s="62" t="s">
        <v>187</v>
      </c>
      <c r="D31" s="62" t="s">
        <v>163</v>
      </c>
      <c r="E31" s="62">
        <v>2017</v>
      </c>
      <c r="F31" s="62">
        <v>53</v>
      </c>
      <c r="G31" s="62" t="s">
        <v>177</v>
      </c>
      <c r="H31" s="62" t="s">
        <v>186</v>
      </c>
      <c r="I31" s="62" t="s">
        <v>196</v>
      </c>
      <c r="J31" s="62" t="s">
        <v>432</v>
      </c>
      <c r="K31" s="63" t="s">
        <v>442</v>
      </c>
      <c r="L31" s="63" t="s">
        <v>441</v>
      </c>
      <c r="M31" s="150">
        <v>1</v>
      </c>
      <c r="N31" s="63" t="s">
        <v>440</v>
      </c>
      <c r="O31" s="63"/>
      <c r="P31" s="63" t="s">
        <v>439</v>
      </c>
      <c r="Q31" s="63" t="s">
        <v>438</v>
      </c>
      <c r="R31" s="143">
        <v>1</v>
      </c>
      <c r="S31" s="138" t="s">
        <v>180</v>
      </c>
      <c r="T31" s="138" t="s">
        <v>355</v>
      </c>
      <c r="U31" s="141">
        <f t="shared" si="1"/>
        <v>51.714285714285715</v>
      </c>
      <c r="V31" s="108">
        <f t="shared" si="2"/>
        <v>0</v>
      </c>
      <c r="W31" s="108">
        <f t="shared" si="3"/>
        <v>0</v>
      </c>
      <c r="X31" s="140">
        <f t="shared" si="0"/>
        <v>0</v>
      </c>
      <c r="Y31" s="108">
        <f t="shared" si="4"/>
        <v>0</v>
      </c>
      <c r="Z31" s="108">
        <f t="shared" si="5"/>
        <v>0</v>
      </c>
      <c r="AA31" s="110"/>
      <c r="AB31" s="110"/>
      <c r="AC31" s="66" t="s">
        <v>166</v>
      </c>
      <c r="AD31" s="66"/>
      <c r="AE31" s="66"/>
      <c r="AF31" s="118"/>
      <c r="AG31" s="118"/>
      <c r="AH31" s="118"/>
      <c r="AI31" s="118"/>
      <c r="AJ31" s="118"/>
      <c r="AK31" s="87"/>
      <c r="AL31" s="147">
        <v>0</v>
      </c>
      <c r="AM31" s="87">
        <v>0</v>
      </c>
      <c r="AN31" s="87">
        <v>0</v>
      </c>
      <c r="AO31" s="87" t="s">
        <v>575</v>
      </c>
      <c r="AP31" s="87" t="s">
        <v>574</v>
      </c>
      <c r="AQ31" s="74">
        <v>5</v>
      </c>
      <c r="AR31" s="74">
        <v>1</v>
      </c>
    </row>
    <row r="32" spans="1:44" s="64" customFormat="1" ht="25.5" hidden="1" customHeight="1" thickBot="1">
      <c r="A32" s="59">
        <v>24</v>
      </c>
      <c r="B32" s="62" t="s">
        <v>55</v>
      </c>
      <c r="C32" s="62" t="s">
        <v>197</v>
      </c>
      <c r="D32" s="62" t="s">
        <v>163</v>
      </c>
      <c r="E32" s="62">
        <v>2017</v>
      </c>
      <c r="F32" s="62">
        <v>62</v>
      </c>
      <c r="G32" s="62" t="s">
        <v>177</v>
      </c>
      <c r="H32" s="62" t="s">
        <v>176</v>
      </c>
      <c r="I32" s="62" t="s">
        <v>162</v>
      </c>
      <c r="J32" s="62" t="s">
        <v>432</v>
      </c>
      <c r="K32" s="63" t="s">
        <v>437</v>
      </c>
      <c r="L32" s="63" t="s">
        <v>436</v>
      </c>
      <c r="M32" s="150">
        <v>1</v>
      </c>
      <c r="N32" s="63" t="s">
        <v>435</v>
      </c>
      <c r="O32" s="63"/>
      <c r="P32" s="63" t="s">
        <v>434</v>
      </c>
      <c r="Q32" s="63" t="s">
        <v>433</v>
      </c>
      <c r="R32" s="143">
        <v>100</v>
      </c>
      <c r="S32" s="138" t="s">
        <v>190</v>
      </c>
      <c r="T32" s="138" t="s">
        <v>189</v>
      </c>
      <c r="U32" s="141">
        <f t="shared" si="1"/>
        <v>46</v>
      </c>
      <c r="V32" s="108">
        <f t="shared" si="2"/>
        <v>0</v>
      </c>
      <c r="W32" s="108">
        <f t="shared" si="3"/>
        <v>0</v>
      </c>
      <c r="X32" s="140">
        <f t="shared" si="0"/>
        <v>0</v>
      </c>
      <c r="Y32" s="108">
        <f t="shared" si="4"/>
        <v>0</v>
      </c>
      <c r="Z32" s="108">
        <f t="shared" si="5"/>
        <v>0</v>
      </c>
      <c r="AA32" s="110"/>
      <c r="AB32" s="110"/>
      <c r="AC32" s="66" t="s">
        <v>188</v>
      </c>
      <c r="AD32" s="66"/>
      <c r="AE32" s="66"/>
      <c r="AF32" s="118"/>
      <c r="AG32" s="118"/>
      <c r="AH32" s="118"/>
      <c r="AI32" s="118"/>
      <c r="AJ32" s="118"/>
      <c r="AK32" s="87"/>
      <c r="AL32" s="147">
        <v>0</v>
      </c>
      <c r="AM32" s="87">
        <v>0</v>
      </c>
      <c r="AN32" s="87">
        <v>0</v>
      </c>
      <c r="AO32" s="87" t="s">
        <v>165</v>
      </c>
      <c r="AP32" s="87" t="s">
        <v>574</v>
      </c>
      <c r="AQ32" s="74">
        <v>5</v>
      </c>
      <c r="AR32" s="74">
        <v>1</v>
      </c>
    </row>
    <row r="33" spans="1:44" s="64" customFormat="1" ht="25.5" hidden="1" customHeight="1" thickBot="1">
      <c r="A33" s="59">
        <v>25</v>
      </c>
      <c r="B33" s="62" t="s">
        <v>56</v>
      </c>
      <c r="C33" s="62" t="s">
        <v>168</v>
      </c>
      <c r="D33" s="62" t="s">
        <v>163</v>
      </c>
      <c r="E33" s="62">
        <v>2017</v>
      </c>
      <c r="F33" s="62">
        <v>57</v>
      </c>
      <c r="G33" s="62" t="s">
        <v>177</v>
      </c>
      <c r="H33" s="62" t="s">
        <v>176</v>
      </c>
      <c r="I33" s="62" t="s">
        <v>162</v>
      </c>
      <c r="J33" s="62" t="s">
        <v>432</v>
      </c>
      <c r="K33" s="63" t="s">
        <v>431</v>
      </c>
      <c r="L33" s="63" t="s">
        <v>430</v>
      </c>
      <c r="M33" s="150">
        <v>1</v>
      </c>
      <c r="N33" s="63" t="s">
        <v>429</v>
      </c>
      <c r="O33" s="63"/>
      <c r="P33" s="63" t="s">
        <v>335</v>
      </c>
      <c r="Q33" s="63" t="s">
        <v>428</v>
      </c>
      <c r="R33" s="143">
        <v>1</v>
      </c>
      <c r="S33" s="138" t="s">
        <v>168</v>
      </c>
      <c r="T33" s="138" t="s">
        <v>179</v>
      </c>
      <c r="U33" s="141">
        <f t="shared" si="1"/>
        <v>31.428571428571427</v>
      </c>
      <c r="V33" s="108">
        <f t="shared" si="2"/>
        <v>0</v>
      </c>
      <c r="W33" s="108">
        <f t="shared" si="3"/>
        <v>0</v>
      </c>
      <c r="X33" s="140">
        <f t="shared" si="0"/>
        <v>0</v>
      </c>
      <c r="Y33" s="108">
        <f t="shared" si="4"/>
        <v>0</v>
      </c>
      <c r="Z33" s="108">
        <f t="shared" si="5"/>
        <v>0</v>
      </c>
      <c r="AA33" s="110"/>
      <c r="AB33" s="110"/>
      <c r="AC33" s="66" t="s">
        <v>166</v>
      </c>
      <c r="AD33" s="66"/>
      <c r="AE33" s="66"/>
      <c r="AF33" s="118"/>
      <c r="AG33" s="118"/>
      <c r="AH33" s="118"/>
      <c r="AI33" s="118"/>
      <c r="AJ33" s="118"/>
      <c r="AK33" s="87"/>
      <c r="AL33" s="147">
        <v>0</v>
      </c>
      <c r="AM33" s="87">
        <v>0</v>
      </c>
      <c r="AN33" s="87">
        <v>0</v>
      </c>
      <c r="AO33" s="87" t="s">
        <v>178</v>
      </c>
      <c r="AP33" s="87" t="s">
        <v>574</v>
      </c>
      <c r="AQ33" s="74">
        <v>5</v>
      </c>
      <c r="AR33" s="74">
        <v>1</v>
      </c>
    </row>
    <row r="34" spans="1:44" s="64" customFormat="1" ht="25.5" hidden="1" customHeight="1" thickBot="1">
      <c r="A34" s="59">
        <v>26</v>
      </c>
      <c r="B34" s="62" t="s">
        <v>57</v>
      </c>
      <c r="C34" s="62" t="s">
        <v>168</v>
      </c>
      <c r="D34" s="62" t="s">
        <v>163</v>
      </c>
      <c r="E34" s="62">
        <v>2017</v>
      </c>
      <c r="F34" s="62">
        <v>57</v>
      </c>
      <c r="G34" s="62" t="s">
        <v>177</v>
      </c>
      <c r="H34" s="62" t="s">
        <v>176</v>
      </c>
      <c r="I34" s="62" t="s">
        <v>162</v>
      </c>
      <c r="J34" s="62" t="s">
        <v>413</v>
      </c>
      <c r="K34" s="63" t="s">
        <v>427</v>
      </c>
      <c r="L34" s="63" t="s">
        <v>426</v>
      </c>
      <c r="M34" s="150">
        <v>1</v>
      </c>
      <c r="N34" s="63" t="s">
        <v>425</v>
      </c>
      <c r="O34" s="63"/>
      <c r="P34" s="63" t="s">
        <v>424</v>
      </c>
      <c r="Q34" s="63" t="s">
        <v>423</v>
      </c>
      <c r="R34" s="145">
        <v>1</v>
      </c>
      <c r="S34" s="138" t="s">
        <v>168</v>
      </c>
      <c r="T34" s="138" t="s">
        <v>179</v>
      </c>
      <c r="U34" s="141">
        <f t="shared" si="1"/>
        <v>31.428571428571427</v>
      </c>
      <c r="V34" s="108">
        <f t="shared" si="2"/>
        <v>0</v>
      </c>
      <c r="W34" s="108">
        <f t="shared" si="3"/>
        <v>0</v>
      </c>
      <c r="X34" s="140">
        <f t="shared" si="0"/>
        <v>0</v>
      </c>
      <c r="Y34" s="108">
        <f t="shared" si="4"/>
        <v>0</v>
      </c>
      <c r="Z34" s="108">
        <f t="shared" si="5"/>
        <v>0</v>
      </c>
      <c r="AA34" s="110"/>
      <c r="AB34" s="110"/>
      <c r="AC34" s="66" t="s">
        <v>166</v>
      </c>
      <c r="AD34" s="66"/>
      <c r="AE34" s="129"/>
      <c r="AF34" s="118"/>
      <c r="AG34" s="118"/>
      <c r="AH34" s="130"/>
      <c r="AI34" s="118"/>
      <c r="AJ34" s="131"/>
      <c r="AK34" s="87"/>
      <c r="AL34" s="147">
        <v>0</v>
      </c>
      <c r="AM34" s="87">
        <v>0</v>
      </c>
      <c r="AN34" s="87">
        <v>0</v>
      </c>
      <c r="AO34" s="87" t="s">
        <v>178</v>
      </c>
      <c r="AP34" s="87" t="s">
        <v>574</v>
      </c>
      <c r="AQ34" s="74">
        <v>5</v>
      </c>
      <c r="AR34" s="74">
        <v>1</v>
      </c>
    </row>
    <row r="35" spans="1:44" s="64" customFormat="1" ht="25.5" hidden="1" customHeight="1" thickBot="1">
      <c r="A35" s="59">
        <v>27</v>
      </c>
      <c r="B35" s="62" t="s">
        <v>58</v>
      </c>
      <c r="C35" s="62" t="s">
        <v>197</v>
      </c>
      <c r="D35" s="62" t="s">
        <v>163</v>
      </c>
      <c r="E35" s="62">
        <v>2017</v>
      </c>
      <c r="F35" s="62">
        <v>62</v>
      </c>
      <c r="G35" s="62" t="s">
        <v>177</v>
      </c>
      <c r="H35" s="62" t="s">
        <v>176</v>
      </c>
      <c r="I35" s="62" t="s">
        <v>162</v>
      </c>
      <c r="J35" s="62" t="s">
        <v>413</v>
      </c>
      <c r="K35" s="63" t="s">
        <v>418</v>
      </c>
      <c r="L35" s="63" t="s">
        <v>422</v>
      </c>
      <c r="M35" s="150">
        <v>1</v>
      </c>
      <c r="N35" s="63" t="s">
        <v>421</v>
      </c>
      <c r="O35" s="63"/>
      <c r="P35" s="63" t="s">
        <v>420</v>
      </c>
      <c r="Q35" s="63" t="s">
        <v>419</v>
      </c>
      <c r="R35" s="145">
        <v>100</v>
      </c>
      <c r="S35" s="138" t="s">
        <v>190</v>
      </c>
      <c r="T35" s="138" t="s">
        <v>189</v>
      </c>
      <c r="U35" s="141">
        <f t="shared" si="1"/>
        <v>46</v>
      </c>
      <c r="V35" s="108">
        <f t="shared" si="2"/>
        <v>0</v>
      </c>
      <c r="W35" s="108">
        <f t="shared" si="3"/>
        <v>0</v>
      </c>
      <c r="X35" s="140">
        <f t="shared" si="0"/>
        <v>0</v>
      </c>
      <c r="Y35" s="108">
        <f t="shared" si="4"/>
        <v>0</v>
      </c>
      <c r="Z35" s="108">
        <f t="shared" si="5"/>
        <v>0</v>
      </c>
      <c r="AA35" s="110"/>
      <c r="AB35" s="110"/>
      <c r="AC35" s="66" t="s">
        <v>188</v>
      </c>
      <c r="AD35" s="66"/>
      <c r="AE35" s="129"/>
      <c r="AF35" s="118"/>
      <c r="AG35" s="118"/>
      <c r="AH35" s="86"/>
      <c r="AI35" s="86"/>
      <c r="AJ35" s="118"/>
      <c r="AK35" s="87"/>
      <c r="AL35" s="147">
        <v>0</v>
      </c>
      <c r="AM35" s="87">
        <v>0</v>
      </c>
      <c r="AN35" s="87">
        <v>0</v>
      </c>
      <c r="AO35" s="87" t="s">
        <v>165</v>
      </c>
      <c r="AP35" s="87" t="s">
        <v>574</v>
      </c>
      <c r="AQ35" s="74">
        <v>5</v>
      </c>
      <c r="AR35" s="74">
        <v>1</v>
      </c>
    </row>
    <row r="36" spans="1:44" s="64" customFormat="1" ht="25.5" hidden="1" customHeight="1" thickBot="1">
      <c r="A36" s="59">
        <v>28</v>
      </c>
      <c r="B36" s="62" t="s">
        <v>59</v>
      </c>
      <c r="C36" s="62" t="s">
        <v>197</v>
      </c>
      <c r="D36" s="62" t="s">
        <v>163</v>
      </c>
      <c r="E36" s="62">
        <v>2017</v>
      </c>
      <c r="F36" s="62">
        <v>62</v>
      </c>
      <c r="G36" s="62" t="s">
        <v>177</v>
      </c>
      <c r="H36" s="62" t="s">
        <v>176</v>
      </c>
      <c r="I36" s="62" t="s">
        <v>162</v>
      </c>
      <c r="J36" s="62" t="s">
        <v>413</v>
      </c>
      <c r="K36" s="63" t="s">
        <v>418</v>
      </c>
      <c r="L36" s="63" t="s">
        <v>417</v>
      </c>
      <c r="M36" s="150">
        <v>2</v>
      </c>
      <c r="N36" s="63" t="s">
        <v>416</v>
      </c>
      <c r="O36" s="63"/>
      <c r="P36" s="63" t="s">
        <v>415</v>
      </c>
      <c r="Q36" s="63" t="s">
        <v>414</v>
      </c>
      <c r="R36" s="145">
        <v>0.5</v>
      </c>
      <c r="S36" s="138" t="s">
        <v>190</v>
      </c>
      <c r="T36" s="138" t="s">
        <v>189</v>
      </c>
      <c r="U36" s="141">
        <f t="shared" si="1"/>
        <v>46</v>
      </c>
      <c r="V36" s="108">
        <f t="shared" si="2"/>
        <v>0</v>
      </c>
      <c r="W36" s="108">
        <f t="shared" si="3"/>
        <v>0</v>
      </c>
      <c r="X36" s="140">
        <f t="shared" si="0"/>
        <v>0</v>
      </c>
      <c r="Y36" s="108">
        <f t="shared" si="4"/>
        <v>0</v>
      </c>
      <c r="Z36" s="108">
        <f t="shared" si="5"/>
        <v>0</v>
      </c>
      <c r="AA36" s="110"/>
      <c r="AB36" s="110"/>
      <c r="AC36" s="66" t="s">
        <v>188</v>
      </c>
      <c r="AD36" s="66"/>
      <c r="AE36" s="129"/>
      <c r="AF36" s="118"/>
      <c r="AG36" s="118"/>
      <c r="AH36" s="86"/>
      <c r="AI36" s="86"/>
      <c r="AJ36" s="118"/>
      <c r="AK36" s="87"/>
      <c r="AL36" s="147">
        <v>0</v>
      </c>
      <c r="AM36" s="87">
        <v>0</v>
      </c>
      <c r="AN36" s="87">
        <v>0</v>
      </c>
      <c r="AO36" s="87" t="s">
        <v>165</v>
      </c>
      <c r="AP36" s="87" t="s">
        <v>574</v>
      </c>
      <c r="AQ36" s="74">
        <v>5</v>
      </c>
      <c r="AR36" s="74">
        <v>1</v>
      </c>
    </row>
    <row r="37" spans="1:44" s="64" customFormat="1" ht="25.5" hidden="1" customHeight="1" thickBot="1">
      <c r="A37" s="59">
        <v>29</v>
      </c>
      <c r="B37" s="62" t="s">
        <v>60</v>
      </c>
      <c r="C37" s="62" t="s">
        <v>187</v>
      </c>
      <c r="D37" s="62" t="s">
        <v>163</v>
      </c>
      <c r="E37" s="62">
        <v>2017</v>
      </c>
      <c r="F37" s="62">
        <v>53</v>
      </c>
      <c r="G37" s="62" t="s">
        <v>177</v>
      </c>
      <c r="H37" s="62" t="s">
        <v>186</v>
      </c>
      <c r="I37" s="62" t="s">
        <v>196</v>
      </c>
      <c r="J37" s="62" t="s">
        <v>413</v>
      </c>
      <c r="K37" s="63" t="s">
        <v>412</v>
      </c>
      <c r="L37" s="63" t="s">
        <v>411</v>
      </c>
      <c r="M37" s="150">
        <v>1</v>
      </c>
      <c r="N37" s="63" t="s">
        <v>410</v>
      </c>
      <c r="O37" s="63"/>
      <c r="P37" s="63" t="s">
        <v>409</v>
      </c>
      <c r="Q37" s="63" t="s">
        <v>408</v>
      </c>
      <c r="R37" s="145">
        <v>2</v>
      </c>
      <c r="S37" s="138" t="s">
        <v>180</v>
      </c>
      <c r="T37" s="138" t="s">
        <v>407</v>
      </c>
      <c r="U37" s="141">
        <f t="shared" si="1"/>
        <v>48.142857142857146</v>
      </c>
      <c r="V37" s="108">
        <f t="shared" si="2"/>
        <v>0</v>
      </c>
      <c r="W37" s="108">
        <f t="shared" si="3"/>
        <v>0</v>
      </c>
      <c r="X37" s="140">
        <f t="shared" si="0"/>
        <v>0</v>
      </c>
      <c r="Y37" s="108">
        <f t="shared" si="4"/>
        <v>0</v>
      </c>
      <c r="Z37" s="108">
        <f t="shared" si="5"/>
        <v>0</v>
      </c>
      <c r="AA37" s="110"/>
      <c r="AB37" s="110"/>
      <c r="AC37" s="66" t="s">
        <v>166</v>
      </c>
      <c r="AD37" s="66"/>
      <c r="AE37" s="132"/>
      <c r="AF37" s="118"/>
      <c r="AG37" s="118"/>
      <c r="AH37" s="132"/>
      <c r="AI37" s="118"/>
      <c r="AJ37" s="133"/>
      <c r="AK37" s="114"/>
      <c r="AL37" s="147">
        <v>0</v>
      </c>
      <c r="AM37" s="87">
        <v>0</v>
      </c>
      <c r="AN37" s="87">
        <v>0</v>
      </c>
      <c r="AO37" s="87" t="s">
        <v>575</v>
      </c>
      <c r="AP37" s="87" t="s">
        <v>574</v>
      </c>
      <c r="AQ37" s="74">
        <v>5</v>
      </c>
      <c r="AR37" s="74">
        <v>1</v>
      </c>
    </row>
    <row r="38" spans="1:44" s="64" customFormat="1" ht="25.5" hidden="1" customHeight="1" thickBot="1">
      <c r="A38" s="59">
        <v>30</v>
      </c>
      <c r="B38" s="62" t="s">
        <v>61</v>
      </c>
      <c r="C38" s="62" t="s">
        <v>187</v>
      </c>
      <c r="D38" s="62" t="s">
        <v>163</v>
      </c>
      <c r="E38" s="62">
        <v>2017</v>
      </c>
      <c r="F38" s="62">
        <v>53</v>
      </c>
      <c r="G38" s="62" t="s">
        <v>177</v>
      </c>
      <c r="H38" s="62" t="s">
        <v>186</v>
      </c>
      <c r="I38" s="62" t="s">
        <v>196</v>
      </c>
      <c r="J38" s="62" t="s">
        <v>396</v>
      </c>
      <c r="K38" s="63" t="s">
        <v>406</v>
      </c>
      <c r="L38" s="63" t="s">
        <v>405</v>
      </c>
      <c r="M38" s="150">
        <v>1</v>
      </c>
      <c r="N38" s="63" t="s">
        <v>404</v>
      </c>
      <c r="O38" s="63"/>
      <c r="P38" s="63" t="s">
        <v>403</v>
      </c>
      <c r="Q38" s="63" t="s">
        <v>402</v>
      </c>
      <c r="R38" s="145">
        <v>1</v>
      </c>
      <c r="S38" s="138" t="s">
        <v>180</v>
      </c>
      <c r="T38" s="138" t="s">
        <v>355</v>
      </c>
      <c r="U38" s="141">
        <f t="shared" si="1"/>
        <v>51.714285714285715</v>
      </c>
      <c r="V38" s="108">
        <f t="shared" si="2"/>
        <v>0</v>
      </c>
      <c r="W38" s="108">
        <f t="shared" si="3"/>
        <v>0</v>
      </c>
      <c r="X38" s="140">
        <f t="shared" si="0"/>
        <v>0</v>
      </c>
      <c r="Y38" s="108">
        <f t="shared" si="4"/>
        <v>0</v>
      </c>
      <c r="Z38" s="108">
        <f t="shared" si="5"/>
        <v>0</v>
      </c>
      <c r="AA38" s="110"/>
      <c r="AB38" s="110"/>
      <c r="AC38" s="66" t="s">
        <v>166</v>
      </c>
      <c r="AD38" s="66"/>
      <c r="AE38" s="134"/>
      <c r="AF38" s="118"/>
      <c r="AG38" s="118"/>
      <c r="AH38" s="86"/>
      <c r="AI38" s="118"/>
      <c r="AJ38" s="135"/>
      <c r="AK38" s="114"/>
      <c r="AL38" s="147">
        <v>0</v>
      </c>
      <c r="AM38" s="87">
        <v>0</v>
      </c>
      <c r="AN38" s="87">
        <v>0</v>
      </c>
      <c r="AO38" s="87" t="s">
        <v>575</v>
      </c>
      <c r="AP38" s="87" t="s">
        <v>574</v>
      </c>
      <c r="AQ38" s="74">
        <v>5</v>
      </c>
      <c r="AR38" s="74">
        <v>1</v>
      </c>
    </row>
    <row r="39" spans="1:44" s="64" customFormat="1" ht="25.5" hidden="1" customHeight="1" thickBot="1">
      <c r="A39" s="59">
        <v>31</v>
      </c>
      <c r="B39" s="62" t="s">
        <v>62</v>
      </c>
      <c r="C39" s="62" t="s">
        <v>197</v>
      </c>
      <c r="D39" s="62" t="s">
        <v>163</v>
      </c>
      <c r="E39" s="62">
        <v>2017</v>
      </c>
      <c r="F39" s="62">
        <v>62</v>
      </c>
      <c r="G39" s="62" t="s">
        <v>177</v>
      </c>
      <c r="H39" s="62" t="s">
        <v>176</v>
      </c>
      <c r="I39" s="62" t="s">
        <v>162</v>
      </c>
      <c r="J39" s="62" t="s">
        <v>396</v>
      </c>
      <c r="K39" s="63" t="s">
        <v>401</v>
      </c>
      <c r="L39" s="63" t="s">
        <v>400</v>
      </c>
      <c r="M39" s="150">
        <v>1</v>
      </c>
      <c r="N39" s="63" t="s">
        <v>399</v>
      </c>
      <c r="O39" s="63"/>
      <c r="P39" s="63" t="s">
        <v>398</v>
      </c>
      <c r="Q39" s="63" t="s">
        <v>398</v>
      </c>
      <c r="R39" s="145">
        <v>100</v>
      </c>
      <c r="S39" s="138" t="s">
        <v>190</v>
      </c>
      <c r="T39" s="138" t="s">
        <v>189</v>
      </c>
      <c r="U39" s="141">
        <f t="shared" si="1"/>
        <v>46</v>
      </c>
      <c r="V39" s="108">
        <f t="shared" si="2"/>
        <v>0</v>
      </c>
      <c r="W39" s="108">
        <f t="shared" si="3"/>
        <v>0</v>
      </c>
      <c r="X39" s="140">
        <f t="shared" si="0"/>
        <v>0</v>
      </c>
      <c r="Y39" s="108">
        <f t="shared" si="4"/>
        <v>0</v>
      </c>
      <c r="Z39" s="108">
        <f t="shared" si="5"/>
        <v>0</v>
      </c>
      <c r="AA39" s="110"/>
      <c r="AB39" s="110"/>
      <c r="AC39" s="66" t="s">
        <v>397</v>
      </c>
      <c r="AD39" s="66"/>
      <c r="AE39" s="134"/>
      <c r="AF39" s="118"/>
      <c r="AG39" s="118"/>
      <c r="AH39" s="133"/>
      <c r="AI39" s="118"/>
      <c r="AJ39" s="135"/>
      <c r="AK39" s="87"/>
      <c r="AL39" s="147">
        <v>0</v>
      </c>
      <c r="AM39" s="87">
        <v>0</v>
      </c>
      <c r="AN39" s="87">
        <v>0</v>
      </c>
      <c r="AO39" s="87" t="s">
        <v>165</v>
      </c>
      <c r="AP39" s="87" t="s">
        <v>574</v>
      </c>
      <c r="AQ39" s="74">
        <v>5</v>
      </c>
      <c r="AR39" s="74">
        <v>1</v>
      </c>
    </row>
    <row r="40" spans="1:44" s="64" customFormat="1" ht="25.5" hidden="1" customHeight="1" thickBot="1">
      <c r="A40" s="59">
        <v>32</v>
      </c>
      <c r="B40" s="62" t="s">
        <v>63</v>
      </c>
      <c r="C40" s="62" t="s">
        <v>168</v>
      </c>
      <c r="D40" s="62" t="s">
        <v>163</v>
      </c>
      <c r="E40" s="62">
        <v>2017</v>
      </c>
      <c r="F40" s="62">
        <v>57</v>
      </c>
      <c r="G40" s="62" t="s">
        <v>177</v>
      </c>
      <c r="H40" s="62" t="s">
        <v>176</v>
      </c>
      <c r="I40" s="62" t="s">
        <v>162</v>
      </c>
      <c r="J40" s="62" t="s">
        <v>396</v>
      </c>
      <c r="K40" s="63" t="s">
        <v>395</v>
      </c>
      <c r="L40" s="63" t="s">
        <v>394</v>
      </c>
      <c r="M40" s="150">
        <v>1</v>
      </c>
      <c r="N40" s="63" t="s">
        <v>393</v>
      </c>
      <c r="O40" s="63"/>
      <c r="P40" s="63" t="s">
        <v>274</v>
      </c>
      <c r="Q40" s="63" t="s">
        <v>274</v>
      </c>
      <c r="R40" s="145">
        <v>1</v>
      </c>
      <c r="S40" s="138" t="s">
        <v>168</v>
      </c>
      <c r="T40" s="138" t="s">
        <v>167</v>
      </c>
      <c r="U40" s="141">
        <f t="shared" si="1"/>
        <v>52</v>
      </c>
      <c r="V40" s="108">
        <f t="shared" si="2"/>
        <v>0</v>
      </c>
      <c r="W40" s="108">
        <f t="shared" si="3"/>
        <v>0</v>
      </c>
      <c r="X40" s="140">
        <f t="shared" si="0"/>
        <v>0</v>
      </c>
      <c r="Y40" s="108">
        <f t="shared" si="4"/>
        <v>0</v>
      </c>
      <c r="Z40" s="108">
        <f t="shared" si="5"/>
        <v>0</v>
      </c>
      <c r="AA40" s="110"/>
      <c r="AB40" s="110"/>
      <c r="AC40" s="66" t="s">
        <v>166</v>
      </c>
      <c r="AD40" s="66"/>
      <c r="AE40" s="136"/>
      <c r="AF40" s="118"/>
      <c r="AG40" s="118"/>
      <c r="AH40" s="115"/>
      <c r="AI40" s="118"/>
      <c r="AJ40" s="131"/>
      <c r="AK40" s="114"/>
      <c r="AL40" s="147">
        <v>0</v>
      </c>
      <c r="AM40" s="87">
        <v>0</v>
      </c>
      <c r="AN40" s="87">
        <v>0</v>
      </c>
      <c r="AO40" s="87" t="s">
        <v>165</v>
      </c>
      <c r="AP40" s="87" t="s">
        <v>574</v>
      </c>
      <c r="AQ40" s="74">
        <v>5</v>
      </c>
      <c r="AR40" s="74">
        <v>1</v>
      </c>
    </row>
    <row r="41" spans="1:44" s="64" customFormat="1" ht="25.5" hidden="1" customHeight="1" thickBot="1">
      <c r="A41" s="59">
        <v>33</v>
      </c>
      <c r="B41" s="62" t="s">
        <v>64</v>
      </c>
      <c r="C41" s="62" t="s">
        <v>168</v>
      </c>
      <c r="D41" s="62" t="s">
        <v>163</v>
      </c>
      <c r="E41" s="62">
        <v>2017</v>
      </c>
      <c r="F41" s="62">
        <v>57</v>
      </c>
      <c r="G41" s="62" t="s">
        <v>177</v>
      </c>
      <c r="H41" s="62" t="s">
        <v>176</v>
      </c>
      <c r="I41" s="62" t="s">
        <v>162</v>
      </c>
      <c r="J41" s="62" t="s">
        <v>387</v>
      </c>
      <c r="K41" s="63" t="s">
        <v>392</v>
      </c>
      <c r="L41" s="63" t="s">
        <v>391</v>
      </c>
      <c r="M41" s="150">
        <v>1</v>
      </c>
      <c r="N41" s="63" t="s">
        <v>390</v>
      </c>
      <c r="O41" s="63"/>
      <c r="P41" s="63" t="s">
        <v>389</v>
      </c>
      <c r="Q41" s="63" t="s">
        <v>388</v>
      </c>
      <c r="R41" s="145">
        <v>1</v>
      </c>
      <c r="S41" s="138" t="s">
        <v>168</v>
      </c>
      <c r="T41" s="138" t="s">
        <v>167</v>
      </c>
      <c r="U41" s="141">
        <f t="shared" si="1"/>
        <v>52</v>
      </c>
      <c r="V41" s="108">
        <f t="shared" si="2"/>
        <v>0</v>
      </c>
      <c r="W41" s="108">
        <f t="shared" si="3"/>
        <v>0</v>
      </c>
      <c r="X41" s="140">
        <f t="shared" si="0"/>
        <v>0</v>
      </c>
      <c r="Y41" s="108">
        <f t="shared" si="4"/>
        <v>0</v>
      </c>
      <c r="Z41" s="108">
        <f t="shared" si="5"/>
        <v>0</v>
      </c>
      <c r="AA41" s="110"/>
      <c r="AB41" s="110"/>
      <c r="AC41" s="66" t="s">
        <v>166</v>
      </c>
      <c r="AD41" s="66"/>
      <c r="AE41" s="136"/>
      <c r="AF41" s="118"/>
      <c r="AG41" s="118"/>
      <c r="AH41" s="115"/>
      <c r="AI41" s="118"/>
      <c r="AJ41" s="131"/>
      <c r="AK41" s="114"/>
      <c r="AL41" s="147">
        <v>0</v>
      </c>
      <c r="AM41" s="87">
        <v>0</v>
      </c>
      <c r="AN41" s="87">
        <v>0</v>
      </c>
      <c r="AO41" s="87" t="s">
        <v>165</v>
      </c>
      <c r="AP41" s="87" t="s">
        <v>574</v>
      </c>
      <c r="AQ41" s="74">
        <v>5</v>
      </c>
      <c r="AR41" s="74">
        <v>1</v>
      </c>
    </row>
    <row r="42" spans="1:44" s="64" customFormat="1" ht="25.5" hidden="1" customHeight="1" thickBot="1">
      <c r="A42" s="59">
        <v>34</v>
      </c>
      <c r="B42" s="62" t="s">
        <v>65</v>
      </c>
      <c r="C42" s="62" t="s">
        <v>197</v>
      </c>
      <c r="D42" s="62" t="s">
        <v>163</v>
      </c>
      <c r="E42" s="62">
        <v>2017</v>
      </c>
      <c r="F42" s="62">
        <v>62</v>
      </c>
      <c r="G42" s="62" t="s">
        <v>177</v>
      </c>
      <c r="H42" s="62" t="s">
        <v>176</v>
      </c>
      <c r="I42" s="62" t="s">
        <v>162</v>
      </c>
      <c r="J42" s="62" t="s">
        <v>387</v>
      </c>
      <c r="K42" s="63" t="s">
        <v>386</v>
      </c>
      <c r="L42" s="63" t="s">
        <v>385</v>
      </c>
      <c r="M42" s="150">
        <v>1</v>
      </c>
      <c r="N42" s="63" t="s">
        <v>384</v>
      </c>
      <c r="O42" s="63"/>
      <c r="P42" s="63" t="s">
        <v>383</v>
      </c>
      <c r="Q42" s="63" t="s">
        <v>382</v>
      </c>
      <c r="R42" s="145">
        <v>100</v>
      </c>
      <c r="S42" s="138" t="s">
        <v>190</v>
      </c>
      <c r="T42" s="138" t="s">
        <v>189</v>
      </c>
      <c r="U42" s="141">
        <f t="shared" si="1"/>
        <v>46</v>
      </c>
      <c r="V42" s="108">
        <f t="shared" si="2"/>
        <v>0</v>
      </c>
      <c r="W42" s="108">
        <f t="shared" si="3"/>
        <v>0</v>
      </c>
      <c r="X42" s="140">
        <f t="shared" si="0"/>
        <v>0</v>
      </c>
      <c r="Y42" s="108">
        <f t="shared" si="4"/>
        <v>0</v>
      </c>
      <c r="Z42" s="108">
        <f t="shared" si="5"/>
        <v>0</v>
      </c>
      <c r="AA42" s="110"/>
      <c r="AB42" s="110"/>
      <c r="AC42" s="66" t="s">
        <v>188</v>
      </c>
      <c r="AD42" s="66"/>
      <c r="AE42" s="136"/>
      <c r="AF42" s="118"/>
      <c r="AG42" s="118"/>
      <c r="AH42" s="115"/>
      <c r="AI42" s="118"/>
      <c r="AJ42" s="131"/>
      <c r="AK42" s="114"/>
      <c r="AL42" s="147">
        <v>0</v>
      </c>
      <c r="AM42" s="87">
        <v>0</v>
      </c>
      <c r="AN42" s="87">
        <v>0</v>
      </c>
      <c r="AO42" s="87" t="s">
        <v>165</v>
      </c>
      <c r="AP42" s="87" t="s">
        <v>574</v>
      </c>
      <c r="AQ42" s="74">
        <v>5</v>
      </c>
      <c r="AR42" s="74">
        <v>1</v>
      </c>
    </row>
    <row r="43" spans="1:44" s="64" customFormat="1" ht="25.5" hidden="1" customHeight="1" thickBot="1">
      <c r="A43" s="59">
        <v>35</v>
      </c>
      <c r="B43" s="62" t="s">
        <v>66</v>
      </c>
      <c r="C43" s="62" t="s">
        <v>187</v>
      </c>
      <c r="D43" s="62" t="s">
        <v>163</v>
      </c>
      <c r="E43" s="62">
        <v>2017</v>
      </c>
      <c r="F43" s="62">
        <v>53</v>
      </c>
      <c r="G43" s="62" t="s">
        <v>177</v>
      </c>
      <c r="H43" s="62" t="s">
        <v>186</v>
      </c>
      <c r="I43" s="62" t="s">
        <v>196</v>
      </c>
      <c r="J43" s="62" t="s">
        <v>161</v>
      </c>
      <c r="K43" s="63" t="s">
        <v>381</v>
      </c>
      <c r="L43" s="63" t="s">
        <v>380</v>
      </c>
      <c r="M43" s="150">
        <v>1</v>
      </c>
      <c r="N43" s="63" t="s">
        <v>379</v>
      </c>
      <c r="O43" s="63"/>
      <c r="P43" s="63" t="s">
        <v>378</v>
      </c>
      <c r="Q43" s="63" t="s">
        <v>377</v>
      </c>
      <c r="R43" s="145">
        <v>99</v>
      </c>
      <c r="S43" s="138" t="s">
        <v>180</v>
      </c>
      <c r="T43" s="138" t="s">
        <v>355</v>
      </c>
      <c r="U43" s="141">
        <f t="shared" si="1"/>
        <v>51.714285714285715</v>
      </c>
      <c r="V43" s="108">
        <f t="shared" si="2"/>
        <v>0</v>
      </c>
      <c r="W43" s="108">
        <f t="shared" si="3"/>
        <v>0</v>
      </c>
      <c r="X43" s="140">
        <f t="shared" si="0"/>
        <v>0</v>
      </c>
      <c r="Y43" s="108">
        <f t="shared" si="4"/>
        <v>0</v>
      </c>
      <c r="Z43" s="108">
        <f t="shared" si="5"/>
        <v>0</v>
      </c>
      <c r="AA43" s="110"/>
      <c r="AB43" s="110"/>
      <c r="AC43" s="66" t="s">
        <v>376</v>
      </c>
      <c r="AD43" s="66"/>
      <c r="AE43" s="136"/>
      <c r="AF43" s="118"/>
      <c r="AG43" s="118"/>
      <c r="AH43" s="137"/>
      <c r="AI43" s="118"/>
      <c r="AJ43" s="131"/>
      <c r="AK43" s="114"/>
      <c r="AL43" s="147">
        <v>0</v>
      </c>
      <c r="AM43" s="87">
        <v>0</v>
      </c>
      <c r="AN43" s="87">
        <v>0</v>
      </c>
      <c r="AO43" s="87" t="s">
        <v>575</v>
      </c>
      <c r="AP43" s="87" t="s">
        <v>574</v>
      </c>
      <c r="AQ43" s="74">
        <v>5</v>
      </c>
      <c r="AR43" s="74">
        <v>1</v>
      </c>
    </row>
    <row r="44" spans="1:44" s="64" customFormat="1" ht="25.5" hidden="1" customHeight="1" thickBot="1">
      <c r="A44" s="59">
        <v>36</v>
      </c>
      <c r="B44" s="62" t="s">
        <v>67</v>
      </c>
      <c r="C44" s="62" t="s">
        <v>168</v>
      </c>
      <c r="D44" s="62" t="s">
        <v>163</v>
      </c>
      <c r="E44" s="62">
        <v>2017</v>
      </c>
      <c r="F44" s="62">
        <v>57</v>
      </c>
      <c r="G44" s="62" t="s">
        <v>177</v>
      </c>
      <c r="H44" s="62" t="s">
        <v>176</v>
      </c>
      <c r="I44" s="62" t="s">
        <v>162</v>
      </c>
      <c r="J44" s="62" t="s">
        <v>161</v>
      </c>
      <c r="K44" s="63" t="s">
        <v>372</v>
      </c>
      <c r="L44" s="63" t="s">
        <v>375</v>
      </c>
      <c r="M44" s="150">
        <v>1</v>
      </c>
      <c r="N44" s="63" t="s">
        <v>375</v>
      </c>
      <c r="O44" s="63"/>
      <c r="P44" s="63" t="s">
        <v>374</v>
      </c>
      <c r="Q44" s="63" t="s">
        <v>373</v>
      </c>
      <c r="R44" s="145">
        <v>1</v>
      </c>
      <c r="S44" s="138" t="s">
        <v>168</v>
      </c>
      <c r="T44" s="138" t="s">
        <v>167</v>
      </c>
      <c r="U44" s="141">
        <f t="shared" si="1"/>
        <v>52</v>
      </c>
      <c r="V44" s="108">
        <f t="shared" si="2"/>
        <v>0</v>
      </c>
      <c r="W44" s="108">
        <f t="shared" si="3"/>
        <v>0</v>
      </c>
      <c r="X44" s="140">
        <f t="shared" si="0"/>
        <v>0</v>
      </c>
      <c r="Y44" s="108">
        <f t="shared" si="4"/>
        <v>0</v>
      </c>
      <c r="Z44" s="108">
        <f t="shared" si="5"/>
        <v>0</v>
      </c>
      <c r="AA44" s="110"/>
      <c r="AB44" s="110"/>
      <c r="AC44" s="66" t="s">
        <v>166</v>
      </c>
      <c r="AD44" s="66"/>
      <c r="AE44" s="136"/>
      <c r="AF44" s="118"/>
      <c r="AG44" s="118"/>
      <c r="AH44" s="137"/>
      <c r="AI44" s="118"/>
      <c r="AJ44" s="131"/>
      <c r="AK44" s="114"/>
      <c r="AL44" s="147">
        <v>0</v>
      </c>
      <c r="AM44" s="87">
        <v>0</v>
      </c>
      <c r="AN44" s="87">
        <v>0</v>
      </c>
      <c r="AO44" s="87" t="s">
        <v>165</v>
      </c>
      <c r="AP44" s="87" t="s">
        <v>574</v>
      </c>
      <c r="AQ44" s="74">
        <v>5</v>
      </c>
      <c r="AR44" s="74">
        <v>1</v>
      </c>
    </row>
    <row r="45" spans="1:44" s="64" customFormat="1" ht="25.5" hidden="1" customHeight="1" thickBot="1">
      <c r="A45" s="59">
        <v>37</v>
      </c>
      <c r="B45" s="62" t="s">
        <v>68</v>
      </c>
      <c r="C45" s="62" t="s">
        <v>168</v>
      </c>
      <c r="D45" s="62" t="s">
        <v>163</v>
      </c>
      <c r="E45" s="62">
        <v>2017</v>
      </c>
      <c r="F45" s="62">
        <v>57</v>
      </c>
      <c r="G45" s="62" t="s">
        <v>177</v>
      </c>
      <c r="H45" s="62" t="s">
        <v>176</v>
      </c>
      <c r="I45" s="62" t="s">
        <v>162</v>
      </c>
      <c r="J45" s="62" t="s">
        <v>161</v>
      </c>
      <c r="K45" s="63" t="s">
        <v>372</v>
      </c>
      <c r="L45" s="63" t="s">
        <v>371</v>
      </c>
      <c r="M45" s="150">
        <v>2</v>
      </c>
      <c r="N45" s="63" t="s">
        <v>370</v>
      </c>
      <c r="O45" s="63"/>
      <c r="P45" s="63" t="s">
        <v>274</v>
      </c>
      <c r="Q45" s="63" t="s">
        <v>369</v>
      </c>
      <c r="R45" s="143">
        <v>0.01</v>
      </c>
      <c r="S45" s="138" t="s">
        <v>168</v>
      </c>
      <c r="T45" s="138" t="s">
        <v>167</v>
      </c>
      <c r="U45" s="141">
        <f t="shared" si="1"/>
        <v>52</v>
      </c>
      <c r="V45" s="108">
        <f t="shared" si="2"/>
        <v>0</v>
      </c>
      <c r="W45" s="108">
        <f t="shared" si="3"/>
        <v>0</v>
      </c>
      <c r="X45" s="140">
        <f t="shared" si="0"/>
        <v>0</v>
      </c>
      <c r="Y45" s="108">
        <f t="shared" si="4"/>
        <v>0</v>
      </c>
      <c r="Z45" s="108">
        <f t="shared" si="5"/>
        <v>0</v>
      </c>
      <c r="AA45" s="110"/>
      <c r="AB45" s="110"/>
      <c r="AC45" s="66" t="s">
        <v>166</v>
      </c>
      <c r="AD45" s="66"/>
      <c r="AE45" s="86"/>
      <c r="AF45" s="118"/>
      <c r="AG45" s="118"/>
      <c r="AH45" s="117"/>
      <c r="AI45" s="118"/>
      <c r="AJ45" s="118"/>
      <c r="AK45" s="114"/>
      <c r="AL45" s="147">
        <v>0</v>
      </c>
      <c r="AM45" s="87">
        <v>0</v>
      </c>
      <c r="AN45" s="87">
        <v>0</v>
      </c>
      <c r="AO45" s="87" t="s">
        <v>165</v>
      </c>
      <c r="AP45" s="87" t="s">
        <v>574</v>
      </c>
      <c r="AQ45" s="74">
        <v>5</v>
      </c>
      <c r="AR45" s="74">
        <v>1</v>
      </c>
    </row>
    <row r="46" spans="1:44" s="64" customFormat="1" ht="25.5" hidden="1" customHeight="1" thickBot="1">
      <c r="A46" s="59">
        <v>38</v>
      </c>
      <c r="B46" s="62" t="s">
        <v>69</v>
      </c>
      <c r="C46" s="62" t="s">
        <v>164</v>
      </c>
      <c r="D46" s="62" t="s">
        <v>163</v>
      </c>
      <c r="E46" s="62">
        <v>2016</v>
      </c>
      <c r="F46" s="62">
        <v>72</v>
      </c>
      <c r="G46" s="62" t="s">
        <v>177</v>
      </c>
      <c r="H46" s="62" t="s">
        <v>162</v>
      </c>
      <c r="I46" s="62" t="s">
        <v>162</v>
      </c>
      <c r="J46" s="148" t="s">
        <v>361</v>
      </c>
      <c r="K46" s="63" t="s">
        <v>368</v>
      </c>
      <c r="L46" s="63" t="s">
        <v>367</v>
      </c>
      <c r="M46" s="150">
        <v>1</v>
      </c>
      <c r="N46" s="63" t="s">
        <v>366</v>
      </c>
      <c r="O46" s="63"/>
      <c r="P46" s="63" t="s">
        <v>365</v>
      </c>
      <c r="Q46" s="63" t="s">
        <v>364</v>
      </c>
      <c r="R46" s="143">
        <v>1</v>
      </c>
      <c r="S46" s="138" t="s">
        <v>154</v>
      </c>
      <c r="T46" s="138" t="s">
        <v>363</v>
      </c>
      <c r="U46" s="141">
        <f t="shared" si="1"/>
        <v>38.714285714285715</v>
      </c>
      <c r="V46" s="108">
        <f t="shared" si="2"/>
        <v>30</v>
      </c>
      <c r="W46" s="108">
        <f t="shared" si="3"/>
        <v>1</v>
      </c>
      <c r="X46" s="140">
        <f t="shared" si="0"/>
        <v>38.714285714285715</v>
      </c>
      <c r="Y46" s="108">
        <f t="shared" si="4"/>
        <v>0</v>
      </c>
      <c r="Z46" s="108">
        <f t="shared" si="5"/>
        <v>0</v>
      </c>
      <c r="AA46" s="110"/>
      <c r="AB46" s="110"/>
      <c r="AC46" s="66" t="s">
        <v>156</v>
      </c>
      <c r="AD46" s="66"/>
      <c r="AE46" s="86"/>
      <c r="AF46" s="118"/>
      <c r="AG46" s="118"/>
      <c r="AH46" s="117"/>
      <c r="AI46" s="118"/>
      <c r="AJ46" s="118"/>
      <c r="AK46" s="87"/>
      <c r="AL46" s="147">
        <v>30</v>
      </c>
      <c r="AM46" s="87" t="s">
        <v>362</v>
      </c>
      <c r="AN46" s="87">
        <v>0</v>
      </c>
      <c r="AO46" s="87" t="s">
        <v>152</v>
      </c>
      <c r="AP46" s="87" t="s">
        <v>152</v>
      </c>
      <c r="AQ46" s="74">
        <v>5</v>
      </c>
      <c r="AR46" s="74">
        <v>1</v>
      </c>
    </row>
    <row r="47" spans="1:44" s="64" customFormat="1" ht="25.5" hidden="1" customHeight="1" thickBot="1">
      <c r="A47" s="59">
        <v>39</v>
      </c>
      <c r="B47" s="62" t="s">
        <v>70</v>
      </c>
      <c r="C47" s="62" t="s">
        <v>187</v>
      </c>
      <c r="D47" s="62" t="s">
        <v>163</v>
      </c>
      <c r="E47" s="62">
        <v>2017</v>
      </c>
      <c r="F47" s="62">
        <v>53</v>
      </c>
      <c r="G47" s="62" t="s">
        <v>177</v>
      </c>
      <c r="H47" s="62" t="s">
        <v>186</v>
      </c>
      <c r="I47" s="62" t="s">
        <v>196</v>
      </c>
      <c r="J47" s="62" t="s">
        <v>361</v>
      </c>
      <c r="K47" s="63" t="s">
        <v>360</v>
      </c>
      <c r="L47" s="63" t="s">
        <v>359</v>
      </c>
      <c r="M47" s="150">
        <v>1</v>
      </c>
      <c r="N47" s="63" t="s">
        <v>358</v>
      </c>
      <c r="O47" s="63"/>
      <c r="P47" s="63" t="s">
        <v>357</v>
      </c>
      <c r="Q47" s="63" t="s">
        <v>356</v>
      </c>
      <c r="R47" s="143">
        <v>1</v>
      </c>
      <c r="S47" s="138" t="s">
        <v>180</v>
      </c>
      <c r="T47" s="138" t="s">
        <v>355</v>
      </c>
      <c r="U47" s="141">
        <f t="shared" si="1"/>
        <v>51.714285714285715</v>
      </c>
      <c r="V47" s="108">
        <f t="shared" si="2"/>
        <v>0</v>
      </c>
      <c r="W47" s="108">
        <f t="shared" si="3"/>
        <v>0</v>
      </c>
      <c r="X47" s="140">
        <f t="shared" si="0"/>
        <v>0</v>
      </c>
      <c r="Y47" s="108">
        <f t="shared" si="4"/>
        <v>0</v>
      </c>
      <c r="Z47" s="108">
        <f t="shared" si="5"/>
        <v>0</v>
      </c>
      <c r="AA47" s="110"/>
      <c r="AB47" s="110"/>
      <c r="AC47" s="66" t="s">
        <v>166</v>
      </c>
      <c r="AD47" s="66"/>
      <c r="AE47" s="123"/>
      <c r="AF47" s="118"/>
      <c r="AG47" s="118"/>
      <c r="AH47" s="117"/>
      <c r="AI47" s="118"/>
      <c r="AJ47" s="118"/>
      <c r="AK47" s="87"/>
      <c r="AL47" s="147">
        <v>0</v>
      </c>
      <c r="AM47" s="87">
        <v>0</v>
      </c>
      <c r="AN47" s="87">
        <v>0</v>
      </c>
      <c r="AO47" s="87" t="s">
        <v>575</v>
      </c>
      <c r="AP47" s="87" t="s">
        <v>574</v>
      </c>
      <c r="AQ47" s="74">
        <v>5</v>
      </c>
      <c r="AR47" s="74">
        <v>1</v>
      </c>
    </row>
    <row r="48" spans="1:44" s="64" customFormat="1" ht="25.5" hidden="1" customHeight="1" thickBot="1">
      <c r="A48" s="59">
        <v>40</v>
      </c>
      <c r="B48" s="62" t="s">
        <v>71</v>
      </c>
      <c r="C48" s="62" t="s">
        <v>210</v>
      </c>
      <c r="D48" s="62" t="s">
        <v>163</v>
      </c>
      <c r="E48" s="62">
        <v>2016</v>
      </c>
      <c r="F48" s="62">
        <v>79</v>
      </c>
      <c r="G48" s="62" t="s">
        <v>177</v>
      </c>
      <c r="H48" s="62" t="s">
        <v>176</v>
      </c>
      <c r="I48" s="62" t="s">
        <v>209</v>
      </c>
      <c r="J48" s="148" t="s">
        <v>354</v>
      </c>
      <c r="K48" s="63" t="s">
        <v>353</v>
      </c>
      <c r="L48" s="63" t="s">
        <v>352</v>
      </c>
      <c r="M48" s="150">
        <v>1</v>
      </c>
      <c r="N48" s="63" t="s">
        <v>347</v>
      </c>
      <c r="O48" s="63"/>
      <c r="P48" s="63" t="s">
        <v>346</v>
      </c>
      <c r="Q48" s="63" t="s">
        <v>345</v>
      </c>
      <c r="R48" s="143">
        <v>1</v>
      </c>
      <c r="S48" s="138" t="s">
        <v>202</v>
      </c>
      <c r="T48" s="138" t="s">
        <v>344</v>
      </c>
      <c r="U48" s="141">
        <f t="shared" si="1"/>
        <v>47.857142857142854</v>
      </c>
      <c r="V48" s="108">
        <f t="shared" si="2"/>
        <v>100</v>
      </c>
      <c r="W48" s="108">
        <f t="shared" si="3"/>
        <v>1</v>
      </c>
      <c r="X48" s="140">
        <f t="shared" si="0"/>
        <v>47.857142857142854</v>
      </c>
      <c r="Y48" s="108">
        <f t="shared" si="4"/>
        <v>0</v>
      </c>
      <c r="Z48" s="108">
        <f t="shared" si="5"/>
        <v>0</v>
      </c>
      <c r="AA48" s="110"/>
      <c r="AB48" s="110"/>
      <c r="AC48" s="66" t="s">
        <v>200</v>
      </c>
      <c r="AD48" s="66"/>
      <c r="AE48" s="116"/>
      <c r="AF48" s="118"/>
      <c r="AG48" s="118"/>
      <c r="AH48" s="118"/>
      <c r="AI48" s="117"/>
      <c r="AJ48" s="118"/>
      <c r="AK48" s="87"/>
      <c r="AL48" s="147">
        <v>100</v>
      </c>
      <c r="AM48" s="87" t="s">
        <v>351</v>
      </c>
      <c r="AN48" s="87">
        <v>100</v>
      </c>
      <c r="AO48" s="87" t="s">
        <v>152</v>
      </c>
      <c r="AP48" s="87" t="s">
        <v>152</v>
      </c>
      <c r="AQ48" s="74">
        <v>5</v>
      </c>
      <c r="AR48" s="74">
        <v>1</v>
      </c>
    </row>
    <row r="49" spans="1:44" s="64" customFormat="1" ht="25.5" hidden="1" customHeight="1" thickBot="1">
      <c r="A49" s="59">
        <v>41</v>
      </c>
      <c r="B49" s="62" t="s">
        <v>72</v>
      </c>
      <c r="C49" s="62" t="s">
        <v>210</v>
      </c>
      <c r="D49" s="62" t="s">
        <v>163</v>
      </c>
      <c r="E49" s="62">
        <v>2016</v>
      </c>
      <c r="F49" s="62">
        <v>79</v>
      </c>
      <c r="G49" s="62" t="s">
        <v>177</v>
      </c>
      <c r="H49" s="62" t="s">
        <v>176</v>
      </c>
      <c r="I49" s="62" t="s">
        <v>209</v>
      </c>
      <c r="J49" s="148" t="s">
        <v>350</v>
      </c>
      <c r="K49" s="63" t="s">
        <v>349</v>
      </c>
      <c r="L49" s="63" t="s">
        <v>348</v>
      </c>
      <c r="M49" s="150">
        <v>1</v>
      </c>
      <c r="N49" s="63" t="s">
        <v>347</v>
      </c>
      <c r="O49" s="63"/>
      <c r="P49" s="63" t="s">
        <v>346</v>
      </c>
      <c r="Q49" s="63" t="s">
        <v>345</v>
      </c>
      <c r="R49" s="143">
        <v>1</v>
      </c>
      <c r="S49" s="138" t="s">
        <v>202</v>
      </c>
      <c r="T49" s="138" t="s">
        <v>344</v>
      </c>
      <c r="U49" s="141">
        <f t="shared" si="1"/>
        <v>47.857142857142854</v>
      </c>
      <c r="V49" s="108">
        <f t="shared" si="2"/>
        <v>100</v>
      </c>
      <c r="W49" s="108">
        <f t="shared" si="3"/>
        <v>1</v>
      </c>
      <c r="X49" s="140">
        <f t="shared" si="0"/>
        <v>47.857142857142854</v>
      </c>
      <c r="Y49" s="108">
        <f t="shared" si="4"/>
        <v>0</v>
      </c>
      <c r="Z49" s="108">
        <f t="shared" si="5"/>
        <v>0</v>
      </c>
      <c r="AA49" s="110"/>
      <c r="AB49" s="110"/>
      <c r="AC49" s="66" t="s">
        <v>200</v>
      </c>
      <c r="AD49" s="66"/>
      <c r="AE49" s="118"/>
      <c r="AF49" s="118"/>
      <c r="AG49" s="118"/>
      <c r="AH49" s="118"/>
      <c r="AI49" s="118"/>
      <c r="AJ49" s="118"/>
      <c r="AK49" s="87"/>
      <c r="AL49" s="147">
        <v>100</v>
      </c>
      <c r="AM49" s="87" t="s">
        <v>343</v>
      </c>
      <c r="AN49" s="87">
        <v>100</v>
      </c>
      <c r="AO49" s="87" t="s">
        <v>152</v>
      </c>
      <c r="AP49" s="87" t="s">
        <v>152</v>
      </c>
      <c r="AQ49" s="74">
        <v>5</v>
      </c>
      <c r="AR49" s="74">
        <v>1</v>
      </c>
    </row>
    <row r="50" spans="1:44" s="64" customFormat="1" ht="25.5" hidden="1" customHeight="1" thickBot="1">
      <c r="A50" s="59">
        <v>42</v>
      </c>
      <c r="B50" s="62" t="s">
        <v>73</v>
      </c>
      <c r="C50" s="62" t="s">
        <v>187</v>
      </c>
      <c r="D50" s="62" t="s">
        <v>163</v>
      </c>
      <c r="E50" s="62">
        <v>2017</v>
      </c>
      <c r="F50" s="62">
        <v>53</v>
      </c>
      <c r="G50" s="62" t="s">
        <v>177</v>
      </c>
      <c r="H50" s="62" t="s">
        <v>176</v>
      </c>
      <c r="I50" s="62" t="s">
        <v>209</v>
      </c>
      <c r="J50" s="62" t="s">
        <v>332</v>
      </c>
      <c r="K50" s="63" t="s">
        <v>342</v>
      </c>
      <c r="L50" s="63" t="s">
        <v>341</v>
      </c>
      <c r="M50" s="150">
        <v>1</v>
      </c>
      <c r="N50" s="63" t="s">
        <v>259</v>
      </c>
      <c r="O50" s="63"/>
      <c r="P50" s="63" t="s">
        <v>258</v>
      </c>
      <c r="Q50" s="63" t="s">
        <v>340</v>
      </c>
      <c r="R50" s="143">
        <v>1</v>
      </c>
      <c r="S50" s="138" t="s">
        <v>180</v>
      </c>
      <c r="T50" s="138" t="s">
        <v>213</v>
      </c>
      <c r="U50" s="141">
        <f t="shared" si="1"/>
        <v>22.142857142857142</v>
      </c>
      <c r="V50" s="108">
        <f t="shared" si="2"/>
        <v>100</v>
      </c>
      <c r="W50" s="108">
        <f t="shared" si="3"/>
        <v>1</v>
      </c>
      <c r="X50" s="140">
        <f t="shared" si="0"/>
        <v>22.142857142857142</v>
      </c>
      <c r="Y50" s="108">
        <f t="shared" si="4"/>
        <v>0</v>
      </c>
      <c r="Z50" s="108">
        <f t="shared" si="5"/>
        <v>0</v>
      </c>
      <c r="AA50" s="110"/>
      <c r="AB50" s="110"/>
      <c r="AC50" s="66" t="s">
        <v>212</v>
      </c>
      <c r="AD50" s="66"/>
      <c r="AE50" s="116"/>
      <c r="AF50" s="118"/>
      <c r="AG50" s="118"/>
      <c r="AH50" s="118"/>
      <c r="AI50" s="117"/>
      <c r="AJ50" s="118"/>
      <c r="AK50" s="87"/>
      <c r="AL50" s="147">
        <v>100</v>
      </c>
      <c r="AM50" s="87" t="s">
        <v>339</v>
      </c>
      <c r="AN50" s="87">
        <v>100</v>
      </c>
      <c r="AO50" s="87" t="s">
        <v>198</v>
      </c>
      <c r="AP50" s="87" t="s">
        <v>574</v>
      </c>
      <c r="AQ50" s="74">
        <v>5</v>
      </c>
      <c r="AR50" s="74">
        <v>1</v>
      </c>
    </row>
    <row r="51" spans="1:44" s="64" customFormat="1" ht="25.5" hidden="1" customHeight="1" thickBot="1">
      <c r="A51" s="59">
        <v>43</v>
      </c>
      <c r="B51" s="62" t="s">
        <v>74</v>
      </c>
      <c r="C51" s="62" t="s">
        <v>168</v>
      </c>
      <c r="D51" s="62" t="s">
        <v>163</v>
      </c>
      <c r="E51" s="62">
        <v>2017</v>
      </c>
      <c r="F51" s="62">
        <v>57</v>
      </c>
      <c r="G51" s="62" t="s">
        <v>177</v>
      </c>
      <c r="H51" s="62" t="s">
        <v>176</v>
      </c>
      <c r="I51" s="62" t="s">
        <v>209</v>
      </c>
      <c r="J51" s="62" t="s">
        <v>332</v>
      </c>
      <c r="K51" s="63" t="s">
        <v>338</v>
      </c>
      <c r="L51" s="63" t="s">
        <v>337</v>
      </c>
      <c r="M51" s="150">
        <v>1</v>
      </c>
      <c r="N51" s="63" t="s">
        <v>336</v>
      </c>
      <c r="O51" s="63"/>
      <c r="P51" s="63" t="s">
        <v>335</v>
      </c>
      <c r="Q51" s="63" t="s">
        <v>334</v>
      </c>
      <c r="R51" s="143">
        <v>1</v>
      </c>
      <c r="S51" s="138" t="s">
        <v>168</v>
      </c>
      <c r="T51" s="138" t="s">
        <v>250</v>
      </c>
      <c r="U51" s="141">
        <f t="shared" si="1"/>
        <v>22.714285714285715</v>
      </c>
      <c r="V51" s="108">
        <f t="shared" si="2"/>
        <v>100</v>
      </c>
      <c r="W51" s="108">
        <f t="shared" si="3"/>
        <v>1</v>
      </c>
      <c r="X51" s="140">
        <f t="shared" si="0"/>
        <v>22.714285714285715</v>
      </c>
      <c r="Y51" s="108">
        <f t="shared" si="4"/>
        <v>0</v>
      </c>
      <c r="Z51" s="108">
        <f t="shared" si="5"/>
        <v>0</v>
      </c>
      <c r="AA51" s="110"/>
      <c r="AB51" s="110"/>
      <c r="AC51" s="66" t="s">
        <v>212</v>
      </c>
      <c r="AD51" s="66"/>
      <c r="AE51" s="86"/>
      <c r="AF51" s="118"/>
      <c r="AG51" s="118"/>
      <c r="AH51" s="117"/>
      <c r="AI51" s="118"/>
      <c r="AJ51" s="118"/>
      <c r="AK51" s="87"/>
      <c r="AL51" s="147">
        <v>100</v>
      </c>
      <c r="AM51" s="87" t="s">
        <v>333</v>
      </c>
      <c r="AN51" s="87">
        <v>100</v>
      </c>
      <c r="AO51" s="87" t="s">
        <v>198</v>
      </c>
      <c r="AP51" s="87" t="s">
        <v>574</v>
      </c>
      <c r="AQ51" s="74">
        <v>5</v>
      </c>
      <c r="AR51" s="74">
        <v>1</v>
      </c>
    </row>
    <row r="52" spans="1:44" s="64" customFormat="1" ht="25.5" hidden="1" customHeight="1" thickBot="1">
      <c r="A52" s="59">
        <v>44</v>
      </c>
      <c r="B52" s="62" t="s">
        <v>75</v>
      </c>
      <c r="C52" s="62" t="s">
        <v>197</v>
      </c>
      <c r="D52" s="62" t="s">
        <v>163</v>
      </c>
      <c r="E52" s="62">
        <v>2017</v>
      </c>
      <c r="F52" s="62">
        <v>62</v>
      </c>
      <c r="G52" s="62" t="s">
        <v>177</v>
      </c>
      <c r="H52" s="62" t="s">
        <v>176</v>
      </c>
      <c r="I52" s="62" t="s">
        <v>209</v>
      </c>
      <c r="J52" s="62" t="s">
        <v>332</v>
      </c>
      <c r="K52" s="63" t="s">
        <v>331</v>
      </c>
      <c r="L52" s="63" t="s">
        <v>330</v>
      </c>
      <c r="M52" s="150">
        <v>1</v>
      </c>
      <c r="N52" s="63" t="s">
        <v>329</v>
      </c>
      <c r="O52" s="63"/>
      <c r="P52" s="63" t="s">
        <v>274</v>
      </c>
      <c r="Q52" s="63" t="s">
        <v>274</v>
      </c>
      <c r="R52" s="143">
        <v>100</v>
      </c>
      <c r="S52" s="138" t="s">
        <v>190</v>
      </c>
      <c r="T52" s="138" t="s">
        <v>189</v>
      </c>
      <c r="U52" s="141">
        <f t="shared" si="1"/>
        <v>46</v>
      </c>
      <c r="V52" s="108">
        <f t="shared" si="2"/>
        <v>0</v>
      </c>
      <c r="W52" s="108">
        <f t="shared" si="3"/>
        <v>0</v>
      </c>
      <c r="X52" s="140">
        <f t="shared" si="0"/>
        <v>0</v>
      </c>
      <c r="Y52" s="108">
        <f t="shared" si="4"/>
        <v>0</v>
      </c>
      <c r="Z52" s="108">
        <f t="shared" si="5"/>
        <v>0</v>
      </c>
      <c r="AA52" s="110"/>
      <c r="AB52" s="110"/>
      <c r="AC52" s="66" t="s">
        <v>268</v>
      </c>
      <c r="AD52" s="66"/>
      <c r="AE52" s="86"/>
      <c r="AF52" s="118"/>
      <c r="AG52" s="118"/>
      <c r="AH52" s="117"/>
      <c r="AI52" s="118"/>
      <c r="AJ52" s="118"/>
      <c r="AK52" s="87"/>
      <c r="AL52" s="147">
        <v>0</v>
      </c>
      <c r="AM52" s="87">
        <v>0</v>
      </c>
      <c r="AN52" s="87">
        <v>0</v>
      </c>
      <c r="AO52" s="87" t="s">
        <v>165</v>
      </c>
      <c r="AP52" s="87" t="s">
        <v>574</v>
      </c>
      <c r="AQ52" s="74">
        <v>5</v>
      </c>
      <c r="AR52" s="74">
        <v>1</v>
      </c>
    </row>
    <row r="53" spans="1:44" s="64" customFormat="1" ht="25.5" hidden="1" customHeight="1" thickBot="1">
      <c r="A53" s="59">
        <v>45</v>
      </c>
      <c r="B53" s="62" t="s">
        <v>76</v>
      </c>
      <c r="C53" s="62" t="s">
        <v>314</v>
      </c>
      <c r="D53" s="62" t="s">
        <v>163</v>
      </c>
      <c r="E53" s="62">
        <v>2016</v>
      </c>
      <c r="F53" s="62">
        <v>293</v>
      </c>
      <c r="G53" s="62" t="s">
        <v>177</v>
      </c>
      <c r="H53" s="62" t="s">
        <v>162</v>
      </c>
      <c r="I53" s="62" t="s">
        <v>162</v>
      </c>
      <c r="J53" s="148" t="s">
        <v>328</v>
      </c>
      <c r="K53" s="63" t="s">
        <v>327</v>
      </c>
      <c r="L53" s="63" t="s">
        <v>326</v>
      </c>
      <c r="M53" s="150">
        <v>1</v>
      </c>
      <c r="N53" s="63" t="s">
        <v>325</v>
      </c>
      <c r="O53" s="63"/>
      <c r="P53" s="63" t="s">
        <v>324</v>
      </c>
      <c r="Q53" s="63" t="s">
        <v>323</v>
      </c>
      <c r="R53" s="143">
        <v>1</v>
      </c>
      <c r="S53" s="138" t="s">
        <v>307</v>
      </c>
      <c r="T53" s="138" t="s">
        <v>306</v>
      </c>
      <c r="U53" s="141">
        <f t="shared" si="1"/>
        <v>50.428571428571431</v>
      </c>
      <c r="V53" s="108">
        <f t="shared" si="2"/>
        <v>75</v>
      </c>
      <c r="W53" s="108">
        <f t="shared" si="3"/>
        <v>1</v>
      </c>
      <c r="X53" s="140">
        <f t="shared" si="0"/>
        <v>50.428571428571431</v>
      </c>
      <c r="Y53" s="108">
        <f t="shared" si="4"/>
        <v>0</v>
      </c>
      <c r="Z53" s="108">
        <f t="shared" si="5"/>
        <v>0</v>
      </c>
      <c r="AA53" s="110"/>
      <c r="AB53" s="110"/>
      <c r="AC53" s="66" t="s">
        <v>156</v>
      </c>
      <c r="AD53" s="66"/>
      <c r="AE53" s="86"/>
      <c r="AF53" s="118"/>
      <c r="AG53" s="118"/>
      <c r="AH53" s="117"/>
      <c r="AI53" s="118"/>
      <c r="AJ53" s="118"/>
      <c r="AK53" s="87"/>
      <c r="AL53" s="147">
        <v>75</v>
      </c>
      <c r="AM53" s="87" t="s">
        <v>322</v>
      </c>
      <c r="AN53" s="87">
        <v>0</v>
      </c>
      <c r="AO53" s="87" t="s">
        <v>152</v>
      </c>
      <c r="AP53" s="87" t="s">
        <v>152</v>
      </c>
      <c r="AQ53" s="74">
        <v>5</v>
      </c>
      <c r="AR53" s="74">
        <v>1</v>
      </c>
    </row>
    <row r="54" spans="1:44" s="64" customFormat="1" ht="25.5" hidden="1" customHeight="1" thickBot="1">
      <c r="A54" s="59">
        <v>46</v>
      </c>
      <c r="B54" s="62" t="s">
        <v>77</v>
      </c>
      <c r="C54" s="62" t="s">
        <v>314</v>
      </c>
      <c r="D54" s="62" t="s">
        <v>163</v>
      </c>
      <c r="E54" s="62">
        <v>2016</v>
      </c>
      <c r="F54" s="62">
        <v>293</v>
      </c>
      <c r="G54" s="62" t="s">
        <v>177</v>
      </c>
      <c r="H54" s="62" t="s">
        <v>162</v>
      </c>
      <c r="I54" s="62" t="s">
        <v>162</v>
      </c>
      <c r="J54" s="148" t="s">
        <v>321</v>
      </c>
      <c r="K54" s="63" t="s">
        <v>320</v>
      </c>
      <c r="L54" s="63" t="s">
        <v>319</v>
      </c>
      <c r="M54" s="150">
        <v>1</v>
      </c>
      <c r="N54" s="63" t="s">
        <v>318</v>
      </c>
      <c r="O54" s="63"/>
      <c r="P54" s="63" t="s">
        <v>317</v>
      </c>
      <c r="Q54" s="63" t="s">
        <v>316</v>
      </c>
      <c r="R54" s="143">
        <v>3</v>
      </c>
      <c r="S54" s="138" t="s">
        <v>307</v>
      </c>
      <c r="T54" s="138" t="s">
        <v>306</v>
      </c>
      <c r="U54" s="141">
        <f t="shared" si="1"/>
        <v>50.428571428571431</v>
      </c>
      <c r="V54" s="108">
        <f t="shared" si="2"/>
        <v>70</v>
      </c>
      <c r="W54" s="108">
        <f t="shared" si="3"/>
        <v>1</v>
      </c>
      <c r="X54" s="140">
        <f t="shared" si="0"/>
        <v>50.428571428571431</v>
      </c>
      <c r="Y54" s="108">
        <f t="shared" si="4"/>
        <v>0</v>
      </c>
      <c r="Z54" s="108">
        <f t="shared" si="5"/>
        <v>0</v>
      </c>
      <c r="AA54" s="110"/>
      <c r="AB54" s="110"/>
      <c r="AC54" s="66" t="s">
        <v>294</v>
      </c>
      <c r="AD54" s="66"/>
      <c r="AE54" s="66"/>
      <c r="AF54" s="118"/>
      <c r="AG54" s="118"/>
      <c r="AH54" s="118"/>
      <c r="AI54" s="117"/>
      <c r="AJ54" s="118"/>
      <c r="AK54" s="87"/>
      <c r="AL54" s="147">
        <v>70</v>
      </c>
      <c r="AM54" s="87" t="s">
        <v>315</v>
      </c>
      <c r="AN54" s="87">
        <v>0</v>
      </c>
      <c r="AO54" s="87" t="s">
        <v>152</v>
      </c>
      <c r="AP54" s="87" t="s">
        <v>152</v>
      </c>
      <c r="AQ54" s="74">
        <v>5</v>
      </c>
      <c r="AR54" s="74">
        <v>1</v>
      </c>
    </row>
    <row r="55" spans="1:44" s="64" customFormat="1" ht="25.5" hidden="1" customHeight="1" thickBot="1">
      <c r="A55" s="59">
        <v>47</v>
      </c>
      <c r="B55" s="62" t="s">
        <v>78</v>
      </c>
      <c r="C55" s="62" t="s">
        <v>314</v>
      </c>
      <c r="D55" s="62" t="s">
        <v>163</v>
      </c>
      <c r="E55" s="62">
        <v>2016</v>
      </c>
      <c r="F55" s="62">
        <v>293</v>
      </c>
      <c r="G55" s="62" t="s">
        <v>177</v>
      </c>
      <c r="H55" s="62" t="s">
        <v>162</v>
      </c>
      <c r="I55" s="62" t="s">
        <v>162</v>
      </c>
      <c r="J55" s="148" t="s">
        <v>313</v>
      </c>
      <c r="K55" s="63" t="s">
        <v>312</v>
      </c>
      <c r="L55" s="63" t="s">
        <v>311</v>
      </c>
      <c r="M55" s="150">
        <v>1</v>
      </c>
      <c r="N55" s="63" t="s">
        <v>310</v>
      </c>
      <c r="O55" s="63"/>
      <c r="P55" s="63" t="s">
        <v>309</v>
      </c>
      <c r="Q55" s="63" t="s">
        <v>308</v>
      </c>
      <c r="R55" s="143">
        <v>1</v>
      </c>
      <c r="S55" s="138" t="s">
        <v>307</v>
      </c>
      <c r="T55" s="138" t="s">
        <v>306</v>
      </c>
      <c r="U55" s="141">
        <f t="shared" si="1"/>
        <v>50.428571428571431</v>
      </c>
      <c r="V55" s="108">
        <f t="shared" si="2"/>
        <v>15</v>
      </c>
      <c r="W55" s="108">
        <f t="shared" si="3"/>
        <v>1</v>
      </c>
      <c r="X55" s="140">
        <f t="shared" si="0"/>
        <v>50.428571428571431</v>
      </c>
      <c r="Y55" s="108">
        <f t="shared" si="4"/>
        <v>0</v>
      </c>
      <c r="Z55" s="108">
        <f t="shared" si="5"/>
        <v>0</v>
      </c>
      <c r="AA55" s="110"/>
      <c r="AB55" s="110"/>
      <c r="AC55" s="66" t="s">
        <v>156</v>
      </c>
      <c r="AD55" s="66"/>
      <c r="AE55" s="118"/>
      <c r="AF55" s="118"/>
      <c r="AG55" s="118"/>
      <c r="AH55" s="118"/>
      <c r="AI55" s="118"/>
      <c r="AJ55" s="118"/>
      <c r="AK55" s="87"/>
      <c r="AL55" s="147">
        <v>15</v>
      </c>
      <c r="AM55" s="87" t="s">
        <v>305</v>
      </c>
      <c r="AN55" s="87">
        <v>0</v>
      </c>
      <c r="AO55" s="87" t="s">
        <v>152</v>
      </c>
      <c r="AP55" s="87" t="s">
        <v>152</v>
      </c>
      <c r="AQ55" s="74">
        <v>5</v>
      </c>
      <c r="AR55" s="74">
        <v>1</v>
      </c>
    </row>
    <row r="56" spans="1:44" s="64" customFormat="1" ht="25.5" hidden="1" customHeight="1" thickBot="1">
      <c r="A56" s="59">
        <v>48</v>
      </c>
      <c r="B56" s="62" t="s">
        <v>79</v>
      </c>
      <c r="C56" s="62" t="s">
        <v>197</v>
      </c>
      <c r="D56" s="62" t="s">
        <v>163</v>
      </c>
      <c r="E56" s="62">
        <v>2017</v>
      </c>
      <c r="F56" s="62">
        <v>62</v>
      </c>
      <c r="G56" s="62" t="s">
        <v>177</v>
      </c>
      <c r="H56" s="62" t="s">
        <v>176</v>
      </c>
      <c r="I56" s="62" t="s">
        <v>209</v>
      </c>
      <c r="J56" s="62" t="s">
        <v>293</v>
      </c>
      <c r="K56" s="63" t="s">
        <v>297</v>
      </c>
      <c r="L56" s="63" t="s">
        <v>302</v>
      </c>
      <c r="M56" s="150">
        <v>1</v>
      </c>
      <c r="N56" s="63" t="s">
        <v>304</v>
      </c>
      <c r="O56" s="63"/>
      <c r="P56" s="63" t="s">
        <v>303</v>
      </c>
      <c r="Q56" s="63" t="s">
        <v>303</v>
      </c>
      <c r="R56" s="143">
        <v>100</v>
      </c>
      <c r="S56" s="138" t="s">
        <v>190</v>
      </c>
      <c r="T56" s="138" t="s">
        <v>189</v>
      </c>
      <c r="U56" s="141">
        <f t="shared" si="1"/>
        <v>46</v>
      </c>
      <c r="V56" s="108">
        <f t="shared" si="2"/>
        <v>0</v>
      </c>
      <c r="W56" s="108">
        <f t="shared" si="3"/>
        <v>0</v>
      </c>
      <c r="X56" s="140">
        <f t="shared" si="0"/>
        <v>0</v>
      </c>
      <c r="Y56" s="108">
        <f t="shared" si="4"/>
        <v>0</v>
      </c>
      <c r="Z56" s="108">
        <f t="shared" si="5"/>
        <v>0</v>
      </c>
      <c r="AA56" s="110"/>
      <c r="AB56" s="110"/>
      <c r="AC56" s="66" t="s">
        <v>298</v>
      </c>
      <c r="AD56" s="66"/>
      <c r="AE56" s="66"/>
      <c r="AF56" s="118"/>
      <c r="AG56" s="118"/>
      <c r="AH56" s="118"/>
      <c r="AI56" s="117"/>
      <c r="AJ56" s="118"/>
      <c r="AK56" s="87"/>
      <c r="AL56" s="147">
        <v>0</v>
      </c>
      <c r="AM56" s="87">
        <v>0</v>
      </c>
      <c r="AN56" s="87">
        <v>0</v>
      </c>
      <c r="AO56" s="87" t="s">
        <v>165</v>
      </c>
      <c r="AP56" s="87" t="s">
        <v>574</v>
      </c>
      <c r="AQ56" s="74">
        <v>5</v>
      </c>
      <c r="AR56" s="74">
        <v>1</v>
      </c>
    </row>
    <row r="57" spans="1:44" s="64" customFormat="1" ht="25.5" hidden="1" customHeight="1" thickBot="1">
      <c r="A57" s="59">
        <v>49</v>
      </c>
      <c r="B57" s="62" t="s">
        <v>80</v>
      </c>
      <c r="C57" s="62" t="s">
        <v>197</v>
      </c>
      <c r="D57" s="62" t="s">
        <v>163</v>
      </c>
      <c r="E57" s="62">
        <v>2017</v>
      </c>
      <c r="F57" s="62">
        <v>62</v>
      </c>
      <c r="G57" s="62" t="s">
        <v>177</v>
      </c>
      <c r="H57" s="62" t="s">
        <v>176</v>
      </c>
      <c r="I57" s="62" t="s">
        <v>209</v>
      </c>
      <c r="J57" s="62" t="s">
        <v>293</v>
      </c>
      <c r="K57" s="63" t="s">
        <v>297</v>
      </c>
      <c r="L57" s="63" t="s">
        <v>302</v>
      </c>
      <c r="M57" s="150">
        <v>2</v>
      </c>
      <c r="N57" s="63" t="s">
        <v>301</v>
      </c>
      <c r="O57" s="63"/>
      <c r="P57" s="63" t="s">
        <v>300</v>
      </c>
      <c r="Q57" s="63" t="s">
        <v>299</v>
      </c>
      <c r="R57" s="143">
        <v>100</v>
      </c>
      <c r="S57" s="138" t="s">
        <v>190</v>
      </c>
      <c r="T57" s="138" t="s">
        <v>189</v>
      </c>
      <c r="U57" s="141">
        <f t="shared" si="1"/>
        <v>46</v>
      </c>
      <c r="V57" s="108">
        <f t="shared" si="2"/>
        <v>0</v>
      </c>
      <c r="W57" s="108">
        <f t="shared" si="3"/>
        <v>0</v>
      </c>
      <c r="X57" s="140">
        <f t="shared" si="0"/>
        <v>0</v>
      </c>
      <c r="Y57" s="108">
        <f t="shared" si="4"/>
        <v>0</v>
      </c>
      <c r="Z57" s="108">
        <f t="shared" si="5"/>
        <v>0</v>
      </c>
      <c r="AA57" s="110"/>
      <c r="AB57" s="110"/>
      <c r="AC57" s="66" t="s">
        <v>298</v>
      </c>
      <c r="AD57" s="66"/>
      <c r="AE57" s="86"/>
      <c r="AF57" s="118"/>
      <c r="AG57" s="118"/>
      <c r="AH57" s="117"/>
      <c r="AI57" s="118"/>
      <c r="AJ57" s="118"/>
      <c r="AK57" s="87"/>
      <c r="AL57" s="147">
        <v>0</v>
      </c>
      <c r="AM57" s="87">
        <v>0</v>
      </c>
      <c r="AN57" s="87">
        <v>0</v>
      </c>
      <c r="AO57" s="87" t="s">
        <v>165</v>
      </c>
      <c r="AP57" s="87" t="s">
        <v>574</v>
      </c>
      <c r="AQ57" s="74">
        <v>5</v>
      </c>
      <c r="AR57" s="74">
        <v>1</v>
      </c>
    </row>
    <row r="58" spans="1:44" s="64" customFormat="1" ht="25.5" hidden="1" customHeight="1" thickBot="1">
      <c r="A58" s="59">
        <v>50</v>
      </c>
      <c r="B58" s="62" t="s">
        <v>81</v>
      </c>
      <c r="C58" s="62" t="s">
        <v>197</v>
      </c>
      <c r="D58" s="62" t="s">
        <v>163</v>
      </c>
      <c r="E58" s="62">
        <v>2017</v>
      </c>
      <c r="F58" s="62">
        <v>62</v>
      </c>
      <c r="G58" s="62" t="s">
        <v>177</v>
      </c>
      <c r="H58" s="62" t="s">
        <v>176</v>
      </c>
      <c r="I58" s="62" t="s">
        <v>209</v>
      </c>
      <c r="J58" s="62" t="s">
        <v>293</v>
      </c>
      <c r="K58" s="63" t="s">
        <v>297</v>
      </c>
      <c r="L58" s="63" t="s">
        <v>296</v>
      </c>
      <c r="M58" s="150">
        <v>3</v>
      </c>
      <c r="N58" s="63" t="s">
        <v>295</v>
      </c>
      <c r="O58" s="63"/>
      <c r="P58" s="63" t="s">
        <v>274</v>
      </c>
      <c r="Q58" s="63" t="s">
        <v>274</v>
      </c>
      <c r="R58" s="143">
        <v>100</v>
      </c>
      <c r="S58" s="138" t="s">
        <v>190</v>
      </c>
      <c r="T58" s="138" t="s">
        <v>189</v>
      </c>
      <c r="U58" s="141">
        <f t="shared" si="1"/>
        <v>46</v>
      </c>
      <c r="V58" s="108">
        <f t="shared" si="2"/>
        <v>0</v>
      </c>
      <c r="W58" s="108">
        <f t="shared" si="3"/>
        <v>0</v>
      </c>
      <c r="X58" s="140">
        <f t="shared" si="0"/>
        <v>0</v>
      </c>
      <c r="Y58" s="108">
        <f t="shared" si="4"/>
        <v>0</v>
      </c>
      <c r="Z58" s="108">
        <f t="shared" si="5"/>
        <v>0</v>
      </c>
      <c r="AA58" s="110"/>
      <c r="AB58" s="110"/>
      <c r="AC58" s="66" t="s">
        <v>294</v>
      </c>
      <c r="AD58" s="66"/>
      <c r="AE58" s="86"/>
      <c r="AF58" s="118"/>
      <c r="AG58" s="118"/>
      <c r="AH58" s="117"/>
      <c r="AI58" s="118"/>
      <c r="AJ58" s="118"/>
      <c r="AK58" s="87"/>
      <c r="AL58" s="147">
        <v>0</v>
      </c>
      <c r="AM58" s="87">
        <v>0</v>
      </c>
      <c r="AN58" s="87">
        <v>0</v>
      </c>
      <c r="AO58" s="87" t="s">
        <v>165</v>
      </c>
      <c r="AP58" s="87" t="s">
        <v>574</v>
      </c>
      <c r="AQ58" s="74">
        <v>5</v>
      </c>
      <c r="AR58" s="74">
        <v>1</v>
      </c>
    </row>
    <row r="59" spans="1:44" s="64" customFormat="1" ht="25.5" hidden="1" customHeight="1" thickBot="1">
      <c r="A59" s="59">
        <v>51</v>
      </c>
      <c r="B59" s="62" t="s">
        <v>82</v>
      </c>
      <c r="C59" s="62" t="s">
        <v>168</v>
      </c>
      <c r="D59" s="62" t="s">
        <v>163</v>
      </c>
      <c r="E59" s="62">
        <v>2017</v>
      </c>
      <c r="F59" s="62">
        <v>57</v>
      </c>
      <c r="G59" s="62" t="s">
        <v>177</v>
      </c>
      <c r="H59" s="62" t="s">
        <v>176</v>
      </c>
      <c r="I59" s="62" t="s">
        <v>209</v>
      </c>
      <c r="J59" s="62" t="s">
        <v>293</v>
      </c>
      <c r="K59" s="63" t="s">
        <v>292</v>
      </c>
      <c r="L59" s="63" t="s">
        <v>291</v>
      </c>
      <c r="M59" s="150">
        <v>1</v>
      </c>
      <c r="N59" s="63" t="s">
        <v>290</v>
      </c>
      <c r="O59" s="63"/>
      <c r="P59" s="63" t="s">
        <v>289</v>
      </c>
      <c r="Q59" s="63" t="s">
        <v>288</v>
      </c>
      <c r="R59" s="143">
        <v>1</v>
      </c>
      <c r="S59" s="138" t="s">
        <v>168</v>
      </c>
      <c r="T59" s="138" t="s">
        <v>250</v>
      </c>
      <c r="U59" s="141">
        <f t="shared" si="1"/>
        <v>22.714285714285715</v>
      </c>
      <c r="V59" s="108">
        <f t="shared" si="2"/>
        <v>100</v>
      </c>
      <c r="W59" s="108">
        <f t="shared" si="3"/>
        <v>1</v>
      </c>
      <c r="X59" s="140">
        <f t="shared" si="0"/>
        <v>22.714285714285715</v>
      </c>
      <c r="Y59" s="108">
        <f t="shared" si="4"/>
        <v>0</v>
      </c>
      <c r="Z59" s="108">
        <f t="shared" si="5"/>
        <v>0</v>
      </c>
      <c r="AA59" s="110"/>
      <c r="AB59" s="110"/>
      <c r="AC59" s="66" t="s">
        <v>212</v>
      </c>
      <c r="AD59" s="66"/>
      <c r="AE59" s="86"/>
      <c r="AF59" s="118"/>
      <c r="AG59" s="118"/>
      <c r="AH59" s="117"/>
      <c r="AI59" s="117"/>
      <c r="AJ59" s="118"/>
      <c r="AK59" s="87"/>
      <c r="AL59" s="147">
        <v>100</v>
      </c>
      <c r="AM59" s="87" t="s">
        <v>287</v>
      </c>
      <c r="AN59" s="87">
        <v>100</v>
      </c>
      <c r="AO59" s="87" t="s">
        <v>198</v>
      </c>
      <c r="AP59" s="87" t="s">
        <v>574</v>
      </c>
      <c r="AQ59" s="74">
        <v>5</v>
      </c>
      <c r="AR59" s="74">
        <v>1</v>
      </c>
    </row>
    <row r="60" spans="1:44" s="64" customFormat="1" ht="25.5" hidden="1" customHeight="1" thickBot="1">
      <c r="A60" s="59">
        <v>52</v>
      </c>
      <c r="B60" s="62" t="s">
        <v>83</v>
      </c>
      <c r="C60" s="62" t="s">
        <v>168</v>
      </c>
      <c r="D60" s="62" t="s">
        <v>163</v>
      </c>
      <c r="E60" s="62">
        <v>2017</v>
      </c>
      <c r="F60" s="62">
        <v>57</v>
      </c>
      <c r="G60" s="62" t="s">
        <v>177</v>
      </c>
      <c r="H60" s="62" t="s">
        <v>176</v>
      </c>
      <c r="I60" s="62" t="s">
        <v>209</v>
      </c>
      <c r="J60" s="62" t="s">
        <v>278</v>
      </c>
      <c r="K60" s="63" t="s">
        <v>286</v>
      </c>
      <c r="L60" s="63" t="s">
        <v>285</v>
      </c>
      <c r="M60" s="150">
        <v>1</v>
      </c>
      <c r="N60" s="63" t="s">
        <v>284</v>
      </c>
      <c r="O60" s="63"/>
      <c r="P60" s="63" t="s">
        <v>283</v>
      </c>
      <c r="Q60" s="63" t="s">
        <v>282</v>
      </c>
      <c r="R60" s="143">
        <v>1</v>
      </c>
      <c r="S60" s="138" t="s">
        <v>168</v>
      </c>
      <c r="T60" s="138" t="s">
        <v>250</v>
      </c>
      <c r="U60" s="141">
        <f t="shared" si="1"/>
        <v>22.714285714285715</v>
      </c>
      <c r="V60" s="108">
        <f t="shared" si="2"/>
        <v>100</v>
      </c>
      <c r="W60" s="108">
        <f t="shared" si="3"/>
        <v>1</v>
      </c>
      <c r="X60" s="140">
        <f t="shared" si="0"/>
        <v>22.714285714285715</v>
      </c>
      <c r="Y60" s="108">
        <f t="shared" si="4"/>
        <v>0</v>
      </c>
      <c r="Z60" s="108">
        <f t="shared" si="5"/>
        <v>0</v>
      </c>
      <c r="AA60" s="110"/>
      <c r="AB60" s="110"/>
      <c r="AC60" s="66" t="s">
        <v>212</v>
      </c>
      <c r="AD60" s="66"/>
      <c r="AE60" s="123"/>
      <c r="AF60" s="118"/>
      <c r="AG60" s="118"/>
      <c r="AH60" s="123"/>
      <c r="AI60" s="118"/>
      <c r="AJ60" s="118"/>
      <c r="AK60" s="87"/>
      <c r="AL60" s="147">
        <v>100</v>
      </c>
      <c r="AM60" s="87" t="s">
        <v>281</v>
      </c>
      <c r="AN60" s="87">
        <v>100</v>
      </c>
      <c r="AO60" s="87" t="s">
        <v>198</v>
      </c>
      <c r="AP60" s="87" t="s">
        <v>574</v>
      </c>
      <c r="AQ60" s="74">
        <v>5</v>
      </c>
      <c r="AR60" s="74">
        <v>1</v>
      </c>
    </row>
    <row r="61" spans="1:44" s="64" customFormat="1" ht="25.5" hidden="1" customHeight="1" thickBot="1">
      <c r="A61" s="59">
        <v>53</v>
      </c>
      <c r="B61" s="62" t="s">
        <v>84</v>
      </c>
      <c r="C61" s="62" t="s">
        <v>197</v>
      </c>
      <c r="D61" s="62" t="s">
        <v>163</v>
      </c>
      <c r="E61" s="62">
        <v>2017</v>
      </c>
      <c r="F61" s="62">
        <v>62</v>
      </c>
      <c r="G61" s="62" t="s">
        <v>177</v>
      </c>
      <c r="H61" s="62" t="s">
        <v>176</v>
      </c>
      <c r="I61" s="62" t="s">
        <v>209</v>
      </c>
      <c r="J61" s="62" t="s">
        <v>278</v>
      </c>
      <c r="K61" s="63" t="s">
        <v>277</v>
      </c>
      <c r="L61" s="63" t="s">
        <v>276</v>
      </c>
      <c r="M61" s="150">
        <v>1</v>
      </c>
      <c r="N61" s="63" t="s">
        <v>280</v>
      </c>
      <c r="O61" s="63"/>
      <c r="P61" s="63" t="s">
        <v>279</v>
      </c>
      <c r="Q61" s="63" t="s">
        <v>279</v>
      </c>
      <c r="R61" s="143">
        <v>100</v>
      </c>
      <c r="S61" s="138" t="s">
        <v>190</v>
      </c>
      <c r="T61" s="138" t="s">
        <v>189</v>
      </c>
      <c r="U61" s="141">
        <f t="shared" si="1"/>
        <v>46</v>
      </c>
      <c r="V61" s="108">
        <f t="shared" si="2"/>
        <v>0</v>
      </c>
      <c r="W61" s="108">
        <f t="shared" si="3"/>
        <v>0</v>
      </c>
      <c r="X61" s="140">
        <f t="shared" si="0"/>
        <v>0</v>
      </c>
      <c r="Y61" s="108">
        <f t="shared" si="4"/>
        <v>0</v>
      </c>
      <c r="Z61" s="108">
        <f t="shared" si="5"/>
        <v>0</v>
      </c>
      <c r="AA61" s="110"/>
      <c r="AB61" s="110"/>
      <c r="AC61" s="66" t="s">
        <v>268</v>
      </c>
      <c r="AD61" s="66"/>
      <c r="AE61" s="123"/>
      <c r="AF61" s="118"/>
      <c r="AG61" s="118"/>
      <c r="AH61" s="123"/>
      <c r="AI61" s="118"/>
      <c r="AJ61" s="118"/>
      <c r="AK61" s="87"/>
      <c r="AL61" s="147">
        <v>0</v>
      </c>
      <c r="AM61" s="87">
        <v>0</v>
      </c>
      <c r="AN61" s="87">
        <v>0</v>
      </c>
      <c r="AO61" s="87" t="s">
        <v>165</v>
      </c>
      <c r="AP61" s="87" t="s">
        <v>574</v>
      </c>
      <c r="AQ61" s="74">
        <v>5</v>
      </c>
      <c r="AR61" s="74">
        <v>1</v>
      </c>
    </row>
    <row r="62" spans="1:44" s="64" customFormat="1" ht="25.5" hidden="1" customHeight="1" thickBot="1">
      <c r="A62" s="59">
        <v>54</v>
      </c>
      <c r="B62" s="62" t="s">
        <v>85</v>
      </c>
      <c r="C62" s="62" t="s">
        <v>197</v>
      </c>
      <c r="D62" s="62" t="s">
        <v>163</v>
      </c>
      <c r="E62" s="62">
        <v>2017</v>
      </c>
      <c r="F62" s="62">
        <v>62</v>
      </c>
      <c r="G62" s="62" t="s">
        <v>177</v>
      </c>
      <c r="H62" s="62" t="s">
        <v>176</v>
      </c>
      <c r="I62" s="62" t="s">
        <v>209</v>
      </c>
      <c r="J62" s="62" t="s">
        <v>278</v>
      </c>
      <c r="K62" s="63" t="s">
        <v>277</v>
      </c>
      <c r="L62" s="63" t="s">
        <v>276</v>
      </c>
      <c r="M62" s="150">
        <v>2</v>
      </c>
      <c r="N62" s="63" t="s">
        <v>275</v>
      </c>
      <c r="O62" s="63"/>
      <c r="P62" s="63" t="s">
        <v>274</v>
      </c>
      <c r="Q62" s="63" t="s">
        <v>273</v>
      </c>
      <c r="R62" s="143">
        <v>100</v>
      </c>
      <c r="S62" s="138" t="s">
        <v>190</v>
      </c>
      <c r="T62" s="138" t="s">
        <v>189</v>
      </c>
      <c r="U62" s="141">
        <f t="shared" si="1"/>
        <v>46</v>
      </c>
      <c r="V62" s="108">
        <f t="shared" si="2"/>
        <v>0</v>
      </c>
      <c r="W62" s="108">
        <f t="shared" si="3"/>
        <v>0</v>
      </c>
      <c r="X62" s="140">
        <f t="shared" si="0"/>
        <v>0</v>
      </c>
      <c r="Y62" s="108">
        <f t="shared" si="4"/>
        <v>0</v>
      </c>
      <c r="Z62" s="108">
        <f t="shared" si="5"/>
        <v>0</v>
      </c>
      <c r="AA62" s="110"/>
      <c r="AB62" s="110"/>
      <c r="AC62" s="66" t="s">
        <v>268</v>
      </c>
      <c r="AD62" s="66"/>
      <c r="AE62" s="123"/>
      <c r="AF62" s="118"/>
      <c r="AG62" s="118"/>
      <c r="AH62" s="123"/>
      <c r="AI62" s="118"/>
      <c r="AJ62" s="118"/>
      <c r="AK62" s="87"/>
      <c r="AL62" s="147">
        <v>0</v>
      </c>
      <c r="AM62" s="87">
        <v>0</v>
      </c>
      <c r="AN62" s="87">
        <v>0</v>
      </c>
      <c r="AO62" s="87" t="s">
        <v>165</v>
      </c>
      <c r="AP62" s="87" t="s">
        <v>574</v>
      </c>
      <c r="AQ62" s="74">
        <v>5</v>
      </c>
      <c r="AR62" s="74">
        <v>1</v>
      </c>
    </row>
    <row r="63" spans="1:44" s="64" customFormat="1" ht="25.5" customHeight="1" thickBot="1">
      <c r="A63" s="59">
        <v>55</v>
      </c>
      <c r="B63" s="62" t="s">
        <v>86</v>
      </c>
      <c r="C63" s="62" t="s">
        <v>197</v>
      </c>
      <c r="D63" s="62" t="s">
        <v>163</v>
      </c>
      <c r="E63" s="62">
        <v>2017</v>
      </c>
      <c r="F63" s="62">
        <v>62</v>
      </c>
      <c r="G63" s="62" t="s">
        <v>177</v>
      </c>
      <c r="H63" s="62" t="s">
        <v>176</v>
      </c>
      <c r="I63" s="62" t="s">
        <v>209</v>
      </c>
      <c r="J63" s="62" t="s">
        <v>267</v>
      </c>
      <c r="K63" s="63" t="s">
        <v>272</v>
      </c>
      <c r="L63" s="63" t="s">
        <v>271</v>
      </c>
      <c r="M63" s="150">
        <v>1</v>
      </c>
      <c r="N63" s="63" t="s">
        <v>270</v>
      </c>
      <c r="O63" s="63"/>
      <c r="P63" s="63" t="s">
        <v>269</v>
      </c>
      <c r="Q63" s="63" t="s">
        <v>269</v>
      </c>
      <c r="R63" s="143">
        <v>100</v>
      </c>
      <c r="S63" s="138" t="s">
        <v>190</v>
      </c>
      <c r="T63" s="138" t="s">
        <v>189</v>
      </c>
      <c r="U63" s="141">
        <f t="shared" si="1"/>
        <v>46</v>
      </c>
      <c r="V63" s="108">
        <f t="shared" si="2"/>
        <v>0</v>
      </c>
      <c r="W63" s="108">
        <f t="shared" si="3"/>
        <v>0</v>
      </c>
      <c r="X63" s="140">
        <f t="shared" si="0"/>
        <v>0</v>
      </c>
      <c r="Y63" s="108">
        <f t="shared" si="4"/>
        <v>0</v>
      </c>
      <c r="Z63" s="108">
        <f t="shared" si="5"/>
        <v>0</v>
      </c>
      <c r="AA63" s="110"/>
      <c r="AB63" s="110"/>
      <c r="AC63" s="66" t="s">
        <v>268</v>
      </c>
      <c r="AD63" s="66"/>
      <c r="AE63" s="123"/>
      <c r="AF63" s="118"/>
      <c r="AG63" s="118"/>
      <c r="AH63" s="123"/>
      <c r="AI63" s="118"/>
      <c r="AJ63" s="118"/>
      <c r="AK63" s="87"/>
      <c r="AL63" s="147">
        <v>0</v>
      </c>
      <c r="AM63" s="87">
        <v>0</v>
      </c>
      <c r="AN63" s="87">
        <v>0</v>
      </c>
      <c r="AO63" s="87" t="s">
        <v>165</v>
      </c>
      <c r="AP63" s="87" t="s">
        <v>574</v>
      </c>
      <c r="AQ63" s="74">
        <v>5</v>
      </c>
      <c r="AR63" s="74">
        <v>1</v>
      </c>
    </row>
    <row r="64" spans="1:44" s="64" customFormat="1" ht="25.5" customHeight="1" thickBot="1">
      <c r="A64" s="59">
        <v>56</v>
      </c>
      <c r="B64" s="62" t="s">
        <v>87</v>
      </c>
      <c r="C64" s="62" t="s">
        <v>168</v>
      </c>
      <c r="D64" s="62" t="s">
        <v>163</v>
      </c>
      <c r="E64" s="62">
        <v>2017</v>
      </c>
      <c r="F64" s="62">
        <v>57</v>
      </c>
      <c r="G64" s="62" t="s">
        <v>177</v>
      </c>
      <c r="H64" s="62" t="s">
        <v>176</v>
      </c>
      <c r="I64" s="62" t="s">
        <v>209</v>
      </c>
      <c r="J64" s="62" t="s">
        <v>267</v>
      </c>
      <c r="K64" s="63" t="s">
        <v>266</v>
      </c>
      <c r="L64" s="63" t="s">
        <v>265</v>
      </c>
      <c r="M64" s="150">
        <v>1</v>
      </c>
      <c r="N64" s="63" t="s">
        <v>264</v>
      </c>
      <c r="O64" s="63"/>
      <c r="P64" s="63" t="s">
        <v>263</v>
      </c>
      <c r="Q64" s="63" t="s">
        <v>262</v>
      </c>
      <c r="R64" s="143">
        <v>1</v>
      </c>
      <c r="S64" s="138" t="s">
        <v>168</v>
      </c>
      <c r="T64" s="138" t="s">
        <v>250</v>
      </c>
      <c r="U64" s="141">
        <f t="shared" si="1"/>
        <v>22.714285714285715</v>
      </c>
      <c r="V64" s="108">
        <f t="shared" si="2"/>
        <v>0</v>
      </c>
      <c r="W64" s="108">
        <f t="shared" si="3"/>
        <v>0</v>
      </c>
      <c r="X64" s="140">
        <f t="shared" si="0"/>
        <v>0</v>
      </c>
      <c r="Y64" s="108">
        <f t="shared" si="4"/>
        <v>0</v>
      </c>
      <c r="Z64" s="108">
        <f t="shared" si="5"/>
        <v>0</v>
      </c>
      <c r="AA64" s="110"/>
      <c r="AB64" s="110"/>
      <c r="AC64" s="66" t="s">
        <v>166</v>
      </c>
      <c r="AD64" s="66"/>
      <c r="AE64" s="86"/>
      <c r="AF64" s="118"/>
      <c r="AG64" s="118"/>
      <c r="AH64" s="117"/>
      <c r="AI64" s="118"/>
      <c r="AJ64" s="118"/>
      <c r="AK64" s="87"/>
      <c r="AL64" s="147">
        <v>0</v>
      </c>
      <c r="AM64" s="87">
        <v>0</v>
      </c>
      <c r="AN64" s="87">
        <v>0</v>
      </c>
      <c r="AO64" s="87" t="s">
        <v>178</v>
      </c>
      <c r="AP64" s="87" t="s">
        <v>574</v>
      </c>
      <c r="AQ64" s="74">
        <v>5</v>
      </c>
      <c r="AR64" s="74">
        <v>1</v>
      </c>
    </row>
    <row r="65" spans="1:44" s="64" customFormat="1" ht="25.5" hidden="1" customHeight="1" thickBot="1">
      <c r="A65" s="59">
        <v>57</v>
      </c>
      <c r="B65" s="62" t="s">
        <v>88</v>
      </c>
      <c r="C65" s="62" t="s">
        <v>187</v>
      </c>
      <c r="D65" s="62" t="s">
        <v>163</v>
      </c>
      <c r="E65" s="62">
        <v>2017</v>
      </c>
      <c r="F65" s="62">
        <v>53</v>
      </c>
      <c r="G65" s="62" t="s">
        <v>177</v>
      </c>
      <c r="H65" s="62" t="s">
        <v>176</v>
      </c>
      <c r="I65" s="62" t="s">
        <v>209</v>
      </c>
      <c r="J65" s="62" t="s">
        <v>248</v>
      </c>
      <c r="K65" s="63" t="s">
        <v>261</v>
      </c>
      <c r="L65" s="63" t="s">
        <v>260</v>
      </c>
      <c r="M65" s="150">
        <v>1</v>
      </c>
      <c r="N65" s="63" t="s">
        <v>259</v>
      </c>
      <c r="O65" s="63"/>
      <c r="P65" s="63" t="s">
        <v>258</v>
      </c>
      <c r="Q65" s="63" t="s">
        <v>257</v>
      </c>
      <c r="R65" s="143">
        <v>1</v>
      </c>
      <c r="S65" s="138" t="s">
        <v>180</v>
      </c>
      <c r="T65" s="138" t="s">
        <v>213</v>
      </c>
      <c r="U65" s="141">
        <f t="shared" si="1"/>
        <v>22.142857142857142</v>
      </c>
      <c r="V65" s="108">
        <f t="shared" si="2"/>
        <v>100</v>
      </c>
      <c r="W65" s="108">
        <f t="shared" si="3"/>
        <v>1</v>
      </c>
      <c r="X65" s="140">
        <f t="shared" si="0"/>
        <v>22.142857142857142</v>
      </c>
      <c r="Y65" s="108">
        <f t="shared" si="4"/>
        <v>0</v>
      </c>
      <c r="Z65" s="108">
        <f t="shared" si="5"/>
        <v>0</v>
      </c>
      <c r="AA65" s="110"/>
      <c r="AB65" s="110"/>
      <c r="AC65" s="66" t="s">
        <v>212</v>
      </c>
      <c r="AD65" s="66"/>
      <c r="AE65" s="86"/>
      <c r="AF65" s="118"/>
      <c r="AG65" s="118"/>
      <c r="AH65" s="117"/>
      <c r="AI65" s="117"/>
      <c r="AJ65" s="118"/>
      <c r="AK65" s="87"/>
      <c r="AL65" s="147">
        <v>100</v>
      </c>
      <c r="AM65" s="87" t="s">
        <v>256</v>
      </c>
      <c r="AN65" s="87">
        <v>100</v>
      </c>
      <c r="AO65" s="87" t="s">
        <v>198</v>
      </c>
      <c r="AP65" s="87" t="s">
        <v>574</v>
      </c>
      <c r="AQ65" s="74">
        <v>5</v>
      </c>
      <c r="AR65" s="74">
        <v>1</v>
      </c>
    </row>
    <row r="66" spans="1:44" s="64" customFormat="1" ht="25.5" hidden="1" customHeight="1" thickBot="1">
      <c r="A66" s="59">
        <v>58</v>
      </c>
      <c r="B66" s="62" t="s">
        <v>89</v>
      </c>
      <c r="C66" s="62" t="s">
        <v>168</v>
      </c>
      <c r="D66" s="62" t="s">
        <v>163</v>
      </c>
      <c r="E66" s="62">
        <v>2017</v>
      </c>
      <c r="F66" s="62">
        <v>57</v>
      </c>
      <c r="G66" s="62" t="s">
        <v>177</v>
      </c>
      <c r="H66" s="62" t="s">
        <v>176</v>
      </c>
      <c r="I66" s="62" t="s">
        <v>209</v>
      </c>
      <c r="J66" s="62" t="s">
        <v>248</v>
      </c>
      <c r="K66" s="63" t="s">
        <v>255</v>
      </c>
      <c r="L66" s="63" t="s">
        <v>254</v>
      </c>
      <c r="M66" s="150">
        <v>1</v>
      </c>
      <c r="N66" s="63" t="s">
        <v>253</v>
      </c>
      <c r="O66" s="63"/>
      <c r="P66" s="63" t="s">
        <v>252</v>
      </c>
      <c r="Q66" s="63" t="s">
        <v>251</v>
      </c>
      <c r="R66" s="143">
        <v>1</v>
      </c>
      <c r="S66" s="138" t="s">
        <v>168</v>
      </c>
      <c r="T66" s="138" t="s">
        <v>250</v>
      </c>
      <c r="U66" s="141">
        <f t="shared" si="1"/>
        <v>22.714285714285715</v>
      </c>
      <c r="V66" s="108">
        <f t="shared" si="2"/>
        <v>100</v>
      </c>
      <c r="W66" s="108">
        <f t="shared" si="3"/>
        <v>1</v>
      </c>
      <c r="X66" s="140">
        <f t="shared" si="0"/>
        <v>22.714285714285715</v>
      </c>
      <c r="Y66" s="108">
        <f t="shared" si="4"/>
        <v>0</v>
      </c>
      <c r="Z66" s="108">
        <f t="shared" si="5"/>
        <v>0</v>
      </c>
      <c r="AA66" s="110"/>
      <c r="AB66" s="110"/>
      <c r="AC66" s="66" t="s">
        <v>212</v>
      </c>
      <c r="AD66" s="66"/>
      <c r="AE66" s="118"/>
      <c r="AF66" s="118"/>
      <c r="AG66" s="118"/>
      <c r="AH66" s="118"/>
      <c r="AI66" s="118"/>
      <c r="AJ66" s="118"/>
      <c r="AK66" s="87"/>
      <c r="AL66" s="147">
        <v>100</v>
      </c>
      <c r="AM66" s="87" t="s">
        <v>249</v>
      </c>
      <c r="AN66" s="87">
        <v>100</v>
      </c>
      <c r="AO66" s="87" t="s">
        <v>198</v>
      </c>
      <c r="AP66" s="87" t="s">
        <v>574</v>
      </c>
      <c r="AQ66" s="74">
        <v>5</v>
      </c>
      <c r="AR66" s="74">
        <v>1</v>
      </c>
    </row>
    <row r="67" spans="1:44" s="64" customFormat="1" ht="25.5" hidden="1" customHeight="1" thickBot="1">
      <c r="A67" s="59">
        <v>59</v>
      </c>
      <c r="B67" s="62" t="s">
        <v>90</v>
      </c>
      <c r="C67" s="62" t="s">
        <v>197</v>
      </c>
      <c r="D67" s="62" t="s">
        <v>163</v>
      </c>
      <c r="E67" s="62">
        <v>2017</v>
      </c>
      <c r="F67" s="62">
        <v>62</v>
      </c>
      <c r="G67" s="62" t="s">
        <v>177</v>
      </c>
      <c r="H67" s="62" t="s">
        <v>176</v>
      </c>
      <c r="I67" s="62" t="s">
        <v>209</v>
      </c>
      <c r="J67" s="62" t="s">
        <v>248</v>
      </c>
      <c r="K67" s="63" t="s">
        <v>247</v>
      </c>
      <c r="L67" s="63" t="s">
        <v>246</v>
      </c>
      <c r="M67" s="150">
        <v>1</v>
      </c>
      <c r="N67" s="63" t="s">
        <v>245</v>
      </c>
      <c r="O67" s="63"/>
      <c r="P67" s="63" t="s">
        <v>244</v>
      </c>
      <c r="Q67" s="63" t="s">
        <v>243</v>
      </c>
      <c r="R67" s="143">
        <v>100</v>
      </c>
      <c r="S67" s="138" t="s">
        <v>190</v>
      </c>
      <c r="T67" s="138" t="s">
        <v>189</v>
      </c>
      <c r="U67" s="141">
        <f t="shared" si="1"/>
        <v>46</v>
      </c>
      <c r="V67" s="108">
        <f t="shared" si="2"/>
        <v>0</v>
      </c>
      <c r="W67" s="108">
        <f t="shared" si="3"/>
        <v>0</v>
      </c>
      <c r="X67" s="140">
        <f t="shared" si="0"/>
        <v>0</v>
      </c>
      <c r="Y67" s="108">
        <f t="shared" si="4"/>
        <v>0</v>
      </c>
      <c r="Z67" s="108">
        <f t="shared" si="5"/>
        <v>0</v>
      </c>
      <c r="AA67" s="110"/>
      <c r="AB67" s="110"/>
      <c r="AC67" s="66" t="s">
        <v>188</v>
      </c>
      <c r="AD67" s="66"/>
      <c r="AE67" s="118"/>
      <c r="AF67" s="118"/>
      <c r="AG67" s="118"/>
      <c r="AH67" s="117"/>
      <c r="AI67" s="117"/>
      <c r="AJ67" s="118"/>
      <c r="AK67" s="87"/>
      <c r="AL67" s="147">
        <v>0</v>
      </c>
      <c r="AM67" s="87">
        <v>0</v>
      </c>
      <c r="AN67" s="87">
        <v>0</v>
      </c>
      <c r="AO67" s="87" t="s">
        <v>165</v>
      </c>
      <c r="AP67" s="87" t="s">
        <v>574</v>
      </c>
      <c r="AQ67" s="74">
        <v>5</v>
      </c>
      <c r="AR67" s="74">
        <v>1</v>
      </c>
    </row>
    <row r="68" spans="1:44" s="64" customFormat="1" ht="25.5" hidden="1" customHeight="1" thickBot="1">
      <c r="A68" s="59">
        <v>60</v>
      </c>
      <c r="B68" s="62" t="s">
        <v>91</v>
      </c>
      <c r="C68" s="62" t="s">
        <v>197</v>
      </c>
      <c r="D68" s="62" t="s">
        <v>163</v>
      </c>
      <c r="E68" s="62">
        <v>2017</v>
      </c>
      <c r="F68" s="62">
        <v>62</v>
      </c>
      <c r="G68" s="62" t="s">
        <v>177</v>
      </c>
      <c r="H68" s="62" t="s">
        <v>176</v>
      </c>
      <c r="I68" s="62" t="s">
        <v>209</v>
      </c>
      <c r="J68" s="62" t="s">
        <v>239</v>
      </c>
      <c r="K68" s="63" t="s">
        <v>238</v>
      </c>
      <c r="L68" s="63" t="s">
        <v>237</v>
      </c>
      <c r="M68" s="150">
        <v>1</v>
      </c>
      <c r="N68" s="63" t="s">
        <v>242</v>
      </c>
      <c r="O68" s="63"/>
      <c r="P68" s="63" t="s">
        <v>241</v>
      </c>
      <c r="Q68" s="63" t="s">
        <v>240</v>
      </c>
      <c r="R68" s="143">
        <v>100</v>
      </c>
      <c r="S68" s="138" t="s">
        <v>190</v>
      </c>
      <c r="T68" s="138" t="s">
        <v>189</v>
      </c>
      <c r="U68" s="141">
        <f t="shared" si="1"/>
        <v>46</v>
      </c>
      <c r="V68" s="108">
        <f t="shared" si="2"/>
        <v>0</v>
      </c>
      <c r="W68" s="108">
        <f t="shared" si="3"/>
        <v>0</v>
      </c>
      <c r="X68" s="140">
        <f t="shared" si="0"/>
        <v>0</v>
      </c>
      <c r="Y68" s="108">
        <f t="shared" si="4"/>
        <v>0</v>
      </c>
      <c r="Z68" s="108">
        <f t="shared" si="5"/>
        <v>0</v>
      </c>
      <c r="AA68" s="110"/>
      <c r="AB68" s="110"/>
      <c r="AC68" s="66" t="s">
        <v>232</v>
      </c>
      <c r="AD68" s="66"/>
      <c r="AE68" s="86"/>
      <c r="AF68" s="118"/>
      <c r="AG68" s="118"/>
      <c r="AH68" s="117"/>
      <c r="AI68" s="117"/>
      <c r="AJ68" s="118"/>
      <c r="AK68" s="87"/>
      <c r="AL68" s="147">
        <v>0</v>
      </c>
      <c r="AM68" s="87">
        <v>0</v>
      </c>
      <c r="AN68" s="87">
        <v>0</v>
      </c>
      <c r="AO68" s="87" t="s">
        <v>165</v>
      </c>
      <c r="AP68" s="87" t="s">
        <v>574</v>
      </c>
      <c r="AQ68" s="74">
        <v>5</v>
      </c>
      <c r="AR68" s="74">
        <v>1</v>
      </c>
    </row>
    <row r="69" spans="1:44" s="64" customFormat="1" ht="25.5" hidden="1" customHeight="1" thickBot="1">
      <c r="A69" s="59">
        <v>61</v>
      </c>
      <c r="B69" s="62" t="s">
        <v>92</v>
      </c>
      <c r="C69" s="62" t="s">
        <v>197</v>
      </c>
      <c r="D69" s="62" t="s">
        <v>163</v>
      </c>
      <c r="E69" s="62">
        <v>2017</v>
      </c>
      <c r="F69" s="62">
        <v>62</v>
      </c>
      <c r="G69" s="62" t="s">
        <v>177</v>
      </c>
      <c r="H69" s="62" t="s">
        <v>176</v>
      </c>
      <c r="I69" s="62" t="s">
        <v>209</v>
      </c>
      <c r="J69" s="62" t="s">
        <v>239</v>
      </c>
      <c r="K69" s="63" t="s">
        <v>238</v>
      </c>
      <c r="L69" s="63" t="s">
        <v>237</v>
      </c>
      <c r="M69" s="150">
        <v>2</v>
      </c>
      <c r="N69" s="63" t="s">
        <v>236</v>
      </c>
      <c r="O69" s="63"/>
      <c r="P69" s="63" t="s">
        <v>235</v>
      </c>
      <c r="Q69" s="63" t="s">
        <v>234</v>
      </c>
      <c r="R69" s="146">
        <v>100</v>
      </c>
      <c r="S69" s="138" t="s">
        <v>233</v>
      </c>
      <c r="T69" s="138" t="s">
        <v>189</v>
      </c>
      <c r="U69" s="141">
        <f t="shared" si="1"/>
        <v>43.571428571428569</v>
      </c>
      <c r="V69" s="108">
        <f t="shared" si="2"/>
        <v>0</v>
      </c>
      <c r="W69" s="108">
        <f t="shared" si="3"/>
        <v>0</v>
      </c>
      <c r="X69" s="140">
        <f t="shared" si="0"/>
        <v>0</v>
      </c>
      <c r="Y69" s="108">
        <f t="shared" si="4"/>
        <v>0</v>
      </c>
      <c r="Z69" s="108">
        <f t="shared" si="5"/>
        <v>0</v>
      </c>
      <c r="AA69" s="110"/>
      <c r="AB69" s="110"/>
      <c r="AC69" s="66" t="s">
        <v>232</v>
      </c>
      <c r="AD69" s="66"/>
      <c r="AE69" s="118"/>
      <c r="AF69" s="118"/>
      <c r="AG69" s="118"/>
      <c r="AH69" s="118"/>
      <c r="AI69" s="117"/>
      <c r="AJ69" s="118"/>
      <c r="AK69" s="87"/>
      <c r="AL69" s="147">
        <v>0</v>
      </c>
      <c r="AM69" s="87">
        <v>0</v>
      </c>
      <c r="AN69" s="87">
        <v>0</v>
      </c>
      <c r="AO69" s="87" t="s">
        <v>165</v>
      </c>
      <c r="AP69" s="87" t="s">
        <v>574</v>
      </c>
      <c r="AQ69" s="74">
        <v>5</v>
      </c>
      <c r="AR69" s="74">
        <v>1</v>
      </c>
    </row>
    <row r="70" spans="1:44" s="64" customFormat="1" ht="25.5" hidden="1" customHeight="1" thickBot="1">
      <c r="A70" s="59">
        <v>62</v>
      </c>
      <c r="B70" s="62" t="s">
        <v>93</v>
      </c>
      <c r="C70" s="62" t="s">
        <v>197</v>
      </c>
      <c r="D70" s="62" t="s">
        <v>163</v>
      </c>
      <c r="E70" s="62">
        <v>2017</v>
      </c>
      <c r="F70" s="62">
        <v>62</v>
      </c>
      <c r="G70" s="62" t="s">
        <v>177</v>
      </c>
      <c r="H70" s="62" t="s">
        <v>176</v>
      </c>
      <c r="I70" s="62" t="s">
        <v>209</v>
      </c>
      <c r="J70" s="62" t="s">
        <v>226</v>
      </c>
      <c r="K70" s="63" t="s">
        <v>231</v>
      </c>
      <c r="L70" s="63" t="s">
        <v>230</v>
      </c>
      <c r="M70" s="150">
        <v>1</v>
      </c>
      <c r="N70" s="63" t="s">
        <v>229</v>
      </c>
      <c r="O70" s="63"/>
      <c r="P70" s="63" t="s">
        <v>228</v>
      </c>
      <c r="Q70" s="63" t="s">
        <v>227</v>
      </c>
      <c r="R70" s="146">
        <v>100</v>
      </c>
      <c r="S70" s="138" t="s">
        <v>190</v>
      </c>
      <c r="T70" s="138" t="s">
        <v>189</v>
      </c>
      <c r="U70" s="141">
        <f t="shared" si="1"/>
        <v>46</v>
      </c>
      <c r="V70" s="108">
        <f t="shared" si="2"/>
        <v>0</v>
      </c>
      <c r="W70" s="108">
        <f t="shared" si="3"/>
        <v>0</v>
      </c>
      <c r="X70" s="140">
        <f t="shared" si="0"/>
        <v>0</v>
      </c>
      <c r="Y70" s="108">
        <f t="shared" si="4"/>
        <v>0</v>
      </c>
      <c r="Z70" s="108">
        <f t="shared" si="5"/>
        <v>0</v>
      </c>
      <c r="AA70" s="110"/>
      <c r="AB70" s="110"/>
      <c r="AC70" s="66" t="s">
        <v>188</v>
      </c>
      <c r="AD70" s="66"/>
      <c r="AE70" s="123"/>
      <c r="AF70" s="118"/>
      <c r="AG70" s="118"/>
      <c r="AH70" s="118"/>
      <c r="AI70" s="123"/>
      <c r="AJ70" s="118"/>
      <c r="AK70" s="87"/>
      <c r="AL70" s="147">
        <v>0</v>
      </c>
      <c r="AM70" s="87">
        <v>0</v>
      </c>
      <c r="AN70" s="87">
        <v>0</v>
      </c>
      <c r="AO70" s="87" t="s">
        <v>165</v>
      </c>
      <c r="AP70" s="87" t="s">
        <v>574</v>
      </c>
      <c r="AQ70" s="74">
        <v>5</v>
      </c>
      <c r="AR70" s="74">
        <v>1</v>
      </c>
    </row>
    <row r="71" spans="1:44" s="64" customFormat="1" ht="25.5" hidden="1" customHeight="1" thickBot="1">
      <c r="A71" s="59">
        <v>63</v>
      </c>
      <c r="B71" s="62" t="s">
        <v>94</v>
      </c>
      <c r="C71" s="62" t="s">
        <v>187</v>
      </c>
      <c r="D71" s="62" t="s">
        <v>163</v>
      </c>
      <c r="E71" s="62">
        <v>2017</v>
      </c>
      <c r="F71" s="62">
        <v>53</v>
      </c>
      <c r="G71" s="62" t="s">
        <v>177</v>
      </c>
      <c r="H71" s="62" t="s">
        <v>176</v>
      </c>
      <c r="I71" s="62" t="s">
        <v>209</v>
      </c>
      <c r="J71" s="62" t="s">
        <v>226</v>
      </c>
      <c r="K71" s="63" t="s">
        <v>225</v>
      </c>
      <c r="L71" s="63" t="s">
        <v>224</v>
      </c>
      <c r="M71" s="150">
        <v>1</v>
      </c>
      <c r="N71" s="63" t="s">
        <v>223</v>
      </c>
      <c r="O71" s="63"/>
      <c r="P71" s="63" t="s">
        <v>222</v>
      </c>
      <c r="Q71" s="63" t="s">
        <v>221</v>
      </c>
      <c r="R71" s="146">
        <v>1</v>
      </c>
      <c r="S71" s="138" t="s">
        <v>180</v>
      </c>
      <c r="T71" s="138" t="s">
        <v>220</v>
      </c>
      <c r="U71" s="141">
        <f t="shared" si="1"/>
        <v>30.571428571428573</v>
      </c>
      <c r="V71" s="108">
        <f t="shared" si="2"/>
        <v>100</v>
      </c>
      <c r="W71" s="108">
        <f t="shared" si="3"/>
        <v>1</v>
      </c>
      <c r="X71" s="140">
        <f t="shared" si="0"/>
        <v>30.571428571428573</v>
      </c>
      <c r="Y71" s="108">
        <f t="shared" si="4"/>
        <v>0</v>
      </c>
      <c r="Z71" s="108">
        <f t="shared" si="5"/>
        <v>0</v>
      </c>
      <c r="AA71" s="110"/>
      <c r="AB71" s="110"/>
      <c r="AC71" s="66" t="s">
        <v>212</v>
      </c>
      <c r="AD71" s="66"/>
      <c r="AE71" s="118"/>
      <c r="AF71" s="118"/>
      <c r="AG71" s="118"/>
      <c r="AH71" s="118"/>
      <c r="AI71" s="118"/>
      <c r="AJ71" s="118"/>
      <c r="AK71" s="87"/>
      <c r="AL71" s="147">
        <v>100</v>
      </c>
      <c r="AM71" s="87" t="s">
        <v>219</v>
      </c>
      <c r="AN71" s="87">
        <v>100</v>
      </c>
      <c r="AO71" s="87" t="s">
        <v>198</v>
      </c>
      <c r="AP71" s="87" t="s">
        <v>574</v>
      </c>
      <c r="AQ71" s="74">
        <v>5</v>
      </c>
      <c r="AR71" s="74">
        <v>1</v>
      </c>
    </row>
    <row r="72" spans="1:44" s="64" customFormat="1" ht="25.5" hidden="1" customHeight="1" thickBot="1">
      <c r="A72" s="59">
        <v>64</v>
      </c>
      <c r="B72" s="62" t="s">
        <v>95</v>
      </c>
      <c r="C72" s="62" t="s">
        <v>187</v>
      </c>
      <c r="D72" s="62" t="s">
        <v>163</v>
      </c>
      <c r="E72" s="62">
        <v>2017</v>
      </c>
      <c r="F72" s="62">
        <v>53</v>
      </c>
      <c r="G72" s="62" t="s">
        <v>177</v>
      </c>
      <c r="H72" s="62" t="s">
        <v>176</v>
      </c>
      <c r="I72" s="62" t="s">
        <v>209</v>
      </c>
      <c r="J72" s="62" t="s">
        <v>218</v>
      </c>
      <c r="K72" s="63" t="s">
        <v>217</v>
      </c>
      <c r="L72" s="63" t="s">
        <v>216</v>
      </c>
      <c r="M72" s="150">
        <v>1</v>
      </c>
      <c r="N72" s="63" t="s">
        <v>215</v>
      </c>
      <c r="O72" s="63"/>
      <c r="P72" s="63" t="s">
        <v>214</v>
      </c>
      <c r="Q72" s="63" t="s">
        <v>214</v>
      </c>
      <c r="R72" s="146">
        <v>1</v>
      </c>
      <c r="S72" s="138" t="s">
        <v>180</v>
      </c>
      <c r="T72" s="138" t="s">
        <v>213</v>
      </c>
      <c r="U72" s="141">
        <f t="shared" si="1"/>
        <v>22.142857142857142</v>
      </c>
      <c r="V72" s="108">
        <f t="shared" si="2"/>
        <v>100</v>
      </c>
      <c r="W72" s="108">
        <f t="shared" si="3"/>
        <v>1</v>
      </c>
      <c r="X72" s="140">
        <f t="shared" ref="X72:X77" si="6">U72*W72</f>
        <v>22.142857142857142</v>
      </c>
      <c r="Y72" s="108">
        <f t="shared" si="4"/>
        <v>0</v>
      </c>
      <c r="Z72" s="108">
        <f t="shared" si="5"/>
        <v>0</v>
      </c>
      <c r="AA72" s="110"/>
      <c r="AB72" s="110"/>
      <c r="AC72" s="66" t="s">
        <v>212</v>
      </c>
      <c r="AD72" s="66"/>
      <c r="AE72" s="118"/>
      <c r="AF72" s="118"/>
      <c r="AG72" s="118"/>
      <c r="AH72" s="117"/>
      <c r="AI72" s="117"/>
      <c r="AJ72" s="118"/>
      <c r="AK72" s="87"/>
      <c r="AL72" s="147">
        <v>100</v>
      </c>
      <c r="AM72" s="87" t="s">
        <v>211</v>
      </c>
      <c r="AN72" s="87">
        <v>100</v>
      </c>
      <c r="AO72" s="87" t="s">
        <v>198</v>
      </c>
      <c r="AP72" s="87" t="s">
        <v>574</v>
      </c>
      <c r="AQ72" s="74">
        <v>5</v>
      </c>
      <c r="AR72" s="74">
        <v>1</v>
      </c>
    </row>
    <row r="73" spans="1:44" s="64" customFormat="1" ht="25.5" hidden="1" customHeight="1" thickBot="1">
      <c r="A73" s="59">
        <v>65</v>
      </c>
      <c r="B73" s="62" t="s">
        <v>96</v>
      </c>
      <c r="C73" s="62" t="s">
        <v>210</v>
      </c>
      <c r="D73" s="62" t="s">
        <v>163</v>
      </c>
      <c r="E73" s="62">
        <v>2016</v>
      </c>
      <c r="F73" s="62">
        <v>79</v>
      </c>
      <c r="G73" s="62" t="s">
        <v>177</v>
      </c>
      <c r="H73" s="62" t="s">
        <v>176</v>
      </c>
      <c r="I73" s="62" t="s">
        <v>209</v>
      </c>
      <c r="J73" s="148" t="s">
        <v>208</v>
      </c>
      <c r="K73" s="63" t="s">
        <v>207</v>
      </c>
      <c r="L73" s="63" t="s">
        <v>206</v>
      </c>
      <c r="M73" s="150">
        <v>1</v>
      </c>
      <c r="N73" s="63" t="s">
        <v>205</v>
      </c>
      <c r="O73" s="63"/>
      <c r="P73" s="63" t="s">
        <v>204</v>
      </c>
      <c r="Q73" s="63" t="s">
        <v>203</v>
      </c>
      <c r="R73" s="146">
        <v>1</v>
      </c>
      <c r="S73" s="138" t="s">
        <v>202</v>
      </c>
      <c r="T73" s="138" t="s">
        <v>201</v>
      </c>
      <c r="U73" s="141">
        <f t="shared" ref="U73:U77" si="7">DATEDIF(S73,T73,"D")/7</f>
        <v>43.428571428571431</v>
      </c>
      <c r="V73" s="108">
        <f t="shared" ref="V73:V77" si="8">+AL73</f>
        <v>100</v>
      </c>
      <c r="W73" s="108">
        <f t="shared" ref="W73:W77" si="9">IF(R73=0,0,IF(V73/R73&gt;1,1,V73/R73))</f>
        <v>1</v>
      </c>
      <c r="X73" s="140">
        <f t="shared" si="6"/>
        <v>43.428571428571431</v>
      </c>
      <c r="Y73" s="108">
        <f t="shared" ref="Y73:Y77" si="10">IF(T73&lt;=$Y$4,X73,0)</f>
        <v>0</v>
      </c>
      <c r="Z73" s="108">
        <f t="shared" ref="Z73:Z77" si="11">IF($Y$4&gt;=T73,U73,0)</f>
        <v>0</v>
      </c>
      <c r="AA73" s="110"/>
      <c r="AB73" s="110"/>
      <c r="AC73" s="66" t="s">
        <v>200</v>
      </c>
      <c r="AD73" s="66"/>
      <c r="AE73" s="118"/>
      <c r="AF73" s="118"/>
      <c r="AG73" s="118"/>
      <c r="AH73" s="118"/>
      <c r="AI73" s="118"/>
      <c r="AJ73" s="118"/>
      <c r="AK73" s="87"/>
      <c r="AL73" s="147">
        <v>100</v>
      </c>
      <c r="AM73" s="87" t="s">
        <v>199</v>
      </c>
      <c r="AN73" s="87">
        <v>100</v>
      </c>
      <c r="AO73" s="87" t="s">
        <v>152</v>
      </c>
      <c r="AP73" s="87" t="s">
        <v>152</v>
      </c>
      <c r="AQ73" s="74">
        <v>5</v>
      </c>
      <c r="AR73" s="74">
        <v>1</v>
      </c>
    </row>
    <row r="74" spans="1:44" s="64" customFormat="1" ht="25.5" hidden="1" customHeight="1" thickBot="1">
      <c r="A74" s="59">
        <v>66</v>
      </c>
      <c r="B74" s="62" t="s">
        <v>97</v>
      </c>
      <c r="C74" s="62" t="s">
        <v>197</v>
      </c>
      <c r="D74" s="62" t="s">
        <v>163</v>
      </c>
      <c r="E74" s="62">
        <v>2017</v>
      </c>
      <c r="F74" s="62">
        <v>62</v>
      </c>
      <c r="G74" s="62" t="s">
        <v>177</v>
      </c>
      <c r="H74" s="62" t="s">
        <v>186</v>
      </c>
      <c r="I74" s="62" t="s">
        <v>196</v>
      </c>
      <c r="J74" s="62" t="s">
        <v>174</v>
      </c>
      <c r="K74" s="63" t="s">
        <v>195</v>
      </c>
      <c r="L74" s="63" t="s">
        <v>194</v>
      </c>
      <c r="M74" s="150">
        <v>1</v>
      </c>
      <c r="N74" s="63" t="s">
        <v>193</v>
      </c>
      <c r="O74" s="63"/>
      <c r="P74" s="63" t="s">
        <v>192</v>
      </c>
      <c r="Q74" s="63" t="s">
        <v>191</v>
      </c>
      <c r="R74" s="146">
        <v>100</v>
      </c>
      <c r="S74" s="138" t="s">
        <v>190</v>
      </c>
      <c r="T74" s="138" t="s">
        <v>189</v>
      </c>
      <c r="U74" s="141">
        <f t="shared" si="7"/>
        <v>46</v>
      </c>
      <c r="V74" s="108">
        <f t="shared" si="8"/>
        <v>0</v>
      </c>
      <c r="W74" s="108">
        <f t="shared" si="9"/>
        <v>0</v>
      </c>
      <c r="X74" s="140">
        <f t="shared" si="6"/>
        <v>0</v>
      </c>
      <c r="Y74" s="108">
        <f t="shared" si="10"/>
        <v>0</v>
      </c>
      <c r="Z74" s="108">
        <f t="shared" si="11"/>
        <v>0</v>
      </c>
      <c r="AA74" s="110"/>
      <c r="AB74" s="110"/>
      <c r="AC74" s="66" t="s">
        <v>188</v>
      </c>
      <c r="AD74" s="66"/>
      <c r="AE74" s="118"/>
      <c r="AF74" s="118"/>
      <c r="AG74" s="118"/>
      <c r="AH74" s="118"/>
      <c r="AI74" s="118"/>
      <c r="AJ74" s="118"/>
      <c r="AK74" s="87"/>
      <c r="AL74" s="147">
        <v>0</v>
      </c>
      <c r="AM74" s="87">
        <v>0</v>
      </c>
      <c r="AN74" s="87">
        <v>0</v>
      </c>
      <c r="AO74" s="87" t="s">
        <v>165</v>
      </c>
      <c r="AP74" s="87" t="s">
        <v>574</v>
      </c>
      <c r="AQ74" s="74">
        <v>5</v>
      </c>
      <c r="AR74" s="74">
        <v>1</v>
      </c>
    </row>
    <row r="75" spans="1:44" s="64" customFormat="1" ht="25.5" hidden="1" customHeight="1" thickBot="1">
      <c r="A75" s="59">
        <v>67</v>
      </c>
      <c r="B75" s="62" t="s">
        <v>98</v>
      </c>
      <c r="C75" s="62" t="s">
        <v>187</v>
      </c>
      <c r="D75" s="62" t="s">
        <v>163</v>
      </c>
      <c r="E75" s="62">
        <v>2017</v>
      </c>
      <c r="F75" s="62">
        <v>53</v>
      </c>
      <c r="G75" s="62" t="s">
        <v>177</v>
      </c>
      <c r="H75" s="62" t="s">
        <v>186</v>
      </c>
      <c r="I75" s="62" t="s">
        <v>162</v>
      </c>
      <c r="J75" s="62" t="s">
        <v>174</v>
      </c>
      <c r="K75" s="63" t="s">
        <v>185</v>
      </c>
      <c r="L75" s="63" t="s">
        <v>184</v>
      </c>
      <c r="M75" s="150">
        <v>1</v>
      </c>
      <c r="N75" s="63" t="s">
        <v>183</v>
      </c>
      <c r="O75" s="63"/>
      <c r="P75" s="63" t="s">
        <v>182</v>
      </c>
      <c r="Q75" s="63" t="s">
        <v>181</v>
      </c>
      <c r="R75" s="146">
        <v>1</v>
      </c>
      <c r="S75" s="138" t="s">
        <v>180</v>
      </c>
      <c r="T75" s="138" t="s">
        <v>179</v>
      </c>
      <c r="U75" s="141">
        <f t="shared" si="7"/>
        <v>43.714285714285715</v>
      </c>
      <c r="V75" s="108">
        <f t="shared" si="8"/>
        <v>0</v>
      </c>
      <c r="W75" s="108">
        <f t="shared" si="9"/>
        <v>0</v>
      </c>
      <c r="X75" s="140">
        <f t="shared" si="6"/>
        <v>0</v>
      </c>
      <c r="Y75" s="108">
        <f t="shared" si="10"/>
        <v>0</v>
      </c>
      <c r="Z75" s="108">
        <f t="shared" si="11"/>
        <v>0</v>
      </c>
      <c r="AA75" s="110"/>
      <c r="AB75" s="110"/>
      <c r="AC75" s="66" t="s">
        <v>166</v>
      </c>
      <c r="AD75" s="66"/>
      <c r="AE75" s="118"/>
      <c r="AF75" s="118"/>
      <c r="AG75" s="118"/>
      <c r="AH75" s="118"/>
      <c r="AI75" s="118"/>
      <c r="AJ75" s="118"/>
      <c r="AK75" s="87"/>
      <c r="AL75" s="147">
        <v>0</v>
      </c>
      <c r="AM75" s="87">
        <v>0</v>
      </c>
      <c r="AN75" s="87">
        <v>0</v>
      </c>
      <c r="AO75" s="87" t="s">
        <v>178</v>
      </c>
      <c r="AP75" s="87" t="s">
        <v>574</v>
      </c>
      <c r="AQ75" s="74">
        <v>5</v>
      </c>
      <c r="AR75" s="74">
        <v>1</v>
      </c>
    </row>
    <row r="76" spans="1:44" s="64" customFormat="1" ht="25.5" hidden="1" customHeight="1" thickBot="1">
      <c r="A76" s="59">
        <v>68</v>
      </c>
      <c r="B76" s="62" t="s">
        <v>99</v>
      </c>
      <c r="C76" s="62" t="s">
        <v>168</v>
      </c>
      <c r="D76" s="62" t="s">
        <v>163</v>
      </c>
      <c r="E76" s="62">
        <v>2017</v>
      </c>
      <c r="F76" s="62">
        <v>57</v>
      </c>
      <c r="G76" s="62" t="s">
        <v>177</v>
      </c>
      <c r="H76" s="62" t="s">
        <v>176</v>
      </c>
      <c r="I76" s="62" t="s">
        <v>175</v>
      </c>
      <c r="J76" s="62" t="s">
        <v>174</v>
      </c>
      <c r="K76" s="63" t="s">
        <v>173</v>
      </c>
      <c r="L76" s="63" t="s">
        <v>172</v>
      </c>
      <c r="M76" s="150">
        <v>1</v>
      </c>
      <c r="N76" s="63" t="s">
        <v>171</v>
      </c>
      <c r="O76" s="63"/>
      <c r="P76" s="63" t="s">
        <v>170</v>
      </c>
      <c r="Q76" s="63" t="s">
        <v>169</v>
      </c>
      <c r="R76" s="146">
        <v>1</v>
      </c>
      <c r="S76" s="138" t="s">
        <v>168</v>
      </c>
      <c r="T76" s="138" t="s">
        <v>167</v>
      </c>
      <c r="U76" s="141">
        <f t="shared" si="7"/>
        <v>52</v>
      </c>
      <c r="V76" s="108">
        <f t="shared" si="8"/>
        <v>0</v>
      </c>
      <c r="W76" s="108">
        <f t="shared" si="9"/>
        <v>0</v>
      </c>
      <c r="X76" s="140">
        <f t="shared" si="6"/>
        <v>0</v>
      </c>
      <c r="Y76" s="108">
        <f t="shared" si="10"/>
        <v>0</v>
      </c>
      <c r="Z76" s="108">
        <f t="shared" si="11"/>
        <v>0</v>
      </c>
      <c r="AA76" s="110"/>
      <c r="AB76" s="110"/>
      <c r="AC76" s="66" t="s">
        <v>166</v>
      </c>
      <c r="AD76" s="66"/>
      <c r="AE76" s="118"/>
      <c r="AF76" s="118"/>
      <c r="AG76" s="118"/>
      <c r="AH76" s="118"/>
      <c r="AI76" s="118"/>
      <c r="AJ76" s="118"/>
      <c r="AK76" s="87"/>
      <c r="AL76" s="147">
        <v>0</v>
      </c>
      <c r="AM76" s="87">
        <v>0</v>
      </c>
      <c r="AN76" s="87">
        <v>0</v>
      </c>
      <c r="AO76" s="87" t="s">
        <v>165</v>
      </c>
      <c r="AP76" s="87" t="s">
        <v>574</v>
      </c>
      <c r="AQ76" s="74">
        <v>5</v>
      </c>
      <c r="AR76" s="74">
        <v>1</v>
      </c>
    </row>
    <row r="77" spans="1:44" s="64" customFormat="1" ht="25.5" hidden="1" customHeight="1" thickBot="1">
      <c r="A77" s="59">
        <v>69</v>
      </c>
      <c r="B77" s="62" t="s">
        <v>100</v>
      </c>
      <c r="C77" s="62" t="s">
        <v>164</v>
      </c>
      <c r="D77" s="62" t="s">
        <v>163</v>
      </c>
      <c r="E77" s="62">
        <v>2016</v>
      </c>
      <c r="F77" s="62">
        <v>72</v>
      </c>
      <c r="G77" s="62" t="s">
        <v>162</v>
      </c>
      <c r="H77" s="62"/>
      <c r="I77" s="62"/>
      <c r="J77" s="148" t="s">
        <v>161</v>
      </c>
      <c r="K77" s="63" t="s">
        <v>160</v>
      </c>
      <c r="L77" s="63" t="s">
        <v>159</v>
      </c>
      <c r="M77" s="150">
        <v>1</v>
      </c>
      <c r="N77" s="63" t="s">
        <v>158</v>
      </c>
      <c r="O77" s="63"/>
      <c r="P77" s="63" t="s">
        <v>157</v>
      </c>
      <c r="Q77" s="63" t="s">
        <v>156</v>
      </c>
      <c r="R77" s="146">
        <v>50</v>
      </c>
      <c r="S77" s="138" t="s">
        <v>154</v>
      </c>
      <c r="T77" s="138" t="s">
        <v>155</v>
      </c>
      <c r="U77" s="141">
        <f t="shared" si="7"/>
        <v>51.142857142857146</v>
      </c>
      <c r="V77" s="108">
        <f t="shared" si="8"/>
        <v>0</v>
      </c>
      <c r="W77" s="108">
        <f t="shared" si="9"/>
        <v>0</v>
      </c>
      <c r="X77" s="140">
        <f t="shared" si="6"/>
        <v>0</v>
      </c>
      <c r="Y77" s="108">
        <f t="shared" si="10"/>
        <v>0</v>
      </c>
      <c r="Z77" s="108">
        <f t="shared" si="11"/>
        <v>0</v>
      </c>
      <c r="AA77" s="110"/>
      <c r="AB77" s="110"/>
      <c r="AC77" s="66"/>
      <c r="AD77" s="66"/>
      <c r="AE77" s="118"/>
      <c r="AF77" s="118"/>
      <c r="AG77" s="118"/>
      <c r="AH77" s="118"/>
      <c r="AI77" s="118"/>
      <c r="AJ77" s="118"/>
      <c r="AK77" s="87"/>
      <c r="AL77" s="147"/>
      <c r="AM77" s="87" t="s">
        <v>153</v>
      </c>
      <c r="AN77" s="87">
        <v>0</v>
      </c>
      <c r="AO77" s="87" t="s">
        <v>152</v>
      </c>
      <c r="AP77" s="87" t="s">
        <v>152</v>
      </c>
      <c r="AQ77" s="74">
        <v>5</v>
      </c>
      <c r="AR77" s="74">
        <v>1</v>
      </c>
    </row>
    <row r="78" spans="1:44" ht="15.75" hidden="1">
      <c r="A78" s="69" t="s">
        <v>29</v>
      </c>
      <c r="B78" s="70"/>
      <c r="C78" s="70"/>
      <c r="D78" s="70"/>
      <c r="E78" s="70"/>
      <c r="F78" s="70"/>
      <c r="G78" s="70"/>
      <c r="H78" s="70"/>
      <c r="I78" s="70"/>
      <c r="J78" s="70"/>
      <c r="K78" s="70"/>
      <c r="L78" s="70"/>
      <c r="M78" s="70"/>
      <c r="N78" s="70"/>
      <c r="O78" s="70"/>
      <c r="P78" s="70"/>
      <c r="Q78" s="70"/>
      <c r="R78" s="70"/>
      <c r="S78" s="70"/>
      <c r="T78" s="71"/>
      <c r="U78" s="107">
        <f t="shared" ref="U78:Z78" si="12">SUM(U9:U77)</f>
        <v>2911.0000000000009</v>
      </c>
      <c r="V78" s="107">
        <f t="shared" si="12"/>
        <v>2335</v>
      </c>
      <c r="W78" s="107">
        <f t="shared" si="12"/>
        <v>28.2</v>
      </c>
      <c r="X78" s="107">
        <f t="shared" si="12"/>
        <v>1031.6285714285711</v>
      </c>
      <c r="Y78" s="107">
        <f t="shared" si="12"/>
        <v>0</v>
      </c>
      <c r="Z78" s="107">
        <f t="shared" si="12"/>
        <v>0</v>
      </c>
      <c r="AA78" s="70"/>
      <c r="AB78" s="70"/>
      <c r="AC78" s="70"/>
      <c r="AD78" s="70"/>
      <c r="AE78" s="70"/>
      <c r="AF78" s="70"/>
      <c r="AG78" s="70"/>
      <c r="AH78" s="70"/>
      <c r="AI78" s="70"/>
      <c r="AJ78" s="70"/>
      <c r="AK78" s="70"/>
      <c r="AL78" s="70"/>
      <c r="AM78" s="70"/>
      <c r="AN78" s="70"/>
      <c r="AO78" s="70"/>
      <c r="AP78" s="70"/>
      <c r="AQ78" s="70"/>
      <c r="AR78" s="70"/>
    </row>
    <row r="81" spans="37:38">
      <c r="AK81"/>
      <c r="AL81"/>
    </row>
    <row r="82" spans="37:38">
      <c r="AK82"/>
      <c r="AL82"/>
    </row>
  </sheetData>
  <autoFilter ref="A8:AR78" xr:uid="{00000000-0009-0000-0000-000000000000}">
    <filterColumn colId="9">
      <filters>
        <filter val="3.2.4"/>
      </filters>
    </filterColumn>
  </autoFilter>
  <mergeCells count="5">
    <mergeCell ref="V4:X4"/>
    <mergeCell ref="AD4:AG4"/>
    <mergeCell ref="AH4:AK4"/>
    <mergeCell ref="A2:AO2"/>
    <mergeCell ref="A3:AO3"/>
  </mergeCells>
  <conditionalFormatting sqref="AQ9:AR77">
    <cfRule type="cellIs" dxfId="3" priority="10" stopIfTrue="1" operator="between">
      <formula>4</formula>
      <formula>5</formula>
    </cfRule>
    <cfRule type="cellIs" dxfId="2" priority="11" stopIfTrue="1" operator="between">
      <formula>2</formula>
      <formula>3.9</formula>
    </cfRule>
    <cfRule type="cellIs" dxfId="1" priority="12" stopIfTrue="1" operator="lessThanOrEqual">
      <formula>1.9</formula>
    </cfRule>
  </conditionalFormatting>
  <dataValidations xWindow="1400" yWindow="542" count="6">
    <dataValidation type="textLength" allowBlank="1" showInputMessage="1" error="Escriba un texto  Maximo 390 Caracteres" promptTitle="Cualquier contenido Maximo 390 Caracteres" prompt=" Registre aspectos importantes a considerar. (MÁX. 390 CARACTERES)" sqref="AI37:AI43 AI44:AJ44 AF11:AH11 AH12:AH20 AE45:AJ77 AE12:AG25 AE26:AH26 AE9:AH10 AI9:AI26 AJ9:AJ43 AI30:AI34 AE29:AG44 AH29:AH33" xr:uid="{00000000-0002-0000-0000-00000B000000}">
      <formula1>0</formula1>
      <formula2>390</formula2>
    </dataValidation>
    <dataValidation type="whole" operator="greaterThanOrEqual" allowBlank="1" showInputMessage="1" showErrorMessage="1" sqref="R10:R77" xr:uid="{00000000-0002-0000-0000-000000000000}">
      <formula1>1</formula1>
    </dataValidation>
    <dataValidation type="list" allowBlank="1" showInputMessage="1" showErrorMessage="1" errorTitle="Entrada no válida" error="Por favor seleccione un elemento de la lista" promptTitle="Seleccione un elemento de la lista" prompt=" Seleccione de la lista si registra la SUSCRIPCIÓN, ó el AVANCE (SEGUIMIENTO) del Plan de Mejoramiento." sqref="I9:I77" xr:uid="{00000000-0002-0000-0000-000001000000}">
      <formula1>$A$349864:$A$349866</formula1>
    </dataValidation>
    <dataValidation type="decimal" allowBlank="1" showInputMessage="1" showErrorMessage="1" errorTitle="Entrada no válida" error="Por favor escriba un número" promptTitle="Escriba un número en esta casilla" prompt=" Registre EN NÚMERO el avance fisico a la fecha de corte del informe, respecto a las cantidades de las unidades de medida. (Únicamente para AVANCE ó SEGUIMIENTO del Plan de Mejoramiento)" sqref="W9:W77" xr:uid="{00000000-0002-0000-0000-00000C000000}">
      <formula1>-9223372036854770000</formula1>
      <formula2>9223372036854770000</formula2>
    </dataValidation>
    <dataValidation type="list" allowBlank="1" showInputMessage="1" showErrorMessage="1" sqref="AQ9:AR77" xr:uid="{00000000-0002-0000-0000-00000F000000}">
      <formula1>"1,3,5"</formula1>
    </dataValidation>
    <dataValidation type="decimal" allowBlank="1" showInputMessage="1" showErrorMessage="1" errorTitle="Entrada no válida" error="Por favor escriba un número" promptTitle="Escriba un número en esta casilla" prompt=" Registre el numero de semanas que existen entre las fecha de inicio y la fecha final de la actividad." sqref="U9:U77" xr:uid="{C9326352-A42F-40C2-898B-460B5912C50E}">
      <formula1>-9223372036854770000</formula1>
      <formula2>9223372036854770000</formula2>
    </dataValidation>
  </dataValidations>
  <pageMargins left="0.70866141732283472" right="0.70866141732283472" top="0.74803149606299213" bottom="0.74803149606299213" header="0.31496062992125984" footer="0.31496062992125984"/>
  <pageSetup orientation="landscape" r:id="rId1"/>
  <headerFooter>
    <oddFooter xml:space="preserve">&amp;L&amp;6MSM-PR-03-FR-03 VERSIÓN 4 12-10-2017
</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631"/>
  <sheetViews>
    <sheetView topLeftCell="A19" workbookViewId="0">
      <selection activeCell="D14" sqref="D14"/>
    </sheetView>
  </sheetViews>
  <sheetFormatPr baseColWidth="10" defaultColWidth="11.42578125" defaultRowHeight="15"/>
  <cols>
    <col min="1" max="2" width="11.42578125" style="6"/>
    <col min="3" max="3" width="17.5703125" style="6" customWidth="1"/>
    <col min="4" max="4" width="28.28515625" style="6" customWidth="1"/>
    <col min="5" max="6" width="11.42578125" style="6"/>
    <col min="7" max="7" width="14.140625" style="6" bestFit="1" customWidth="1"/>
    <col min="8" max="16384" width="11.42578125" style="6"/>
  </cols>
  <sheetData>
    <row r="1" spans="1:17" ht="15.75">
      <c r="A1" s="261" t="s">
        <v>12</v>
      </c>
      <c r="B1" s="261"/>
      <c r="C1" s="261"/>
      <c r="D1" s="261"/>
      <c r="E1" s="261"/>
      <c r="F1" s="261"/>
      <c r="G1" s="261"/>
      <c r="H1" s="261"/>
      <c r="I1" s="261"/>
      <c r="J1" s="261"/>
      <c r="K1" s="261"/>
      <c r="L1" s="261"/>
      <c r="M1" s="261"/>
      <c r="N1" s="261"/>
    </row>
    <row r="2" spans="1:17" ht="15.75">
      <c r="A2" s="261" t="s">
        <v>13</v>
      </c>
      <c r="B2" s="261"/>
      <c r="C2" s="261"/>
      <c r="D2" s="261"/>
      <c r="E2" s="261"/>
      <c r="F2" s="261"/>
      <c r="G2" s="261"/>
      <c r="H2" s="261"/>
      <c r="I2" s="261"/>
      <c r="J2" s="261"/>
      <c r="K2" s="261"/>
      <c r="L2" s="261"/>
      <c r="M2" s="261"/>
      <c r="N2" s="261"/>
    </row>
    <row r="3" spans="1:17" ht="15.75">
      <c r="A3" s="262" t="s">
        <v>14</v>
      </c>
      <c r="B3" s="262"/>
      <c r="C3" s="262"/>
      <c r="D3" s="262"/>
      <c r="E3" s="262"/>
      <c r="F3" s="262"/>
      <c r="G3" s="262"/>
      <c r="H3" s="262"/>
      <c r="I3" s="262"/>
      <c r="J3" s="262"/>
      <c r="K3" s="262"/>
      <c r="L3" s="262"/>
      <c r="M3" s="262"/>
      <c r="N3" s="262"/>
    </row>
    <row r="4" spans="1:17">
      <c r="A4" s="7"/>
      <c r="B4" s="7"/>
      <c r="C4" s="7"/>
      <c r="D4" s="7"/>
      <c r="E4" s="7"/>
      <c r="F4" s="7"/>
      <c r="G4" s="7"/>
      <c r="H4" s="7"/>
      <c r="I4" s="8"/>
      <c r="J4" s="8"/>
      <c r="K4" s="8"/>
      <c r="L4" s="8"/>
      <c r="M4" s="7"/>
      <c r="N4" s="7"/>
    </row>
    <row r="5" spans="1:17" ht="15.75">
      <c r="A5" s="9" t="s">
        <v>15</v>
      </c>
      <c r="B5" s="9"/>
      <c r="C5" s="10"/>
      <c r="D5" s="263" t="s">
        <v>150</v>
      </c>
      <c r="E5" s="263"/>
      <c r="F5" s="263"/>
      <c r="G5" s="263"/>
      <c r="H5" s="263"/>
      <c r="I5" s="263"/>
      <c r="J5" s="11"/>
      <c r="K5" s="11"/>
      <c r="L5" s="11"/>
      <c r="M5" s="12"/>
    </row>
    <row r="6" spans="1:17" ht="15.75">
      <c r="A6" s="9"/>
      <c r="B6" s="9"/>
      <c r="C6" s="10"/>
      <c r="D6" s="260"/>
      <c r="E6" s="260"/>
      <c r="F6" s="260"/>
      <c r="G6" s="260"/>
      <c r="H6" s="260"/>
      <c r="I6" s="260"/>
      <c r="J6" s="13"/>
      <c r="K6" s="13"/>
      <c r="L6" s="13"/>
      <c r="M6" s="14"/>
    </row>
    <row r="7" spans="1:17" ht="15.75">
      <c r="A7" s="9" t="s">
        <v>16</v>
      </c>
      <c r="B7" s="9"/>
      <c r="C7" s="10"/>
      <c r="D7" s="263" t="s">
        <v>582</v>
      </c>
      <c r="E7" s="263"/>
      <c r="F7" s="263"/>
      <c r="G7" s="263"/>
      <c r="H7" s="260"/>
      <c r="I7" s="260"/>
      <c r="J7" s="13"/>
      <c r="K7" s="13"/>
      <c r="L7" s="13"/>
      <c r="M7" s="14"/>
    </row>
    <row r="8" spans="1:17" ht="15.75">
      <c r="A8" s="9"/>
      <c r="B8" s="9"/>
      <c r="C8" s="10"/>
      <c r="D8" s="15"/>
      <c r="E8" s="16"/>
      <c r="F8" s="17"/>
      <c r="G8" s="18"/>
      <c r="H8" s="18"/>
      <c r="I8" s="19"/>
      <c r="J8" s="19"/>
      <c r="K8" s="19"/>
      <c r="L8" s="19"/>
      <c r="M8" s="14"/>
    </row>
    <row r="9" spans="1:17" ht="15.75">
      <c r="A9" s="9" t="s">
        <v>17</v>
      </c>
      <c r="B9" s="9"/>
      <c r="C9" s="10"/>
      <c r="D9" s="259">
        <v>899999062</v>
      </c>
      <c r="E9" s="259"/>
      <c r="F9" s="260"/>
      <c r="G9" s="260"/>
      <c r="H9" s="260"/>
      <c r="I9" s="260"/>
      <c r="J9" s="13"/>
      <c r="K9" s="13"/>
      <c r="L9" s="13"/>
      <c r="M9" s="14"/>
    </row>
    <row r="10" spans="1:17" ht="15.75">
      <c r="A10" s="9"/>
      <c r="B10" s="9"/>
      <c r="C10" s="10"/>
      <c r="D10" s="20"/>
      <c r="E10" s="21"/>
      <c r="F10" s="17"/>
      <c r="G10" s="18"/>
      <c r="H10" s="18"/>
      <c r="I10" s="19"/>
      <c r="J10" s="19"/>
      <c r="K10" s="19"/>
      <c r="L10" s="19"/>
      <c r="M10" s="14"/>
    </row>
    <row r="11" spans="1:17" ht="15.75">
      <c r="A11" s="271" t="s">
        <v>18</v>
      </c>
      <c r="B11" s="271"/>
      <c r="C11" s="271"/>
      <c r="D11" s="263">
        <v>2018</v>
      </c>
      <c r="E11" s="263"/>
      <c r="F11" s="263"/>
      <c r="G11" s="260"/>
      <c r="H11" s="260"/>
      <c r="I11" s="260"/>
      <c r="J11" s="13"/>
      <c r="K11" s="13"/>
      <c r="L11" s="13"/>
      <c r="M11" s="22"/>
    </row>
    <row r="12" spans="1:17" ht="15.75">
      <c r="A12" s="23"/>
      <c r="B12" s="23"/>
      <c r="C12" s="23"/>
      <c r="D12" s="272"/>
      <c r="E12" s="260"/>
      <c r="F12" s="260"/>
      <c r="G12" s="260"/>
      <c r="H12" s="260"/>
      <c r="I12" s="260"/>
      <c r="J12" s="13"/>
      <c r="K12" s="13"/>
      <c r="L12" s="13"/>
      <c r="M12" s="22"/>
    </row>
    <row r="13" spans="1:17" ht="15.75">
      <c r="A13" s="271" t="s">
        <v>19</v>
      </c>
      <c r="B13" s="271"/>
      <c r="C13" s="271"/>
      <c r="D13" s="263" t="s">
        <v>583</v>
      </c>
      <c r="E13" s="263"/>
      <c r="F13" s="263"/>
      <c r="G13" s="263"/>
      <c r="H13" s="263"/>
      <c r="I13" s="263"/>
      <c r="J13" s="11"/>
      <c r="K13" s="11"/>
      <c r="L13" s="11"/>
      <c r="M13" s="7"/>
    </row>
    <row r="14" spans="1:17" ht="15.75">
      <c r="A14" s="23"/>
      <c r="B14" s="23"/>
      <c r="C14" s="23"/>
      <c r="D14" s="11"/>
      <c r="E14" s="11"/>
      <c r="F14" s="17"/>
      <c r="G14" s="24"/>
      <c r="H14" s="24"/>
      <c r="I14" s="25"/>
      <c r="J14" s="25"/>
      <c r="K14" s="25"/>
      <c r="L14" s="25"/>
      <c r="M14" s="7"/>
      <c r="Q14" s="68"/>
    </row>
    <row r="15" spans="1:17" ht="15.75">
      <c r="A15" s="271" t="s">
        <v>20</v>
      </c>
      <c r="B15" s="271"/>
      <c r="C15" s="271"/>
      <c r="D15" s="273">
        <f>'126PE01-PR08-F2'!Y4</f>
        <v>43373</v>
      </c>
      <c r="E15" s="273"/>
      <c r="F15" s="274"/>
      <c r="G15" s="274"/>
      <c r="H15" s="274"/>
      <c r="I15" s="274"/>
      <c r="J15" s="26"/>
      <c r="K15" s="26"/>
      <c r="L15" s="26"/>
      <c r="M15" s="7"/>
      <c r="Q15" s="68"/>
    </row>
    <row r="16" spans="1:17">
      <c r="Q16" s="68"/>
    </row>
    <row r="17" spans="1:17" ht="20.25">
      <c r="A17" s="264"/>
      <c r="B17" s="264"/>
      <c r="C17" s="264"/>
      <c r="D17" s="264"/>
      <c r="E17" s="264"/>
      <c r="F17" s="264"/>
      <c r="G17" s="264"/>
      <c r="H17" s="264"/>
      <c r="I17" s="264"/>
      <c r="J17" s="264"/>
      <c r="K17" s="264"/>
      <c r="L17" s="264"/>
      <c r="M17" s="264"/>
      <c r="N17" s="264"/>
      <c r="Q17" s="68"/>
    </row>
    <row r="18" spans="1:17">
      <c r="C18" s="27"/>
      <c r="D18" s="27"/>
      <c r="E18" s="27"/>
      <c r="F18" s="27"/>
      <c r="G18" s="27"/>
      <c r="H18" s="27"/>
      <c r="I18" s="28"/>
      <c r="J18" s="28"/>
      <c r="K18" s="28"/>
      <c r="L18" s="28"/>
      <c r="M18" s="29"/>
      <c r="Q18" s="68"/>
    </row>
    <row r="19" spans="1:17">
      <c r="C19" s="265" t="s">
        <v>573</v>
      </c>
      <c r="D19" s="266"/>
      <c r="E19" s="266"/>
      <c r="F19" s="266"/>
      <c r="G19" s="266"/>
      <c r="H19" s="267"/>
      <c r="I19" s="28"/>
      <c r="J19" s="28"/>
      <c r="K19" s="28"/>
      <c r="L19" s="28"/>
      <c r="Q19" s="68"/>
    </row>
    <row r="20" spans="1:17">
      <c r="C20" s="268"/>
      <c r="D20" s="269"/>
      <c r="E20" s="269"/>
      <c r="F20" s="269"/>
      <c r="G20" s="269"/>
      <c r="H20" s="270"/>
      <c r="I20" s="28"/>
      <c r="J20" s="28"/>
      <c r="K20" s="28"/>
      <c r="L20" s="28"/>
      <c r="Q20" s="68"/>
    </row>
    <row r="21" spans="1:17">
      <c r="C21" s="268"/>
      <c r="D21" s="269"/>
      <c r="E21" s="269"/>
      <c r="F21" s="269"/>
      <c r="G21" s="269"/>
      <c r="H21" s="270"/>
      <c r="I21" s="28"/>
      <c r="J21" s="28"/>
      <c r="K21" s="28"/>
      <c r="L21" s="28"/>
      <c r="N21" s="30"/>
      <c r="Q21" s="68"/>
    </row>
    <row r="22" spans="1:17" ht="15.75">
      <c r="C22" s="31" t="s">
        <v>21</v>
      </c>
      <c r="D22" s="32"/>
      <c r="E22" s="32"/>
      <c r="F22" s="32"/>
      <c r="G22" s="32"/>
      <c r="H22" s="33"/>
      <c r="I22" s="28"/>
      <c r="J22" s="28"/>
      <c r="K22" s="28"/>
      <c r="L22" s="28"/>
      <c r="N22" s="30"/>
      <c r="Q22" s="68"/>
    </row>
    <row r="23" spans="1:17" ht="15.75">
      <c r="C23" s="31"/>
      <c r="D23" s="32"/>
      <c r="E23" s="32"/>
      <c r="F23" s="32"/>
      <c r="G23" s="32"/>
      <c r="H23" s="33"/>
      <c r="I23" s="28"/>
      <c r="J23" s="28"/>
      <c r="K23" s="28"/>
      <c r="L23" s="28"/>
      <c r="N23" s="34"/>
      <c r="Q23" s="68"/>
    </row>
    <row r="24" spans="1:17" ht="15.75">
      <c r="C24" s="31" t="s">
        <v>22</v>
      </c>
      <c r="D24" s="32"/>
      <c r="E24" s="35" t="s">
        <v>23</v>
      </c>
      <c r="F24" s="36"/>
      <c r="G24" s="77">
        <f>'126PE01-PR08-F2'!Z78</f>
        <v>0</v>
      </c>
      <c r="H24" s="33"/>
      <c r="Q24" s="68"/>
    </row>
    <row r="25" spans="1:17" ht="15.75">
      <c r="C25" s="31" t="s">
        <v>24</v>
      </c>
      <c r="D25" s="32"/>
      <c r="E25" s="37" t="s">
        <v>25</v>
      </c>
      <c r="F25" s="38"/>
      <c r="G25" s="78">
        <f>'126PE01-PR08-F2'!U78</f>
        <v>2911.0000000000009</v>
      </c>
      <c r="H25" s="33"/>
      <c r="Q25" s="68"/>
    </row>
    <row r="26" spans="1:17" ht="15.75">
      <c r="C26" s="31" t="s">
        <v>108</v>
      </c>
      <c r="D26" s="32"/>
      <c r="E26" s="35" t="s">
        <v>26</v>
      </c>
      <c r="F26" s="36"/>
      <c r="G26" s="53">
        <f>IF('126PE01-PR08-F2'!Y78=0,0,'126PE01-PR08-F2'!Y78/G24)</f>
        <v>0</v>
      </c>
      <c r="H26" s="39"/>
      <c r="N26" s="40"/>
      <c r="O26" s="40"/>
      <c r="P26" s="40"/>
      <c r="Q26" s="68"/>
    </row>
    <row r="27" spans="1:17" ht="15.75">
      <c r="C27" s="31" t="s">
        <v>27</v>
      </c>
      <c r="D27" s="32"/>
      <c r="E27" s="35" t="s">
        <v>28</v>
      </c>
      <c r="F27" s="36"/>
      <c r="G27" s="53">
        <f>IF('126PE01-PR08-F2'!X78=0,0,'126PE01-PR08-F2'!X78/G25)</f>
        <v>0.35438975315306454</v>
      </c>
      <c r="H27" s="41"/>
      <c r="M27" s="42"/>
      <c r="N27" s="43"/>
      <c r="Q27" s="68"/>
    </row>
    <row r="28" spans="1:17">
      <c r="C28" s="44"/>
      <c r="D28" s="45"/>
      <c r="E28" s="46"/>
      <c r="F28" s="47"/>
      <c r="G28" s="48"/>
      <c r="H28" s="49"/>
      <c r="M28" s="42"/>
      <c r="N28" s="43"/>
      <c r="Q28" s="68"/>
    </row>
    <row r="29" spans="1:17">
      <c r="M29" s="42"/>
      <c r="Q29" s="68"/>
    </row>
    <row r="30" spans="1:17">
      <c r="Q30" s="68"/>
    </row>
    <row r="31" spans="1:17">
      <c r="Q31" s="68"/>
    </row>
    <row r="32" spans="1:17">
      <c r="C32" s="4"/>
      <c r="D32" s="4"/>
      <c r="Q32" s="68"/>
    </row>
    <row r="33" spans="3:17">
      <c r="C33" s="51"/>
      <c r="D33" s="5"/>
      <c r="Q33" s="68"/>
    </row>
    <row r="34" spans="3:17">
      <c r="C34" s="52"/>
      <c r="D34" s="5"/>
      <c r="Q34" s="68"/>
    </row>
    <row r="35" spans="3:17">
      <c r="C35" s="52"/>
      <c r="D35" s="5"/>
      <c r="Q35" s="68"/>
    </row>
    <row r="36" spans="3:17">
      <c r="C36" s="51"/>
      <c r="D36" s="5"/>
      <c r="Q36" s="68"/>
    </row>
    <row r="37" spans="3:17">
      <c r="C37" s="52"/>
      <c r="D37" s="5"/>
      <c r="Q37" s="68"/>
    </row>
    <row r="38" spans="3:17">
      <c r="C38" s="52"/>
      <c r="D38" s="5"/>
      <c r="Q38" s="68"/>
    </row>
    <row r="39" spans="3:17">
      <c r="C39" s="51"/>
      <c r="D39" s="5"/>
      <c r="Q39" s="68"/>
    </row>
    <row r="40" spans="3:17">
      <c r="C40" s="52"/>
      <c r="D40" s="5"/>
      <c r="Q40" s="68"/>
    </row>
    <row r="41" spans="3:17">
      <c r="C41" s="52"/>
      <c r="D41" s="5"/>
      <c r="Q41" s="68"/>
    </row>
    <row r="42" spans="3:17">
      <c r="C42" s="51"/>
      <c r="D42" s="5"/>
      <c r="Q42" s="68"/>
    </row>
    <row r="43" spans="3:17">
      <c r="C43"/>
      <c r="D43"/>
      <c r="Q43" s="68"/>
    </row>
    <row r="44" spans="3:17">
      <c r="C44"/>
      <c r="D44"/>
      <c r="Q44" s="68"/>
    </row>
    <row r="45" spans="3:17">
      <c r="C45"/>
      <c r="D45"/>
      <c r="Q45" s="68"/>
    </row>
    <row r="46" spans="3:17">
      <c r="C46"/>
      <c r="D46"/>
      <c r="Q46" s="68"/>
    </row>
    <row r="47" spans="3:17">
      <c r="C47"/>
      <c r="D47"/>
      <c r="Q47" s="68"/>
    </row>
    <row r="48" spans="3:17">
      <c r="C48"/>
      <c r="D48"/>
      <c r="Q48" s="68"/>
    </row>
    <row r="49" spans="3:17">
      <c r="C49"/>
      <c r="D49"/>
      <c r="Q49" s="68"/>
    </row>
    <row r="50" spans="3:17">
      <c r="Q50" s="68"/>
    </row>
    <row r="51" spans="3:17">
      <c r="Q51" s="68"/>
    </row>
    <row r="52" spans="3:17">
      <c r="Q52" s="68"/>
    </row>
    <row r="53" spans="3:17">
      <c r="Q53" s="68"/>
    </row>
    <row r="54" spans="3:17">
      <c r="Q54" s="68"/>
    </row>
    <row r="55" spans="3:17">
      <c r="Q55" s="68"/>
    </row>
    <row r="56" spans="3:17">
      <c r="Q56" s="68"/>
    </row>
    <row r="57" spans="3:17">
      <c r="Q57" s="68"/>
    </row>
    <row r="58" spans="3:17">
      <c r="Q58" s="68"/>
    </row>
    <row r="59" spans="3:17">
      <c r="Q59" s="68"/>
    </row>
    <row r="60" spans="3:17">
      <c r="Q60" s="68"/>
    </row>
    <row r="61" spans="3:17">
      <c r="Q61" s="68"/>
    </row>
    <row r="62" spans="3:17">
      <c r="Q62" s="68"/>
    </row>
    <row r="63" spans="3:17">
      <c r="Q63" s="68"/>
    </row>
    <row r="64" spans="3:17">
      <c r="Q64" s="68"/>
    </row>
    <row r="65" spans="17:17">
      <c r="Q65" s="68"/>
    </row>
    <row r="66" spans="17:17">
      <c r="Q66" s="68"/>
    </row>
    <row r="67" spans="17:17">
      <c r="Q67" s="68"/>
    </row>
    <row r="68" spans="17:17">
      <c r="Q68" s="68"/>
    </row>
    <row r="69" spans="17:17">
      <c r="Q69" s="68"/>
    </row>
    <row r="70" spans="17:17">
      <c r="Q70" s="68"/>
    </row>
    <row r="71" spans="17:17">
      <c r="Q71" s="68"/>
    </row>
    <row r="72" spans="17:17">
      <c r="Q72" s="68"/>
    </row>
    <row r="73" spans="17:17">
      <c r="Q73" s="68"/>
    </row>
    <row r="74" spans="17:17">
      <c r="Q74" s="68"/>
    </row>
    <row r="75" spans="17:17">
      <c r="Q75" s="68"/>
    </row>
    <row r="76" spans="17:17">
      <c r="Q76" s="68"/>
    </row>
    <row r="77" spans="17:17">
      <c r="Q77" s="68"/>
    </row>
    <row r="78" spans="17:17">
      <c r="Q78" s="68"/>
    </row>
    <row r="79" spans="17:17">
      <c r="Q79" s="68"/>
    </row>
    <row r="80" spans="17:17">
      <c r="Q80" s="68"/>
    </row>
    <row r="81" spans="17:17">
      <c r="Q81" s="68"/>
    </row>
    <row r="82" spans="17:17">
      <c r="Q82" s="68"/>
    </row>
    <row r="83" spans="17:17">
      <c r="Q83" s="68"/>
    </row>
    <row r="84" spans="17:17">
      <c r="Q84" s="68"/>
    </row>
    <row r="85" spans="17:17">
      <c r="Q85" s="68"/>
    </row>
    <row r="86" spans="17:17">
      <c r="Q86" s="68"/>
    </row>
    <row r="87" spans="17:17">
      <c r="Q87" s="68"/>
    </row>
    <row r="88" spans="17:17">
      <c r="Q88" s="68"/>
    </row>
    <row r="89" spans="17:17">
      <c r="Q89" s="68"/>
    </row>
    <row r="90" spans="17:17">
      <c r="Q90" s="68"/>
    </row>
    <row r="91" spans="17:17">
      <c r="Q91" s="68"/>
    </row>
    <row r="92" spans="17:17">
      <c r="Q92" s="68"/>
    </row>
    <row r="93" spans="17:17">
      <c r="Q93" s="68"/>
    </row>
    <row r="94" spans="17:17">
      <c r="Q94" s="68"/>
    </row>
    <row r="95" spans="17:17">
      <c r="Q95" s="68"/>
    </row>
    <row r="96" spans="17:17">
      <c r="Q96" s="68"/>
    </row>
    <row r="97" spans="17:17">
      <c r="Q97" s="68"/>
    </row>
    <row r="98" spans="17:17">
      <c r="Q98" s="68"/>
    </row>
    <row r="99" spans="17:17">
      <c r="Q99" s="68"/>
    </row>
    <row r="100" spans="17:17">
      <c r="Q100" s="68"/>
    </row>
    <row r="101" spans="17:17">
      <c r="Q101" s="68"/>
    </row>
    <row r="102" spans="17:17">
      <c r="Q102" s="68"/>
    </row>
    <row r="103" spans="17:17">
      <c r="Q103" s="68"/>
    </row>
    <row r="104" spans="17:17">
      <c r="Q104" s="68"/>
    </row>
    <row r="105" spans="17:17">
      <c r="Q105" s="68"/>
    </row>
    <row r="106" spans="17:17">
      <c r="Q106" s="68"/>
    </row>
    <row r="107" spans="17:17">
      <c r="Q107" s="68"/>
    </row>
    <row r="108" spans="17:17">
      <c r="Q108" s="68"/>
    </row>
    <row r="109" spans="17:17">
      <c r="Q109" s="68"/>
    </row>
    <row r="110" spans="17:17">
      <c r="Q110" s="68"/>
    </row>
    <row r="111" spans="17:17">
      <c r="Q111" s="68"/>
    </row>
    <row r="112" spans="17:17">
      <c r="Q112" s="68"/>
    </row>
    <row r="113" spans="17:17">
      <c r="Q113" s="68"/>
    </row>
    <row r="114" spans="17:17">
      <c r="Q114" s="68"/>
    </row>
    <row r="115" spans="17:17">
      <c r="Q115" s="68"/>
    </row>
    <row r="116" spans="17:17">
      <c r="Q116" s="68"/>
    </row>
    <row r="117" spans="17:17">
      <c r="Q117" s="68"/>
    </row>
    <row r="118" spans="17:17">
      <c r="Q118" s="68"/>
    </row>
    <row r="119" spans="17:17">
      <c r="Q119" s="68"/>
    </row>
    <row r="120" spans="17:17">
      <c r="Q120" s="68"/>
    </row>
    <row r="121" spans="17:17">
      <c r="Q121" s="68"/>
    </row>
    <row r="122" spans="17:17">
      <c r="Q122" s="68"/>
    </row>
    <row r="123" spans="17:17">
      <c r="Q123" s="68"/>
    </row>
    <row r="124" spans="17:17">
      <c r="Q124" s="68"/>
    </row>
    <row r="125" spans="17:17">
      <c r="Q125" s="68"/>
    </row>
    <row r="126" spans="17:17">
      <c r="Q126" s="68"/>
    </row>
    <row r="127" spans="17:17">
      <c r="Q127" s="68"/>
    </row>
    <row r="128" spans="17:17">
      <c r="Q128" s="68"/>
    </row>
    <row r="129" spans="17:17">
      <c r="Q129" s="68"/>
    </row>
    <row r="130" spans="17:17">
      <c r="Q130" s="68"/>
    </row>
    <row r="131" spans="17:17">
      <c r="Q131" s="68"/>
    </row>
    <row r="132" spans="17:17">
      <c r="Q132" s="68"/>
    </row>
    <row r="133" spans="17:17">
      <c r="Q133" s="68"/>
    </row>
    <row r="134" spans="17:17">
      <c r="Q134" s="68"/>
    </row>
    <row r="135" spans="17:17">
      <c r="Q135" s="68"/>
    </row>
    <row r="136" spans="17:17">
      <c r="Q136" s="68"/>
    </row>
    <row r="137" spans="17:17">
      <c r="Q137" s="68"/>
    </row>
    <row r="138" spans="17:17">
      <c r="Q138" s="68"/>
    </row>
    <row r="139" spans="17:17">
      <c r="Q139" s="68"/>
    </row>
    <row r="140" spans="17:17">
      <c r="Q140" s="68"/>
    </row>
    <row r="141" spans="17:17">
      <c r="Q141" s="68"/>
    </row>
    <row r="142" spans="17:17">
      <c r="Q142" s="68"/>
    </row>
    <row r="143" spans="17:17">
      <c r="Q143" s="68"/>
    </row>
    <row r="144" spans="17:17">
      <c r="Q144" s="68"/>
    </row>
    <row r="145" spans="17:17">
      <c r="Q145" s="68"/>
    </row>
    <row r="146" spans="17:17">
      <c r="Q146" s="68"/>
    </row>
    <row r="147" spans="17:17">
      <c r="Q147" s="68"/>
    </row>
    <row r="148" spans="17:17">
      <c r="Q148" s="68"/>
    </row>
    <row r="149" spans="17:17">
      <c r="Q149" s="68"/>
    </row>
    <row r="150" spans="17:17">
      <c r="Q150" s="68"/>
    </row>
    <row r="151" spans="17:17">
      <c r="Q151" s="68"/>
    </row>
    <row r="152" spans="17:17">
      <c r="Q152" s="68"/>
    </row>
    <row r="153" spans="17:17">
      <c r="Q153" s="68"/>
    </row>
    <row r="154" spans="17:17">
      <c r="Q154" s="68"/>
    </row>
    <row r="155" spans="17:17">
      <c r="Q155" s="68"/>
    </row>
    <row r="156" spans="17:17">
      <c r="Q156" s="68"/>
    </row>
    <row r="157" spans="17:17">
      <c r="Q157" s="68"/>
    </row>
    <row r="158" spans="17:17">
      <c r="Q158" s="68"/>
    </row>
    <row r="159" spans="17:17">
      <c r="Q159" s="68"/>
    </row>
    <row r="160" spans="17:17">
      <c r="Q160" s="68"/>
    </row>
    <row r="161" spans="17:17">
      <c r="Q161" s="68"/>
    </row>
    <row r="162" spans="17:17">
      <c r="Q162" s="68"/>
    </row>
    <row r="163" spans="17:17">
      <c r="Q163" s="68"/>
    </row>
    <row r="164" spans="17:17">
      <c r="Q164" s="68"/>
    </row>
    <row r="165" spans="17:17">
      <c r="Q165" s="68"/>
    </row>
    <row r="166" spans="17:17">
      <c r="Q166" s="68"/>
    </row>
    <row r="167" spans="17:17">
      <c r="Q167" s="68"/>
    </row>
    <row r="168" spans="17:17">
      <c r="Q168" s="68"/>
    </row>
    <row r="169" spans="17:17">
      <c r="Q169" s="68"/>
    </row>
    <row r="170" spans="17:17">
      <c r="Q170" s="68"/>
    </row>
    <row r="171" spans="17:17">
      <c r="Q171" s="68"/>
    </row>
    <row r="172" spans="17:17">
      <c r="Q172" s="68"/>
    </row>
    <row r="173" spans="17:17">
      <c r="Q173" s="68"/>
    </row>
    <row r="174" spans="17:17">
      <c r="Q174" s="68"/>
    </row>
    <row r="175" spans="17:17">
      <c r="Q175" s="68"/>
    </row>
    <row r="176" spans="17:17">
      <c r="Q176" s="68"/>
    </row>
    <row r="177" spans="17:17">
      <c r="Q177" s="68"/>
    </row>
    <row r="178" spans="17:17">
      <c r="Q178" s="68"/>
    </row>
    <row r="179" spans="17:17">
      <c r="Q179" s="68"/>
    </row>
    <row r="180" spans="17:17">
      <c r="Q180" s="68"/>
    </row>
    <row r="181" spans="17:17">
      <c r="Q181" s="68"/>
    </row>
    <row r="182" spans="17:17">
      <c r="Q182" s="68"/>
    </row>
    <row r="183" spans="17:17">
      <c r="Q183" s="68"/>
    </row>
    <row r="184" spans="17:17">
      <c r="Q184" s="68"/>
    </row>
    <row r="185" spans="17:17">
      <c r="Q185" s="68"/>
    </row>
    <row r="186" spans="17:17">
      <c r="Q186" s="68"/>
    </row>
    <row r="187" spans="17:17">
      <c r="Q187" s="68"/>
    </row>
    <row r="188" spans="17:17">
      <c r="Q188" s="68"/>
    </row>
    <row r="189" spans="17:17">
      <c r="Q189" s="68"/>
    </row>
    <row r="190" spans="17:17">
      <c r="Q190" s="68"/>
    </row>
    <row r="191" spans="17:17">
      <c r="Q191" s="68"/>
    </row>
    <row r="192" spans="17:17">
      <c r="Q192" s="68"/>
    </row>
    <row r="193" spans="17:17">
      <c r="Q193" s="68"/>
    </row>
    <row r="194" spans="17:17">
      <c r="Q194" s="68"/>
    </row>
    <row r="195" spans="17:17">
      <c r="Q195" s="68"/>
    </row>
    <row r="196" spans="17:17">
      <c r="Q196" s="68"/>
    </row>
    <row r="197" spans="17:17">
      <c r="Q197" s="68"/>
    </row>
    <row r="198" spans="17:17">
      <c r="Q198" s="68"/>
    </row>
    <row r="199" spans="17:17">
      <c r="Q199" s="68"/>
    </row>
    <row r="200" spans="17:17">
      <c r="Q200" s="68"/>
    </row>
    <row r="201" spans="17:17">
      <c r="Q201" s="68"/>
    </row>
    <row r="202" spans="17:17">
      <c r="Q202" s="68"/>
    </row>
    <row r="203" spans="17:17">
      <c r="Q203" s="68"/>
    </row>
    <row r="204" spans="17:17">
      <c r="Q204" s="68"/>
    </row>
    <row r="205" spans="17:17">
      <c r="Q205" s="68"/>
    </row>
    <row r="206" spans="17:17">
      <c r="Q206" s="68"/>
    </row>
    <row r="207" spans="17:17">
      <c r="Q207" s="68"/>
    </row>
    <row r="208" spans="17:17">
      <c r="Q208" s="68"/>
    </row>
    <row r="209" spans="17:17">
      <c r="Q209" s="68"/>
    </row>
    <row r="210" spans="17:17">
      <c r="Q210" s="68"/>
    </row>
    <row r="211" spans="17:17">
      <c r="Q211" s="68"/>
    </row>
    <row r="212" spans="17:17">
      <c r="Q212" s="68"/>
    </row>
    <row r="213" spans="17:17">
      <c r="Q213" s="68"/>
    </row>
    <row r="214" spans="17:17">
      <c r="Q214" s="68"/>
    </row>
    <row r="215" spans="17:17">
      <c r="Q215" s="68"/>
    </row>
    <row r="216" spans="17:17">
      <c r="Q216" s="68"/>
    </row>
    <row r="217" spans="17:17">
      <c r="Q217" s="68"/>
    </row>
    <row r="218" spans="17:17">
      <c r="Q218" s="68"/>
    </row>
    <row r="219" spans="17:17">
      <c r="Q219" s="68"/>
    </row>
    <row r="220" spans="17:17">
      <c r="Q220" s="68"/>
    </row>
    <row r="221" spans="17:17">
      <c r="Q221" s="68"/>
    </row>
    <row r="222" spans="17:17">
      <c r="Q222" s="68"/>
    </row>
    <row r="223" spans="17:17">
      <c r="Q223" s="68"/>
    </row>
    <row r="224" spans="17:17">
      <c r="Q224" s="68"/>
    </row>
    <row r="225" spans="17:17">
      <c r="Q225" s="68"/>
    </row>
    <row r="226" spans="17:17">
      <c r="Q226" s="68"/>
    </row>
    <row r="227" spans="17:17">
      <c r="Q227" s="68"/>
    </row>
    <row r="228" spans="17:17">
      <c r="Q228" s="68"/>
    </row>
    <row r="229" spans="17:17">
      <c r="Q229" s="68"/>
    </row>
    <row r="230" spans="17:17">
      <c r="Q230" s="68"/>
    </row>
    <row r="231" spans="17:17">
      <c r="Q231" s="68"/>
    </row>
    <row r="232" spans="17:17">
      <c r="Q232" s="68"/>
    </row>
    <row r="233" spans="17:17">
      <c r="Q233" s="68"/>
    </row>
    <row r="234" spans="17:17">
      <c r="Q234" s="68"/>
    </row>
    <row r="235" spans="17:17">
      <c r="Q235" s="68"/>
    </row>
    <row r="236" spans="17:17">
      <c r="Q236" s="68"/>
    </row>
    <row r="237" spans="17:17">
      <c r="Q237" s="68"/>
    </row>
    <row r="238" spans="17:17">
      <c r="Q238" s="68"/>
    </row>
    <row r="239" spans="17:17">
      <c r="Q239" s="68"/>
    </row>
    <row r="240" spans="17:17">
      <c r="Q240" s="68"/>
    </row>
    <row r="241" spans="17:17">
      <c r="Q241" s="68"/>
    </row>
    <row r="242" spans="17:17">
      <c r="Q242" s="68"/>
    </row>
    <row r="243" spans="17:17">
      <c r="Q243" s="68"/>
    </row>
    <row r="244" spans="17:17">
      <c r="Q244" s="68"/>
    </row>
    <row r="245" spans="17:17">
      <c r="Q245" s="68"/>
    </row>
    <row r="246" spans="17:17">
      <c r="Q246" s="68"/>
    </row>
    <row r="247" spans="17:17">
      <c r="Q247" s="68"/>
    </row>
    <row r="248" spans="17:17">
      <c r="Q248" s="68"/>
    </row>
    <row r="249" spans="17:17">
      <c r="Q249" s="68"/>
    </row>
    <row r="250" spans="17:17">
      <c r="Q250" s="68"/>
    </row>
    <row r="251" spans="17:17">
      <c r="Q251" s="68"/>
    </row>
    <row r="252" spans="17:17">
      <c r="Q252" s="68"/>
    </row>
    <row r="253" spans="17:17">
      <c r="Q253" s="68"/>
    </row>
    <row r="254" spans="17:17">
      <c r="Q254" s="68"/>
    </row>
    <row r="255" spans="17:17">
      <c r="Q255" s="68"/>
    </row>
    <row r="256" spans="17:17">
      <c r="Q256" s="68"/>
    </row>
    <row r="257" spans="17:17">
      <c r="Q257" s="68"/>
    </row>
    <row r="258" spans="17:17">
      <c r="Q258" s="68"/>
    </row>
    <row r="259" spans="17:17">
      <c r="Q259" s="68"/>
    </row>
    <row r="260" spans="17:17">
      <c r="Q260" s="68"/>
    </row>
    <row r="261" spans="17:17">
      <c r="Q261" s="68"/>
    </row>
    <row r="262" spans="17:17">
      <c r="Q262" s="68"/>
    </row>
    <row r="263" spans="17:17">
      <c r="Q263" s="68"/>
    </row>
    <row r="264" spans="17:17">
      <c r="Q264" s="68"/>
    </row>
    <row r="265" spans="17:17">
      <c r="Q265" s="68"/>
    </row>
    <row r="266" spans="17:17">
      <c r="Q266" s="68"/>
    </row>
    <row r="267" spans="17:17">
      <c r="Q267" s="68"/>
    </row>
    <row r="268" spans="17:17">
      <c r="Q268" s="68"/>
    </row>
    <row r="269" spans="17:17">
      <c r="Q269" s="68"/>
    </row>
    <row r="270" spans="17:17">
      <c r="Q270" s="68"/>
    </row>
    <row r="271" spans="17:17">
      <c r="Q271" s="68"/>
    </row>
    <row r="272" spans="17:17">
      <c r="Q272" s="68"/>
    </row>
    <row r="273" spans="17:17">
      <c r="Q273" s="68"/>
    </row>
    <row r="274" spans="17:17">
      <c r="Q274" s="68"/>
    </row>
    <row r="275" spans="17:17">
      <c r="Q275" s="68"/>
    </row>
    <row r="276" spans="17:17">
      <c r="Q276" s="68"/>
    </row>
    <row r="277" spans="17:17">
      <c r="Q277" s="68"/>
    </row>
    <row r="278" spans="17:17">
      <c r="Q278" s="68"/>
    </row>
    <row r="279" spans="17:17">
      <c r="Q279" s="68"/>
    </row>
    <row r="280" spans="17:17">
      <c r="Q280" s="68"/>
    </row>
    <row r="281" spans="17:17">
      <c r="Q281" s="68"/>
    </row>
    <row r="282" spans="17:17">
      <c r="Q282" s="68"/>
    </row>
    <row r="283" spans="17:17">
      <c r="Q283" s="68"/>
    </row>
    <row r="284" spans="17:17">
      <c r="Q284" s="68"/>
    </row>
    <row r="285" spans="17:17">
      <c r="Q285" s="68"/>
    </row>
    <row r="286" spans="17:17">
      <c r="Q286" s="68"/>
    </row>
    <row r="287" spans="17:17">
      <c r="Q287" s="68"/>
    </row>
    <row r="288" spans="17:17">
      <c r="Q288" s="68"/>
    </row>
    <row r="289" spans="17:17">
      <c r="Q289" s="68"/>
    </row>
    <row r="290" spans="17:17">
      <c r="Q290" s="68"/>
    </row>
    <row r="291" spans="17:17">
      <c r="Q291" s="68"/>
    </row>
    <row r="292" spans="17:17">
      <c r="Q292" s="68"/>
    </row>
    <row r="293" spans="17:17">
      <c r="Q293" s="68"/>
    </row>
    <row r="294" spans="17:17">
      <c r="Q294" s="68"/>
    </row>
    <row r="295" spans="17:17">
      <c r="Q295" s="68"/>
    </row>
    <row r="296" spans="17:17">
      <c r="Q296" s="68"/>
    </row>
    <row r="297" spans="17:17">
      <c r="Q297" s="68"/>
    </row>
    <row r="298" spans="17:17">
      <c r="Q298" s="68"/>
    </row>
    <row r="299" spans="17:17">
      <c r="Q299" s="68"/>
    </row>
    <row r="300" spans="17:17">
      <c r="Q300" s="68"/>
    </row>
    <row r="301" spans="17:17">
      <c r="Q301" s="68"/>
    </row>
    <row r="302" spans="17:17">
      <c r="Q302" s="68"/>
    </row>
    <row r="303" spans="17:17">
      <c r="Q303" s="68"/>
    </row>
    <row r="304" spans="17:17">
      <c r="Q304" s="68"/>
    </row>
    <row r="305" spans="17:17">
      <c r="Q305" s="68"/>
    </row>
    <row r="306" spans="17:17">
      <c r="Q306" s="68"/>
    </row>
    <row r="307" spans="17:17">
      <c r="Q307" s="68"/>
    </row>
    <row r="308" spans="17:17">
      <c r="Q308" s="68"/>
    </row>
    <row r="309" spans="17:17">
      <c r="Q309" s="68"/>
    </row>
    <row r="310" spans="17:17">
      <c r="Q310" s="68"/>
    </row>
    <row r="311" spans="17:17">
      <c r="Q311" s="68"/>
    </row>
    <row r="312" spans="17:17">
      <c r="Q312" s="68"/>
    </row>
    <row r="313" spans="17:17">
      <c r="Q313" s="68"/>
    </row>
    <row r="314" spans="17:17">
      <c r="Q314" s="68"/>
    </row>
    <row r="315" spans="17:17">
      <c r="Q315" s="68"/>
    </row>
    <row r="316" spans="17:17">
      <c r="Q316" s="68"/>
    </row>
    <row r="317" spans="17:17">
      <c r="Q317" s="68"/>
    </row>
    <row r="318" spans="17:17">
      <c r="Q318" s="68"/>
    </row>
    <row r="319" spans="17:17">
      <c r="Q319" s="68"/>
    </row>
    <row r="320" spans="17:17">
      <c r="Q320" s="68"/>
    </row>
    <row r="321" spans="17:17">
      <c r="Q321" s="68"/>
    </row>
    <row r="322" spans="17:17">
      <c r="Q322" s="68"/>
    </row>
    <row r="323" spans="17:17">
      <c r="Q323" s="68"/>
    </row>
    <row r="324" spans="17:17">
      <c r="Q324" s="68"/>
    </row>
    <row r="325" spans="17:17">
      <c r="Q325" s="68"/>
    </row>
    <row r="326" spans="17:17">
      <c r="Q326" s="68"/>
    </row>
    <row r="327" spans="17:17">
      <c r="Q327" s="68"/>
    </row>
    <row r="328" spans="17:17">
      <c r="Q328" s="68"/>
    </row>
    <row r="329" spans="17:17">
      <c r="Q329" s="68"/>
    </row>
    <row r="330" spans="17:17">
      <c r="Q330" s="68"/>
    </row>
    <row r="331" spans="17:17">
      <c r="Q331" s="68"/>
    </row>
    <row r="332" spans="17:17">
      <c r="Q332" s="68"/>
    </row>
    <row r="333" spans="17:17">
      <c r="Q333" s="68"/>
    </row>
    <row r="334" spans="17:17">
      <c r="Q334" s="68"/>
    </row>
    <row r="335" spans="17:17">
      <c r="Q335" s="68"/>
    </row>
    <row r="336" spans="17:17">
      <c r="Q336" s="68"/>
    </row>
    <row r="337" spans="17:17">
      <c r="Q337" s="68"/>
    </row>
    <row r="338" spans="17:17">
      <c r="Q338" s="68"/>
    </row>
    <row r="339" spans="17:17">
      <c r="Q339" s="68"/>
    </row>
    <row r="340" spans="17:17">
      <c r="Q340" s="68"/>
    </row>
    <row r="341" spans="17:17">
      <c r="Q341" s="68"/>
    </row>
    <row r="342" spans="17:17">
      <c r="Q342" s="68"/>
    </row>
    <row r="343" spans="17:17">
      <c r="Q343" s="68"/>
    </row>
    <row r="344" spans="17:17">
      <c r="Q344" s="68"/>
    </row>
    <row r="345" spans="17:17">
      <c r="Q345" s="68"/>
    </row>
    <row r="346" spans="17:17">
      <c r="Q346" s="68"/>
    </row>
    <row r="347" spans="17:17">
      <c r="Q347" s="68"/>
    </row>
    <row r="348" spans="17:17">
      <c r="Q348" s="68"/>
    </row>
    <row r="349" spans="17:17">
      <c r="Q349" s="68"/>
    </row>
    <row r="350" spans="17:17">
      <c r="Q350" s="68"/>
    </row>
    <row r="351" spans="17:17">
      <c r="Q351" s="68"/>
    </row>
    <row r="352" spans="17:17">
      <c r="Q352" s="68"/>
    </row>
    <row r="353" spans="17:17">
      <c r="Q353" s="68"/>
    </row>
    <row r="354" spans="17:17">
      <c r="Q354" s="68"/>
    </row>
    <row r="355" spans="17:17">
      <c r="Q355" s="68"/>
    </row>
    <row r="356" spans="17:17">
      <c r="Q356" s="68"/>
    </row>
    <row r="357" spans="17:17">
      <c r="Q357" s="68"/>
    </row>
    <row r="358" spans="17:17">
      <c r="Q358" s="68"/>
    </row>
    <row r="359" spans="17:17">
      <c r="Q359" s="68"/>
    </row>
    <row r="360" spans="17:17">
      <c r="Q360" s="68"/>
    </row>
    <row r="361" spans="17:17">
      <c r="Q361" s="68"/>
    </row>
    <row r="362" spans="17:17">
      <c r="Q362" s="68"/>
    </row>
    <row r="363" spans="17:17">
      <c r="Q363" s="68"/>
    </row>
    <row r="364" spans="17:17">
      <c r="Q364" s="68"/>
    </row>
    <row r="365" spans="17:17">
      <c r="Q365" s="68"/>
    </row>
    <row r="366" spans="17:17">
      <c r="Q366" s="68"/>
    </row>
    <row r="367" spans="17:17">
      <c r="Q367" s="68"/>
    </row>
    <row r="368" spans="17:17">
      <c r="Q368" s="68"/>
    </row>
    <row r="369" spans="17:17">
      <c r="Q369" s="68"/>
    </row>
    <row r="370" spans="17:17">
      <c r="Q370" s="68"/>
    </row>
    <row r="371" spans="17:17">
      <c r="Q371" s="68"/>
    </row>
    <row r="372" spans="17:17">
      <c r="Q372" s="68"/>
    </row>
    <row r="373" spans="17:17">
      <c r="Q373" s="68"/>
    </row>
    <row r="374" spans="17:17">
      <c r="Q374" s="68"/>
    </row>
    <row r="375" spans="17:17">
      <c r="Q375" s="68"/>
    </row>
    <row r="376" spans="17:17">
      <c r="Q376" s="68"/>
    </row>
    <row r="377" spans="17:17">
      <c r="Q377" s="68"/>
    </row>
    <row r="378" spans="17:17">
      <c r="Q378" s="68"/>
    </row>
    <row r="379" spans="17:17">
      <c r="Q379" s="68"/>
    </row>
    <row r="380" spans="17:17">
      <c r="Q380" s="68"/>
    </row>
    <row r="381" spans="17:17">
      <c r="Q381" s="68"/>
    </row>
    <row r="382" spans="17:17">
      <c r="Q382" s="68"/>
    </row>
    <row r="383" spans="17:17">
      <c r="Q383" s="68"/>
    </row>
    <row r="384" spans="17:17">
      <c r="Q384" s="68"/>
    </row>
    <row r="385" spans="17:17">
      <c r="Q385" s="68"/>
    </row>
    <row r="386" spans="17:17">
      <c r="Q386" s="68"/>
    </row>
    <row r="387" spans="17:17">
      <c r="Q387" s="68"/>
    </row>
    <row r="388" spans="17:17">
      <c r="Q388" s="68"/>
    </row>
    <row r="389" spans="17:17">
      <c r="Q389" s="68"/>
    </row>
    <row r="390" spans="17:17">
      <c r="Q390" s="68"/>
    </row>
    <row r="391" spans="17:17">
      <c r="Q391" s="68"/>
    </row>
    <row r="392" spans="17:17">
      <c r="Q392" s="68"/>
    </row>
    <row r="393" spans="17:17">
      <c r="Q393" s="68"/>
    </row>
    <row r="394" spans="17:17">
      <c r="Q394" s="68"/>
    </row>
    <row r="395" spans="17:17">
      <c r="Q395" s="68"/>
    </row>
    <row r="396" spans="17:17">
      <c r="Q396" s="68"/>
    </row>
    <row r="397" spans="17:17">
      <c r="Q397" s="68"/>
    </row>
    <row r="398" spans="17:17">
      <c r="Q398" s="68"/>
    </row>
    <row r="399" spans="17:17">
      <c r="Q399" s="68"/>
    </row>
    <row r="400" spans="17:17">
      <c r="Q400" s="68"/>
    </row>
    <row r="401" spans="17:17">
      <c r="Q401" s="68"/>
    </row>
    <row r="402" spans="17:17">
      <c r="Q402" s="68"/>
    </row>
    <row r="403" spans="17:17">
      <c r="Q403" s="68"/>
    </row>
    <row r="404" spans="17:17">
      <c r="Q404" s="68"/>
    </row>
    <row r="405" spans="17:17">
      <c r="Q405" s="68"/>
    </row>
    <row r="406" spans="17:17">
      <c r="Q406" s="68"/>
    </row>
    <row r="407" spans="17:17">
      <c r="Q407" s="68"/>
    </row>
    <row r="408" spans="17:17">
      <c r="Q408" s="68"/>
    </row>
    <row r="409" spans="17:17">
      <c r="Q409" s="68"/>
    </row>
    <row r="410" spans="17:17">
      <c r="Q410" s="68"/>
    </row>
    <row r="411" spans="17:17">
      <c r="Q411" s="68"/>
    </row>
    <row r="412" spans="17:17">
      <c r="Q412" s="68"/>
    </row>
    <row r="413" spans="17:17">
      <c r="Q413" s="68"/>
    </row>
    <row r="414" spans="17:17">
      <c r="Q414" s="68"/>
    </row>
    <row r="415" spans="17:17">
      <c r="Q415" s="68"/>
    </row>
    <row r="416" spans="17:17">
      <c r="Q416" s="68"/>
    </row>
    <row r="417" spans="17:17">
      <c r="Q417" s="68"/>
    </row>
    <row r="418" spans="17:17">
      <c r="Q418" s="68"/>
    </row>
    <row r="419" spans="17:17">
      <c r="Q419" s="68"/>
    </row>
    <row r="420" spans="17:17">
      <c r="Q420" s="68"/>
    </row>
    <row r="421" spans="17:17">
      <c r="Q421" s="68"/>
    </row>
    <row r="422" spans="17:17">
      <c r="Q422" s="68"/>
    </row>
    <row r="423" spans="17:17">
      <c r="Q423" s="68"/>
    </row>
    <row r="424" spans="17:17">
      <c r="Q424" s="68"/>
    </row>
    <row r="425" spans="17:17">
      <c r="Q425" s="68"/>
    </row>
    <row r="426" spans="17:17">
      <c r="Q426" s="68"/>
    </row>
    <row r="427" spans="17:17">
      <c r="Q427" s="68"/>
    </row>
    <row r="428" spans="17:17">
      <c r="Q428" s="68"/>
    </row>
    <row r="429" spans="17:17">
      <c r="Q429" s="68"/>
    </row>
    <row r="430" spans="17:17">
      <c r="Q430" s="68"/>
    </row>
    <row r="431" spans="17:17">
      <c r="Q431" s="68"/>
    </row>
    <row r="432" spans="17:17">
      <c r="Q432" s="68"/>
    </row>
    <row r="433" spans="17:17">
      <c r="Q433" s="68"/>
    </row>
    <row r="434" spans="17:17">
      <c r="Q434" s="68"/>
    </row>
    <row r="435" spans="17:17">
      <c r="Q435" s="68"/>
    </row>
    <row r="436" spans="17:17">
      <c r="Q436" s="68"/>
    </row>
    <row r="437" spans="17:17">
      <c r="Q437" s="68"/>
    </row>
    <row r="438" spans="17:17">
      <c r="Q438" s="68"/>
    </row>
    <row r="439" spans="17:17">
      <c r="Q439" s="68"/>
    </row>
    <row r="440" spans="17:17">
      <c r="Q440" s="68"/>
    </row>
    <row r="441" spans="17:17">
      <c r="Q441" s="68"/>
    </row>
    <row r="442" spans="17:17">
      <c r="Q442" s="68"/>
    </row>
    <row r="443" spans="17:17">
      <c r="Q443" s="68"/>
    </row>
    <row r="444" spans="17:17">
      <c r="Q444" s="68"/>
    </row>
    <row r="445" spans="17:17">
      <c r="Q445" s="68"/>
    </row>
    <row r="446" spans="17:17">
      <c r="Q446" s="68"/>
    </row>
    <row r="447" spans="17:17">
      <c r="Q447" s="68"/>
    </row>
    <row r="448" spans="17:17">
      <c r="Q448" s="68"/>
    </row>
    <row r="449" spans="17:17">
      <c r="Q449" s="68"/>
    </row>
    <row r="450" spans="17:17">
      <c r="Q450" s="68"/>
    </row>
    <row r="451" spans="17:17">
      <c r="Q451" s="68"/>
    </row>
    <row r="452" spans="17:17">
      <c r="Q452" s="68"/>
    </row>
    <row r="453" spans="17:17">
      <c r="Q453" s="68"/>
    </row>
    <row r="454" spans="17:17">
      <c r="Q454" s="68"/>
    </row>
    <row r="455" spans="17:17">
      <c r="Q455" s="68"/>
    </row>
    <row r="456" spans="17:17">
      <c r="Q456" s="68"/>
    </row>
    <row r="457" spans="17:17">
      <c r="Q457" s="68"/>
    </row>
    <row r="458" spans="17:17">
      <c r="Q458" s="68"/>
    </row>
    <row r="459" spans="17:17">
      <c r="Q459" s="68"/>
    </row>
    <row r="460" spans="17:17">
      <c r="Q460" s="68"/>
    </row>
    <row r="461" spans="17:17">
      <c r="Q461" s="68"/>
    </row>
    <row r="462" spans="17:17">
      <c r="Q462" s="68"/>
    </row>
    <row r="463" spans="17:17">
      <c r="Q463" s="68"/>
    </row>
    <row r="464" spans="17:17">
      <c r="Q464" s="68"/>
    </row>
    <row r="465" spans="17:17">
      <c r="Q465" s="68"/>
    </row>
    <row r="466" spans="17:17">
      <c r="Q466" s="68"/>
    </row>
    <row r="467" spans="17:17">
      <c r="Q467" s="68"/>
    </row>
    <row r="468" spans="17:17">
      <c r="Q468" s="68"/>
    </row>
    <row r="469" spans="17:17">
      <c r="Q469" s="68"/>
    </row>
    <row r="470" spans="17:17">
      <c r="Q470" s="68"/>
    </row>
    <row r="471" spans="17:17">
      <c r="Q471" s="68"/>
    </row>
    <row r="472" spans="17:17">
      <c r="Q472" s="68"/>
    </row>
    <row r="473" spans="17:17">
      <c r="Q473" s="68"/>
    </row>
    <row r="474" spans="17:17">
      <c r="Q474" s="68"/>
    </row>
    <row r="475" spans="17:17">
      <c r="Q475" s="68"/>
    </row>
    <row r="476" spans="17:17">
      <c r="Q476" s="68"/>
    </row>
    <row r="477" spans="17:17">
      <c r="Q477" s="68"/>
    </row>
    <row r="478" spans="17:17">
      <c r="Q478" s="68"/>
    </row>
    <row r="479" spans="17:17">
      <c r="Q479" s="68"/>
    </row>
    <row r="480" spans="17:17">
      <c r="Q480" s="68"/>
    </row>
    <row r="481" spans="17:17">
      <c r="Q481" s="68"/>
    </row>
    <row r="482" spans="17:17">
      <c r="Q482" s="68"/>
    </row>
    <row r="483" spans="17:17">
      <c r="Q483" s="68"/>
    </row>
    <row r="484" spans="17:17">
      <c r="Q484" s="68"/>
    </row>
    <row r="485" spans="17:17">
      <c r="Q485" s="68"/>
    </row>
    <row r="486" spans="17:17">
      <c r="Q486" s="68"/>
    </row>
    <row r="487" spans="17:17">
      <c r="Q487" s="68"/>
    </row>
    <row r="488" spans="17:17">
      <c r="Q488" s="68"/>
    </row>
    <row r="489" spans="17:17">
      <c r="Q489" s="68"/>
    </row>
    <row r="490" spans="17:17">
      <c r="Q490" s="68"/>
    </row>
    <row r="491" spans="17:17">
      <c r="Q491" s="68"/>
    </row>
    <row r="492" spans="17:17">
      <c r="Q492" s="68"/>
    </row>
    <row r="493" spans="17:17">
      <c r="Q493" s="68"/>
    </row>
    <row r="494" spans="17:17">
      <c r="Q494" s="68"/>
    </row>
    <row r="495" spans="17:17">
      <c r="Q495" s="68"/>
    </row>
    <row r="496" spans="17:17">
      <c r="Q496" s="68"/>
    </row>
    <row r="497" spans="17:17">
      <c r="Q497" s="68"/>
    </row>
    <row r="498" spans="17:17">
      <c r="Q498" s="68"/>
    </row>
    <row r="499" spans="17:17">
      <c r="Q499" s="68"/>
    </row>
    <row r="500" spans="17:17">
      <c r="Q500" s="68"/>
    </row>
    <row r="501" spans="17:17">
      <c r="Q501" s="68"/>
    </row>
    <row r="502" spans="17:17">
      <c r="Q502" s="68"/>
    </row>
    <row r="503" spans="17:17">
      <c r="Q503" s="68"/>
    </row>
    <row r="504" spans="17:17">
      <c r="Q504" s="68"/>
    </row>
    <row r="505" spans="17:17">
      <c r="Q505" s="68"/>
    </row>
    <row r="506" spans="17:17">
      <c r="Q506" s="68"/>
    </row>
    <row r="507" spans="17:17">
      <c r="Q507" s="68"/>
    </row>
    <row r="508" spans="17:17">
      <c r="Q508" s="68"/>
    </row>
    <row r="509" spans="17:17">
      <c r="Q509" s="68"/>
    </row>
    <row r="510" spans="17:17">
      <c r="Q510" s="68"/>
    </row>
    <row r="511" spans="17:17">
      <c r="Q511" s="68"/>
    </row>
    <row r="512" spans="17:17">
      <c r="Q512" s="68"/>
    </row>
    <row r="513" spans="17:17">
      <c r="Q513" s="68"/>
    </row>
    <row r="514" spans="17:17">
      <c r="Q514" s="68"/>
    </row>
    <row r="515" spans="17:17">
      <c r="Q515" s="68"/>
    </row>
    <row r="516" spans="17:17">
      <c r="Q516" s="68"/>
    </row>
    <row r="517" spans="17:17">
      <c r="Q517" s="68"/>
    </row>
    <row r="518" spans="17:17">
      <c r="Q518" s="68"/>
    </row>
    <row r="519" spans="17:17">
      <c r="Q519" s="68"/>
    </row>
    <row r="520" spans="17:17">
      <c r="Q520" s="68"/>
    </row>
    <row r="521" spans="17:17">
      <c r="Q521" s="68"/>
    </row>
    <row r="522" spans="17:17">
      <c r="Q522" s="68"/>
    </row>
    <row r="523" spans="17:17">
      <c r="Q523" s="68"/>
    </row>
    <row r="524" spans="17:17">
      <c r="Q524" s="68"/>
    </row>
    <row r="525" spans="17:17">
      <c r="Q525" s="68"/>
    </row>
    <row r="526" spans="17:17">
      <c r="Q526" s="68"/>
    </row>
    <row r="527" spans="17:17">
      <c r="Q527" s="68"/>
    </row>
    <row r="528" spans="17:17">
      <c r="Q528" s="68"/>
    </row>
    <row r="529" spans="17:17">
      <c r="Q529" s="68"/>
    </row>
    <row r="530" spans="17:17">
      <c r="Q530" s="68"/>
    </row>
    <row r="531" spans="17:17">
      <c r="Q531" s="68"/>
    </row>
    <row r="532" spans="17:17">
      <c r="Q532" s="68"/>
    </row>
    <row r="533" spans="17:17">
      <c r="Q533" s="68"/>
    </row>
    <row r="534" spans="17:17">
      <c r="Q534" s="68"/>
    </row>
    <row r="535" spans="17:17">
      <c r="Q535" s="68"/>
    </row>
    <row r="536" spans="17:17">
      <c r="Q536" s="68"/>
    </row>
    <row r="537" spans="17:17">
      <c r="Q537" s="68"/>
    </row>
    <row r="538" spans="17:17">
      <c r="Q538" s="68"/>
    </row>
    <row r="539" spans="17:17">
      <c r="Q539" s="68"/>
    </row>
    <row r="540" spans="17:17">
      <c r="Q540" s="68"/>
    </row>
    <row r="541" spans="17:17">
      <c r="Q541" s="68"/>
    </row>
    <row r="542" spans="17:17">
      <c r="Q542" s="68"/>
    </row>
    <row r="543" spans="17:17">
      <c r="Q543" s="68"/>
    </row>
    <row r="544" spans="17:17">
      <c r="Q544" s="68"/>
    </row>
    <row r="545" spans="17:17">
      <c r="Q545" s="68"/>
    </row>
    <row r="546" spans="17:17">
      <c r="Q546" s="68"/>
    </row>
    <row r="547" spans="17:17">
      <c r="Q547" s="68"/>
    </row>
    <row r="548" spans="17:17">
      <c r="Q548" s="68"/>
    </row>
    <row r="549" spans="17:17">
      <c r="Q549" s="68"/>
    </row>
    <row r="550" spans="17:17">
      <c r="Q550" s="68"/>
    </row>
    <row r="551" spans="17:17">
      <c r="Q551" s="68"/>
    </row>
    <row r="552" spans="17:17">
      <c r="Q552" s="68"/>
    </row>
    <row r="553" spans="17:17">
      <c r="Q553" s="68"/>
    </row>
    <row r="554" spans="17:17">
      <c r="Q554" s="68"/>
    </row>
    <row r="555" spans="17:17">
      <c r="Q555" s="68"/>
    </row>
    <row r="556" spans="17:17">
      <c r="Q556" s="68"/>
    </row>
    <row r="557" spans="17:17">
      <c r="Q557" s="68"/>
    </row>
    <row r="558" spans="17:17">
      <c r="Q558" s="68"/>
    </row>
    <row r="559" spans="17:17">
      <c r="Q559" s="68"/>
    </row>
    <row r="560" spans="17:17">
      <c r="Q560" s="68"/>
    </row>
    <row r="561" spans="17:17">
      <c r="Q561" s="68"/>
    </row>
    <row r="562" spans="17:17">
      <c r="Q562" s="68"/>
    </row>
    <row r="563" spans="17:17">
      <c r="Q563" s="68"/>
    </row>
    <row r="564" spans="17:17">
      <c r="Q564" s="68"/>
    </row>
    <row r="565" spans="17:17">
      <c r="Q565" s="68"/>
    </row>
    <row r="566" spans="17:17">
      <c r="Q566" s="68"/>
    </row>
    <row r="567" spans="17:17">
      <c r="Q567" s="68"/>
    </row>
    <row r="568" spans="17:17">
      <c r="Q568" s="68"/>
    </row>
    <row r="569" spans="17:17">
      <c r="Q569" s="68"/>
    </row>
    <row r="570" spans="17:17">
      <c r="Q570" s="68"/>
    </row>
    <row r="571" spans="17:17">
      <c r="Q571" s="68"/>
    </row>
    <row r="572" spans="17:17">
      <c r="Q572" s="68"/>
    </row>
    <row r="573" spans="17:17">
      <c r="Q573" s="68"/>
    </row>
    <row r="574" spans="17:17">
      <c r="Q574" s="68"/>
    </row>
    <row r="575" spans="17:17">
      <c r="Q575" s="68"/>
    </row>
    <row r="576" spans="17:17">
      <c r="Q576" s="68"/>
    </row>
    <row r="577" spans="17:17">
      <c r="Q577" s="68"/>
    </row>
    <row r="578" spans="17:17">
      <c r="Q578" s="68"/>
    </row>
    <row r="579" spans="17:17">
      <c r="Q579" s="68"/>
    </row>
    <row r="580" spans="17:17">
      <c r="Q580" s="68"/>
    </row>
    <row r="581" spans="17:17">
      <c r="Q581" s="68"/>
    </row>
    <row r="582" spans="17:17">
      <c r="Q582" s="68"/>
    </row>
    <row r="583" spans="17:17">
      <c r="Q583" s="68"/>
    </row>
    <row r="584" spans="17:17">
      <c r="Q584" s="68"/>
    </row>
    <row r="585" spans="17:17">
      <c r="Q585" s="68"/>
    </row>
    <row r="586" spans="17:17">
      <c r="Q586" s="68"/>
    </row>
    <row r="587" spans="17:17">
      <c r="Q587" s="68"/>
    </row>
    <row r="588" spans="17:17">
      <c r="Q588" s="68"/>
    </row>
    <row r="589" spans="17:17">
      <c r="Q589" s="68"/>
    </row>
    <row r="590" spans="17:17">
      <c r="Q590" s="68"/>
    </row>
    <row r="591" spans="17:17">
      <c r="Q591" s="68"/>
    </row>
    <row r="592" spans="17:17">
      <c r="Q592" s="68"/>
    </row>
    <row r="593" spans="17:17">
      <c r="Q593" s="68"/>
    </row>
    <row r="594" spans="17:17">
      <c r="Q594" s="68"/>
    </row>
    <row r="595" spans="17:17">
      <c r="Q595" s="68"/>
    </row>
    <row r="596" spans="17:17">
      <c r="Q596" s="68"/>
    </row>
    <row r="597" spans="17:17">
      <c r="Q597" s="68"/>
    </row>
    <row r="598" spans="17:17">
      <c r="Q598" s="68"/>
    </row>
    <row r="599" spans="17:17">
      <c r="Q599" s="68"/>
    </row>
    <row r="600" spans="17:17">
      <c r="Q600" s="68"/>
    </row>
    <row r="601" spans="17:17">
      <c r="Q601" s="68"/>
    </row>
    <row r="602" spans="17:17">
      <c r="Q602" s="68"/>
    </row>
    <row r="603" spans="17:17">
      <c r="Q603" s="68"/>
    </row>
    <row r="604" spans="17:17">
      <c r="Q604" s="68"/>
    </row>
    <row r="605" spans="17:17">
      <c r="Q605" s="68"/>
    </row>
    <row r="606" spans="17:17">
      <c r="Q606" s="68"/>
    </row>
    <row r="607" spans="17:17">
      <c r="Q607" s="68"/>
    </row>
    <row r="608" spans="17:17">
      <c r="Q608" s="68"/>
    </row>
    <row r="609" spans="17:17">
      <c r="Q609" s="68"/>
    </row>
    <row r="610" spans="17:17">
      <c r="Q610" s="68"/>
    </row>
    <row r="611" spans="17:17">
      <c r="Q611" s="68"/>
    </row>
    <row r="612" spans="17:17">
      <c r="Q612" s="68"/>
    </row>
    <row r="613" spans="17:17">
      <c r="Q613" s="68"/>
    </row>
    <row r="614" spans="17:17">
      <c r="Q614" s="68"/>
    </row>
    <row r="615" spans="17:17">
      <c r="Q615" s="68"/>
    </row>
    <row r="616" spans="17:17">
      <c r="Q616" s="68"/>
    </row>
    <row r="617" spans="17:17">
      <c r="Q617" s="68"/>
    </row>
    <row r="618" spans="17:17">
      <c r="Q618" s="68"/>
    </row>
    <row r="619" spans="17:17">
      <c r="Q619" s="68"/>
    </row>
    <row r="620" spans="17:17">
      <c r="Q620" s="68"/>
    </row>
    <row r="621" spans="17:17">
      <c r="Q621" s="68"/>
    </row>
    <row r="622" spans="17:17">
      <c r="Q622" s="68"/>
    </row>
    <row r="623" spans="17:17">
      <c r="Q623" s="68"/>
    </row>
    <row r="624" spans="17:17">
      <c r="Q624" s="68"/>
    </row>
    <row r="625" spans="17:17">
      <c r="Q625" s="68"/>
    </row>
    <row r="626" spans="17:17">
      <c r="Q626" s="68"/>
    </row>
    <row r="627" spans="17:17">
      <c r="Q627" s="68"/>
    </row>
    <row r="628" spans="17:17">
      <c r="Q628" s="68"/>
    </row>
    <row r="629" spans="17:17">
      <c r="Q629" s="68"/>
    </row>
    <row r="630" spans="17:17">
      <c r="Q630" s="68"/>
    </row>
    <row r="631" spans="17:17">
      <c r="Q631" s="68"/>
    </row>
  </sheetData>
  <mergeCells count="15">
    <mergeCell ref="A17:N17"/>
    <mergeCell ref="C19:H21"/>
    <mergeCell ref="A11:C11"/>
    <mergeCell ref="D11:I11"/>
    <mergeCell ref="D12:I12"/>
    <mergeCell ref="A13:C13"/>
    <mergeCell ref="D13:I13"/>
    <mergeCell ref="A15:C15"/>
    <mergeCell ref="D15:I15"/>
    <mergeCell ref="D9:I9"/>
    <mergeCell ref="A1:N1"/>
    <mergeCell ref="A2:N2"/>
    <mergeCell ref="A3:N3"/>
    <mergeCell ref="D5:I6"/>
    <mergeCell ref="D7:I7"/>
  </mergeCells>
  <pageMargins left="0.70866141732283472" right="0.70866141732283472" top="0.74803149606299213" bottom="0.74803149606299213" header="0.31496062992125984" footer="0.31496062992125984"/>
  <pageSetup orientation="landscape" verticalDpi="0"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G182"/>
  <sheetViews>
    <sheetView workbookViewId="0">
      <selection activeCell="D23" sqref="D23"/>
    </sheetView>
  </sheetViews>
  <sheetFormatPr baseColWidth="10" defaultRowHeight="15"/>
  <cols>
    <col min="1" max="1" width="24.42578125" bestFit="1" customWidth="1"/>
    <col min="2" max="2" width="12.28515625" customWidth="1"/>
    <col min="3" max="3" width="9.140625" customWidth="1"/>
    <col min="4" max="4" width="8.7109375" customWidth="1"/>
    <col min="5" max="5" width="14.7109375" bestFit="1" customWidth="1"/>
    <col min="6" max="6" width="15" customWidth="1"/>
    <col min="7" max="7" width="17.85546875" bestFit="1" customWidth="1"/>
  </cols>
  <sheetData>
    <row r="3" spans="1:7">
      <c r="A3" s="81" t="s">
        <v>104</v>
      </c>
      <c r="B3" s="76" t="s">
        <v>30</v>
      </c>
      <c r="C3" s="76" t="s">
        <v>33</v>
      </c>
      <c r="D3" s="76" t="s">
        <v>103</v>
      </c>
      <c r="E3" s="76" t="s">
        <v>31</v>
      </c>
      <c r="F3" s="82" t="s">
        <v>32</v>
      </c>
      <c r="G3" s="82" t="s">
        <v>107</v>
      </c>
    </row>
    <row r="4" spans="1:7">
      <c r="A4" s="51" t="s">
        <v>106</v>
      </c>
      <c r="B4" s="54">
        <v>2942.5714285714284</v>
      </c>
      <c r="C4" s="54">
        <v>1063.2</v>
      </c>
      <c r="D4" s="54">
        <v>0</v>
      </c>
      <c r="E4" s="54">
        <v>0</v>
      </c>
      <c r="F4" s="83">
        <f>IF(C4=0,0,C4/'CONSOLIDADO '!$G$25)</f>
        <v>0.36523531432497414</v>
      </c>
      <c r="G4" s="83">
        <f>IF(D4=0,0,D4/'CONSOLIDADO '!$G$24)</f>
        <v>0</v>
      </c>
    </row>
    <row r="5" spans="1:7">
      <c r="A5" s="52" t="s">
        <v>106</v>
      </c>
      <c r="B5" s="54">
        <v>51.142857142857146</v>
      </c>
      <c r="C5" s="54">
        <v>0</v>
      </c>
      <c r="D5" s="54">
        <v>0</v>
      </c>
      <c r="E5" s="54">
        <v>0</v>
      </c>
      <c r="F5" s="56">
        <f>IF(C5=0,0,C5/'CONSOLIDADO '!$G$25)</f>
        <v>0</v>
      </c>
      <c r="G5" s="56">
        <f>IF(D5=0,0,D5/'CONSOLIDADO '!$G$24)</f>
        <v>0</v>
      </c>
    </row>
    <row r="6" spans="1:7">
      <c r="A6" s="52" t="s">
        <v>562</v>
      </c>
      <c r="B6" s="54">
        <v>133.28571428571428</v>
      </c>
      <c r="C6" s="54">
        <v>133.28571428571428</v>
      </c>
      <c r="D6" s="54">
        <v>0</v>
      </c>
      <c r="E6" s="54">
        <v>0</v>
      </c>
      <c r="F6" s="56">
        <f>IF(C6=0,0,C6/'CONSOLIDADO '!$G$25)</f>
        <v>4.5786916621681294E-2</v>
      </c>
      <c r="G6" s="56">
        <f>IF(D6=0,0,D6/'CONSOLIDADO '!$G$24)</f>
        <v>0</v>
      </c>
    </row>
    <row r="7" spans="1:7">
      <c r="A7" s="52" t="s">
        <v>212</v>
      </c>
      <c r="B7" s="54">
        <v>313.85714285714289</v>
      </c>
      <c r="C7" s="54">
        <v>313.85714285714289</v>
      </c>
      <c r="D7" s="54">
        <v>0</v>
      </c>
      <c r="E7" s="54">
        <v>0</v>
      </c>
      <c r="F7" s="56">
        <f>IF(C7=0,0,C7/'CONSOLIDADO '!$G$25)</f>
        <v>0.10781763753251213</v>
      </c>
      <c r="G7" s="56">
        <f>IF(D7=0,0,D7/'CONSOLIDADO '!$G$24)</f>
        <v>0</v>
      </c>
    </row>
    <row r="8" spans="1:7">
      <c r="A8" s="52" t="s">
        <v>156</v>
      </c>
      <c r="B8" s="54">
        <v>191.28571428571428</v>
      </c>
      <c r="C8" s="54">
        <v>149.91428571428571</v>
      </c>
      <c r="D8" s="54">
        <v>0</v>
      </c>
      <c r="E8" s="54">
        <v>0</v>
      </c>
      <c r="F8" s="56">
        <f>IF(C8=0,0,C8/'CONSOLIDADO '!$G$25)</f>
        <v>5.1499239338469824E-2</v>
      </c>
      <c r="G8" s="56">
        <f>IF(D8=0,0,D8/'CONSOLIDADO '!$G$24)</f>
        <v>0</v>
      </c>
    </row>
    <row r="9" spans="1:7">
      <c r="A9" s="52" t="s">
        <v>506</v>
      </c>
      <c r="B9" s="54">
        <v>133.28571428571428</v>
      </c>
      <c r="C9" s="54">
        <v>133.28571428571428</v>
      </c>
      <c r="D9" s="54">
        <v>0</v>
      </c>
      <c r="E9" s="54">
        <v>0</v>
      </c>
      <c r="F9" s="56">
        <f>IF(C9=0,0,C9/'CONSOLIDADO '!$G$25)</f>
        <v>4.5786916621681294E-2</v>
      </c>
      <c r="G9" s="56">
        <f>IF(D9=0,0,D9/'CONSOLIDADO '!$G$24)</f>
        <v>0</v>
      </c>
    </row>
    <row r="10" spans="1:7">
      <c r="A10" s="52" t="s">
        <v>500</v>
      </c>
      <c r="B10" s="54">
        <v>48.714285714285715</v>
      </c>
      <c r="C10" s="54">
        <v>48.714285714285715</v>
      </c>
      <c r="D10" s="54">
        <v>0</v>
      </c>
      <c r="E10" s="54">
        <v>0</v>
      </c>
      <c r="F10" s="56">
        <f>IF(C10=0,0,C10/'CONSOLIDADO '!$G$25)</f>
        <v>1.6734553663444073E-2</v>
      </c>
      <c r="G10" s="56">
        <f>IF(D10=0,0,D10/'CONSOLIDADO '!$G$24)</f>
        <v>0</v>
      </c>
    </row>
    <row r="11" spans="1:7">
      <c r="A11" s="52" t="s">
        <v>491</v>
      </c>
      <c r="B11" s="54">
        <v>31.571428571428573</v>
      </c>
      <c r="C11" s="54">
        <v>0</v>
      </c>
      <c r="D11" s="54">
        <v>0</v>
      </c>
      <c r="E11" s="54">
        <v>0</v>
      </c>
      <c r="F11" s="56">
        <f>IF(C11=0,0,C11/'CONSOLIDADO '!$G$25)</f>
        <v>0</v>
      </c>
      <c r="G11" s="56">
        <f>IF(D11=0,0,D11/'CONSOLIDADO '!$G$24)</f>
        <v>0</v>
      </c>
    </row>
    <row r="12" spans="1:7">
      <c r="A12" s="52" t="s">
        <v>166</v>
      </c>
      <c r="B12" s="54">
        <v>771.42857142857133</v>
      </c>
      <c r="C12" s="54">
        <v>31.428571428571427</v>
      </c>
      <c r="D12" s="54">
        <v>0</v>
      </c>
      <c r="E12" s="54">
        <v>0</v>
      </c>
      <c r="F12" s="56">
        <f>IF(C12=0,0,C12/'CONSOLIDADO '!$G$25)</f>
        <v>1.0796486234480047E-2</v>
      </c>
      <c r="G12" s="56">
        <f>IF(D12=0,0,D12/'CONSOLIDADO '!$G$24)</f>
        <v>0</v>
      </c>
    </row>
    <row r="13" spans="1:7">
      <c r="A13" s="52" t="s">
        <v>188</v>
      </c>
      <c r="B13" s="54">
        <v>414</v>
      </c>
      <c r="C13" s="54">
        <v>0</v>
      </c>
      <c r="D13" s="54">
        <v>0</v>
      </c>
      <c r="E13" s="54">
        <v>0</v>
      </c>
      <c r="F13" s="56">
        <f>IF(C13=0,0,C13/'CONSOLIDADO '!$G$25)</f>
        <v>0</v>
      </c>
      <c r="G13" s="56">
        <f>IF(D13=0,0,D13/'CONSOLIDADO '!$G$24)</f>
        <v>0</v>
      </c>
    </row>
    <row r="14" spans="1:7">
      <c r="A14" s="52" t="s">
        <v>294</v>
      </c>
      <c r="B14" s="54">
        <v>188.42857142857144</v>
      </c>
      <c r="C14" s="54">
        <v>50.428571428571431</v>
      </c>
      <c r="D14" s="54">
        <v>0</v>
      </c>
      <c r="E14" s="54">
        <v>0</v>
      </c>
      <c r="F14" s="56">
        <f>IF(C14=0,0,C14/'CONSOLIDADO '!$G$25)</f>
        <v>1.7323452912597532E-2</v>
      </c>
      <c r="G14" s="56">
        <f>IF(D14=0,0,D14/'CONSOLIDADO '!$G$24)</f>
        <v>0</v>
      </c>
    </row>
    <row r="15" spans="1:7">
      <c r="A15" s="52" t="s">
        <v>200</v>
      </c>
      <c r="B15" s="54">
        <v>202.28571428571428</v>
      </c>
      <c r="C15" s="54">
        <v>202.28571428571428</v>
      </c>
      <c r="D15" s="54">
        <v>0</v>
      </c>
      <c r="E15" s="54">
        <v>0</v>
      </c>
      <c r="F15" s="56">
        <f>IF(C15=0,0,C15/'CONSOLIDADO '!$G$25)</f>
        <v>6.949011140010794E-2</v>
      </c>
      <c r="G15" s="56">
        <f>IF(D15=0,0,D15/'CONSOLIDADO '!$G$24)</f>
        <v>0</v>
      </c>
    </row>
    <row r="16" spans="1:7">
      <c r="A16" s="52" t="s">
        <v>397</v>
      </c>
      <c r="B16" s="54">
        <v>46</v>
      </c>
      <c r="C16" s="54">
        <v>0</v>
      </c>
      <c r="D16" s="54">
        <v>0</v>
      </c>
      <c r="E16" s="54">
        <v>0</v>
      </c>
      <c r="F16" s="56">
        <f>IF(C16=0,0,C16/'CONSOLIDADO '!$G$25)</f>
        <v>0</v>
      </c>
      <c r="G16" s="56">
        <f>IF(D16=0,0,D16/'CONSOLIDADO '!$G$24)</f>
        <v>0</v>
      </c>
    </row>
    <row r="17" spans="1:7">
      <c r="A17" s="52" t="s">
        <v>376</v>
      </c>
      <c r="B17" s="54">
        <v>51.714285714285715</v>
      </c>
      <c r="C17" s="54">
        <v>0</v>
      </c>
      <c r="D17" s="54">
        <v>0</v>
      </c>
      <c r="E17" s="54">
        <v>0</v>
      </c>
      <c r="F17" s="56">
        <f>IF(C17=0,0,C17/'CONSOLIDADO '!$G$25)</f>
        <v>0</v>
      </c>
      <c r="G17" s="56">
        <f>IF(D17=0,0,D17/'CONSOLIDADO '!$G$24)</f>
        <v>0</v>
      </c>
    </row>
    <row r="18" spans="1:7">
      <c r="A18" s="52" t="s">
        <v>268</v>
      </c>
      <c r="B18" s="54">
        <v>184</v>
      </c>
      <c r="C18" s="54">
        <v>0</v>
      </c>
      <c r="D18" s="54">
        <v>0</v>
      </c>
      <c r="E18" s="54">
        <v>0</v>
      </c>
      <c r="F18" s="56">
        <f>IF(C18=0,0,C18/'CONSOLIDADO '!$G$25)</f>
        <v>0</v>
      </c>
      <c r="G18" s="56">
        <f>IF(D18=0,0,D18/'CONSOLIDADO '!$G$24)</f>
        <v>0</v>
      </c>
    </row>
    <row r="19" spans="1:7">
      <c r="A19" s="52" t="s">
        <v>298</v>
      </c>
      <c r="B19" s="54">
        <v>92</v>
      </c>
      <c r="C19" s="54">
        <v>0</v>
      </c>
      <c r="D19" s="54">
        <v>0</v>
      </c>
      <c r="E19" s="54">
        <v>0</v>
      </c>
      <c r="F19" s="56">
        <f>IF(C19=0,0,C19/'CONSOLIDADO '!$G$25)</f>
        <v>0</v>
      </c>
      <c r="G19" s="56">
        <f>IF(D19=0,0,D19/'CONSOLIDADO '!$G$24)</f>
        <v>0</v>
      </c>
    </row>
    <row r="20" spans="1:7">
      <c r="A20" s="52" t="s">
        <v>232</v>
      </c>
      <c r="B20" s="54">
        <v>89.571428571428569</v>
      </c>
      <c r="C20" s="54">
        <v>0</v>
      </c>
      <c r="D20" s="54">
        <v>0</v>
      </c>
      <c r="E20" s="54">
        <v>0</v>
      </c>
      <c r="F20" s="56">
        <f>IF(C20=0,0,C20/'CONSOLIDADO '!$G$25)</f>
        <v>0</v>
      </c>
      <c r="G20" s="56">
        <f>IF(D20=0,0,D20/'CONSOLIDADO '!$G$24)</f>
        <v>0</v>
      </c>
    </row>
    <row r="21" spans="1:7">
      <c r="A21" s="51" t="s">
        <v>105</v>
      </c>
      <c r="B21" s="54">
        <v>2942.5714285714284</v>
      </c>
      <c r="C21" s="54">
        <v>1063.2</v>
      </c>
      <c r="D21" s="54">
        <v>0</v>
      </c>
      <c r="E21" s="54">
        <v>0</v>
      </c>
      <c r="F21" s="56"/>
      <c r="G21" s="56"/>
    </row>
    <row r="22" spans="1:7">
      <c r="F22" s="56"/>
      <c r="G22" s="56"/>
    </row>
    <row r="23" spans="1:7">
      <c r="F23" s="56"/>
      <c r="G23" s="56"/>
    </row>
    <row r="24" spans="1:7">
      <c r="F24" s="56"/>
      <c r="G24" s="56"/>
    </row>
    <row r="25" spans="1:7">
      <c r="F25" s="56"/>
      <c r="G25" s="56"/>
    </row>
    <row r="26" spans="1:7">
      <c r="F26" s="56"/>
      <c r="G26" s="56"/>
    </row>
    <row r="27" spans="1:7">
      <c r="F27" s="56"/>
      <c r="G27" s="56"/>
    </row>
    <row r="28" spans="1:7">
      <c r="F28" s="56"/>
      <c r="G28" s="56"/>
    </row>
    <row r="29" spans="1:7">
      <c r="F29" s="56"/>
      <c r="G29" s="56"/>
    </row>
    <row r="30" spans="1:7">
      <c r="F30" s="56"/>
      <c r="G30" s="56"/>
    </row>
    <row r="31" spans="1:7">
      <c r="F31" s="56"/>
      <c r="G31" s="56"/>
    </row>
    <row r="32" spans="1:7">
      <c r="F32" s="56"/>
      <c r="G32" s="56"/>
    </row>
    <row r="33" spans="6:7">
      <c r="F33" s="56"/>
      <c r="G33" s="56"/>
    </row>
    <row r="34" spans="6:7">
      <c r="F34" s="56"/>
      <c r="G34" s="56"/>
    </row>
    <row r="35" spans="6:7">
      <c r="F35" s="56"/>
      <c r="G35" s="56"/>
    </row>
    <row r="36" spans="6:7">
      <c r="F36" s="56"/>
      <c r="G36" s="56"/>
    </row>
    <row r="37" spans="6:7">
      <c r="F37" s="56"/>
      <c r="G37" s="56"/>
    </row>
    <row r="38" spans="6:7">
      <c r="F38" s="56"/>
      <c r="G38" s="56"/>
    </row>
    <row r="39" spans="6:7">
      <c r="F39" s="56"/>
      <c r="G39" s="56"/>
    </row>
    <row r="40" spans="6:7">
      <c r="F40" s="56"/>
      <c r="G40" s="56"/>
    </row>
    <row r="41" spans="6:7">
      <c r="F41" s="56"/>
      <c r="G41" s="56"/>
    </row>
    <row r="42" spans="6:7">
      <c r="F42" s="56"/>
      <c r="G42" s="56"/>
    </row>
    <row r="43" spans="6:7">
      <c r="F43" s="56"/>
      <c r="G43" s="56"/>
    </row>
    <row r="44" spans="6:7">
      <c r="F44" s="56"/>
      <c r="G44" s="56"/>
    </row>
    <row r="45" spans="6:7">
      <c r="F45" s="56"/>
      <c r="G45" s="56"/>
    </row>
    <row r="46" spans="6:7">
      <c r="F46" s="56"/>
      <c r="G46" s="56"/>
    </row>
    <row r="47" spans="6:7">
      <c r="F47" s="56"/>
      <c r="G47" s="56"/>
    </row>
    <row r="48" spans="6:7">
      <c r="F48" s="56"/>
      <c r="G48" s="56"/>
    </row>
    <row r="49" spans="6:7">
      <c r="F49" s="56"/>
      <c r="G49" s="56"/>
    </row>
    <row r="50" spans="6:7">
      <c r="F50" s="56"/>
      <c r="G50" s="56"/>
    </row>
    <row r="51" spans="6:7">
      <c r="F51" s="56"/>
      <c r="G51" s="56"/>
    </row>
    <row r="52" spans="6:7">
      <c r="F52" s="56"/>
      <c r="G52" s="56"/>
    </row>
    <row r="53" spans="6:7">
      <c r="F53" s="56"/>
      <c r="G53" s="56"/>
    </row>
    <row r="54" spans="6:7">
      <c r="F54" s="56"/>
      <c r="G54" s="56"/>
    </row>
    <row r="55" spans="6:7">
      <c r="F55" s="56"/>
      <c r="G55" s="56"/>
    </row>
    <row r="56" spans="6:7">
      <c r="F56" s="56"/>
      <c r="G56" s="56"/>
    </row>
    <row r="57" spans="6:7">
      <c r="F57" s="56"/>
      <c r="G57" s="56"/>
    </row>
    <row r="58" spans="6:7">
      <c r="F58" s="56"/>
      <c r="G58" s="56"/>
    </row>
    <row r="59" spans="6:7">
      <c r="F59" s="56"/>
      <c r="G59" s="56"/>
    </row>
    <row r="60" spans="6:7">
      <c r="F60" s="56"/>
      <c r="G60" s="56"/>
    </row>
    <row r="61" spans="6:7">
      <c r="F61" s="56"/>
      <c r="G61" s="56"/>
    </row>
    <row r="62" spans="6:7">
      <c r="F62" s="56"/>
      <c r="G62" s="56"/>
    </row>
    <row r="63" spans="6:7">
      <c r="F63" s="56"/>
      <c r="G63" s="56"/>
    </row>
    <row r="64" spans="6:7">
      <c r="F64" s="56"/>
      <c r="G64" s="56"/>
    </row>
    <row r="65" spans="6:7">
      <c r="F65" s="56"/>
      <c r="G65" s="56"/>
    </row>
    <row r="66" spans="6:7">
      <c r="F66" s="56"/>
      <c r="G66" s="56"/>
    </row>
    <row r="67" spans="6:7">
      <c r="F67" s="56"/>
      <c r="G67" s="56"/>
    </row>
    <row r="68" spans="6:7">
      <c r="F68" s="56"/>
      <c r="G68" s="56"/>
    </row>
    <row r="69" spans="6:7">
      <c r="F69" s="56"/>
      <c r="G69" s="56"/>
    </row>
    <row r="70" spans="6:7">
      <c r="F70" s="56"/>
      <c r="G70" s="56"/>
    </row>
    <row r="71" spans="6:7">
      <c r="F71" s="56"/>
      <c r="G71" s="56"/>
    </row>
    <row r="72" spans="6:7">
      <c r="F72" s="56"/>
      <c r="G72" s="56"/>
    </row>
    <row r="73" spans="6:7">
      <c r="F73" s="56"/>
      <c r="G73" s="56"/>
    </row>
    <row r="74" spans="6:7">
      <c r="F74" s="56"/>
      <c r="G74" s="56"/>
    </row>
    <row r="75" spans="6:7">
      <c r="F75" s="56"/>
      <c r="G75" s="56"/>
    </row>
    <row r="76" spans="6:7">
      <c r="F76" s="55"/>
      <c r="G76" s="55"/>
    </row>
    <row r="77" spans="6:7">
      <c r="F77" s="56"/>
      <c r="G77" s="56"/>
    </row>
    <row r="78" spans="6:7">
      <c r="F78" s="56"/>
      <c r="G78" s="56"/>
    </row>
    <row r="79" spans="6:7">
      <c r="F79" s="56"/>
      <c r="G79" s="56"/>
    </row>
    <row r="80" spans="6:7">
      <c r="F80" s="56"/>
      <c r="G80" s="56"/>
    </row>
    <row r="81" spans="6:7">
      <c r="F81" s="56"/>
      <c r="G81" s="56"/>
    </row>
    <row r="82" spans="6:7">
      <c r="F82" s="84"/>
      <c r="G82" s="84"/>
    </row>
    <row r="83" spans="6:7">
      <c r="F83" s="56"/>
      <c r="G83" s="56"/>
    </row>
    <row r="84" spans="6:7">
      <c r="F84" s="56"/>
      <c r="G84" s="56"/>
    </row>
    <row r="85" spans="6:7">
      <c r="F85" s="84"/>
      <c r="G85" s="84"/>
    </row>
    <row r="86" spans="6:7">
      <c r="F86" s="56"/>
      <c r="G86" s="56"/>
    </row>
    <row r="87" spans="6:7">
      <c r="F87" s="56"/>
      <c r="G87" s="56"/>
    </row>
    <row r="88" spans="6:7">
      <c r="F88" s="56"/>
      <c r="G88" s="56"/>
    </row>
    <row r="89" spans="6:7">
      <c r="F89" s="84"/>
      <c r="G89" s="84"/>
    </row>
    <row r="90" spans="6:7">
      <c r="F90" s="56"/>
      <c r="G90" s="56"/>
    </row>
    <row r="91" spans="6:7">
      <c r="F91" s="56"/>
      <c r="G91" s="56"/>
    </row>
    <row r="92" spans="6:7">
      <c r="F92" s="56"/>
      <c r="G92" s="56"/>
    </row>
    <row r="93" spans="6:7">
      <c r="F93" s="56"/>
      <c r="G93" s="56"/>
    </row>
    <row r="94" spans="6:7">
      <c r="F94" s="56"/>
      <c r="G94" s="56"/>
    </row>
    <row r="95" spans="6:7">
      <c r="F95" s="56"/>
      <c r="G95" s="56"/>
    </row>
    <row r="96" spans="6:7">
      <c r="F96" s="56"/>
      <c r="G96" s="56"/>
    </row>
    <row r="97" spans="6:7">
      <c r="F97" s="56"/>
      <c r="G97" s="56"/>
    </row>
    <row r="98" spans="6:7">
      <c r="F98" s="56"/>
      <c r="G98" s="56"/>
    </row>
    <row r="99" spans="6:7">
      <c r="F99" s="56"/>
      <c r="G99" s="56"/>
    </row>
    <row r="100" spans="6:7">
      <c r="F100" s="56"/>
      <c r="G100" s="56"/>
    </row>
    <row r="101" spans="6:7">
      <c r="F101" s="56"/>
      <c r="G101" s="56"/>
    </row>
    <row r="102" spans="6:7">
      <c r="F102" s="56"/>
      <c r="G102" s="56"/>
    </row>
    <row r="103" spans="6:7">
      <c r="F103" s="56"/>
      <c r="G103" s="56"/>
    </row>
    <row r="104" spans="6:7">
      <c r="F104" s="56"/>
      <c r="G104" s="56"/>
    </row>
    <row r="105" spans="6:7">
      <c r="F105" s="56"/>
      <c r="G105" s="56"/>
    </row>
    <row r="106" spans="6:7">
      <c r="F106" s="56"/>
      <c r="G106" s="56"/>
    </row>
    <row r="107" spans="6:7">
      <c r="F107" s="56"/>
      <c r="G107" s="56"/>
    </row>
    <row r="108" spans="6:7">
      <c r="F108" s="56"/>
      <c r="G108" s="56"/>
    </row>
    <row r="109" spans="6:7">
      <c r="F109" s="56"/>
      <c r="G109" s="56"/>
    </row>
    <row r="110" spans="6:7">
      <c r="F110" s="56"/>
      <c r="G110" s="56"/>
    </row>
    <row r="111" spans="6:7">
      <c r="F111" s="56"/>
      <c r="G111" s="56"/>
    </row>
    <row r="112" spans="6:7">
      <c r="F112" s="56"/>
      <c r="G112" s="56"/>
    </row>
    <row r="113" spans="6:7">
      <c r="F113" s="56"/>
      <c r="G113" s="56"/>
    </row>
    <row r="114" spans="6:7">
      <c r="F114" s="56"/>
      <c r="G114" s="56"/>
    </row>
    <row r="115" spans="6:7">
      <c r="F115" s="56"/>
      <c r="G115" s="56"/>
    </row>
    <row r="116" spans="6:7">
      <c r="F116" s="56"/>
      <c r="G116" s="56"/>
    </row>
    <row r="117" spans="6:7">
      <c r="F117" s="56"/>
      <c r="G117" s="56"/>
    </row>
    <row r="118" spans="6:7">
      <c r="F118" s="56"/>
      <c r="G118" s="56"/>
    </row>
    <row r="119" spans="6:7">
      <c r="F119" s="56"/>
      <c r="G119" s="56"/>
    </row>
    <row r="120" spans="6:7">
      <c r="F120" s="56"/>
      <c r="G120" s="56"/>
    </row>
    <row r="121" spans="6:7">
      <c r="F121" s="56"/>
      <c r="G121" s="56"/>
    </row>
    <row r="122" spans="6:7">
      <c r="F122" s="56"/>
      <c r="G122" s="56"/>
    </row>
    <row r="123" spans="6:7">
      <c r="F123" s="56"/>
      <c r="G123" s="56"/>
    </row>
    <row r="124" spans="6:7">
      <c r="F124" s="56"/>
      <c r="G124" s="56"/>
    </row>
    <row r="125" spans="6:7">
      <c r="F125" s="56"/>
      <c r="G125" s="56"/>
    </row>
    <row r="126" spans="6:7">
      <c r="F126" s="56"/>
      <c r="G126" s="56"/>
    </row>
    <row r="127" spans="6:7">
      <c r="F127" s="84"/>
      <c r="G127" s="84"/>
    </row>
    <row r="128" spans="6:7">
      <c r="F128" s="56"/>
      <c r="G128" s="56"/>
    </row>
    <row r="129" spans="6:7">
      <c r="F129" s="56"/>
      <c r="G129" s="56"/>
    </row>
    <row r="130" spans="6:7">
      <c r="F130" s="56"/>
      <c r="G130" s="56"/>
    </row>
    <row r="131" spans="6:7">
      <c r="F131" s="56"/>
      <c r="G131" s="56"/>
    </row>
    <row r="132" spans="6:7">
      <c r="F132" s="56"/>
      <c r="G132" s="56"/>
    </row>
    <row r="133" spans="6:7">
      <c r="F133" s="56"/>
      <c r="G133" s="56"/>
    </row>
    <row r="134" spans="6:7">
      <c r="F134" s="56"/>
      <c r="G134" s="56"/>
    </row>
    <row r="135" spans="6:7">
      <c r="F135" s="84"/>
      <c r="G135" s="84"/>
    </row>
    <row r="136" spans="6:7">
      <c r="F136" s="56"/>
      <c r="G136" s="56"/>
    </row>
    <row r="137" spans="6:7">
      <c r="F137" s="56"/>
      <c r="G137" s="56"/>
    </row>
    <row r="138" spans="6:7">
      <c r="F138" s="56"/>
      <c r="G138" s="56"/>
    </row>
    <row r="139" spans="6:7">
      <c r="F139" s="56"/>
      <c r="G139" s="56"/>
    </row>
    <row r="140" spans="6:7">
      <c r="F140" s="56"/>
      <c r="G140" s="56"/>
    </row>
    <row r="141" spans="6:7">
      <c r="F141" s="56"/>
      <c r="G141" s="56"/>
    </row>
    <row r="142" spans="6:7">
      <c r="F142" s="56"/>
      <c r="G142" s="56"/>
    </row>
    <row r="143" spans="6:7">
      <c r="F143" s="56"/>
      <c r="G143" s="56"/>
    </row>
    <row r="144" spans="6:7">
      <c r="F144" s="84"/>
      <c r="G144" s="84"/>
    </row>
    <row r="145" spans="6:7">
      <c r="F145" s="56"/>
      <c r="G145" s="56"/>
    </row>
    <row r="146" spans="6:7">
      <c r="F146" s="56"/>
      <c r="G146" s="56"/>
    </row>
    <row r="147" spans="6:7">
      <c r="F147" s="56"/>
      <c r="G147" s="56"/>
    </row>
    <row r="148" spans="6:7">
      <c r="F148" s="56"/>
      <c r="G148" s="56"/>
    </row>
    <row r="149" spans="6:7">
      <c r="F149" s="56"/>
      <c r="G149" s="56"/>
    </row>
    <row r="150" spans="6:7">
      <c r="F150" s="56"/>
      <c r="G150" s="56"/>
    </row>
    <row r="151" spans="6:7">
      <c r="F151" s="56"/>
      <c r="G151" s="56"/>
    </row>
    <row r="152" spans="6:7">
      <c r="F152" s="56"/>
      <c r="G152" s="56"/>
    </row>
    <row r="153" spans="6:7">
      <c r="F153" s="56"/>
      <c r="G153" s="56"/>
    </row>
    <row r="154" spans="6:7">
      <c r="F154" s="56"/>
      <c r="G154" s="56"/>
    </row>
    <row r="155" spans="6:7">
      <c r="F155" s="56"/>
      <c r="G155" s="56"/>
    </row>
    <row r="156" spans="6:7">
      <c r="F156" s="56"/>
      <c r="G156" s="56"/>
    </row>
    <row r="157" spans="6:7">
      <c r="F157" s="84"/>
      <c r="G157" s="84"/>
    </row>
    <row r="158" spans="6:7">
      <c r="F158" s="56"/>
      <c r="G158" s="56"/>
    </row>
    <row r="159" spans="6:7">
      <c r="F159" s="56"/>
      <c r="G159" s="56"/>
    </row>
    <row r="160" spans="6:7">
      <c r="F160" s="84"/>
      <c r="G160" s="84"/>
    </row>
    <row r="161" spans="6:7">
      <c r="F161" s="56"/>
      <c r="G161" s="56"/>
    </row>
    <row r="162" spans="6:7">
      <c r="F162" s="84"/>
      <c r="G162" s="84"/>
    </row>
    <row r="163" spans="6:7">
      <c r="F163" s="56"/>
      <c r="G163" s="56"/>
    </row>
    <row r="164" spans="6:7">
      <c r="F164" s="56"/>
      <c r="G164" s="56"/>
    </row>
    <row r="165" spans="6:7">
      <c r="F165" s="56"/>
      <c r="G165" s="56"/>
    </row>
    <row r="166" spans="6:7">
      <c r="F166" s="56"/>
      <c r="G166" s="56"/>
    </row>
    <row r="167" spans="6:7">
      <c r="F167" s="56"/>
      <c r="G167" s="56"/>
    </row>
    <row r="168" spans="6:7">
      <c r="F168" s="56"/>
      <c r="G168" s="56"/>
    </row>
    <row r="169" spans="6:7">
      <c r="F169" s="56"/>
      <c r="G169" s="56"/>
    </row>
    <row r="170" spans="6:7">
      <c r="F170" s="56"/>
      <c r="G170" s="56"/>
    </row>
    <row r="171" spans="6:7">
      <c r="F171" s="84"/>
      <c r="G171" s="84"/>
    </row>
    <row r="172" spans="6:7">
      <c r="F172" s="56"/>
      <c r="G172" s="56"/>
    </row>
    <row r="173" spans="6:7">
      <c r="F173" s="56"/>
      <c r="G173" s="56"/>
    </row>
    <row r="174" spans="6:7">
      <c r="F174" s="56"/>
      <c r="G174" s="56"/>
    </row>
    <row r="175" spans="6:7">
      <c r="F175" s="56"/>
      <c r="G175" s="56"/>
    </row>
    <row r="176" spans="6:7">
      <c r="F176" s="56"/>
      <c r="G176" s="56"/>
    </row>
    <row r="177" spans="6:7">
      <c r="F177" s="56"/>
      <c r="G177" s="56"/>
    </row>
    <row r="178" spans="6:7">
      <c r="F178" s="56"/>
      <c r="G178" s="56"/>
    </row>
    <row r="179" spans="6:7">
      <c r="F179" s="56"/>
      <c r="G179" s="56"/>
    </row>
    <row r="180" spans="6:7">
      <c r="F180" s="56"/>
      <c r="G180" s="56"/>
    </row>
    <row r="181" spans="6:7">
      <c r="F181" s="56"/>
      <c r="G181" s="56"/>
    </row>
    <row r="182" spans="6:7">
      <c r="F182" s="85"/>
      <c r="G182" s="8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incumplidas</vt:lpstr>
      <vt:lpstr>inefectivas</vt:lpstr>
      <vt:lpstr>hallz</vt:lpstr>
      <vt:lpstr>Tabla</vt:lpstr>
      <vt:lpstr>126PE01-PR08-F2</vt:lpstr>
      <vt:lpstr>CONSOLIDADO </vt:lpstr>
      <vt:lpstr>CONSOLIDADO %</vt:lpstr>
      <vt:lpstr>hallz!Área_de_impresión</vt:lpstr>
      <vt:lpstr>incumplidas!Títulos_a_imprimir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MARCELA.REYES</cp:lastModifiedBy>
  <cp:lastPrinted>2018-10-08T13:00:23Z</cp:lastPrinted>
  <dcterms:created xsi:type="dcterms:W3CDTF">2017-08-30T21:06:16Z</dcterms:created>
  <dcterms:modified xsi:type="dcterms:W3CDTF">2019-03-15T16:31:17Z</dcterms:modified>
</cp:coreProperties>
</file>