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Bogota Humana\PROYECTOS\956\"/>
    </mc:Choice>
  </mc:AlternateContent>
  <xr:revisionPtr revIDLastSave="0" documentId="8_{397D58E6-86DB-4548-97D0-FB0387984866}" xr6:coauthVersionLast="36" xr6:coauthVersionMax="36" xr10:uidLastSave="{00000000-0000-0000-0000-000000000000}"/>
  <bookViews>
    <workbookView xWindow="0" yWindow="0" windowWidth="24000" windowHeight="10920" tabRatio="373" activeTab="2" xr2:uid="{00000000-000D-0000-FFFF-FFFF00000000}"/>
  </bookViews>
  <sheets>
    <sheet name="GESTIÓN" sheetId="5" r:id="rId1"/>
    <sheet name="INVERSIÓN" sheetId="6" r:id="rId2"/>
    <sheet name="ACTIVIDADES" sheetId="7" r:id="rId3"/>
    <sheet name="Hoja1" sheetId="9" r:id="rId4"/>
  </sheets>
  <externalReferences>
    <externalReference r:id="rId5"/>
  </externalReferences>
  <definedNames>
    <definedName name="_xlnm._FilterDatabase" localSheetId="2" hidden="1">ACTIVIDADES!$A$7:$BH$43</definedName>
    <definedName name="_xlnm.Print_Area" localSheetId="2">ACTIVIDADES!$A$1:$V$44</definedName>
    <definedName name="_xlnm.Print_Area" localSheetId="0">GESTIÓN!$A$1:$AQ$17</definedName>
    <definedName name="_xlnm.Print_Area" localSheetId="1">INVERSIÓN!$A$1:$AP$36</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H33" i="6" l="1"/>
  <c r="S34" i="6" l="1"/>
  <c r="S33" i="6"/>
  <c r="S35" i="6" s="1"/>
  <c r="AH34" i="6" l="1"/>
  <c r="AH35" i="6" s="1"/>
  <c r="D20" i="5" l="1"/>
  <c r="AK27" i="6" l="1"/>
  <c r="AK28" i="6"/>
  <c r="AK22" i="6"/>
  <c r="AK21" i="6"/>
  <c r="AK16" i="6"/>
  <c r="AK15" i="6"/>
  <c r="AK9" i="6"/>
  <c r="AJ28" i="6"/>
  <c r="AJ27" i="6"/>
  <c r="AJ16" i="6"/>
  <c r="AJ22" i="6"/>
  <c r="AJ15" i="6"/>
  <c r="AJ21" i="6"/>
  <c r="AL16" i="5"/>
  <c r="AL15" i="5"/>
  <c r="AK16" i="5"/>
  <c r="U42" i="7" l="1"/>
  <c r="AF34" i="6"/>
  <c r="S14" i="7"/>
  <c r="Q33" i="6" l="1"/>
  <c r="AF33" i="6"/>
  <c r="AK30" i="6"/>
  <c r="AF31" i="6"/>
  <c r="Q31" i="6"/>
  <c r="L31" i="6"/>
  <c r="AJ30" i="6"/>
  <c r="Q32" i="6"/>
  <c r="AF25" i="6"/>
  <c r="Q25" i="6"/>
  <c r="V25" i="6"/>
  <c r="AA25" i="6"/>
  <c r="P25" i="6"/>
  <c r="AK24" i="6"/>
  <c r="AJ24" i="6"/>
  <c r="Q14" i="6"/>
  <c r="P14" i="6"/>
  <c r="P19" i="6"/>
  <c r="Q19" i="6"/>
  <c r="Q40" i="5"/>
  <c r="Q26" i="6"/>
  <c r="H10" i="6" l="1"/>
  <c r="AG14" i="5" l="1"/>
  <c r="AK14" i="5" l="1"/>
  <c r="AL14" i="5"/>
  <c r="S25" i="7"/>
  <c r="S24" i="7"/>
  <c r="S23" i="7"/>
  <c r="S22" i="7"/>
  <c r="S21" i="7"/>
  <c r="S20" i="7"/>
  <c r="S19" i="7"/>
  <c r="S18" i="7"/>
  <c r="S29" i="7"/>
  <c r="S28" i="7"/>
  <c r="S27" i="7"/>
  <c r="S26" i="7"/>
  <c r="S41" i="7"/>
  <c r="S40" i="7"/>
  <c r="S39" i="7"/>
  <c r="S38" i="7"/>
  <c r="S37" i="7"/>
  <c r="S36" i="7"/>
  <c r="S35" i="7"/>
  <c r="S34" i="7"/>
  <c r="S33" i="7"/>
  <c r="S32" i="7"/>
  <c r="S31" i="7"/>
  <c r="S30" i="7"/>
  <c r="S17" i="7"/>
  <c r="S16" i="7"/>
  <c r="S15" i="7"/>
  <c r="S13" i="7"/>
  <c r="S12" i="7"/>
  <c r="S11" i="7"/>
  <c r="S10" i="7"/>
  <c r="S9" i="7"/>
  <c r="AF32" i="6" l="1"/>
  <c r="AF26" i="6"/>
  <c r="AF20" i="6"/>
  <c r="P34" i="6" l="1"/>
  <c r="O34" i="6"/>
  <c r="N34" i="6"/>
  <c r="M34" i="6"/>
  <c r="L34" i="6"/>
  <c r="AA32" i="6"/>
  <c r="V32" i="6"/>
  <c r="P32" i="6"/>
  <c r="O32" i="6"/>
  <c r="N32" i="6"/>
  <c r="M32" i="6"/>
  <c r="L32" i="6"/>
  <c r="H32" i="6"/>
  <c r="AA31" i="6"/>
  <c r="V31" i="6"/>
  <c r="P31" i="6"/>
  <c r="O31" i="6"/>
  <c r="N31" i="6"/>
  <c r="M31" i="6"/>
  <c r="H31" i="6"/>
  <c r="AA26" i="6"/>
  <c r="V26" i="6"/>
  <c r="P26" i="6"/>
  <c r="O26" i="6"/>
  <c r="N26" i="6"/>
  <c r="M26" i="6"/>
  <c r="L26" i="6"/>
  <c r="H26" i="6"/>
  <c r="O25" i="6"/>
  <c r="N25" i="6"/>
  <c r="M25" i="6"/>
  <c r="L25" i="6"/>
  <c r="H25" i="6"/>
  <c r="AA20" i="6"/>
  <c r="V20" i="6"/>
  <c r="Q20" i="6"/>
  <c r="P20" i="6"/>
  <c r="O20" i="6"/>
  <c r="N20" i="6"/>
  <c r="M20" i="6"/>
  <c r="L20" i="6"/>
  <c r="H20" i="6"/>
  <c r="AA19" i="6"/>
  <c r="V19" i="6"/>
  <c r="O19" i="6"/>
  <c r="N19" i="6"/>
  <c r="M19" i="6"/>
  <c r="L19" i="6"/>
  <c r="H19" i="6"/>
  <c r="AF14" i="6"/>
  <c r="AA14" i="6"/>
  <c r="V14" i="6"/>
  <c r="O14" i="6"/>
  <c r="N14" i="6"/>
  <c r="M14" i="6"/>
  <c r="L14" i="6"/>
  <c r="AF13" i="6"/>
  <c r="AA13" i="6"/>
  <c r="V13" i="6"/>
  <c r="P13" i="6"/>
  <c r="O13" i="6"/>
  <c r="N13" i="6"/>
  <c r="M13" i="6"/>
  <c r="L13" i="6"/>
  <c r="H13" i="6"/>
  <c r="AQ32" i="6"/>
  <c r="AA34" i="6" l="1"/>
  <c r="V34" i="6"/>
  <c r="Q34" i="6"/>
  <c r="AA33" i="6"/>
  <c r="V33" i="6"/>
  <c r="P33" i="6"/>
  <c r="O33" i="6"/>
  <c r="O35" i="6" s="1"/>
  <c r="N33" i="6"/>
  <c r="M33" i="6"/>
  <c r="L33" i="6"/>
  <c r="H34" i="6"/>
  <c r="H33" i="6"/>
  <c r="H14" i="6"/>
  <c r="AQ20" i="6"/>
  <c r="AQ26" i="6"/>
  <c r="AA35" i="6" l="1"/>
  <c r="AF35" i="6"/>
  <c r="L35" i="6"/>
  <c r="M35" i="6"/>
  <c r="P35" i="6"/>
  <c r="Q35" i="6"/>
  <c r="N35" i="6"/>
  <c r="V35" i="6"/>
  <c r="H35" i="6"/>
  <c r="S8" i="7" l="1"/>
  <c r="T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ANGELICA.ORTIZ</author>
  </authors>
  <commentList>
    <comment ref="M16" authorId="0" shapeId="0" xr:uid="{00000000-0006-0000-0000-000001000000}">
      <text>
        <r>
          <rPr>
            <b/>
            <sz val="9"/>
            <color indexed="81"/>
            <rFont val="Tahoma"/>
            <family val="2"/>
          </rPr>
          <t>ANGELICA.ORTIZ:</t>
        </r>
        <r>
          <rPr>
            <sz val="9"/>
            <color indexed="81"/>
            <rFont val="Tahoma"/>
            <family val="2"/>
          </rPr>
          <t xml:space="preserve">
Por orden de Planeación Distrital, el indicador 464 cambió por el indicador 579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00000000-0006-0000-0200-000001000000}">
      <text>
        <r>
          <rPr>
            <b/>
            <sz val="9"/>
            <color indexed="81"/>
            <rFont val="Tahoma"/>
            <family val="2"/>
          </rPr>
          <t xml:space="preserve">YULIED.PENARANDA
Logros más representativos alcanzados durante el trimestre reportado.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paola.rodriguez</author>
    <author>YULIED.PENARANDA</author>
  </authors>
  <commentList>
    <comment ref="U6" authorId="0" shapeId="0" xr:uid="{00000000-0006-0000-0300-00000100000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 ref="V6" authorId="1" shapeId="0" xr:uid="{00000000-0006-0000-0300-000002000000}">
      <text>
        <r>
          <rPr>
            <b/>
            <sz val="9"/>
            <color indexed="81"/>
            <rFont val="Tahoma"/>
            <family val="2"/>
          </rPr>
          <t>YULIED.PENARANDA:</t>
        </r>
        <r>
          <rPr>
            <sz val="9"/>
            <color indexed="81"/>
            <rFont val="Tahoma"/>
            <family val="2"/>
          </rPr>
          <t xml:space="preserve">
• Ciudadanos-as habitantes de calle.
• Personas en situación de desplazamiento.
• Mujeres gestantes y lactantes.
• Personas cabeza de familia.
• Reincorporados-as.
• Personas vinculadas a la prostitución.
• Personas con discapacidad.
• Personas consumidoras de sustancias psicoactivas.
• Servidores y servidoras públicos.
• Niños y niñas de primera infancia.
• Niños, niñas y adolecentes en riesgo social.
• Niños, niñas y adolecentes escolarizados.
• Niños, niñas y adolecentes desescolarizados.
• Jóvenes escolarizados.
• Jóvenes desescolarizados.
• Adultos-as  trabajador-a formal.
• Adultos-as  trabajador-a informal.
• Familias en situación de vulnerabilidad.
• Familias en emergencia social y catastrófica.
• Familias ubicadas en zonas en zonas de alto deterioro.
• Sector LGBT.
• Comunidad en general.
</t>
        </r>
      </text>
    </comment>
    <comment ref="W6" authorId="1" shapeId="0" xr:uid="{00000000-0006-0000-0300-000003000000}">
      <text>
        <r>
          <rPr>
            <b/>
            <sz val="9"/>
            <color indexed="81"/>
            <rFont val="Tahoma"/>
            <family val="2"/>
          </rPr>
          <t>YULIED.PENARANDA:</t>
        </r>
        <r>
          <rPr>
            <sz val="9"/>
            <color indexed="81"/>
            <rFont val="Tahoma"/>
            <family val="2"/>
          </rPr>
          <t xml:space="preserve">
• Afrocolombianos.
• Indígenas.
• ROM
• Raizales.
• No identifica grupos étnicos.
• Otros grupos étnicos.
</t>
        </r>
      </text>
    </comment>
  </commentList>
</comments>
</file>

<file path=xl/sharedStrings.xml><?xml version="1.0" encoding="utf-8"?>
<sst xmlns="http://schemas.openxmlformats.org/spreadsheetml/2006/main" count="496" uniqueCount="239">
  <si>
    <t>SECRETARÍA DISTRITAL DE AMBIENTE</t>
  </si>
  <si>
    <t>DEPENDENCIA:</t>
  </si>
  <si>
    <t>Programa Plan de Desarrollo</t>
  </si>
  <si>
    <t>CÓDIGO Y NOMBRE PROYECTO: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</si>
  <si>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</si>
  <si>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</si>
  <si>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</si>
  <si>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</si>
  <si>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</si>
  <si>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</si>
  <si>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</si>
  <si>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</si>
  <si>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</si>
  <si>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</si>
  <si>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</si>
  <si>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</si>
  <si>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</si>
  <si>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</si>
  <si>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</si>
  <si>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</si>
  <si>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</si>
  <si>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</si>
  <si>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</si>
  <si>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</si>
  <si>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</si>
  <si>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</si>
  <si>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</si>
  <si>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</si>
  <si>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</si>
  <si>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</si>
  <si>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</si>
  <si>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</si>
  <si>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</si>
  <si>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</si>
  <si>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</si>
  <si>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</si>
  <si>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</si>
  <si>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Niños y niñas de primera infancia</t>
  </si>
  <si>
    <t>Recursos Vigencia</t>
  </si>
  <si>
    <t>Magnitud Reservas</t>
  </si>
  <si>
    <t>Reservas Presupuestales</t>
  </si>
  <si>
    <t>TOTALES - PROYECTO</t>
  </si>
  <si>
    <t>Total Recursos Vigencia - Proyecto</t>
  </si>
  <si>
    <t>Total  Recursos Reservas - Proyecto</t>
  </si>
  <si>
    <t>1, COD. META</t>
  </si>
  <si>
    <t>2, Meta Proyecto</t>
  </si>
  <si>
    <t>3, Nombre -Punto de inversión (Localidad, Especial, Distrital)</t>
  </si>
  <si>
    <t>4, Variable</t>
  </si>
  <si>
    <t>5, Programación-Actualización</t>
  </si>
  <si>
    <t>6, ACTUALIZACIÓN</t>
  </si>
  <si>
    <t>7, SEGUIMIENTO META</t>
  </si>
  <si>
    <t>7,1 Seguimiento Marzo</t>
  </si>
  <si>
    <t>7,2 Seguimiento Junio</t>
  </si>
  <si>
    <t>7,3 Seguimiento Septiembre</t>
  </si>
  <si>
    <t>7,4 Seguimiento Diciembre</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</si>
  <si>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</si>
  <si>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</si>
  <si>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</si>
  <si>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</si>
  <si>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</si>
  <si>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</si>
  <si>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</si>
  <si>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</si>
  <si>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</si>
  <si>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</si>
  <si>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</si>
  <si>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</si>
  <si>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</si>
  <si>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</si>
  <si>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</si>
  <si>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</si>
  <si>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</si>
  <si>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</si>
  <si>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</si>
  <si>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</si>
  <si>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</si>
  <si>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</si>
  <si>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</si>
  <si>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</si>
  <si>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</si>
  <si>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</si>
  <si>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</si>
  <si>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</si>
  <si>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</si>
  <si>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</si>
  <si>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</si>
  <si>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</si>
  <si>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</si>
  <si>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</si>
  <si>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</si>
  <si>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</si>
  <si>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</si>
  <si>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</si>
  <si>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</si>
  <si>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</si>
  <si>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</si>
  <si>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</si>
  <si>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</si>
  <si>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</si>
  <si>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</si>
  <si>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</si>
  <si>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</si>
  <si>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</si>
  <si>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</si>
  <si>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</si>
  <si>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</si>
  <si>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</si>
  <si>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</si>
  <si>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</si>
  <si>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</si>
  <si>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</si>
  <si>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</si>
  <si>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</si>
  <si>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</si>
  <si>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</si>
  <si>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</si>
  <si>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 LA TERRITORIALIZACIÓN DE LA INVERSIÓN</t>
  </si>
  <si>
    <t>FORMATO DE ACTUALIZACIÓN Y SEGUIMIENTO AL COMPONENTE DE INVERSIÓN</t>
  </si>
  <si>
    <t xml:space="preserve">FORMATO DE ACTUALIZACIÓN Y SEGUIMIENTO AL COMPONENTE DE GESTIÓN 
</t>
  </si>
  <si>
    <t>126PG01-PR02-F-A5-V9.0</t>
  </si>
  <si>
    <t>26 - Transparencia, probidad, lucha contra la corrupción y control social efectivo e incluyente</t>
  </si>
  <si>
    <t>Eje 3 - Una Bogotá que defiende y fortalece lo público</t>
  </si>
  <si>
    <t>Subsecretaria General y de Control Disciplinario</t>
  </si>
  <si>
    <t>Implementar 32 procesos (por sector y localidad) de control social y de veeduría especializada en movilidad, salud, educación, cultura, ambiente, hábitat, gobiernos locales, integración social, discapacidad, economía popular, productividad y competitividad, recolección de basuras, servicios públicos, seguridad y convivencia ciudadana, mujer, infancia, adolescencia, juventud y adulto mayor.</t>
  </si>
  <si>
    <t>Mejorar en 44 entidades (22 hospitales y 20 localidades) la gestión contractual y los sistemas de control interno y de atención a quejas y reclamos.</t>
  </si>
  <si>
    <t xml:space="preserve">Implementar en 86 entidades (44 entidades, 22 hospitales y 20 localidades) siete herramientas de transparencia, probidad y cultura ciudadana y de la legalidad </t>
  </si>
  <si>
    <t>Número de entidades que utilizan herramientas para prevenir la corrupción y promover transparencia y probidad</t>
  </si>
  <si>
    <t>Constante</t>
  </si>
  <si>
    <t xml:space="preserve">Número de procesos de control social con incidencia en los 12 sectores y en las 20 localidades </t>
  </si>
  <si>
    <t>Número de entidades asesoradas y/o evaluadas para el fortalecimiento de su gestión contractual y de sus sistemas de control interno y de atención de quejas y reclamos</t>
  </si>
  <si>
    <t>Control social para la participación en la gestión ambiental</t>
  </si>
  <si>
    <t>Organización archivistica y digitalización de expedientes</t>
  </si>
  <si>
    <t>Implementar 1 programa de gestión etica para los servidores y servidoras de la SDA.</t>
  </si>
  <si>
    <t>Cultura de la ética, la transparencia y la probidad</t>
  </si>
  <si>
    <t>Mejorar 1 proceso De gestión contractual, de control interno y de quejas y reclamos interpuestos por los Ciudadanos a través de los canales con que dispone  la SDA.</t>
  </si>
  <si>
    <t xml:space="preserve">438- Implementar en 86 entidades (44 entidades, 22 hospitales y 20 localidades) siete herramientas de transparencia, probidad y cultura ciudadana y de la legalidad en el marco de una política distrital de transparencia y lucha contra la corrupción y en concordancia con el estatuto anticorrupción. </t>
  </si>
  <si>
    <t>3-3-1-14-03-26-0956 - Cultura de transparencia, probidad y control social a la gestion pública en la Secreraria Distrital de Ambiente</t>
  </si>
  <si>
    <t>Fortalelcimiento de la capacidad institucional para identificar, prevenir y resolver problemas de corrupción y para identificar oportunidades de probidad</t>
  </si>
  <si>
    <t>Suma</t>
  </si>
  <si>
    <t>222 -Fortalecimiento de la capacidad institucional para identificar, prevenir y resolver problemas de corrupción y para identificar oportunidades de probidad</t>
  </si>
  <si>
    <t>223 - Bogotá promueve el control social para el cuidado de lo público y lo articula al control preventivo</t>
  </si>
  <si>
    <t>440 - Implementar 32 procesos (por sector y localidad) de control social y de veeduría especializada en movilidad, salud, educación, cultura, ambiente, hábitat, gobiernos locales, integración social, discapacidad, economía popular, productividad y competitividad, recolección de basuras, servicios públicos, seguridad y convivencia ciudadana, mujer, infancia, adolescencia, juventud y adulto mayor</t>
  </si>
  <si>
    <t>5, PONDERACIÓN HORIZONTAL AÑO: __2014__</t>
  </si>
  <si>
    <t>956 - Cultura de transparencia, probidad y control social a la gestion publica en la Secreraria Distrital de Ambiente</t>
  </si>
  <si>
    <t>Organización archivistica y  digitalización de expedientes</t>
  </si>
  <si>
    <t xml:space="preserve">Formular/Implementar el 100% la organización archivistica, digitalización y/o mircrofilmación de los expedientes (unidades documentales) generados en la SDA en el ejercicio de sus funciones y de control ambiental. </t>
  </si>
  <si>
    <t>X</t>
  </si>
  <si>
    <t xml:space="preserve"> </t>
  </si>
  <si>
    <t>Eje Plan de Desarrollo Eje 3 - Una Bogotá que defiende y fortalece lo público</t>
  </si>
  <si>
    <t>Programa Plan de Desarrollo. 26 - Transparencia, probidad, lucha contra la corrupción y control social efectivo e incluyente</t>
  </si>
  <si>
    <t>N/A</t>
  </si>
  <si>
    <t>1. Diseño de programa de etica</t>
  </si>
  <si>
    <t>2. Ejecución de programa de ética</t>
  </si>
  <si>
    <t>3.Evaluación del programa de etica</t>
  </si>
  <si>
    <t>Esta meta no posee recursos asociados para la vigencia.</t>
  </si>
  <si>
    <t xml:space="preserve">señala entre otros dentro de los principios orientadores de la gestión, el de la independencia que consiste en que las actuaciones que se surtan serán ejercidas con absoluta independencia de los organismos de administración de la Entidad y el de la imparcialidad y objetividad, pues el Defensor del Ciudadano debe garantizar tales principios en la resolución de los requerimientos o las quejas sometidas a su conocimiento.
Frente a la designación y duración, el citado anexo señala que el Defensor del Ciudadano será designado por el máximo órgano de decisión de la Entidad o el Representante Legal, quien no podrá delegar dicha función.
</t>
  </si>
  <si>
    <t>Archivos e informes de gestión del defensor del ciudadano</t>
  </si>
  <si>
    <t>OFICINA DE PARTICIPACIÓN, EDUCACIONY LOCALIDADES</t>
  </si>
  <si>
    <t>Durante el período comprendido entre el 01 de enero de 2012 al 28 de Febrero de 2014, la SDA a través del grupo de Quejas y Reclamos, recibió  un total de QUINCE MIL CIENTO SETENTA Y SIETE (15177) solicitudes, las cuales tuvieron el siguiente comportamiento de acuerdo a su canal de recepción:
Canal Telefónico: DOS MIL CUATROCIENTOS VEINTI SIETE (2427) unidades que corresponde al 16% del total de procesos recibidos, por este canal, para el período del presente estudio.
Canal presencial – oficina de radicación: OCHO MIL SEISCIENTOS CUARENTA Y CUATRO (8644)  unidades, cifra que alcanza el mayor  porcentaje de participación en el período con un 57% de participación del total de procesos recibidos para el período del presente estudio.
Aplicativo Sistema Distrital de Quejas y Soluciones SDQS: TRES MIL TRECIENTOS CINCUENTA Y CUATRO (3354)  unidades correspondientes al 22% del total de procesos recibidos para el período del presente estudio.
Web - Correo electrónico: SETECIENTOS CINCUENTA Y DOS (752) Unidades, correspondientes al 5% de participación del total de procesos recibidos para el período del presente estudio.</t>
  </si>
  <si>
    <t xml:space="preserve">Evita la pérdida de conocimientos, experiencias, direcciones, entre otros.
•        Facilitará el trabajo del personal, dentro y fuera de la SDA.
•        Facilitará la gestión descentralizada.
•        Facilitará los procesos de reorganización.
•        Ahorro de espacio para el archivo físico de los documentos.
•        Facilitará disposición de los documentos a través de consulta de manera
Instantánea.
•        Un mismo documento puede ser consultado por dos o más personas en forma simultánea.
•        Se eliminan los riesgos de pérdida de documentos.
•        Protegerá el patrimonio, incluso frente a la captura y copias no deseadas desde dentro de la organización.
•        Se reducirá significativamente el gasto en fotocopias e impresiones innecesarias.
•        Se evita el desgaste o pérdida de los documentos originales.
•        Reducirá los costos y los tiempos de espera de la información a los usuarios     internos y externos de la SDA.
•        Incrementa la productividad del personal.
•        Ahorra en costos (papeles, tonners, mantenimiento de equipos), tiempo en la gestión de los documentos (traslado, fotocopia, archivo, entre otros).
</t>
  </si>
  <si>
    <t>La informaciòn concerniente a la administración del proyecto se encuentra en el micrositio WEB (donde se encuentran las actas de las reuniones realizadas en el desarrollo del proyecto): https://sites.google.com/a/ambientebogota.gov.co/base-de-conocimiento-expediente/file-cabinet</t>
  </si>
  <si>
    <t>CONTROL INTERNO, SUBSECRETARIA GENERAL Y DE CONTROL DICIPLINARIO Y CONTRACTUAL</t>
  </si>
  <si>
    <t>ACCIÓN-ACTIVIDAD</t>
  </si>
  <si>
    <r>
      <t xml:space="preserve">6,1 </t>
    </r>
    <r>
      <rPr>
        <b/>
        <sz val="6"/>
        <rFont val="Arial"/>
        <family val="2"/>
      </rPr>
      <t>Actualización</t>
    </r>
    <r>
      <rPr>
        <b/>
        <sz val="8"/>
        <rFont val="Arial"/>
        <family val="2"/>
      </rPr>
      <t xml:space="preserve"> Marzo</t>
    </r>
  </si>
  <si>
    <r>
      <t xml:space="preserve">6,2 </t>
    </r>
    <r>
      <rPr>
        <b/>
        <sz val="6"/>
        <rFont val="Arial"/>
        <family val="2"/>
      </rPr>
      <t xml:space="preserve">Actualización </t>
    </r>
    <r>
      <rPr>
        <b/>
        <sz val="8"/>
        <rFont val="Arial"/>
        <family val="2"/>
      </rPr>
      <t>Junio</t>
    </r>
  </si>
  <si>
    <r>
      <t xml:space="preserve">6,4 </t>
    </r>
    <r>
      <rPr>
        <b/>
        <sz val="6"/>
        <rFont val="Arial"/>
        <family val="2"/>
      </rPr>
      <t>Actualización</t>
    </r>
    <r>
      <rPr>
        <b/>
        <sz val="8"/>
        <rFont val="Arial"/>
        <family val="2"/>
      </rPr>
      <t xml:space="preserve"> Diciembre</t>
    </r>
  </si>
  <si>
    <r>
      <t xml:space="preserve">6,3 </t>
    </r>
    <r>
      <rPr>
        <b/>
        <sz val="6"/>
        <rFont val="Arial"/>
        <family val="2"/>
      </rPr>
      <t>Actualización</t>
    </r>
    <r>
      <rPr>
        <b/>
        <sz val="8"/>
        <rFont val="Arial"/>
        <family val="2"/>
      </rPr>
      <t xml:space="preserve"> </t>
    </r>
    <r>
      <rPr>
        <b/>
        <sz val="7"/>
        <rFont val="Arial"/>
        <family val="2"/>
      </rPr>
      <t>Septiembre</t>
    </r>
  </si>
  <si>
    <t>Relacionar la información asociada a la población (Numero de hombres) espacios relacionados al punto de inversión en que se ejecutó la meta.</t>
  </si>
  <si>
    <t>O-5 Primera Infancia</t>
  </si>
  <si>
    <t>6-13 Infancia</t>
  </si>
  <si>
    <t>Niños y niñas y adolescentes escolarizados</t>
  </si>
  <si>
    <t>14-17Adolescencia</t>
  </si>
  <si>
    <t>Jovenes escolarizados</t>
  </si>
  <si>
    <t>18-26 Juventud</t>
  </si>
  <si>
    <t>Servidores y Servidoras Pùblicas</t>
  </si>
  <si>
    <t>27-59 Adultez</t>
  </si>
  <si>
    <t>Comunidad en general</t>
  </si>
  <si>
    <t>60 o más personas mayores</t>
  </si>
  <si>
    <t>Otro</t>
  </si>
  <si>
    <t>Grupo etario sin definir</t>
  </si>
  <si>
    <t>Distrito Capital</t>
  </si>
  <si>
    <t>Esta información no se puede territorializar toda vez que son acciones que se adelantan en la sede principal y son de carácter administrativo</t>
  </si>
  <si>
    <t>Chapinero</t>
  </si>
  <si>
    <t>Chapinero Central</t>
  </si>
  <si>
    <t xml:space="preserve">Avenida Caracas N° 54 - 38   
</t>
  </si>
  <si>
    <t>Desde nuestra compencia no se hace distinción para los grupos Etareos</t>
  </si>
  <si>
    <t>BOGOTÁ PROMUEVE EL CONTROL SOCIAL PARA EL CUIDADO DE LO PÚBLICO Y LO ARTICULA AL CONTROL PREVENTIVO</t>
  </si>
  <si>
    <t>4. Ejecutar Auditorías Internas de Gestión y del Sistema Integrado de Gestión</t>
  </si>
  <si>
    <t>5. Realizar evaluación de riesgos institucionales.</t>
  </si>
  <si>
    <t>6.Realizar seguimiento a los planes de mejoramiento por procesos de la entidad</t>
  </si>
  <si>
    <t>7. Elaborar y presentar informes normativos</t>
  </si>
  <si>
    <t>8. Actualizar las herramientas e instrumentos de autoevaluación de instrumentos contractuales.</t>
  </si>
  <si>
    <t>9. Mantener la unidad de criterio en temas contractuales mediante mesas de trabajo y discusión</t>
  </si>
  <si>
    <t xml:space="preserve">10. Análisis y pronunciamiento sobre los procesos contractuales de selección en aras de transparencia en comités de contratación </t>
  </si>
  <si>
    <t xml:space="preserve">11. Ingresar en el Sistema Distrital de Quejas y Soluciones la totalidad de requerimientos como quejas, reclamos,derechos de petición de interés general, derechos de petición de interés particular, solicitudes de información, invitaciones, y sugerencias. </t>
  </si>
  <si>
    <t>12. Realizar el seguimiento al trámite y cierre de  los requerimientos ingresados  tanto en el aplicativo para manejo de correspondencia (FOREST), como en el Sistema Distrital de Quejas y Soluciones SDQS, con el fin de dar cumplimiento a lo estipulado en el Decreto 371 de 2010.</t>
  </si>
  <si>
    <t>13. Realizar seguimiento mensual a la calidad y oportunidad de la respuesta dada por cada una de las áreas de la entidad</t>
  </si>
  <si>
    <t>14.Revisión y análisis de las PQRS  y formular  las acciones de mejora que se deriven del resultado de los mismos.</t>
  </si>
  <si>
    <t>15. Ajustes de revisión de  Tabla de Retención Documental, de acuerdo al concepto de convalidación emitido por el Archivo de Bgotá.</t>
  </si>
  <si>
    <t>16. Planificación del Proyecto de Organización archivistica y digitalización de los Expedientes Ambientales de la SDA.</t>
  </si>
  <si>
    <t>17. Seguimiento a la Ejecución del Proyecto de Organización archivistica y digitalización de los Expedientes Ambientales de la SDA.</t>
  </si>
  <si>
    <t>126PG01-PR 02-FA5-V.9</t>
  </si>
  <si>
    <t>Distrital</t>
  </si>
  <si>
    <t>Mejorar 1.00 proceso de gestión contractual, de quejas  y de control interno en la SDA</t>
  </si>
  <si>
    <t>Promover 20 procesos participativos de control social para la gestión ambiental en el D.C.</t>
  </si>
  <si>
    <t>IImplementar 1 programa de gestión etica para los servidores y servidoras  de la SDA.</t>
  </si>
  <si>
    <t>Formular e implementar 100 % la organización archivística, digitalización y/o microfilmación de los expedientes (Unidades documentales) generados en la SDA en el ejercicio de sus funciones de control ambiental.</t>
  </si>
  <si>
    <t>479 - Mejorar en 44 entidades (22 hospitales y 20 localidades) la gestión contractual y los sistemas de control interno y de atención a quejas y reclamos.</t>
  </si>
  <si>
    <t>222 - Bogotá promueve una cultura ciudadana y de la legalidad</t>
  </si>
  <si>
    <t xml:space="preserve">TABLA DE RETENCIÓN DOCUMENTAL - TRD:
 Después de realizada la entrega de la TRD a la Dirección de Gestión Corporativa, para la realización de  la etapa de valoración documental se han ejecutado dos mesas de trabajo haciendo el empalme de los insumos entregados y el avance que se tuvo en las dos primeras etapas.
 Con los vistos buenos de la caracterización y el cuadro de clasificación documental se dio paso a la alineación de series y subseries en el Sistema de Información Ambiental FOREST  versión 4.0, de la SRHS y la SCASP la cual está en ejecución.
Se desarrollaron tareas específicas de las cuales mostramos sus avances así:
• Revisión por parte del Archivo de Bogotá, de las actividades del cuadro de caracterización documental de la SDA.  100%
• Ajustes de cuadro de clasificación documental orgánico-funcional. DPSIA - DGC 100%
• Revisión por parte del Archivo de Bogotá, de las actividades del cuadro de clasificación documental de la SDA.  100%
• Reconstrucción de tabla de retención documental orgánico-funcional. DPSIA - DGC 100%
• Reconstrucción de fichas de valoración documental orgánico-funcional. DPSIA - DGC 0%
• Corrección y aprobación por parte del Archivo de Bogotá, de las actividades del cuadro de valoración documental de la SDA.  0%
• Comité Técnico (Directivos SDA, Archivo de Bogotá) 0%
Se concluyeron los estudios previos para el proyecto de organización y digitalización de los expedientes, sin embargo existe asunto en cuanto a la factibilidad y viabilidad del proyecto que limitan la ejecución considerada en este momento, lo cual se sustenta mediante radicado 2014IE146993 en su detalle.
Se desarrollaron tareas específicas de las cuales mostramos sus avances así:
• Elaboración de Estudio de Mercado 80%
• Elaboración de estudio previos 80%
• Adecuación de Espacio para la ejecución de la licitación  0%
• Adecuación Espacio para disposición final de los Expedientes intervenidos 0%
• Definición y Asignación Espacio de Almacenamiento datos e imágenes 0%
 INTEGRACIÓN FOREST.  Las actividades relacionadas con la integración al sistema de información FOREST son las siguientes:
Parametrización en FOREST de los cuadros de clasificación documental. (Sin aprobación de TRD, solamente se estructuran las series documentales y su tipología de acuerdo a los nuevos lineamientos del ADB). DPSIA 10%
Socialización aplicación TRD FOREST 0%
Implementación de módulo de integración de expedientes 0%
Módulo de Administración de Expedientes  0%
</t>
  </si>
  <si>
    <t>- Se realizaron acciones correspondientes a  la caracterización y clasificación documental en el marco del proceso de construcción de la TRD - Tabla de Retención Documental.
las cuales son precedentes a las actividades de: 
     - “Reconstrucción de fichas de valoración documental orgánico-funcional.  
     - “Corrección y aprobación por parte del Archivo de Bogotá, de las actividades del cuadro de valoración documental de la SDA.”
     - “Adopción y aprobación las TRD (Directivos SDA, de Comité Técnico  Archivo de Bogotá)”
Estas acciones se completaron en un tiempo mayor del planificado y trajo como consecuencia el desplazamiento de las actividades programadas, no alcanzando su realización o por lo menos estaría cercana a la terminación de la vigencia 2014.</t>
  </si>
  <si>
    <t xml:space="preserve">Con respecto a la consolidación de la TRD, se estará atento a las indicaciones y lineamientos que emita el Ente rector así como el seguimiento a las mesas de trabajo que programe el Archivo de Bogotá.
De otra parte se han venido promoviendo reuniones con los directivos con el fin de identificar la mejor decisión con respecto a las variables planteadas. 
</t>
  </si>
  <si>
    <t xml:space="preserve">Para el período comprendido entre el 01 de Julio al 30 de Septiembre  de 2014, desde el procedimiento de quejas y/o reclamos se han  recibido, clasificado, asignado y realizado el seguimiento de los Derechos de petición (quejas y/o reclamos, consultas, solicitud de Información, solicitud de valoración forestal y/o queja ambiental) que se presentaron por parte de los ciudadanos  a un total de 4164  PQR´s.
Para lo corrido de la vigencia 2014 (01 de Enero - 30 de Septiembre de 2014) , desde el procedimiento de quejas y/o reclamos se han  recibido, clasificado, asignado y realizado el seguimiento de los Derechos de petición (quejas y/o reclamos, consultas, solicitud de Información, solicitud de valoración forestal y/o queja ambiental) que se presentaron por parte de los ciudadanos a un total de 9846 PQR´s, distribuídas así:
- Enero 2014:                   752   Solicitudes
- Febrero 2014:              1008  Solicitudes
- Marzo 2014:                  1275  Soliictudes
- Abril 2014:                     1011  Solicitudes
- Mayo 2014:                    935   Solicitudes
- Junio 2014:                     701   Solicitudes
- Julio 2014:                       1081 Solicitudes
- Agosto 2014:                  1379 Solicitudes
-Septiembre 2014:         1704 Solicitudes
</t>
  </si>
  <si>
    <t>NA</t>
  </si>
  <si>
    <t>De acuerdo con el objeto del procedimiento de quejas y/o reclamos se planteo :
1 - Proponer estrategias que permitan la disminución al número de PQR´S vencidas en su trámite o sin respuesta al interior de las dependencias de la SDA.
2- Realizar seguimientos mensuales a las áreas para que se respondan los PQR´s en términos de Oportunidad, Calidad, coherencia y calidez</t>
  </si>
  <si>
    <t>1 - Ofrecerle a la Ciudadanía respuesta en forma parcial o definitiva  a las solicitudes presentadas en la SDA en términos de  Oportunidad, Calidad, coherencia y calidez
2 - Brindarle a la alta Dirección de la SDA un insumo para la toma de desiciones por medio de los informes de seguimiento mensual de quejas y soluciones</t>
  </si>
  <si>
    <t xml:space="preserve">1- desde el procedimiento 126PG02-PR09 Quejas y reclamos, se elaboran informes de seguimiento  con base en la información que se encuentra en el aplicativo de correspondencia FOREST de la entidad, el aplicativo Sistema Distrital de quejas y soluciones SDQS y la base de datos en Excel, esta última es gestionada por el área de quejas y soluciones. Dichos seguimientos han sido radicados a Directores, Subdirectores, Jefes de Oficina y servidores encargados de asignación y seguimiento de PQR´s al interior de las áreas. Mediante los siguientes números de radicación, así: ENERO 2014IE034221, FEBRERO 2014IE054765, MARZO 2014IE68925, ABRIL 2014IE86807, MAYO 2014IE105718, JUNIO Y JULIO: 2014IE140384, AGOSTO: 2014IE160048.
2- Indicador de seguimiento a quejas y reclamos con respuesta 
3- listas de asistencias a capacitaciones
4-Correos electrónicos enviados 
5-Seguimiento de acciones de mejora en el plan de mejoramiento por proceso   y mapa de riesgos
6-  informe de seguimiento a la calidad y oportunidad de la respuesta dada por cada una de las áreas de la entidad  </t>
  </si>
  <si>
    <t>Esta meta no posee programación para esta vigencia</t>
  </si>
  <si>
    <t>Se han adelantado las convocatorias para postular comportamientos éticos, encontrandose dos servidores ganadores por los valores de solidaridad y equidad. 
Se continúa con  el reconocimiento al servidor que se destaque por comportamientos asociados a los valores éticos luego del proceso de postulación y votación realizado por los servidores de la entidad.</t>
  </si>
  <si>
    <t xml:space="preserve">Se han adelantado las convocatorias para postular comportamientos éticos, encontrandose dos servidores ganadores por los valores de solidaridad y equidad. </t>
  </si>
  <si>
    <t xml:space="preserve">Se continúa con  el reconocimiento al servidor que se destaque por comportamientos asociados a los valores éticos luego del proceso de postulación y votación realizado por los servidores de la entidad.
</t>
  </si>
  <si>
    <t>Esta actividad se cumplió en el primer trimestre</t>
  </si>
  <si>
    <t>En el periodo comprendido entre enero y agosto de 2014 y de conformidad con el Plan de Acción de la Oficina de Control Internos, se ejecutaron las siguientes auditorías internas de gestión;"Auditoría a tablero de indicadores", "Auditoría a Convenios", "Auditoría a proceso de atención al ciudadano, sistemas de información y atención de peticiones, quejas, reclamos y sugerencias","Auditoría a Convenios", Auditoría a Bodegas de Material Visual",  "Auditoría a proceso de contratación", "Auditoría a  Contratos de Prestación de Servicios", "Auditoría a Red de Monitoreo de Calidad del Aire de Bogotá", "Auditoría a Licencias Ambientales"y "Auditoría a Gestión de Escombros". Se realizó Evaluación a la Gestión Documental y se inició el proceso de Auditoría a la Caja Mejor. Así mismo, se ejecutaron las Auditorías Internas del Sistema Integrado de Gestión a todos los procesos de la Secretaría Distrital de Ambiente.</t>
  </si>
  <si>
    <t>A partir de la recopilación y análisis de la información de los  riesgos de la Secretaría Distrital de Ambiente que puedieran impactar los compromisos del Plan de Desarrollo Distrital se elaboró y presentó el informe de seguimiento cuatrimestral de confromidad con el Decreto 334 de 2013.</t>
  </si>
  <si>
    <t>De acuerdo con la programación establecida por la Oficina de Control Interno, se realizó el seguimiento a los Planes de Mejoramiento de cada uno de los procesos de la entidad, identificando la efectividad del cumplimieno de las acciones y la necesidad de reformulación de las mismas en caso de requirirse. Se remitió a la Subsecretaría General y de Control Disciplinario el Informe consolidado de seguimiento al Plan de Mejoramiento por Procesos.</t>
  </si>
  <si>
    <t xml:space="preserve">Se presentaron los informes: Evaluación institucional a la Gestión por Dependencias, Evalución al Sistema de Control Interno Contable,  Evaluacion del Sistema de Control Interno Institucional-Informe Ejecutivo Anual, Seguimiento a procesos de participación ciudadana y control social  (Decreto 371 de 2010), Seguimiento al Estado de Control Interno de la entidad-Informe Pormenorizado (presentado en marzo y julio), Seguimiento al control de acciones  plan anticorrupción (enero, abril y agosto), Seguimiento a la austeridad del Gasto, Seguimiento al cumplimiento Decreto 334 de 2013:  a) causas que impactan los resultados de avances de la gestión presupuestal, contracutal y física y  b) Riesgos que puedan impactar los resultados previstos en planes de gestión y proyectos de inversión y c) Relación del informes de ejecución del programa Anual de Auditorías, Seguimiento a la Verificación, recomendaciones y resultados sobre el cumplimiento de las normas en materia de derechos de autor sobre software , Seguimiento a la Verificación y Seguimiento a directrices para prevenir conductas irregulares relacionadas con incumplimiento de manuales de funciones y de procedimientos y pérdida de elementos y documentos públicos.
</t>
  </si>
  <si>
    <t>Se actualizaron las herramientas e instrumentos de autoevaluación de instrumentos contractuales, se actualizarion los procesos de acuerdo al Decreto 1510 de 2013 y se realizó la correspondiente actualización  de ISOLUCION</t>
  </si>
  <si>
    <t>Se mantuvo la unidad de criterio en temas contractuales mediante mesas de trabajo y discusión, se programaron y realizaron 2 reuniones con los funcionarios y contratistas de la subdirección</t>
  </si>
  <si>
    <t>Mediante soportes escritos, se realizó análisis y pronunciamiento sobre los procesos contractuales de selección en aras de transparencia en comités de contratación.</t>
  </si>
  <si>
    <t xml:space="preserve">Para el período comprendido entre el 01 de  Julio al 30 de Septiembre  de 2014, se han  recibido, clasificado, asignado y realizado el seguimiento de los Derechos de petición (quejas y/o reclamos, consultas, solicitud de Información, solicitud de valoración forestal y/o queja ambiental) que se presenten por parte de los ciudadanos a un total de 4164  PQR´s.
Para lo corrido de la vigencia 2014 (01 de Enero - 30 de Septiembre de 2014) , desde el procedimiento de quejas y/o reclamos se han  recibido, clasificado, asignado y realizado el seguimiento de los Derechos de petición (quejas y/o reclamos, consultas, solicitud de Información, solicitud de valoración forestal y/o queja ambiental) que se presentaron por parte de los ciudadanos a un total de 9846 PQR´s, distribuídas así:
- Enero 2014:                   752   Solicitudes
- Febrero 2014:              1008  Solicitudes
- Marzo 2014:                  1275  Soliictudes
- Abril 2014:                     1011  Solicitudes
- Mayo 2014:                    935   Solicitudes
- Junio 2014:                     701   Solicitudes
- Julio 2014:                       1081 Solicitudes
- Agosto 2014:                  1379 Solicitudes
-Septiembre 2014:         1704 Solicitudes
</t>
  </si>
  <si>
    <t xml:space="preserve">Para el  período comprendido entre el 01 de Julio  al 30 de Septiembre de 2014 se realizaron los  Informes  de seguimiento a quejas y soluciones, los cuales se radicaron con los  números : 2014IE140384 y 2014IE160048
</t>
  </si>
  <si>
    <t>Se realizaron los informes de seguimiento a la calidad y oportunidad de la respuesta dada por cada una de las áreas de la entidad para el trimestre  Julio -   Septiembre de 2014</t>
  </si>
  <si>
    <t>Se continúa realizando el seguimiento al plan de mejoramiento y mapa de riesgos para el proceso de comunicaciones en el cual se incluyen las propias del procedimiento de quejas y reclamos, la cual seincluyo e el plan de mejoramiento por proceso de la Entidad Aplicativo ISOLUCION, con corte a 30 de Septiembre  de 2014</t>
  </si>
  <si>
    <t xml:space="preserve">TABLA DE RETENCIÓN DOCUMENTAL - TRD:
 Después de realizada la entrega de la TRD a la Dirección de Gestión Corporativa, para la realización de  la etapa de valoración documental se han ejecutado dos mesas de trabajo haciendo el empalme de los insumos entregados y el avance que se tuvo en las dos primeras etapas.
 Con los vistos buenos de la caracterización y el cuadro de clasificación documental se dio paso a la alineación de series y subseries en el Sistema de Información Ambiental FOREST  versión 4.0, de la SRHS y la SCASP la cual está en ejecución.
Se desarrollaron tareas específicas de las cuales mostramos sus avances así:
• Revisión por parte del Archivo de Bogotá, de las actividades del cuadro de caracterización documental de la SDA.  100%
• Ajustes de cuadro de clasificación documental orgánico-funcional. DPSIA - DGC 100%
• Revisión por parte del Archivo de Bogotá, de las actividades del cuadro de clasificación documental de la SDA.  100%
• Reconstrucción de tabla de retención documental orgánico-funcional. DPSIA - DGC 100%
• Reconstrucción de fichas de valoración documental orgánico-funcional. DPSIA - DGC 0%
• Corrección y aprobación por parte del Archivo de Bogotá, de las actividades del cuadro de valoración documental de la SDA.  0%
• Comité Técnico (Directivos SDA, Archivo de Bogotá) 0%
</t>
  </si>
  <si>
    <t xml:space="preserve">Se concluyeron los estudios previos para el proyecto de organización y digitalización de los expedientes, sin embargo existe asunto en cuanto a la factibilidad y viabilidad del proyecto que limitan la ejecución considerada en este momento, lo cual se sustenta mediante radicado 2014IE146993 en su detalle.
Se desarrollaron tareas específicas de las cuales mostramos sus avances así:
• Elaboración de Estudio de Mercado 80%
• Elaboración de estudio previos 80%
• Adecuación de Espacio para la ejecución de la licitación  0%
• Adecuación Espacio para disposición final de los Expedientes intervenidos 0%
• Definición y Asignación Espacio de Almacenamiento datos e imágenes 0%
 INTEGRACIÓN FOREST.  Las actividades relacionadas con la integración al sistema de información FOREST son las siguientes:
Parametrización en FOREST de los cuadros de clasificación documental. (Sin aprobación de TRD, solamente se estructuran las series documentales y su tipología de acuerdo a los nuevos lineamientos del ADB). DPSIA 10%
Socialización aplicación TRD FOREST 0%
Implementación de módulo de integración de expedientes 0%
Módulo de Administración de Expedientes  0%
Implementación de módulo de integración de expedientes 0%
Módulo de Administración de Expedientes  0%
</t>
  </si>
  <si>
    <t>El proyecto se determinó no viable por las circunstancias descritas mediante radicado 2014IE146993, por lo tanto no es posible desarrollar esta actividad.</t>
  </si>
  <si>
    <r>
      <t xml:space="preserve">7, OBSERVACIONES AVANCE TRIMESTRE </t>
    </r>
    <r>
      <rPr>
        <b/>
        <u/>
        <sz val="10"/>
        <rFont val="Arial"/>
        <family val="2"/>
      </rPr>
      <t>3</t>
    </r>
    <r>
      <rPr>
        <b/>
        <sz val="10"/>
        <rFont val="Arial"/>
        <family val="2"/>
      </rPr>
      <t xml:space="preserve">  DE </t>
    </r>
    <r>
      <rPr>
        <b/>
        <u/>
        <sz val="10"/>
        <rFont val="Arial"/>
        <family val="2"/>
      </rPr>
      <t>2014</t>
    </r>
  </si>
  <si>
    <t>1-222</t>
  </si>
  <si>
    <t xml:space="preserve">Formular e Implementar el 100% la organización archivistica, digitalización y/o mircrofilmación de los expedientes (unidades documentales) generados en la SDA en el ejercicio de sus funciones y de control ambiental.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</si>
</sst>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_([$$-240A]\ * #,##0_);_([$$-240A]\ * \(#,##0\);_([$$-240A]\ * &quot;-&quot;??_);_(@_)"/>
    <numFmt numFmtId="172" formatCode="0.0%"/>
    <numFmt numFmtId="173" formatCode="_ * #,##0_ ;_ * \-#,##0_ ;_ * &quot;-&quot;??_ ;_ @_ "/>
    <numFmt numFmtId="174" formatCode="_(&quot;$&quot;* #,##0.00_);_(&quot;$&quot;* \(#,##0.00\);_(&quot;$&quot;* &quot;-&quot;??_);_(@_)"/>
    <numFmt numFmtId="175" formatCode="_(&quot;$&quot;* #,##0_);_(&quot;$&quot;* \(#,##0\);_(&quot;$&quot;* &quot;-&quot;??_);_(@_)"/>
    <numFmt numFmtId="176" formatCode="_-* #,##0\ _€_-;\-* #,##0\ _€_-;_-* &quot;-&quot;??\ _€_-;_-@_-"/>
    <numFmt numFmtId="177" formatCode="_(* #,##0_);_(* \(#,##0\);_(* &quot;-&quot;??_);_(@_)"/>
    <numFmt numFmtId="178" formatCode="_-* #,##0.0\ _€_-;\-* #,##0.0\ _€_-;_-* &quot;-&quot;??\ _€_-;_-@_-"/>
    <numFmt numFmtId="179" formatCode="#,##0.0"/>
  </numFmts>
  <fonts count="38" x14ac:knownFonts="1">
    <font>
      <sz val="11"/>
      <color theme="1"/>
      <name val="Calibri"/>
      <family val="2"/>
      <scheme val="minor"/>
    </font>
    <font>
      <sz val="11"/>
      <color indexed="8"/>
      <name val="Calibri"/>
      <family val="2"/>
    </font>
    <font>
      <b/>
      <sz val="10"/>
      <name val="Arial"/>
      <family val="2"/>
    </font>
    <font>
      <sz val="10"/>
      <name val="Arial"/>
      <family val="2"/>
    </font>
    <font>
      <sz val="11"/>
      <color indexed="8"/>
      <name val="Calibri"/>
      <family val="2"/>
    </font>
    <font>
      <sz val="8"/>
      <name val="Calibri"/>
      <family val="2"/>
    </font>
    <font>
      <sz val="10"/>
      <name val="Arial"/>
      <family val="2"/>
    </font>
    <font>
      <b/>
      <sz val="12"/>
      <name val="Arial"/>
      <family val="2"/>
    </font>
    <font>
      <sz val="8"/>
      <name val="Arial"/>
      <family val="2"/>
    </font>
    <font>
      <sz val="10"/>
      <name val="Arial"/>
      <family val="2"/>
    </font>
    <font>
      <b/>
      <sz val="9"/>
      <color indexed="81"/>
      <name val="Tahoma"/>
      <family val="2"/>
    </font>
    <font>
      <sz val="9"/>
      <color indexed="81"/>
      <name val="Tahoma"/>
      <family val="2"/>
    </font>
    <font>
      <b/>
      <sz val="8"/>
      <name val="Arial"/>
      <family val="2"/>
    </font>
    <font>
      <b/>
      <sz val="7"/>
      <name val="Arial"/>
      <family val="2"/>
    </font>
    <font>
      <sz val="8"/>
      <color indexed="8"/>
      <name val="Arial"/>
      <family val="2"/>
    </font>
    <font>
      <b/>
      <sz val="18"/>
      <name val="Arial"/>
      <family val="2"/>
    </font>
    <font>
      <sz val="11"/>
      <color theme="1"/>
      <name val="Calibri"/>
      <family val="2"/>
      <scheme val="minor"/>
    </font>
    <font>
      <b/>
      <sz val="8"/>
      <color theme="0" tint="-4.9989318521683403E-2"/>
      <name val="Arial"/>
      <family val="2"/>
    </font>
    <font>
      <b/>
      <sz val="10"/>
      <color theme="0" tint="-4.9989318521683403E-2"/>
      <name val="Arial"/>
      <family val="2"/>
    </font>
    <font>
      <sz val="7"/>
      <color theme="1"/>
      <name val="Arial"/>
      <family val="2"/>
    </font>
    <font>
      <sz val="8"/>
      <color theme="1"/>
      <name val="Arial"/>
      <family val="2"/>
    </font>
    <font>
      <sz val="14"/>
      <name val="Calibri"/>
      <family val="2"/>
    </font>
    <font>
      <sz val="8"/>
      <color theme="1"/>
      <name val="Calibri"/>
      <family val="2"/>
      <scheme val="minor"/>
    </font>
    <font>
      <sz val="8"/>
      <color theme="1"/>
      <name val="Arial Narrow"/>
      <family val="2"/>
    </font>
    <font>
      <b/>
      <sz val="8"/>
      <color indexed="8"/>
      <name val="Arial"/>
      <family val="2"/>
    </font>
    <font>
      <sz val="8"/>
      <name val="Calibri"/>
      <family val="2"/>
      <scheme val="minor"/>
    </font>
    <font>
      <sz val="11"/>
      <name val="Calibri"/>
      <family val="2"/>
      <scheme val="minor"/>
    </font>
    <font>
      <u/>
      <sz val="8"/>
      <color theme="1"/>
      <name val="Calibri"/>
      <family val="2"/>
      <scheme val="minor"/>
    </font>
    <font>
      <b/>
      <sz val="6"/>
      <name val="Arial"/>
      <family val="2"/>
    </font>
    <font>
      <sz val="8"/>
      <color rgb="FFFF0000"/>
      <name val="Arial"/>
      <family val="2"/>
    </font>
    <font>
      <b/>
      <sz val="8"/>
      <color theme="1"/>
      <name val="Arial"/>
      <family val="2"/>
    </font>
    <font>
      <sz val="7"/>
      <color theme="1"/>
      <name val="Calibri"/>
      <family val="2"/>
      <scheme val="minor"/>
    </font>
    <font>
      <b/>
      <sz val="7"/>
      <color theme="1"/>
      <name val="Arial"/>
      <family val="2"/>
    </font>
    <font>
      <sz val="10"/>
      <color theme="1"/>
      <name val="Arial"/>
      <family val="2"/>
    </font>
    <font>
      <b/>
      <sz val="14"/>
      <name val="Arial"/>
      <family val="2"/>
    </font>
    <font>
      <sz val="10"/>
      <name val="Tahoma"/>
      <family val="2"/>
    </font>
    <font>
      <b/>
      <u/>
      <sz val="10"/>
      <name val="Arial"/>
      <family val="2"/>
    </font>
    <font>
      <sz val="7"/>
      <name val="Arial"/>
      <family val="2"/>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3499862666707357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s>
  <cellStyleXfs count="24">
    <xf numFmtId="0" fontId="0" fillId="0" borderId="0"/>
    <xf numFmtId="169" fontId="6" fillId="0" borderId="0" applyFont="0" applyFill="0" applyBorder="0" applyAlignment="0" applyProtection="0"/>
    <xf numFmtId="169" fontId="3" fillId="0" borderId="0" applyFont="0" applyFill="0" applyBorder="0" applyAlignment="0" applyProtection="0"/>
    <xf numFmtId="167" fontId="4" fillId="0" borderId="0" applyFont="0" applyFill="0" applyBorder="0" applyAlignment="0" applyProtection="0"/>
    <xf numFmtId="165" fontId="16"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3" fillId="0" borderId="0" applyFont="0" applyFill="0" applyBorder="0" applyAlignment="0" applyProtection="0"/>
    <xf numFmtId="167" fontId="1"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8" fontId="3" fillId="0" borderId="0" applyFont="0" applyFill="0" applyBorder="0" applyAlignment="0" applyProtection="0"/>
    <xf numFmtId="173" fontId="3" fillId="0" borderId="0" applyFont="0" applyFill="0" applyBorder="0" applyAlignment="0" applyProtection="0"/>
    <xf numFmtId="164" fontId="16" fillId="0" borderId="0" applyFont="0" applyFill="0" applyBorder="0" applyAlignment="0" applyProtection="0"/>
    <xf numFmtId="174" fontId="9"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9" fillId="0" borderId="0"/>
    <xf numFmtId="0" fontId="3" fillId="0" borderId="0"/>
    <xf numFmtId="0" fontId="3" fillId="0" borderId="0"/>
    <xf numFmtId="9" fontId="4"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cellStyleXfs>
  <cellXfs count="472">
    <xf numFmtId="0" fontId="0" fillId="0" borderId="0" xfId="0"/>
    <xf numFmtId="0" fontId="3" fillId="0" borderId="0" xfId="16" applyAlignment="1">
      <alignment vertical="center"/>
    </xf>
    <xf numFmtId="10" fontId="3" fillId="0" borderId="0" xfId="16" applyNumberFormat="1" applyAlignment="1">
      <alignment vertical="center"/>
    </xf>
    <xf numFmtId="0" fontId="3" fillId="0" borderId="0" xfId="16" applyBorder="1" applyAlignment="1">
      <alignment vertical="center"/>
    </xf>
    <xf numFmtId="0" fontId="2" fillId="0" borderId="0" xfId="16" applyFont="1" applyAlignment="1">
      <alignment vertical="center"/>
    </xf>
    <xf numFmtId="0" fontId="3" fillId="2" borderId="0" xfId="16" applyFill="1" applyBorder="1" applyAlignment="1">
      <alignment vertical="center"/>
    </xf>
    <xf numFmtId="0" fontId="3" fillId="2" borderId="0" xfId="16" applyFill="1" applyAlignment="1">
      <alignment vertical="center"/>
    </xf>
    <xf numFmtId="0" fontId="8" fillId="2" borderId="0" xfId="16" applyFont="1" applyFill="1" applyAlignment="1">
      <alignment vertical="center"/>
    </xf>
    <xf numFmtId="0" fontId="8" fillId="0" borderId="0" xfId="16" applyFont="1" applyAlignment="1">
      <alignment vertical="center"/>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10" fontId="18" fillId="4" borderId="0" xfId="16" applyNumberFormat="1" applyFont="1" applyFill="1" applyBorder="1" applyAlignment="1">
      <alignment horizontal="center" vertical="center"/>
    </xf>
    <xf numFmtId="10" fontId="3" fillId="2" borderId="0" xfId="16" applyNumberFormat="1" applyFill="1" applyAlignment="1">
      <alignment vertical="center"/>
    </xf>
    <xf numFmtId="0" fontId="3" fillId="0" borderId="0" xfId="16" applyFill="1" applyAlignment="1">
      <alignment horizontal="left" vertical="center"/>
    </xf>
    <xf numFmtId="0" fontId="17" fillId="4" borderId="0" xfId="0" applyFont="1" applyFill="1" applyBorder="1" applyAlignment="1">
      <alignment horizontal="left" vertical="center" wrapText="1"/>
    </xf>
    <xf numFmtId="0" fontId="3" fillId="2" borderId="0" xfId="16" applyFill="1" applyAlignment="1">
      <alignment horizontal="left" vertical="center"/>
    </xf>
    <xf numFmtId="0" fontId="3" fillId="0" borderId="0" xfId="16" applyAlignment="1">
      <alignment horizontal="left" vertical="center"/>
    </xf>
    <xf numFmtId="0" fontId="8" fillId="0" borderId="0" xfId="0" applyFont="1" applyFill="1"/>
    <xf numFmtId="0" fontId="3" fillId="4" borderId="0" xfId="16" applyFill="1" applyAlignment="1">
      <alignment vertical="center"/>
    </xf>
    <xf numFmtId="10" fontId="19" fillId="4" borderId="1" xfId="16" applyNumberFormat="1" applyFont="1" applyFill="1" applyBorder="1" applyAlignment="1">
      <alignment horizontal="center" vertical="center" wrapText="1"/>
    </xf>
    <xf numFmtId="10" fontId="19" fillId="4" borderId="4" xfId="16" applyNumberFormat="1" applyFont="1" applyFill="1" applyBorder="1" applyAlignment="1">
      <alignment horizontal="center" vertical="center" wrapText="1"/>
    </xf>
    <xf numFmtId="0" fontId="2" fillId="6" borderId="1" xfId="16" applyFont="1" applyFill="1" applyBorder="1" applyAlignment="1">
      <alignment horizontal="left" vertical="center" wrapText="1"/>
    </xf>
    <xf numFmtId="1" fontId="20" fillId="4" borderId="1" xfId="0" applyNumberFormat="1" applyFont="1" applyFill="1" applyBorder="1" applyAlignment="1">
      <alignment vertical="center" wrapText="1"/>
    </xf>
    <xf numFmtId="171" fontId="14" fillId="4" borderId="1" xfId="10" applyNumberFormat="1" applyFont="1" applyFill="1" applyBorder="1" applyAlignment="1">
      <alignment horizontal="center" vertical="center" wrapText="1"/>
    </xf>
    <xf numFmtId="3" fontId="14" fillId="4" borderId="1" xfId="19" applyNumberFormat="1" applyFont="1" applyFill="1" applyBorder="1" applyAlignment="1">
      <alignment horizontal="center" vertical="center" wrapText="1"/>
    </xf>
    <xf numFmtId="170" fontId="14" fillId="7" borderId="1" xfId="19" applyNumberFormat="1" applyFont="1" applyFill="1" applyBorder="1" applyAlignment="1">
      <alignment horizontal="left" vertical="center" wrapText="1"/>
    </xf>
    <xf numFmtId="0" fontId="2" fillId="6" borderId="4" xfId="16" applyFont="1" applyFill="1" applyBorder="1" applyAlignment="1">
      <alignment horizontal="left" vertical="center" wrapText="1"/>
    </xf>
    <xf numFmtId="0" fontId="12" fillId="6" borderId="4" xfId="16" applyFont="1" applyFill="1" applyBorder="1" applyAlignment="1">
      <alignment horizontal="center" vertical="center" textRotation="180" wrapText="1"/>
    </xf>
    <xf numFmtId="10" fontId="3" fillId="6" borderId="4" xfId="16" applyNumberFormat="1" applyFont="1" applyFill="1" applyBorder="1" applyAlignment="1">
      <alignment horizontal="center" vertical="center" wrapText="1"/>
    </xf>
    <xf numFmtId="0" fontId="2" fillId="6" borderId="4" xfId="16" applyFont="1" applyFill="1" applyBorder="1" applyAlignment="1">
      <alignment horizontal="center" vertical="center" wrapText="1"/>
    </xf>
    <xf numFmtId="0" fontId="2" fillId="6" borderId="58" xfId="16" applyFont="1" applyFill="1" applyBorder="1" applyAlignment="1">
      <alignment horizontal="center" vertical="center" wrapText="1"/>
    </xf>
    <xf numFmtId="10" fontId="7" fillId="4" borderId="0" xfId="16" applyNumberFormat="1" applyFont="1" applyFill="1" applyBorder="1" applyAlignment="1">
      <alignment horizontal="center" vertical="center"/>
    </xf>
    <xf numFmtId="0" fontId="22" fillId="4" borderId="0" xfId="0" applyFont="1" applyFill="1"/>
    <xf numFmtId="0" fontId="22" fillId="4" borderId="0" xfId="0" applyFont="1" applyFill="1" applyAlignment="1">
      <alignment horizontal="center"/>
    </xf>
    <xf numFmtId="0" fontId="22" fillId="0" borderId="0" xfId="0" applyFont="1" applyFill="1"/>
    <xf numFmtId="0" fontId="20" fillId="4" borderId="30" xfId="0" applyFont="1" applyFill="1" applyBorder="1"/>
    <xf numFmtId="0" fontId="20" fillId="4" borderId="0" xfId="0" applyFont="1" applyFill="1" applyBorder="1"/>
    <xf numFmtId="0" fontId="20" fillId="4" borderId="0" xfId="0" applyFont="1" applyFill="1" applyBorder="1" applyAlignment="1">
      <alignment horizontal="center"/>
    </xf>
    <xf numFmtId="0" fontId="20" fillId="4" borderId="31" xfId="0" applyFont="1" applyFill="1" applyBorder="1"/>
    <xf numFmtId="0" fontId="8" fillId="4" borderId="30" xfId="0" applyFont="1" applyFill="1" applyBorder="1" applyAlignment="1">
      <alignment vertical="top" wrapText="1"/>
    </xf>
    <xf numFmtId="0" fontId="8" fillId="4" borderId="0" xfId="0" applyFont="1" applyFill="1" applyBorder="1" applyAlignment="1">
      <alignment vertical="top" wrapText="1"/>
    </xf>
    <xf numFmtId="0" fontId="8" fillId="4" borderId="0" xfId="0" applyFont="1" applyFill="1" applyBorder="1" applyAlignment="1">
      <alignment horizontal="center" vertical="center" wrapText="1"/>
    </xf>
    <xf numFmtId="0" fontId="8" fillId="0" borderId="0" xfId="16" applyFont="1" applyBorder="1" applyAlignment="1">
      <alignment vertical="center"/>
    </xf>
    <xf numFmtId="0" fontId="14" fillId="0" borderId="0" xfId="0" applyFont="1"/>
    <xf numFmtId="0" fontId="8" fillId="7" borderId="4" xfId="0" applyFont="1" applyFill="1" applyBorder="1" applyAlignment="1">
      <alignment horizontal="center" vertical="center" wrapText="1"/>
    </xf>
    <xf numFmtId="0" fontId="14" fillId="0" borderId="1" xfId="0" applyFont="1" applyBorder="1" applyAlignment="1">
      <alignment horizontal="center" vertical="center" wrapText="1"/>
    </xf>
    <xf numFmtId="0" fontId="22" fillId="0" borderId="0" xfId="0" applyFont="1" applyFill="1" applyAlignment="1">
      <alignment horizontal="center"/>
    </xf>
    <xf numFmtId="0" fontId="8" fillId="0" borderId="0" xfId="0" applyFont="1" applyFill="1" applyAlignment="1">
      <alignment horizontal="center"/>
    </xf>
    <xf numFmtId="176" fontId="22" fillId="0" borderId="0" xfId="0" applyNumberFormat="1" applyFont="1" applyFill="1" applyAlignment="1">
      <alignment horizontal="center"/>
    </xf>
    <xf numFmtId="0" fontId="23" fillId="0" borderId="0" xfId="0" applyFont="1" applyFill="1" applyAlignment="1">
      <alignment horizontal="center" vertical="center"/>
    </xf>
    <xf numFmtId="0" fontId="8" fillId="7" borderId="5" xfId="0" applyFont="1" applyFill="1" applyBorder="1" applyAlignment="1" applyProtection="1">
      <alignment horizontal="left" vertical="center" wrapText="1"/>
      <protection locked="0"/>
    </xf>
    <xf numFmtId="3" fontId="8" fillId="4" borderId="5" xfId="0" applyNumberFormat="1" applyFont="1" applyFill="1" applyBorder="1" applyAlignment="1">
      <alignment horizontal="center" vertical="center" wrapText="1"/>
    </xf>
    <xf numFmtId="10" fontId="22" fillId="4" borderId="5" xfId="21" applyNumberFormat="1" applyFont="1" applyFill="1" applyBorder="1" applyAlignment="1">
      <alignment horizontal="center" vertical="center"/>
    </xf>
    <xf numFmtId="0" fontId="22" fillId="0" borderId="0" xfId="0" applyFont="1" applyFill="1" applyAlignment="1">
      <alignment horizontal="center" vertical="center"/>
    </xf>
    <xf numFmtId="0" fontId="8" fillId="7" borderId="1" xfId="0" applyFont="1" applyFill="1" applyBorder="1" applyAlignment="1" applyProtection="1">
      <alignment horizontal="left" vertical="center" wrapText="1"/>
      <protection locked="0"/>
    </xf>
    <xf numFmtId="37" fontId="14" fillId="4" borderId="1" xfId="9" applyNumberFormat="1" applyFont="1" applyFill="1" applyBorder="1" applyAlignment="1">
      <alignment horizontal="center" vertical="center"/>
    </xf>
    <xf numFmtId="10" fontId="22" fillId="4" borderId="1" xfId="21" applyNumberFormat="1" applyFont="1" applyFill="1" applyBorder="1" applyAlignment="1">
      <alignment horizontal="center" vertical="center"/>
    </xf>
    <xf numFmtId="0" fontId="22" fillId="4" borderId="1" xfId="0" applyFont="1" applyFill="1" applyBorder="1" applyAlignment="1">
      <alignment horizontal="center" vertical="center"/>
    </xf>
    <xf numFmtId="0" fontId="8" fillId="7" borderId="2" xfId="0" applyFont="1" applyFill="1" applyBorder="1" applyAlignment="1" applyProtection="1">
      <alignment horizontal="left" vertical="center" wrapText="1"/>
      <protection locked="0"/>
    </xf>
    <xf numFmtId="0" fontId="22" fillId="4" borderId="2" xfId="0" applyFont="1" applyFill="1" applyBorder="1" applyAlignment="1">
      <alignment horizontal="center" vertical="center"/>
    </xf>
    <xf numFmtId="0" fontId="8" fillId="7" borderId="4" xfId="0" applyFont="1" applyFill="1" applyBorder="1" applyAlignment="1" applyProtection="1">
      <alignment horizontal="left" vertical="center" wrapText="1"/>
      <protection locked="0"/>
    </xf>
    <xf numFmtId="0" fontId="22" fillId="4" borderId="4" xfId="0" applyFont="1" applyFill="1" applyBorder="1" applyAlignment="1">
      <alignment horizontal="center" vertical="center"/>
    </xf>
    <xf numFmtId="10" fontId="25" fillId="7" borderId="0" xfId="21" applyNumberFormat="1" applyFont="1" applyFill="1" applyBorder="1" applyAlignment="1"/>
    <xf numFmtId="0" fontId="25" fillId="7" borderId="0" xfId="0" applyFont="1" applyFill="1" applyBorder="1" applyAlignment="1"/>
    <xf numFmtId="0" fontId="25" fillId="7" borderId="31" xfId="0" applyFont="1" applyFill="1" applyBorder="1" applyAlignment="1"/>
    <xf numFmtId="0" fontId="25" fillId="7" borderId="33" xfId="0" applyFont="1" applyFill="1" applyBorder="1" applyAlignment="1"/>
    <xf numFmtId="0" fontId="12" fillId="7" borderId="52" xfId="0" applyFont="1" applyFill="1" applyBorder="1" applyAlignment="1">
      <alignment horizontal="right"/>
    </xf>
    <xf numFmtId="0" fontId="8" fillId="0" borderId="0" xfId="19" applyFont="1"/>
    <xf numFmtId="175" fontId="8" fillId="0" borderId="0" xfId="19" applyNumberFormat="1" applyFont="1"/>
    <xf numFmtId="0" fontId="8" fillId="7" borderId="2" xfId="0" applyFont="1" applyFill="1" applyBorder="1" applyAlignment="1">
      <alignment horizontal="center" vertical="center" wrapText="1"/>
    </xf>
    <xf numFmtId="3" fontId="14" fillId="4" borderId="1" xfId="3" applyNumberFormat="1" applyFont="1" applyFill="1" applyBorder="1" applyAlignment="1">
      <alignment vertical="center"/>
    </xf>
    <xf numFmtId="3" fontId="12" fillId="3" borderId="4" xfId="0" applyNumberFormat="1" applyFont="1" applyFill="1" applyBorder="1" applyAlignment="1">
      <alignment vertical="center" wrapText="1"/>
    </xf>
    <xf numFmtId="3" fontId="8" fillId="0" borderId="3" xfId="0" applyNumberFormat="1" applyFont="1" applyFill="1" applyBorder="1" applyAlignment="1">
      <alignment horizontal="right" vertical="center" wrapText="1"/>
    </xf>
    <xf numFmtId="0" fontId="14" fillId="4" borderId="1" xfId="0" applyFont="1" applyFill="1" applyBorder="1" applyAlignment="1">
      <alignment horizontal="center" vertical="center"/>
    </xf>
    <xf numFmtId="37" fontId="14" fillId="0" borderId="1" xfId="9" applyNumberFormat="1" applyFont="1" applyFill="1" applyBorder="1" applyAlignment="1">
      <alignment horizontal="center" vertical="center"/>
    </xf>
    <xf numFmtId="0" fontId="22" fillId="0" borderId="3" xfId="0" applyFont="1" applyFill="1" applyBorder="1" applyAlignment="1">
      <alignment horizontal="right" vertical="center"/>
    </xf>
    <xf numFmtId="0" fontId="22" fillId="0" borderId="0" xfId="0" applyFont="1" applyFill="1" applyAlignment="1">
      <alignment horizontal="right" vertical="center"/>
    </xf>
    <xf numFmtId="176" fontId="22" fillId="4" borderId="5" xfId="3" applyNumberFormat="1" applyFont="1" applyFill="1" applyBorder="1" applyAlignment="1">
      <alignment horizontal="right" vertical="center"/>
    </xf>
    <xf numFmtId="176" fontId="22" fillId="4" borderId="1" xfId="3" applyNumberFormat="1" applyFont="1" applyFill="1" applyBorder="1" applyAlignment="1">
      <alignment horizontal="right" vertical="center"/>
    </xf>
    <xf numFmtId="0" fontId="22" fillId="4" borderId="1" xfId="0" applyFont="1" applyFill="1" applyBorder="1" applyAlignment="1">
      <alignment horizontal="right" vertical="center"/>
    </xf>
    <xf numFmtId="176" fontId="22" fillId="4" borderId="1" xfId="0" applyNumberFormat="1" applyFont="1" applyFill="1" applyBorder="1" applyAlignment="1">
      <alignment horizontal="right" vertical="center"/>
    </xf>
    <xf numFmtId="0" fontId="22" fillId="0" borderId="1" xfId="0" applyFont="1" applyFill="1" applyBorder="1" applyAlignment="1">
      <alignment horizontal="right" vertical="center"/>
    </xf>
    <xf numFmtId="10" fontId="2" fillId="6" borderId="57" xfId="16" applyNumberFormat="1" applyFont="1" applyFill="1" applyBorder="1" applyAlignment="1">
      <alignment horizontal="center" vertical="center" wrapText="1"/>
    </xf>
    <xf numFmtId="10" fontId="19" fillId="8" borderId="1" xfId="16" applyNumberFormat="1" applyFont="1" applyFill="1" applyBorder="1" applyAlignment="1">
      <alignment horizontal="center" vertical="center" wrapText="1"/>
    </xf>
    <xf numFmtId="10" fontId="19" fillId="8" borderId="3" xfId="16" applyNumberFormat="1" applyFont="1" applyFill="1" applyBorder="1" applyAlignment="1">
      <alignment horizontal="center" vertical="center" wrapText="1"/>
    </xf>
    <xf numFmtId="172" fontId="19" fillId="8" borderId="1" xfId="0" applyNumberFormat="1" applyFont="1" applyFill="1" applyBorder="1" applyAlignment="1">
      <alignment horizontal="center" vertical="center"/>
    </xf>
    <xf numFmtId="0" fontId="8" fillId="7" borderId="4" xfId="0" applyFont="1" applyFill="1" applyBorder="1" applyAlignment="1">
      <alignment horizontal="center" vertical="center" wrapText="1"/>
    </xf>
    <xf numFmtId="2" fontId="14" fillId="0" borderId="1" xfId="3" applyNumberFormat="1" applyFont="1" applyBorder="1" applyAlignment="1">
      <alignment horizontal="center" vertical="center"/>
    </xf>
    <xf numFmtId="3" fontId="8" fillId="9" borderId="5" xfId="0" applyNumberFormat="1" applyFont="1" applyFill="1" applyBorder="1" applyAlignment="1">
      <alignment horizontal="center" vertical="center" wrapText="1"/>
    </xf>
    <xf numFmtId="37" fontId="14" fillId="9" borderId="1" xfId="9" applyNumberFormat="1" applyFont="1" applyFill="1" applyBorder="1" applyAlignment="1">
      <alignment horizontal="center" vertical="center"/>
    </xf>
    <xf numFmtId="0" fontId="14" fillId="9" borderId="1" xfId="0" applyFont="1" applyFill="1" applyBorder="1" applyAlignment="1">
      <alignment horizontal="right" vertical="center"/>
    </xf>
    <xf numFmtId="37" fontId="14" fillId="9" borderId="1" xfId="9" applyNumberFormat="1" applyFont="1" applyFill="1" applyBorder="1" applyAlignment="1">
      <alignment horizontal="right" vertical="center"/>
    </xf>
    <xf numFmtId="3" fontId="8" fillId="9" borderId="3" xfId="0" applyNumberFormat="1" applyFont="1" applyFill="1" applyBorder="1" applyAlignment="1">
      <alignment horizontal="right" vertical="center" wrapText="1"/>
    </xf>
    <xf numFmtId="3" fontId="14" fillId="9" borderId="1" xfId="3" applyNumberFormat="1" applyFont="1" applyFill="1" applyBorder="1" applyAlignment="1">
      <alignment vertical="center"/>
    </xf>
    <xf numFmtId="3" fontId="12" fillId="9" borderId="4" xfId="0" applyNumberFormat="1" applyFont="1" applyFill="1" applyBorder="1" applyAlignment="1">
      <alignment vertical="center" wrapText="1"/>
    </xf>
    <xf numFmtId="0" fontId="14" fillId="0" borderId="1" xfId="0" applyFont="1" applyFill="1" applyBorder="1" applyAlignment="1">
      <alignment horizontal="center" vertical="center"/>
    </xf>
    <xf numFmtId="3" fontId="8" fillId="0" borderId="3" xfId="0" applyNumberFormat="1" applyFont="1" applyFill="1" applyBorder="1" applyAlignment="1">
      <alignment horizontal="center" vertical="center" wrapText="1"/>
    </xf>
    <xf numFmtId="0" fontId="8" fillId="7" borderId="3" xfId="0" applyFont="1" applyFill="1" applyBorder="1" applyAlignment="1" applyProtection="1">
      <alignment horizontal="left" vertical="center" wrapText="1"/>
      <protection locked="0"/>
    </xf>
    <xf numFmtId="3" fontId="8" fillId="9" borderId="3" xfId="0" applyNumberFormat="1" applyFont="1" applyFill="1" applyBorder="1" applyAlignment="1">
      <alignment horizontal="center" vertical="center" wrapText="1"/>
    </xf>
    <xf numFmtId="0" fontId="14" fillId="9" borderId="1" xfId="0" applyFont="1" applyFill="1" applyBorder="1" applyAlignment="1">
      <alignment horizontal="center" vertical="center"/>
    </xf>
    <xf numFmtId="4" fontId="8" fillId="0" borderId="3" xfId="0" applyNumberFormat="1" applyFont="1" applyFill="1" applyBorder="1" applyAlignment="1">
      <alignment horizontal="center" vertical="center" wrapText="1"/>
    </xf>
    <xf numFmtId="0" fontId="22" fillId="4" borderId="5" xfId="0" applyFont="1" applyFill="1" applyBorder="1" applyAlignment="1">
      <alignment horizontal="center" vertical="center"/>
    </xf>
    <xf numFmtId="9" fontId="8" fillId="0" borderId="3" xfId="21" applyFont="1" applyFill="1" applyBorder="1" applyAlignment="1">
      <alignment horizontal="center" vertical="center" wrapText="1"/>
    </xf>
    <xf numFmtId="10" fontId="8" fillId="0" borderId="3" xfId="21" applyNumberFormat="1" applyFont="1" applyFill="1" applyBorder="1" applyAlignment="1">
      <alignment horizontal="center" vertical="center" wrapText="1"/>
    </xf>
    <xf numFmtId="10" fontId="22" fillId="0" borderId="3" xfId="21" applyNumberFormat="1" applyFont="1" applyFill="1" applyBorder="1" applyAlignment="1">
      <alignment horizontal="center" vertical="center"/>
    </xf>
    <xf numFmtId="3" fontId="14" fillId="4" borderId="1" xfId="3" applyNumberFormat="1" applyFont="1" applyFill="1" applyBorder="1" applyAlignment="1">
      <alignment horizontal="center" vertical="center"/>
    </xf>
    <xf numFmtId="3" fontId="12" fillId="3" borderId="4" xfId="0" applyNumberFormat="1" applyFont="1" applyFill="1" applyBorder="1" applyAlignment="1">
      <alignment horizontal="center" vertical="center" wrapText="1"/>
    </xf>
    <xf numFmtId="16" fontId="22" fillId="0" borderId="0" xfId="0" applyNumberFormat="1" applyFont="1" applyFill="1" applyAlignment="1">
      <alignment horizontal="center"/>
    </xf>
    <xf numFmtId="39" fontId="14" fillId="4" borderId="1" xfId="9" applyNumberFormat="1" applyFont="1" applyFill="1" applyBorder="1" applyAlignment="1">
      <alignment horizontal="center" vertical="center"/>
    </xf>
    <xf numFmtId="9" fontId="22" fillId="4" borderId="4" xfId="21" applyFont="1" applyFill="1" applyBorder="1" applyAlignment="1">
      <alignment horizontal="center" vertical="center"/>
    </xf>
    <xf numFmtId="0" fontId="8" fillId="0" borderId="0" xfId="0" applyFont="1" applyFill="1" applyAlignment="1">
      <alignment horizontal="left"/>
    </xf>
    <xf numFmtId="0" fontId="25" fillId="7" borderId="0" xfId="0" applyFont="1" applyFill="1" applyBorder="1" applyAlignment="1">
      <alignment horizontal="center"/>
    </xf>
    <xf numFmtId="0" fontId="25" fillId="7" borderId="33" xfId="0" applyFont="1" applyFill="1" applyBorder="1" applyAlignment="1">
      <alignment horizontal="center"/>
    </xf>
    <xf numFmtId="9" fontId="14" fillId="4" borderId="5" xfId="21" applyFont="1" applyFill="1" applyBorder="1" applyAlignment="1">
      <alignment horizontal="center" vertical="center"/>
    </xf>
    <xf numFmtId="37" fontId="14" fillId="9" borderId="5" xfId="9" applyNumberFormat="1" applyFont="1" applyFill="1" applyBorder="1" applyAlignment="1">
      <alignment horizontal="right" vertical="center"/>
    </xf>
    <xf numFmtId="10" fontId="8" fillId="0" borderId="5" xfId="21" applyNumberFormat="1" applyFont="1" applyFill="1" applyBorder="1" applyAlignment="1">
      <alignment horizontal="center" vertical="center" wrapText="1"/>
    </xf>
    <xf numFmtId="3" fontId="12" fillId="0" borderId="3" xfId="0" applyNumberFormat="1" applyFont="1" applyFill="1" applyBorder="1" applyAlignment="1">
      <alignment horizontal="center" vertical="center" wrapText="1"/>
    </xf>
    <xf numFmtId="3" fontId="24" fillId="4" borderId="1" xfId="3" applyNumberFormat="1" applyFont="1" applyFill="1" applyBorder="1" applyAlignment="1">
      <alignment horizontal="center" vertical="center"/>
    </xf>
    <xf numFmtId="0" fontId="8" fillId="7" borderId="4"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justify" vertical="center" wrapText="1"/>
    </xf>
    <xf numFmtId="0" fontId="20" fillId="0" borderId="1" xfId="3" applyNumberFormat="1" applyFont="1" applyBorder="1" applyAlignment="1">
      <alignment horizontal="center" vertical="center"/>
    </xf>
    <xf numFmtId="1" fontId="20" fillId="0" borderId="1" xfId="3" applyNumberFormat="1" applyFont="1" applyBorder="1" applyAlignment="1">
      <alignment horizontal="center" vertical="center"/>
    </xf>
    <xf numFmtId="176" fontId="20" fillId="8" borderId="1" xfId="3" applyNumberFormat="1" applyFont="1" applyFill="1" applyBorder="1" applyAlignment="1">
      <alignment horizontal="left" vertical="center"/>
    </xf>
    <xf numFmtId="176" fontId="20" fillId="8" borderId="1" xfId="3" applyNumberFormat="1" applyFont="1" applyFill="1" applyBorder="1" applyAlignment="1">
      <alignment vertical="center"/>
    </xf>
    <xf numFmtId="167" fontId="20" fillId="0" borderId="1" xfId="3" applyNumberFormat="1" applyFont="1" applyBorder="1" applyAlignment="1">
      <alignment horizontal="left" vertical="center"/>
    </xf>
    <xf numFmtId="2" fontId="20" fillId="0" borderId="1" xfId="3" applyNumberFormat="1" applyFont="1" applyBorder="1" applyAlignment="1">
      <alignment horizontal="center" vertical="center"/>
    </xf>
    <xf numFmtId="176" fontId="20" fillId="0" borderId="1" xfId="3" applyNumberFormat="1" applyFont="1" applyBorder="1" applyAlignment="1">
      <alignment horizontal="left" vertical="center"/>
    </xf>
    <xf numFmtId="176" fontId="20" fillId="0" borderId="1" xfId="3" applyNumberFormat="1" applyFont="1" applyBorder="1" applyAlignment="1">
      <alignment vertical="center"/>
    </xf>
    <xf numFmtId="10" fontId="20" fillId="0" borderId="1" xfId="21" applyNumberFormat="1" applyFont="1" applyBorder="1" applyAlignment="1">
      <alignment horizontal="center" vertical="center"/>
    </xf>
    <xf numFmtId="0" fontId="20" fillId="4" borderId="1" xfId="0" applyFont="1" applyFill="1" applyBorder="1" applyAlignment="1">
      <alignment horizontal="justify" vertical="center" wrapText="1"/>
    </xf>
    <xf numFmtId="0" fontId="20" fillId="4" borderId="1" xfId="0" applyFont="1" applyFill="1" applyBorder="1" applyAlignment="1">
      <alignment horizontal="center" vertical="center" wrapText="1"/>
    </xf>
    <xf numFmtId="176" fontId="20" fillId="0" borderId="1" xfId="3" applyNumberFormat="1" applyFont="1" applyBorder="1" applyAlignment="1">
      <alignment horizontal="center" vertical="center"/>
    </xf>
    <xf numFmtId="0" fontId="20" fillId="9" borderId="1" xfId="0" applyFont="1" applyFill="1" applyBorder="1" applyAlignment="1">
      <alignment horizontal="center" vertical="center" wrapText="1"/>
    </xf>
    <xf numFmtId="0" fontId="20" fillId="9" borderId="1" xfId="0" applyFont="1" applyFill="1" applyBorder="1" applyAlignment="1">
      <alignment horizontal="justify" vertical="center" wrapText="1"/>
    </xf>
    <xf numFmtId="2" fontId="20" fillId="0" borderId="1" xfId="3" applyNumberFormat="1" applyFont="1" applyBorder="1" applyAlignment="1">
      <alignment horizontal="left" vertical="center"/>
    </xf>
    <xf numFmtId="3" fontId="24" fillId="0" borderId="1" xfId="3" applyNumberFormat="1" applyFont="1" applyFill="1" applyBorder="1" applyAlignment="1">
      <alignment horizontal="center" vertical="center"/>
    </xf>
    <xf numFmtId="3" fontId="12" fillId="0" borderId="4" xfId="0" applyNumberFormat="1" applyFont="1" applyFill="1" applyBorder="1" applyAlignment="1">
      <alignment horizontal="center" vertical="center" wrapText="1"/>
    </xf>
    <xf numFmtId="3" fontId="20" fillId="4" borderId="5"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37" fontId="20" fillId="0" borderId="1" xfId="9" applyNumberFormat="1" applyFont="1" applyFill="1" applyBorder="1" applyAlignment="1">
      <alignment horizontal="center" vertical="center"/>
    </xf>
    <xf numFmtId="3" fontId="20" fillId="4" borderId="5" xfId="3" applyNumberFormat="1" applyFont="1" applyFill="1" applyBorder="1" applyAlignment="1">
      <alignment horizontal="center" vertical="center" wrapText="1"/>
    </xf>
    <xf numFmtId="37" fontId="20" fillId="4" borderId="1" xfId="9" applyNumberFormat="1" applyFont="1" applyFill="1" applyBorder="1" applyAlignment="1">
      <alignment horizontal="center" vertical="center"/>
    </xf>
    <xf numFmtId="37" fontId="20" fillId="4" borderId="1" xfId="9" applyNumberFormat="1" applyFont="1" applyFill="1" applyBorder="1" applyAlignment="1">
      <alignment horizontal="right" vertical="center"/>
    </xf>
    <xf numFmtId="0" fontId="20" fillId="4" borderId="1" xfId="0" applyFont="1" applyFill="1" applyBorder="1" applyAlignment="1">
      <alignment horizontal="center" vertical="center"/>
    </xf>
    <xf numFmtId="3" fontId="20" fillId="0" borderId="3" xfId="0" applyNumberFormat="1" applyFont="1" applyFill="1" applyBorder="1" applyAlignment="1">
      <alignment horizontal="center" vertical="center" wrapText="1"/>
    </xf>
    <xf numFmtId="4" fontId="20" fillId="0" borderId="3" xfId="0" applyNumberFormat="1" applyFont="1" applyFill="1" applyBorder="1" applyAlignment="1">
      <alignment horizontal="center" vertical="center" wrapText="1"/>
    </xf>
    <xf numFmtId="2" fontId="20" fillId="0" borderId="3" xfId="21" applyNumberFormat="1" applyFont="1" applyFill="1" applyBorder="1" applyAlignment="1">
      <alignment horizontal="center" vertical="center" wrapText="1"/>
    </xf>
    <xf numFmtId="10" fontId="20" fillId="0" borderId="3" xfId="21" applyNumberFormat="1" applyFont="1" applyFill="1" applyBorder="1" applyAlignment="1">
      <alignment horizontal="center" vertical="center" wrapText="1"/>
    </xf>
    <xf numFmtId="39" fontId="20" fillId="0" borderId="1" xfId="9" applyNumberFormat="1" applyFont="1" applyFill="1" applyBorder="1" applyAlignment="1">
      <alignment horizontal="center" vertical="center"/>
    </xf>
    <xf numFmtId="3" fontId="20" fillId="4" borderId="1" xfId="3" applyNumberFormat="1"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10" fontId="20" fillId="0" borderId="5" xfId="21" applyNumberFormat="1" applyFont="1" applyFill="1" applyBorder="1" applyAlignment="1">
      <alignment horizontal="center" vertical="center" wrapText="1"/>
    </xf>
    <xf numFmtId="172" fontId="31" fillId="5" borderId="5" xfId="0" applyNumberFormat="1" applyFont="1" applyFill="1" applyBorder="1" applyAlignment="1">
      <alignment vertical="center"/>
    </xf>
    <xf numFmtId="10" fontId="19" fillId="4" borderId="5" xfId="16" applyNumberFormat="1" applyFont="1" applyFill="1" applyBorder="1" applyAlignment="1">
      <alignment horizontal="center" vertical="center" wrapText="1"/>
    </xf>
    <xf numFmtId="172" fontId="31" fillId="7" borderId="1" xfId="0" applyNumberFormat="1" applyFont="1" applyFill="1" applyBorder="1" applyAlignment="1">
      <alignment vertical="center"/>
    </xf>
    <xf numFmtId="172" fontId="31" fillId="5" borderId="3" xfId="0" applyNumberFormat="1" applyFont="1" applyFill="1" applyBorder="1" applyAlignment="1">
      <alignment vertical="center"/>
    </xf>
    <xf numFmtId="172" fontId="19" fillId="8" borderId="2" xfId="0" applyNumberFormat="1" applyFont="1" applyFill="1" applyBorder="1" applyAlignment="1">
      <alignment horizontal="center" vertical="center"/>
    </xf>
    <xf numFmtId="172" fontId="20" fillId="0" borderId="1" xfId="0" applyNumberFormat="1" applyFont="1" applyFill="1" applyBorder="1" applyAlignment="1">
      <alignment horizontal="center" vertical="center"/>
    </xf>
    <xf numFmtId="10" fontId="20" fillId="0" borderId="1" xfId="0" applyNumberFormat="1" applyFont="1" applyFill="1" applyBorder="1" applyAlignment="1">
      <alignment horizontal="center" vertical="center"/>
    </xf>
    <xf numFmtId="0" fontId="33" fillId="2" borderId="1" xfId="16" applyFont="1" applyFill="1" applyBorder="1" applyAlignment="1">
      <alignment vertical="center"/>
    </xf>
    <xf numFmtId="0" fontId="0" fillId="0" borderId="32" xfId="0" applyFill="1" applyBorder="1"/>
    <xf numFmtId="0" fontId="0" fillId="0" borderId="33" xfId="0" applyFill="1" applyBorder="1"/>
    <xf numFmtId="0" fontId="0" fillId="0" borderId="0" xfId="0" applyFill="1"/>
    <xf numFmtId="178" fontId="20" fillId="0" borderId="1" xfId="3" applyNumberFormat="1" applyFont="1" applyBorder="1" applyAlignment="1">
      <alignment vertical="center"/>
    </xf>
    <xf numFmtId="9" fontId="22" fillId="4" borderId="3" xfId="21" applyFont="1" applyFill="1" applyBorder="1" applyAlignment="1">
      <alignment horizontal="center" vertical="center"/>
    </xf>
    <xf numFmtId="2" fontId="22" fillId="4" borderId="3" xfId="0" applyNumberFormat="1" applyFont="1" applyFill="1" applyBorder="1" applyAlignment="1">
      <alignment horizontal="center" vertical="center"/>
    </xf>
    <xf numFmtId="39" fontId="20" fillId="4" borderId="1" xfId="9" applyNumberFormat="1" applyFont="1" applyFill="1" applyBorder="1" applyAlignment="1">
      <alignment horizontal="center" vertical="center"/>
    </xf>
    <xf numFmtId="10" fontId="22" fillId="4" borderId="3" xfId="21" applyNumberFormat="1" applyFont="1" applyFill="1" applyBorder="1" applyAlignment="1">
      <alignment horizontal="center" vertical="center"/>
    </xf>
    <xf numFmtId="10" fontId="20" fillId="4" borderId="1" xfId="16" applyNumberFormat="1" applyFont="1" applyFill="1" applyBorder="1" applyAlignment="1">
      <alignment horizontal="center" vertical="center" wrapText="1"/>
    </xf>
    <xf numFmtId="176" fontId="22" fillId="4" borderId="5" xfId="3" applyNumberFormat="1" applyFont="1" applyFill="1" applyBorder="1" applyAlignment="1">
      <alignment horizontal="center" vertical="center"/>
    </xf>
    <xf numFmtId="176" fontId="22" fillId="4" borderId="1" xfId="3" applyNumberFormat="1" applyFont="1" applyFill="1" applyBorder="1" applyAlignment="1">
      <alignment horizontal="center" vertical="center"/>
    </xf>
    <xf numFmtId="176" fontId="22" fillId="0" borderId="1" xfId="3" applyNumberFormat="1" applyFont="1" applyFill="1" applyBorder="1" applyAlignment="1">
      <alignment horizontal="center" vertical="center"/>
    </xf>
    <xf numFmtId="0" fontId="12" fillId="0" borderId="0" xfId="19" applyFont="1" applyBorder="1" applyAlignment="1">
      <alignment horizontal="center" vertical="center"/>
    </xf>
    <xf numFmtId="1" fontId="20" fillId="4" borderId="1" xfId="0" applyNumberFormat="1" applyFont="1" applyFill="1" applyBorder="1" applyAlignment="1">
      <alignment horizontal="left" vertical="center" wrapText="1"/>
    </xf>
    <xf numFmtId="167" fontId="20" fillId="0" borderId="1" xfId="3" applyNumberFormat="1" applyFont="1" applyBorder="1" applyAlignment="1">
      <alignment vertical="center"/>
    </xf>
    <xf numFmtId="176" fontId="22" fillId="0" borderId="3" xfId="3" applyNumberFormat="1" applyFont="1" applyFill="1" applyBorder="1" applyAlignment="1">
      <alignment horizontal="center" vertical="center"/>
    </xf>
    <xf numFmtId="167" fontId="22" fillId="0" borderId="3" xfId="3" applyNumberFormat="1" applyFont="1" applyFill="1" applyBorder="1" applyAlignment="1">
      <alignment horizontal="center" vertical="center"/>
    </xf>
    <xf numFmtId="10" fontId="37" fillId="8" borderId="5" xfId="16" applyNumberFormat="1" applyFont="1" applyFill="1" applyBorder="1" applyAlignment="1">
      <alignment horizontal="center" vertical="center" wrapText="1"/>
    </xf>
    <xf numFmtId="10" fontId="37" fillId="4" borderId="5" xfId="16" applyNumberFormat="1" applyFont="1" applyFill="1" applyBorder="1" applyAlignment="1">
      <alignment horizontal="center" vertical="center" wrapText="1"/>
    </xf>
    <xf numFmtId="10" fontId="37" fillId="4" borderId="1" xfId="16" applyNumberFormat="1" applyFont="1" applyFill="1" applyBorder="1" applyAlignment="1">
      <alignment horizontal="center" vertical="center" wrapText="1"/>
    </xf>
    <xf numFmtId="10" fontId="8" fillId="0" borderId="5" xfId="16" applyNumberFormat="1" applyFont="1" applyFill="1" applyBorder="1" applyAlignment="1">
      <alignment horizontal="center" vertical="center" wrapText="1"/>
    </xf>
    <xf numFmtId="10" fontId="8" fillId="4" borderId="1" xfId="16" applyNumberFormat="1" applyFont="1" applyFill="1" applyBorder="1" applyAlignment="1">
      <alignment horizontal="center" vertical="center" wrapText="1"/>
    </xf>
    <xf numFmtId="10" fontId="8" fillId="4" borderId="5" xfId="16" applyNumberFormat="1" applyFont="1" applyFill="1" applyBorder="1" applyAlignment="1">
      <alignment horizontal="center" vertical="center" wrapText="1"/>
    </xf>
    <xf numFmtId="10" fontId="8" fillId="0" borderId="1" xfId="16" applyNumberFormat="1" applyFont="1" applyFill="1" applyBorder="1" applyAlignment="1">
      <alignment horizontal="center" vertical="center" wrapText="1"/>
    </xf>
    <xf numFmtId="172" fontId="37" fillId="0" borderId="2" xfId="0" applyNumberFormat="1" applyFont="1" applyFill="1" applyBorder="1" applyAlignment="1">
      <alignment horizontal="center" vertical="center"/>
    </xf>
    <xf numFmtId="10" fontId="37" fillId="8" borderId="1" xfId="16" applyNumberFormat="1" applyFont="1" applyFill="1" applyBorder="1" applyAlignment="1">
      <alignment horizontal="center" vertical="center" wrapText="1"/>
    </xf>
    <xf numFmtId="172" fontId="37" fillId="4" borderId="2" xfId="0" applyNumberFormat="1" applyFont="1" applyFill="1" applyBorder="1" applyAlignment="1">
      <alignment horizontal="center" vertical="center"/>
    </xf>
    <xf numFmtId="172" fontId="37" fillId="8" borderId="2" xfId="0" applyNumberFormat="1" applyFont="1" applyFill="1" applyBorder="1" applyAlignment="1">
      <alignment horizontal="center" vertical="center"/>
    </xf>
    <xf numFmtId="172" fontId="8" fillId="0" borderId="1" xfId="0" applyNumberFormat="1" applyFont="1" applyFill="1" applyBorder="1" applyAlignment="1">
      <alignment horizontal="center" vertical="center"/>
    </xf>
    <xf numFmtId="10" fontId="8" fillId="0" borderId="1" xfId="0" applyNumberFormat="1" applyFont="1" applyFill="1" applyBorder="1" applyAlignment="1">
      <alignment horizontal="center" vertical="center"/>
    </xf>
    <xf numFmtId="10" fontId="37" fillId="4" borderId="4" xfId="16" applyNumberFormat="1" applyFont="1" applyFill="1" applyBorder="1" applyAlignment="1">
      <alignment horizontal="center" vertical="center" wrapText="1"/>
    </xf>
    <xf numFmtId="10" fontId="37" fillId="8" borderId="3" xfId="16" applyNumberFormat="1" applyFont="1" applyFill="1" applyBorder="1" applyAlignment="1">
      <alignment horizontal="center" vertical="center" wrapText="1"/>
    </xf>
    <xf numFmtId="10" fontId="37" fillId="4" borderId="3" xfId="16" applyNumberFormat="1" applyFont="1" applyFill="1" applyBorder="1" applyAlignment="1">
      <alignment horizontal="center" vertical="center" wrapText="1"/>
    </xf>
    <xf numFmtId="0" fontId="37" fillId="8" borderId="1" xfId="16" applyFont="1" applyFill="1" applyBorder="1" applyAlignment="1">
      <alignment vertical="center"/>
    </xf>
    <xf numFmtId="172" fontId="37" fillId="4" borderId="1" xfId="0" applyNumberFormat="1" applyFont="1" applyFill="1" applyBorder="1" applyAlignment="1">
      <alignment horizontal="center" vertical="center"/>
    </xf>
    <xf numFmtId="172" fontId="37" fillId="8" borderId="1" xfId="0" applyNumberFormat="1" applyFont="1" applyFill="1" applyBorder="1" applyAlignment="1">
      <alignment horizontal="center" vertical="center"/>
    </xf>
    <xf numFmtId="0" fontId="12" fillId="7" borderId="2" xfId="19" applyFont="1" applyFill="1" applyBorder="1" applyAlignment="1">
      <alignment horizontal="center" vertical="center" wrapText="1"/>
    </xf>
    <xf numFmtId="0" fontId="12" fillId="7" borderId="10" xfId="19" applyFont="1" applyFill="1" applyBorder="1" applyAlignment="1">
      <alignment horizontal="center" vertical="center" wrapText="1"/>
    </xf>
    <xf numFmtId="0" fontId="12" fillId="7" borderId="63" xfId="19" applyFont="1" applyFill="1" applyBorder="1" applyAlignment="1">
      <alignment horizontal="center" vertical="center" wrapText="1"/>
    </xf>
    <xf numFmtId="0" fontId="12" fillId="7" borderId="15" xfId="19" applyFont="1" applyFill="1" applyBorder="1" applyAlignment="1">
      <alignment horizontal="center" vertical="center"/>
    </xf>
    <xf numFmtId="0" fontId="12" fillId="7" borderId="25" xfId="19" applyFont="1" applyFill="1" applyBorder="1" applyAlignment="1">
      <alignment horizontal="center" vertical="center" wrapText="1"/>
    </xf>
    <xf numFmtId="0" fontId="14" fillId="7" borderId="1" xfId="19" applyFont="1" applyFill="1" applyBorder="1" applyAlignment="1">
      <alignment horizontal="left" vertical="center" wrapText="1"/>
    </xf>
    <xf numFmtId="3" fontId="14" fillId="0" borderId="1" xfId="19" applyNumberFormat="1" applyFont="1" applyFill="1" applyBorder="1" applyAlignment="1">
      <alignment horizontal="center" vertical="center" wrapText="1"/>
    </xf>
    <xf numFmtId="4" fontId="14" fillId="4" borderId="1" xfId="19"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171" fontId="14" fillId="0" borderId="1" xfId="10" applyNumberFormat="1" applyFont="1" applyFill="1" applyBorder="1" applyAlignment="1">
      <alignment horizontal="center" vertical="center" wrapText="1"/>
    </xf>
    <xf numFmtId="10" fontId="8" fillId="0" borderId="1" xfId="21" applyNumberFormat="1" applyFont="1" applyFill="1" applyBorder="1" applyAlignment="1">
      <alignment horizontal="center" vertical="center" wrapText="1"/>
    </xf>
    <xf numFmtId="172" fontId="8" fillId="0" borderId="1" xfId="21" applyNumberFormat="1" applyFont="1" applyFill="1" applyBorder="1" applyAlignment="1">
      <alignment horizontal="center" vertical="center" wrapText="1"/>
    </xf>
    <xf numFmtId="0" fontId="22" fillId="7" borderId="1" xfId="0" applyFont="1" applyFill="1" applyBorder="1"/>
    <xf numFmtId="177" fontId="8" fillId="4" borderId="1" xfId="19" applyNumberFormat="1" applyFont="1" applyFill="1" applyBorder="1" applyAlignment="1">
      <alignment horizontal="center" vertical="center"/>
    </xf>
    <xf numFmtId="3" fontId="8" fillId="4" borderId="1" xfId="19" applyNumberFormat="1" applyFont="1" applyFill="1" applyBorder="1" applyAlignment="1">
      <alignment horizontal="center" vertical="center"/>
    </xf>
    <xf numFmtId="165" fontId="8" fillId="7" borderId="1" xfId="19" applyNumberFormat="1" applyFont="1" applyFill="1" applyBorder="1"/>
    <xf numFmtId="165" fontId="8" fillId="7" borderId="1" xfId="19" applyNumberFormat="1" applyFont="1" applyFill="1" applyBorder="1" applyAlignment="1">
      <alignment horizontal="center" vertical="center"/>
    </xf>
    <xf numFmtId="0" fontId="8" fillId="7" borderId="1" xfId="19" applyFont="1" applyFill="1" applyBorder="1"/>
    <xf numFmtId="0" fontId="8" fillId="7" borderId="1" xfId="19" applyFont="1" applyFill="1" applyBorder="1" applyAlignment="1"/>
    <xf numFmtId="3" fontId="8" fillId="7" borderId="1" xfId="19" applyNumberFormat="1" applyFont="1" applyFill="1" applyBorder="1" applyAlignment="1">
      <alignment horizontal="center" vertical="center"/>
    </xf>
    <xf numFmtId="0" fontId="8" fillId="7" borderId="19"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1"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11" xfId="0" applyFont="1" applyFill="1" applyBorder="1" applyAlignment="1" applyProtection="1">
      <alignment horizontal="center" vertical="center" wrapText="1"/>
      <protection locked="0"/>
    </xf>
    <xf numFmtId="0" fontId="8" fillId="7" borderId="12" xfId="0" applyFont="1" applyFill="1" applyBorder="1" applyAlignment="1" applyProtection="1">
      <alignment horizontal="center" vertical="center" wrapText="1"/>
      <protection locked="0"/>
    </xf>
    <xf numFmtId="0" fontId="8" fillId="7" borderId="21" xfId="0" applyFont="1" applyFill="1" applyBorder="1" applyAlignment="1" applyProtection="1">
      <alignment horizontal="center" vertical="center" wrapText="1"/>
      <protection locked="0"/>
    </xf>
    <xf numFmtId="0" fontId="8" fillId="7" borderId="3"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34" fillId="0" borderId="34" xfId="0" applyFont="1" applyFill="1" applyBorder="1" applyAlignment="1">
      <alignment horizontal="right" vertical="center"/>
    </xf>
    <xf numFmtId="0" fontId="35" fillId="0" borderId="34" xfId="0" applyFont="1" applyFill="1" applyBorder="1" applyAlignment="1">
      <alignment horizontal="right" vertical="center"/>
    </xf>
    <xf numFmtId="0" fontId="35" fillId="0" borderId="35" xfId="0" applyFont="1" applyFill="1" applyBorder="1" applyAlignment="1">
      <alignment horizontal="right" vertical="center"/>
    </xf>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9" xfId="0" applyFont="1" applyFill="1" applyBorder="1" applyAlignment="1">
      <alignment horizontal="center"/>
    </xf>
    <xf numFmtId="0" fontId="20" fillId="0" borderId="30" xfId="0" applyFont="1" applyFill="1" applyBorder="1" applyAlignment="1">
      <alignment horizontal="center"/>
    </xf>
    <xf numFmtId="0" fontId="20" fillId="0" borderId="0" xfId="0" applyFont="1" applyFill="1" applyBorder="1" applyAlignment="1">
      <alignment horizontal="center"/>
    </xf>
    <xf numFmtId="0" fontId="20" fillId="0" borderId="10" xfId="0" applyFont="1" applyFill="1" applyBorder="1" applyAlignment="1">
      <alignment horizontal="center"/>
    </xf>
    <xf numFmtId="0" fontId="8" fillId="7" borderId="18"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26" fillId="0" borderId="6" xfId="0" applyFont="1" applyBorder="1"/>
    <xf numFmtId="0" fontId="26" fillId="0" borderId="38" xfId="0" applyFont="1" applyBorder="1"/>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0" fillId="0" borderId="32" xfId="0" applyFill="1" applyBorder="1" applyAlignment="1">
      <alignment horizontal="center"/>
    </xf>
    <xf numFmtId="0" fontId="0" fillId="0" borderId="33" xfId="0" applyFill="1" applyBorder="1" applyAlignment="1">
      <alignment horizontal="center"/>
    </xf>
    <xf numFmtId="0" fontId="0" fillId="0" borderId="52" xfId="0" applyFill="1" applyBorder="1" applyAlignment="1">
      <alignment horizontal="center"/>
    </xf>
    <xf numFmtId="0" fontId="22" fillId="0" borderId="24" xfId="0" applyFont="1" applyFill="1" applyBorder="1" applyAlignment="1">
      <alignment horizontal="justify" vertical="center" wrapText="1"/>
    </xf>
    <xf numFmtId="0" fontId="22" fillId="0" borderId="25" xfId="0" applyFont="1" applyFill="1" applyBorder="1" applyAlignment="1">
      <alignment horizontal="justify" vertical="center" wrapText="1"/>
    </xf>
    <xf numFmtId="0" fontId="22" fillId="0" borderId="46" xfId="0" applyFont="1" applyFill="1" applyBorder="1" applyAlignment="1">
      <alignment horizontal="justify" vertical="center" wrapText="1"/>
    </xf>
    <xf numFmtId="0" fontId="22" fillId="0" borderId="44" xfId="0" applyFont="1" applyFill="1" applyBorder="1" applyAlignment="1">
      <alignment horizontal="justify" vertical="center" wrapText="1"/>
    </xf>
    <xf numFmtId="0" fontId="22" fillId="0" borderId="26" xfId="0" applyFont="1" applyFill="1" applyBorder="1" applyAlignment="1">
      <alignment horizontal="justify" vertical="center" wrapText="1"/>
    </xf>
    <xf numFmtId="0" fontId="22" fillId="0" borderId="45" xfId="0" applyFont="1" applyFill="1" applyBorder="1" applyAlignment="1">
      <alignment horizontal="justify" vertical="center" wrapText="1"/>
    </xf>
    <xf numFmtId="0" fontId="8" fillId="0" borderId="44" xfId="0" applyFont="1" applyFill="1" applyBorder="1" applyAlignment="1">
      <alignment horizontal="justify" vertical="center" wrapText="1"/>
    </xf>
    <xf numFmtId="0" fontId="8" fillId="0" borderId="26" xfId="0" applyFont="1" applyFill="1" applyBorder="1" applyAlignment="1">
      <alignment horizontal="justify" vertical="center" wrapText="1"/>
    </xf>
    <xf numFmtId="0" fontId="8" fillId="0" borderId="45" xfId="0" applyFont="1" applyFill="1" applyBorder="1" applyAlignment="1">
      <alignment horizontal="justify" vertical="center" wrapText="1"/>
    </xf>
    <xf numFmtId="0" fontId="20" fillId="0" borderId="44"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44" xfId="0" applyFont="1" applyFill="1" applyBorder="1" applyAlignment="1">
      <alignment horizontal="justify" vertical="center" wrapText="1"/>
    </xf>
    <xf numFmtId="0" fontId="20" fillId="0" borderId="26" xfId="0" applyFont="1" applyFill="1" applyBorder="1" applyAlignment="1">
      <alignment horizontal="justify" vertical="center" wrapText="1"/>
    </xf>
    <xf numFmtId="0" fontId="20" fillId="0" borderId="45" xfId="0" applyFont="1" applyFill="1" applyBorder="1" applyAlignment="1">
      <alignment horizontal="justify" vertical="center" wrapText="1"/>
    </xf>
    <xf numFmtId="0" fontId="22" fillId="0" borderId="11" xfId="0" applyFont="1" applyFill="1" applyBorder="1" applyAlignment="1">
      <alignment horizontal="justify" vertical="center" wrapText="1"/>
    </xf>
    <xf numFmtId="0" fontId="22" fillId="0" borderId="12" xfId="0" applyFont="1" applyFill="1" applyBorder="1" applyAlignment="1">
      <alignment horizontal="justify" vertical="center" wrapText="1"/>
    </xf>
    <xf numFmtId="0" fontId="22" fillId="0" borderId="13"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8" fillId="0" borderId="3"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22" fillId="4" borderId="44" xfId="0" applyFont="1" applyFill="1" applyBorder="1" applyAlignment="1">
      <alignment horizontal="justify" vertical="center" wrapText="1"/>
    </xf>
    <xf numFmtId="0" fontId="27" fillId="4" borderId="26" xfId="0" applyFont="1" applyFill="1" applyBorder="1" applyAlignment="1">
      <alignment horizontal="justify" vertical="center" wrapText="1"/>
    </xf>
    <xf numFmtId="0" fontId="27" fillId="4" borderId="45" xfId="0" applyFont="1" applyFill="1" applyBorder="1" applyAlignment="1">
      <alignment horizontal="justify"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3"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0" borderId="4" xfId="0" applyFont="1" applyFill="1" applyBorder="1" applyAlignment="1">
      <alignment horizontal="justify" vertical="center"/>
    </xf>
    <xf numFmtId="0" fontId="8" fillId="7" borderId="30" xfId="0" applyFont="1" applyFill="1" applyBorder="1" applyAlignment="1" applyProtection="1">
      <alignment horizontal="center" vertical="center" wrapText="1"/>
      <protection locked="0"/>
    </xf>
    <xf numFmtId="0" fontId="8" fillId="7" borderId="0" xfId="0" applyFont="1" applyFill="1" applyBorder="1" applyAlignment="1" applyProtection="1">
      <alignment horizontal="center" vertical="center" wrapText="1"/>
      <protection locked="0"/>
    </xf>
    <xf numFmtId="0" fontId="8" fillId="7" borderId="10" xfId="0" applyFont="1" applyFill="1" applyBorder="1" applyAlignment="1" applyProtection="1">
      <alignment horizontal="center" vertical="center" wrapText="1"/>
      <protection locked="0"/>
    </xf>
    <xf numFmtId="0" fontId="8" fillId="7" borderId="32" xfId="0" applyFont="1" applyFill="1" applyBorder="1" applyAlignment="1" applyProtection="1">
      <alignment horizontal="center" vertical="center" wrapText="1"/>
      <protection locked="0"/>
    </xf>
    <xf numFmtId="0" fontId="8" fillId="7" borderId="33" xfId="0" applyFont="1" applyFill="1" applyBorder="1" applyAlignment="1" applyProtection="1">
      <alignment horizontal="center" vertical="center" wrapText="1"/>
      <protection locked="0"/>
    </xf>
    <xf numFmtId="0" fontId="8" fillId="7" borderId="39" xfId="0" applyFont="1" applyFill="1" applyBorder="1" applyAlignment="1" applyProtection="1">
      <alignment horizontal="center" vertical="center" wrapText="1"/>
      <protection locked="0"/>
    </xf>
    <xf numFmtId="0" fontId="8" fillId="0" borderId="5"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22" fillId="0" borderId="44"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45" xfId="0" applyFont="1" applyFill="1" applyBorder="1" applyAlignment="1">
      <alignment horizontal="center" vertical="center" wrapText="1"/>
    </xf>
    <xf numFmtId="0" fontId="22" fillId="4" borderId="26" xfId="0" applyFont="1" applyFill="1" applyBorder="1" applyAlignment="1">
      <alignment horizontal="justify" vertical="center" wrapText="1"/>
    </xf>
    <xf numFmtId="0" fontId="22" fillId="4" borderId="45" xfId="0" applyFont="1" applyFill="1" applyBorder="1" applyAlignment="1">
      <alignment horizontal="justify" vertical="center" wrapText="1"/>
    </xf>
    <xf numFmtId="0" fontId="30" fillId="0" borderId="14"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0" borderId="53" xfId="0" applyFont="1" applyFill="1" applyBorder="1" applyAlignment="1">
      <alignment horizontal="justify" vertical="center" wrapText="1"/>
    </xf>
    <xf numFmtId="0" fontId="8" fillId="0" borderId="19" xfId="0" applyFont="1" applyFill="1" applyBorder="1" applyAlignment="1">
      <alignment horizontal="justify" vertical="center" wrapText="1"/>
    </xf>
    <xf numFmtId="0" fontId="20" fillId="0" borderId="53"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2" fillId="4" borderId="5" xfId="0" applyFont="1" applyFill="1" applyBorder="1" applyAlignment="1">
      <alignment horizontal="justify" vertical="center" wrapText="1"/>
    </xf>
    <xf numFmtId="0" fontId="22" fillId="4" borderId="1" xfId="0" applyFont="1" applyFill="1" applyBorder="1" applyAlignment="1">
      <alignment horizontal="justify" vertical="center"/>
    </xf>
    <xf numFmtId="0" fontId="22" fillId="4" borderId="2" xfId="0" applyFont="1" applyFill="1" applyBorder="1" applyAlignment="1">
      <alignment horizontal="justify" vertical="center"/>
    </xf>
    <xf numFmtId="0" fontId="8" fillId="7" borderId="4" xfId="0" applyFont="1" applyFill="1" applyBorder="1" applyAlignment="1">
      <alignment horizontal="center" vertical="center" wrapText="1"/>
    </xf>
    <xf numFmtId="0" fontId="8" fillId="7" borderId="3"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4" xfId="0" applyFont="1" applyFill="1" applyBorder="1" applyAlignment="1">
      <alignment horizontal="center"/>
    </xf>
    <xf numFmtId="0" fontId="8" fillId="7" borderId="17" xfId="0" applyFont="1" applyFill="1" applyBorder="1" applyAlignment="1">
      <alignment horizontal="center" vertical="center"/>
    </xf>
    <xf numFmtId="0" fontId="8" fillId="7" borderId="36" xfId="0" applyFont="1" applyFill="1" applyBorder="1" applyAlignment="1">
      <alignment horizontal="center" vertical="center"/>
    </xf>
    <xf numFmtId="0" fontId="8" fillId="7" borderId="51" xfId="0" applyFont="1" applyFill="1" applyBorder="1" applyAlignment="1">
      <alignment horizontal="center" vertical="center"/>
    </xf>
    <xf numFmtId="0" fontId="8" fillId="7" borderId="20" xfId="0" applyFont="1" applyFill="1" applyBorder="1" applyAlignment="1">
      <alignment horizontal="center" vertical="center" wrapText="1"/>
    </xf>
    <xf numFmtId="0" fontId="22" fillId="0" borderId="18" xfId="0" applyFont="1" applyFill="1" applyBorder="1" applyAlignment="1">
      <alignment horizontal="center"/>
    </xf>
    <xf numFmtId="0" fontId="22" fillId="0" borderId="3" xfId="0" applyFont="1" applyFill="1" applyBorder="1" applyAlignment="1">
      <alignment horizontal="center"/>
    </xf>
    <xf numFmtId="0" fontId="22" fillId="0" borderId="19" xfId="0" applyFont="1" applyFill="1" applyBorder="1" applyAlignment="1">
      <alignment horizontal="center"/>
    </xf>
    <xf numFmtId="0" fontId="22" fillId="0" borderId="1" xfId="0" applyFont="1" applyFill="1" applyBorder="1" applyAlignment="1">
      <alignment horizontal="center"/>
    </xf>
    <xf numFmtId="0" fontId="22" fillId="0" borderId="20" xfId="0" applyFont="1" applyFill="1" applyBorder="1" applyAlignment="1">
      <alignment horizontal="center"/>
    </xf>
    <xf numFmtId="0" fontId="22" fillId="0" borderId="4" xfId="0" applyFont="1" applyFill="1" applyBorder="1" applyAlignment="1">
      <alignment horizontal="center"/>
    </xf>
    <xf numFmtId="0" fontId="12" fillId="7" borderId="8"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54" xfId="0" applyFont="1" applyFill="1" applyBorder="1" applyAlignment="1">
      <alignment horizontal="center" vertical="center" wrapText="1"/>
    </xf>
    <xf numFmtId="0" fontId="12" fillId="7" borderId="34"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36"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20" fillId="0" borderId="2" xfId="16" applyFont="1" applyFill="1" applyBorder="1" applyAlignment="1">
      <alignment horizontal="justify" vertical="center" wrapText="1"/>
    </xf>
    <xf numFmtId="0" fontId="20" fillId="0" borderId="5" xfId="16" applyFont="1" applyFill="1" applyBorder="1" applyAlignment="1">
      <alignment horizontal="justify" vertical="center" wrapText="1"/>
    </xf>
    <xf numFmtId="10" fontId="19" fillId="0" borderId="1" xfId="0" applyNumberFormat="1" applyFont="1" applyFill="1" applyBorder="1" applyAlignment="1" applyProtection="1">
      <alignment horizontal="center" vertical="center" wrapText="1"/>
      <protection locked="0"/>
    </xf>
    <xf numFmtId="0" fontId="20" fillId="4" borderId="12" xfId="16" applyFont="1" applyFill="1" applyBorder="1" applyAlignment="1">
      <alignment horizontal="justify" vertical="top" wrapText="1"/>
    </xf>
    <xf numFmtId="0" fontId="20" fillId="4" borderId="12" xfId="16" applyFont="1" applyFill="1" applyBorder="1" applyAlignment="1">
      <alignment horizontal="justify" vertical="top"/>
    </xf>
    <xf numFmtId="0" fontId="30" fillId="0" borderId="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10" fontId="32" fillId="0" borderId="3" xfId="0" applyNumberFormat="1" applyFont="1" applyFill="1" applyBorder="1" applyAlignment="1" applyProtection="1">
      <alignment horizontal="center" vertical="center" wrapText="1"/>
      <protection locked="0"/>
    </xf>
    <xf numFmtId="10" fontId="32" fillId="0" borderId="1" xfId="0" applyNumberFormat="1" applyFont="1" applyFill="1" applyBorder="1" applyAlignment="1" applyProtection="1">
      <alignment horizontal="center" vertical="center" wrapText="1"/>
      <protection locked="0"/>
    </xf>
    <xf numFmtId="10" fontId="32" fillId="0" borderId="4" xfId="0" applyNumberFormat="1" applyFont="1" applyFill="1" applyBorder="1" applyAlignment="1" applyProtection="1">
      <alignment horizontal="center" vertical="center" wrapText="1"/>
      <protection locked="0"/>
    </xf>
    <xf numFmtId="10" fontId="8" fillId="0" borderId="42" xfId="0" applyNumberFormat="1" applyFont="1" applyFill="1" applyBorder="1" applyAlignment="1">
      <alignment horizontal="justify" vertical="center" wrapText="1"/>
    </xf>
    <xf numFmtId="10" fontId="8" fillId="0" borderId="61" xfId="0" applyNumberFormat="1" applyFont="1" applyFill="1" applyBorder="1" applyAlignment="1">
      <alignment horizontal="justify" vertical="center" wrapText="1"/>
    </xf>
    <xf numFmtId="0" fontId="30" fillId="4" borderId="1" xfId="0" applyFont="1" applyFill="1" applyBorder="1" applyAlignment="1" applyProtection="1">
      <alignment horizontal="center" vertical="center" wrapText="1"/>
      <protection locked="0"/>
    </xf>
    <xf numFmtId="10" fontId="19" fillId="4" borderId="1" xfId="0" applyNumberFormat="1" applyFont="1" applyFill="1" applyBorder="1" applyAlignment="1" applyProtection="1">
      <alignment horizontal="center" vertical="center" wrapText="1"/>
      <protection locked="0"/>
    </xf>
    <xf numFmtId="10" fontId="19" fillId="0" borderId="4" xfId="0" applyNumberFormat="1" applyFont="1" applyFill="1" applyBorder="1" applyAlignment="1" applyProtection="1">
      <alignment horizontal="center" vertical="center" wrapText="1"/>
      <protection locked="0"/>
    </xf>
    <xf numFmtId="0" fontId="20" fillId="4" borderId="21" xfId="16" applyFont="1" applyFill="1" applyBorder="1" applyAlignment="1">
      <alignment horizontal="justify" vertical="top" wrapText="1"/>
    </xf>
    <xf numFmtId="0" fontId="20" fillId="4" borderId="23" xfId="16" applyFont="1" applyFill="1" applyBorder="1" applyAlignment="1">
      <alignment horizontal="justify" vertical="top" wrapText="1"/>
    </xf>
    <xf numFmtId="0" fontId="30" fillId="0" borderId="3" xfId="0" applyFont="1" applyBorder="1" applyAlignment="1" applyProtection="1">
      <alignment horizontal="center" vertical="center" wrapText="1"/>
      <protection locked="0"/>
    </xf>
    <xf numFmtId="0" fontId="20" fillId="4" borderId="18" xfId="16" applyFont="1" applyFill="1" applyBorder="1" applyAlignment="1">
      <alignment horizontal="center" vertical="center" wrapText="1"/>
    </xf>
    <xf numFmtId="0" fontId="20" fillId="4" borderId="19" xfId="16" applyFont="1" applyFill="1" applyBorder="1" applyAlignment="1">
      <alignment horizontal="center" vertical="center" wrapText="1"/>
    </xf>
    <xf numFmtId="0" fontId="20" fillId="4" borderId="20" xfId="16" applyFont="1" applyFill="1" applyBorder="1" applyAlignment="1">
      <alignment horizontal="center" vertical="center" wrapText="1"/>
    </xf>
    <xf numFmtId="0" fontId="8" fillId="0" borderId="30" xfId="16" applyFont="1" applyFill="1" applyBorder="1" applyAlignment="1">
      <alignment horizontal="center" vertical="center" wrapText="1"/>
    </xf>
    <xf numFmtId="0" fontId="20" fillId="4" borderId="12" xfId="16" applyFont="1" applyFill="1" applyBorder="1" applyAlignment="1">
      <alignment vertical="top" wrapText="1"/>
    </xf>
    <xf numFmtId="0" fontId="20" fillId="4" borderId="13" xfId="16" applyFont="1" applyFill="1" applyBorder="1" applyAlignment="1">
      <alignment vertical="top" wrapText="1"/>
    </xf>
    <xf numFmtId="10" fontId="19" fillId="0" borderId="3"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left" vertical="center" wrapText="1"/>
    </xf>
    <xf numFmtId="0" fontId="2" fillId="6" borderId="59" xfId="16" applyFont="1" applyFill="1" applyBorder="1" applyAlignment="1">
      <alignment horizontal="center" vertical="center" wrapText="1"/>
    </xf>
    <xf numFmtId="0" fontId="2" fillId="6" borderId="34" xfId="16" applyFont="1" applyFill="1" applyBorder="1" applyAlignment="1">
      <alignment horizontal="center" vertical="center" wrapText="1"/>
    </xf>
    <xf numFmtId="0" fontId="2" fillId="6" borderId="60" xfId="16" applyFont="1" applyFill="1" applyBorder="1" applyAlignment="1">
      <alignment horizontal="center" vertical="center" wrapText="1"/>
    </xf>
    <xf numFmtId="0" fontId="20" fillId="4" borderId="21" xfId="16" applyFont="1" applyFill="1" applyBorder="1" applyAlignment="1">
      <alignment horizontal="left" vertical="top" wrapText="1"/>
    </xf>
    <xf numFmtId="0" fontId="20" fillId="4" borderId="23" xfId="16" applyFont="1" applyFill="1" applyBorder="1" applyAlignment="1">
      <alignment horizontal="left" vertical="top" wrapText="1"/>
    </xf>
    <xf numFmtId="0" fontId="8" fillId="0" borderId="55" xfId="16" applyFont="1" applyFill="1" applyBorder="1" applyAlignment="1">
      <alignment horizontal="center" vertical="center" wrapText="1"/>
    </xf>
    <xf numFmtId="0" fontId="8" fillId="0" borderId="56" xfId="16" applyFont="1" applyFill="1" applyBorder="1" applyAlignment="1">
      <alignment horizontal="center" vertical="center" wrapText="1"/>
    </xf>
    <xf numFmtId="0" fontId="20" fillId="0" borderId="18" xfId="16" applyFont="1" applyFill="1" applyBorder="1" applyAlignment="1">
      <alignment horizontal="center" vertical="center" wrapText="1"/>
    </xf>
    <xf numFmtId="0" fontId="20" fillId="0" borderId="19" xfId="16" applyFont="1" applyFill="1" applyBorder="1" applyAlignment="1">
      <alignment horizontal="center" vertical="center" wrapText="1"/>
    </xf>
    <xf numFmtId="0" fontId="20" fillId="4" borderId="11" xfId="16" applyFont="1" applyFill="1" applyBorder="1" applyAlignment="1">
      <alignment horizontal="justify" vertical="top" wrapText="1"/>
    </xf>
    <xf numFmtId="0" fontId="20" fillId="0" borderId="53" xfId="16" applyFont="1" applyFill="1" applyBorder="1" applyAlignment="1">
      <alignment horizontal="justify" vertical="center" wrapText="1"/>
    </xf>
    <xf numFmtId="0" fontId="20" fillId="0" borderId="19" xfId="16" applyFont="1" applyFill="1" applyBorder="1" applyAlignment="1">
      <alignment horizontal="justify" vertical="center" wrapText="1"/>
    </xf>
    <xf numFmtId="0" fontId="20" fillId="0" borderId="22" xfId="16" applyFont="1" applyFill="1" applyBorder="1" applyAlignment="1">
      <alignment horizontal="justify" vertical="center" wrapText="1"/>
    </xf>
    <xf numFmtId="0" fontId="30" fillId="0" borderId="5" xfId="0" applyFont="1" applyBorder="1" applyAlignment="1" applyProtection="1">
      <alignment horizontal="center" vertical="center" wrapText="1"/>
      <protection locked="0"/>
    </xf>
    <xf numFmtId="10" fontId="32" fillId="0" borderId="5" xfId="0" applyNumberFormat="1" applyFont="1" applyFill="1" applyBorder="1" applyAlignment="1" applyProtection="1">
      <alignment horizontal="center" vertical="center" wrapText="1"/>
      <protection locked="0"/>
    </xf>
    <xf numFmtId="10" fontId="32" fillId="0" borderId="2" xfId="0" applyNumberFormat="1" applyFont="1" applyFill="1" applyBorder="1" applyAlignment="1" applyProtection="1">
      <alignment horizontal="center" vertical="center" wrapText="1"/>
      <protection locked="0"/>
    </xf>
    <xf numFmtId="0" fontId="20" fillId="0" borderId="41" xfId="16" applyFont="1" applyFill="1" applyBorder="1" applyAlignment="1">
      <alignment horizontal="justify" vertical="top" wrapText="1"/>
    </xf>
    <xf numFmtId="0" fontId="20" fillId="0" borderId="61" xfId="16" applyFont="1" applyFill="1" applyBorder="1" applyAlignment="1">
      <alignment horizontal="justify" vertical="top" wrapText="1"/>
    </xf>
    <xf numFmtId="0" fontId="20" fillId="0" borderId="62" xfId="16" applyNumberFormat="1" applyFont="1" applyFill="1" applyBorder="1" applyAlignment="1">
      <alignment horizontal="center" vertical="center" wrapText="1"/>
    </xf>
    <xf numFmtId="0" fontId="20" fillId="0" borderId="43" xfId="16" applyNumberFormat="1" applyFont="1" applyFill="1" applyBorder="1" applyAlignment="1">
      <alignment horizontal="center" vertical="center" wrapText="1"/>
    </xf>
    <xf numFmtId="10" fontId="19" fillId="0" borderId="44" xfId="0" applyNumberFormat="1" applyFont="1" applyFill="1" applyBorder="1" applyAlignment="1" applyProtection="1">
      <alignment horizontal="center" vertical="center" wrapText="1"/>
      <protection locked="0"/>
    </xf>
    <xf numFmtId="10" fontId="19" fillId="0" borderId="5" xfId="0" applyNumberFormat="1" applyFont="1" applyFill="1" applyBorder="1" applyAlignment="1" applyProtection="1">
      <alignment horizontal="center" vertical="center" wrapText="1"/>
      <protection locked="0"/>
    </xf>
    <xf numFmtId="10" fontId="19" fillId="0" borderId="2" xfId="0" applyNumberFormat="1" applyFont="1" applyFill="1" applyBorder="1" applyAlignment="1" applyProtection="1">
      <alignment horizontal="center" vertical="center" wrapText="1"/>
      <protection locked="0"/>
    </xf>
    <xf numFmtId="0" fontId="20" fillId="4" borderId="1" xfId="0" applyFont="1" applyFill="1" applyBorder="1" applyAlignment="1">
      <alignment horizontal="left" vertical="center" wrapText="1"/>
    </xf>
    <xf numFmtId="0" fontId="30" fillId="0" borderId="2" xfId="0" applyFont="1" applyBorder="1" applyAlignment="1" applyProtection="1">
      <alignment horizontal="center" vertical="center" wrapText="1"/>
      <protection locked="0"/>
    </xf>
    <xf numFmtId="0" fontId="2" fillId="6" borderId="3" xfId="16" applyFont="1" applyFill="1" applyBorder="1" applyAlignment="1">
      <alignment horizontal="center" vertical="center" wrapText="1"/>
    </xf>
    <xf numFmtId="0" fontId="3" fillId="0" borderId="18" xfId="16" applyBorder="1"/>
    <xf numFmtId="0" fontId="3" fillId="0" borderId="3" xfId="16" applyBorder="1"/>
    <xf numFmtId="0" fontId="3" fillId="0" borderId="19" xfId="16" applyBorder="1"/>
    <xf numFmtId="0" fontId="3" fillId="0" borderId="1" xfId="16" applyBorder="1"/>
    <xf numFmtId="0" fontId="3" fillId="0" borderId="20" xfId="16" applyBorder="1"/>
    <xf numFmtId="0" fontId="3" fillId="0" borderId="4" xfId="16" applyBorder="1"/>
    <xf numFmtId="0" fontId="15" fillId="6" borderId="3"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 fillId="6" borderId="11" xfId="16" applyFont="1" applyFill="1" applyBorder="1" applyAlignment="1">
      <alignment horizontal="center" vertical="center" wrapText="1"/>
    </xf>
    <xf numFmtId="0" fontId="2" fillId="6" borderId="13" xfId="16" applyFont="1" applyFill="1" applyBorder="1" applyAlignment="1">
      <alignment horizontal="center" vertical="center" wrapText="1"/>
    </xf>
    <xf numFmtId="0" fontId="2" fillId="6" borderId="44" xfId="16" applyFont="1" applyFill="1" applyBorder="1" applyAlignment="1">
      <alignment horizontal="center" vertical="center" wrapText="1"/>
    </xf>
    <xf numFmtId="0" fontId="2" fillId="6" borderId="45" xfId="16" applyFont="1" applyFill="1" applyBorder="1" applyAlignment="1">
      <alignment horizontal="center" vertical="center" wrapText="1"/>
    </xf>
    <xf numFmtId="0" fontId="12" fillId="6" borderId="17" xfId="16" applyFont="1" applyFill="1" applyBorder="1" applyAlignment="1">
      <alignment horizontal="center" vertical="center" wrapText="1"/>
    </xf>
    <xf numFmtId="0" fontId="12" fillId="6" borderId="51" xfId="16" applyFont="1" applyFill="1" applyBorder="1" applyAlignment="1">
      <alignment horizontal="center" vertical="center" wrapText="1"/>
    </xf>
    <xf numFmtId="0" fontId="2" fillId="6" borderId="27" xfId="16" applyFont="1" applyFill="1" applyBorder="1" applyAlignment="1">
      <alignment horizontal="center" vertical="center" wrapText="1"/>
    </xf>
    <xf numFmtId="0" fontId="2" fillId="6" borderId="32" xfId="16" applyFont="1" applyFill="1" applyBorder="1" applyAlignment="1">
      <alignment horizontal="center" vertical="center" wrapText="1"/>
    </xf>
    <xf numFmtId="0" fontId="2" fillId="6" borderId="4" xfId="16" applyFont="1" applyFill="1" applyBorder="1" applyAlignment="1">
      <alignment horizontal="center" vertical="center" wrapText="1"/>
    </xf>
    <xf numFmtId="0" fontId="20" fillId="0" borderId="42" xfId="16" applyFont="1" applyFill="1" applyBorder="1" applyAlignment="1">
      <alignment horizontal="justify" vertical="top" wrapText="1"/>
    </xf>
    <xf numFmtId="0" fontId="12" fillId="0" borderId="0" xfId="19" applyFont="1" applyBorder="1" applyAlignment="1">
      <alignment horizontal="center" vertical="center"/>
    </xf>
    <xf numFmtId="0" fontId="12" fillId="0" borderId="0" xfId="19" applyFont="1" applyAlignment="1">
      <alignment horizontal="right"/>
    </xf>
    <xf numFmtId="3" fontId="14" fillId="4" borderId="1" xfId="19" applyNumberFormat="1" applyFont="1" applyFill="1" applyBorder="1" applyAlignment="1">
      <alignment horizontal="center" vertical="center" wrapText="1"/>
    </xf>
    <xf numFmtId="3" fontId="14" fillId="0" borderId="1" xfId="19" applyNumberFormat="1" applyFont="1" applyFill="1" applyBorder="1" applyAlignment="1">
      <alignment horizontal="center" vertical="center" wrapText="1"/>
    </xf>
    <xf numFmtId="170" fontId="14" fillId="4" borderId="1" xfId="19" applyNumberFormat="1" applyFont="1" applyFill="1" applyBorder="1" applyAlignment="1">
      <alignment horizontal="center" vertical="center" wrapText="1"/>
    </xf>
    <xf numFmtId="1" fontId="20" fillId="4" borderId="1" xfId="0" applyNumberFormat="1" applyFont="1" applyFill="1" applyBorder="1" applyAlignment="1">
      <alignment horizontal="left" vertical="center" wrapText="1"/>
    </xf>
    <xf numFmtId="0" fontId="12" fillId="7" borderId="1" xfId="19" applyFont="1" applyFill="1" applyBorder="1" applyAlignment="1">
      <alignment horizontal="center" vertical="center" wrapText="1"/>
    </xf>
    <xf numFmtId="0" fontId="12" fillId="7" borderId="1" xfId="19" applyFont="1" applyFill="1" applyBorder="1" applyAlignment="1">
      <alignment horizontal="right"/>
    </xf>
    <xf numFmtId="170" fontId="14" fillId="7" borderId="1" xfId="19" applyNumberFormat="1" applyFont="1" applyFill="1" applyBorder="1" applyAlignment="1">
      <alignment horizontal="left" vertical="center" wrapText="1"/>
    </xf>
    <xf numFmtId="0" fontId="22" fillId="7" borderId="1" xfId="0" applyFont="1" applyFill="1" applyBorder="1"/>
    <xf numFmtId="0" fontId="8" fillId="0" borderId="1" xfId="19" applyFont="1" applyBorder="1" applyAlignment="1">
      <alignment horizontal="center" vertical="center" wrapText="1"/>
    </xf>
    <xf numFmtId="0" fontId="8" fillId="0" borderId="1" xfId="19" applyFont="1" applyBorder="1" applyAlignment="1">
      <alignment horizontal="center" vertical="center"/>
    </xf>
    <xf numFmtId="0" fontId="8" fillId="4" borderId="1" xfId="0"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170" fontId="14" fillId="0" borderId="1" xfId="19" applyNumberFormat="1" applyFont="1" applyFill="1" applyBorder="1" applyAlignment="1">
      <alignment horizontal="center" vertical="center" wrapText="1"/>
    </xf>
    <xf numFmtId="0" fontId="14" fillId="0" borderId="1" xfId="19" applyFont="1" applyFill="1" applyBorder="1" applyAlignment="1">
      <alignment horizontal="center" vertical="center" wrapText="1"/>
    </xf>
    <xf numFmtId="0" fontId="8" fillId="0" borderId="1" xfId="19" applyFont="1" applyFill="1" applyBorder="1" applyAlignment="1">
      <alignment horizontal="center" vertical="center" wrapText="1"/>
    </xf>
    <xf numFmtId="0" fontId="29" fillId="9" borderId="1" xfId="0" applyFont="1" applyFill="1" applyBorder="1" applyAlignment="1">
      <alignment horizontal="center" vertical="center" wrapText="1"/>
    </xf>
    <xf numFmtId="1" fontId="20" fillId="9" borderId="1" xfId="0" applyNumberFormat="1" applyFont="1" applyFill="1" applyBorder="1" applyAlignment="1">
      <alignment horizontal="center" vertical="center" wrapText="1"/>
    </xf>
    <xf numFmtId="0" fontId="12" fillId="7" borderId="3" xfId="19" applyFont="1" applyFill="1" applyBorder="1" applyAlignment="1">
      <alignment horizontal="center" vertical="center" wrapText="1"/>
    </xf>
    <xf numFmtId="0" fontId="12" fillId="7" borderId="49" xfId="19" applyFont="1" applyFill="1" applyBorder="1" applyAlignment="1">
      <alignment horizontal="center" vertical="center" wrapText="1"/>
    </xf>
    <xf numFmtId="0" fontId="12" fillId="7" borderId="50" xfId="19" applyFont="1" applyFill="1" applyBorder="1" applyAlignment="1">
      <alignment horizontal="center" vertical="center" wrapText="1"/>
    </xf>
    <xf numFmtId="0" fontId="12" fillId="7" borderId="28" xfId="19" applyFont="1" applyFill="1" applyBorder="1" applyAlignment="1">
      <alignment horizontal="center" vertical="center" wrapText="1"/>
    </xf>
    <xf numFmtId="0" fontId="14" fillId="9" borderId="1" xfId="19" applyFont="1" applyFill="1" applyBorder="1" applyAlignment="1">
      <alignment horizontal="center" vertical="center" wrapText="1"/>
    </xf>
    <xf numFmtId="0" fontId="12" fillId="7" borderId="41" xfId="19" applyFont="1" applyFill="1" applyBorder="1" applyAlignment="1">
      <alignment horizontal="center" vertical="center" wrapText="1"/>
    </xf>
    <xf numFmtId="0" fontId="12" fillId="7" borderId="42" xfId="19" applyFont="1" applyFill="1" applyBorder="1" applyAlignment="1">
      <alignment horizontal="center" vertical="center" wrapText="1"/>
    </xf>
    <xf numFmtId="0" fontId="12" fillId="7" borderId="27" xfId="19" applyFont="1" applyFill="1" applyBorder="1" applyAlignment="1">
      <alignment horizontal="center" vertical="center" wrapText="1"/>
    </xf>
    <xf numFmtId="0" fontId="12" fillId="7" borderId="30" xfId="19" applyFont="1" applyFill="1" applyBorder="1" applyAlignment="1">
      <alignment horizontal="center" vertical="center" wrapText="1"/>
    </xf>
    <xf numFmtId="0" fontId="12" fillId="7" borderId="2" xfId="19" applyFont="1" applyFill="1" applyBorder="1" applyAlignment="1">
      <alignment horizontal="center" vertical="center" wrapText="1"/>
    </xf>
    <xf numFmtId="0" fontId="8" fillId="0" borderId="27" xfId="19" applyFont="1" applyBorder="1" applyAlignment="1">
      <alignment horizontal="center"/>
    </xf>
    <xf numFmtId="0" fontId="8" fillId="0" borderId="28" xfId="19" applyFont="1" applyBorder="1" applyAlignment="1">
      <alignment horizontal="center"/>
    </xf>
    <xf numFmtId="0" fontId="8" fillId="0" borderId="29" xfId="19" applyFont="1" applyBorder="1" applyAlignment="1">
      <alignment horizontal="center"/>
    </xf>
    <xf numFmtId="0" fontId="8" fillId="0" borderId="30" xfId="19" applyFont="1" applyBorder="1" applyAlignment="1">
      <alignment horizontal="center"/>
    </xf>
    <xf numFmtId="0" fontId="8" fillId="0" borderId="0" xfId="19" applyFont="1" applyBorder="1" applyAlignment="1">
      <alignment horizontal="center"/>
    </xf>
    <xf numFmtId="0" fontId="8" fillId="0" borderId="10" xfId="19" applyFont="1" applyBorder="1" applyAlignment="1">
      <alignment horizontal="center"/>
    </xf>
    <xf numFmtId="0" fontId="24" fillId="7" borderId="17" xfId="19" applyFont="1" applyFill="1" applyBorder="1" applyAlignment="1">
      <alignment horizontal="center" vertical="center" wrapText="1"/>
    </xf>
    <xf numFmtId="0" fontId="24" fillId="7" borderId="36" xfId="19" applyFont="1" applyFill="1" applyBorder="1" applyAlignment="1">
      <alignment horizontal="center" vertical="center" wrapText="1"/>
    </xf>
    <xf numFmtId="0" fontId="24" fillId="7" borderId="37" xfId="19" applyFont="1" applyFill="1" applyBorder="1" applyAlignment="1">
      <alignment horizontal="center" vertical="center" wrapText="1"/>
    </xf>
    <xf numFmtId="0" fontId="24" fillId="7" borderId="8" xfId="19" applyFont="1" applyFill="1" applyBorder="1" applyAlignment="1">
      <alignment horizontal="center" vertical="center" wrapText="1"/>
    </xf>
    <xf numFmtId="0" fontId="24" fillId="7" borderId="6" xfId="19" applyFont="1" applyFill="1" applyBorder="1" applyAlignment="1">
      <alignment horizontal="center" vertical="center" wrapText="1"/>
    </xf>
    <xf numFmtId="0" fontId="24" fillId="7" borderId="38" xfId="19" applyFont="1" applyFill="1" applyBorder="1" applyAlignment="1">
      <alignment horizontal="center" vertical="center" wrapText="1"/>
    </xf>
    <xf numFmtId="0" fontId="24" fillId="7" borderId="7" xfId="19" applyFont="1" applyFill="1" applyBorder="1" applyAlignment="1">
      <alignment horizontal="center" vertical="center" wrapText="1"/>
    </xf>
    <xf numFmtId="0" fontId="24" fillId="7" borderId="40" xfId="19" applyFont="1" applyFill="1" applyBorder="1" applyAlignment="1">
      <alignment horizontal="center" vertical="center" wrapText="1"/>
    </xf>
    <xf numFmtId="0" fontId="24" fillId="7" borderId="47" xfId="19" applyFont="1" applyFill="1" applyBorder="1" applyAlignment="1">
      <alignment horizontal="center" vertical="center" wrapText="1"/>
    </xf>
    <xf numFmtId="17" fontId="24" fillId="7" borderId="40" xfId="19" applyNumberFormat="1" applyFont="1" applyFill="1" applyBorder="1" applyAlignment="1">
      <alignment horizontal="center" vertical="center" wrapText="1"/>
    </xf>
    <xf numFmtId="0" fontId="24" fillId="7" borderId="9" xfId="19" applyFont="1" applyFill="1" applyBorder="1" applyAlignment="1">
      <alignment horizontal="center" vertical="center" wrapText="1"/>
    </xf>
    <xf numFmtId="0" fontId="24" fillId="7" borderId="48" xfId="19" applyFont="1" applyFill="1" applyBorder="1" applyAlignment="1">
      <alignment horizontal="center" vertical="center" wrapText="1"/>
    </xf>
  </cellXfs>
  <cellStyles count="24">
    <cellStyle name="Coma 2" xfId="1" xr:uid="{00000000-0005-0000-0000-000000000000}"/>
    <cellStyle name="Coma 2 2" xfId="2" xr:uid="{00000000-0005-0000-0000-000001000000}"/>
    <cellStyle name="Millares" xfId="3" builtinId="3"/>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xfId="9" builtinId="4"/>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3" xfId="14" xr:uid="{00000000-0005-0000-0000-00000D000000}"/>
    <cellStyle name="Moneda 4" xfId="15" xr:uid="{00000000-0005-0000-0000-00000E000000}"/>
    <cellStyle name="Normal" xfId="0" builtinId="0"/>
    <cellStyle name="Normal 2" xfId="16" xr:uid="{00000000-0005-0000-0000-000010000000}"/>
    <cellStyle name="Normal 2 10" xfId="17" xr:uid="{00000000-0005-0000-0000-000011000000}"/>
    <cellStyle name="Normal 3" xfId="18" xr:uid="{00000000-0005-0000-0000-000012000000}"/>
    <cellStyle name="Normal 3 2" xfId="19" xr:uid="{00000000-0005-0000-0000-000013000000}"/>
    <cellStyle name="Normal 4 2" xfId="20" xr:uid="{00000000-0005-0000-0000-000014000000}"/>
    <cellStyle name="Porcentaje" xfId="21" builtinId="5"/>
    <cellStyle name="Porcentual 2" xfId="22" xr:uid="{00000000-0005-0000-0000-000016000000}"/>
    <cellStyle name="Porcentual 2 2" xfId="23" xr:uid="{00000000-0005-0000-0000-000017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361951</xdr:colOff>
      <xdr:row>0</xdr:row>
      <xdr:rowOff>147638</xdr:rowOff>
    </xdr:from>
    <xdr:to>
      <xdr:col>1</xdr:col>
      <xdr:colOff>1071562</xdr:colOff>
      <xdr:row>5</xdr:row>
      <xdr:rowOff>107157</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1" y="147638"/>
          <a:ext cx="1209674" cy="68580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28575</xdr:rowOff>
    </xdr:from>
    <xdr:to>
      <xdr:col>2</xdr:col>
      <xdr:colOff>161925</xdr:colOff>
      <xdr:row>3</xdr:row>
      <xdr:rowOff>95250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09650" y="28575"/>
          <a:ext cx="638175" cy="495300"/>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1</xdr:row>
      <xdr:rowOff>0</xdr:rowOff>
    </xdr:from>
    <xdr:to>
      <xdr:col>1</xdr:col>
      <xdr:colOff>609600</xdr:colOff>
      <xdr:row>2</xdr:row>
      <xdr:rowOff>95250</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295275"/>
          <a:ext cx="666750" cy="390525"/>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650875</xdr:colOff>
      <xdr:row>0</xdr:row>
      <xdr:rowOff>38101</xdr:rowOff>
    </xdr:from>
    <xdr:to>
      <xdr:col>1</xdr:col>
      <xdr:colOff>895350</xdr:colOff>
      <xdr:row>3</xdr:row>
      <xdr:rowOff>133350</xdr:rowOff>
    </xdr:to>
    <xdr:pic>
      <xdr:nvPicPr>
        <xdr:cNvPr id="2" name="Imagen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0875" y="38101"/>
          <a:ext cx="873125" cy="666749"/>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0"/>
  <sheetViews>
    <sheetView view="pageBreakPreview" topLeftCell="AJ7" zoomScale="80" zoomScaleNormal="60" zoomScaleSheetLayoutView="80" workbookViewId="0">
      <selection activeCell="C17" sqref="C17:AQ17"/>
    </sheetView>
  </sheetViews>
  <sheetFormatPr baseColWidth="10" defaultRowHeight="11.25" x14ac:dyDescent="0.2"/>
  <cols>
    <col min="1" max="1" width="7.42578125" style="34" customWidth="1"/>
    <col min="2" max="2" width="21.42578125" style="34" customWidth="1"/>
    <col min="3" max="3" width="6.28515625" style="34" customWidth="1"/>
    <col min="4" max="4" width="35.28515625" style="34" customWidth="1"/>
    <col min="5" max="5" width="8" style="34" customWidth="1"/>
    <col min="6" max="6" width="25.140625" style="34" customWidth="1"/>
    <col min="7" max="7" width="9.5703125" style="34" customWidth="1"/>
    <col min="8" max="8" width="9.140625" style="34" customWidth="1"/>
    <col min="9" max="9" width="9.140625" style="46" customWidth="1"/>
    <col min="10" max="12" width="7.42578125" style="46" hidden="1" customWidth="1"/>
    <col min="13" max="13" width="6" style="46" hidden="1" customWidth="1"/>
    <col min="14" max="15" width="7.5703125" style="46" hidden="1" customWidth="1"/>
    <col min="16" max="16" width="6.7109375" style="46" hidden="1" customWidth="1"/>
    <col min="17" max="17" width="7.5703125" style="46" hidden="1" customWidth="1"/>
    <col min="18" max="18" width="12.7109375" style="46" hidden="1" customWidth="1"/>
    <col min="19" max="20" width="7.140625" style="46" hidden="1" customWidth="1"/>
    <col min="21" max="21" width="9.5703125" style="46" hidden="1" customWidth="1"/>
    <col min="22" max="23" width="12.5703125" style="46" hidden="1" customWidth="1"/>
    <col min="24" max="25" width="8.140625" style="46" hidden="1" customWidth="1"/>
    <col min="26" max="26" width="13.140625" style="46" hidden="1" customWidth="1"/>
    <col min="27" max="27" width="12.5703125" style="46" hidden="1" customWidth="1"/>
    <col min="28" max="28" width="14.140625" style="46" hidden="1" customWidth="1"/>
    <col min="29" max="30" width="6.5703125" style="46" hidden="1" customWidth="1"/>
    <col min="31" max="31" width="11.85546875" style="46" hidden="1" customWidth="1"/>
    <col min="32" max="32" width="13.42578125" style="46" hidden="1" customWidth="1"/>
    <col min="33" max="33" width="15.42578125" style="34" customWidth="1"/>
    <col min="34" max="36" width="6.5703125" style="34" customWidth="1"/>
    <col min="37" max="37" width="14.140625" style="34" customWidth="1"/>
    <col min="38" max="38" width="11.5703125" style="34" customWidth="1"/>
    <col min="39" max="39" width="59.85546875" style="34" customWidth="1"/>
    <col min="40" max="43" width="17.7109375" style="34" customWidth="1"/>
    <col min="44" max="44" width="11.42578125" style="34"/>
    <col min="45" max="45" width="56.5703125" style="34" customWidth="1"/>
    <col min="46" max="16384" width="11.42578125" style="34"/>
  </cols>
  <sheetData>
    <row r="1" spans="1:43" ht="12" thickBot="1" x14ac:dyDescent="0.25">
      <c r="A1" s="32"/>
      <c r="B1" s="32"/>
      <c r="C1" s="32"/>
      <c r="D1" s="32"/>
      <c r="E1" s="32"/>
      <c r="F1" s="32"/>
      <c r="G1" s="32"/>
      <c r="H1" s="32"/>
      <c r="I1" s="33"/>
      <c r="J1" s="33"/>
      <c r="K1" s="33"/>
      <c r="L1" s="33"/>
      <c r="M1" s="33"/>
      <c r="N1" s="33"/>
      <c r="O1" s="33"/>
      <c r="P1" s="33"/>
      <c r="Q1" s="33"/>
      <c r="R1" s="33"/>
      <c r="S1" s="33"/>
      <c r="T1" s="33"/>
      <c r="U1" s="33"/>
      <c r="V1" s="33"/>
      <c r="W1" s="33"/>
      <c r="X1" s="33"/>
      <c r="Y1" s="33"/>
      <c r="Z1" s="33"/>
      <c r="AA1" s="33"/>
      <c r="AB1" s="33"/>
      <c r="AC1" s="33"/>
      <c r="AD1" s="33"/>
      <c r="AE1" s="33"/>
      <c r="AF1" s="33"/>
      <c r="AG1" s="32"/>
      <c r="AH1" s="32"/>
      <c r="AI1" s="32"/>
      <c r="AJ1" s="32"/>
      <c r="AK1" s="32"/>
      <c r="AL1" s="32"/>
      <c r="AM1" s="32"/>
      <c r="AN1" s="32"/>
      <c r="AO1" s="32"/>
      <c r="AP1" s="32"/>
      <c r="AQ1" s="32"/>
    </row>
    <row r="2" spans="1:43" x14ac:dyDescent="0.2">
      <c r="A2" s="244"/>
      <c r="B2" s="245"/>
      <c r="C2" s="245"/>
      <c r="D2" s="245"/>
      <c r="E2" s="245"/>
      <c r="F2" s="246"/>
      <c r="G2" s="251" t="s">
        <v>0</v>
      </c>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2"/>
    </row>
    <row r="3" spans="1:43" x14ac:dyDescent="0.2">
      <c r="A3" s="247"/>
      <c r="B3" s="248"/>
      <c r="C3" s="248"/>
      <c r="D3" s="248"/>
      <c r="E3" s="248"/>
      <c r="F3" s="249"/>
      <c r="G3" s="225" t="s">
        <v>118</v>
      </c>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6"/>
    </row>
    <row r="4" spans="1:43" x14ac:dyDescent="0.2">
      <c r="A4" s="247"/>
      <c r="B4" s="248"/>
      <c r="C4" s="248"/>
      <c r="D4" s="248"/>
      <c r="E4" s="248"/>
      <c r="F4" s="249"/>
      <c r="G4" s="225" t="s">
        <v>1</v>
      </c>
      <c r="H4" s="225"/>
      <c r="I4" s="225"/>
      <c r="J4" s="225"/>
      <c r="K4" s="225"/>
      <c r="L4" s="225"/>
      <c r="M4" s="225"/>
      <c r="N4" s="225"/>
      <c r="O4" s="225"/>
      <c r="P4" s="225" t="s">
        <v>122</v>
      </c>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6"/>
    </row>
    <row r="5" spans="1:43" x14ac:dyDescent="0.2">
      <c r="A5" s="247"/>
      <c r="B5" s="248"/>
      <c r="C5" s="248"/>
      <c r="D5" s="248"/>
      <c r="E5" s="248"/>
      <c r="F5" s="249"/>
      <c r="G5" s="225" t="s">
        <v>3</v>
      </c>
      <c r="H5" s="225"/>
      <c r="I5" s="225"/>
      <c r="J5" s="225"/>
      <c r="K5" s="225"/>
      <c r="L5" s="225"/>
      <c r="M5" s="225"/>
      <c r="N5" s="225"/>
      <c r="O5" s="225"/>
      <c r="P5" s="225" t="s">
        <v>136</v>
      </c>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6"/>
    </row>
    <row r="6" spans="1:43" x14ac:dyDescent="0.2">
      <c r="A6" s="35"/>
      <c r="B6" s="36"/>
      <c r="C6" s="36"/>
      <c r="D6" s="36"/>
      <c r="E6" s="36"/>
      <c r="F6" s="36"/>
      <c r="G6" s="36"/>
      <c r="H6" s="36"/>
      <c r="I6" s="37"/>
      <c r="J6" s="37"/>
      <c r="K6" s="37"/>
      <c r="L6" s="37"/>
      <c r="M6" s="37"/>
      <c r="N6" s="37"/>
      <c r="O6" s="37"/>
      <c r="P6" s="37"/>
      <c r="Q6" s="37"/>
      <c r="R6" s="37"/>
      <c r="S6" s="37"/>
      <c r="T6" s="37"/>
      <c r="U6" s="37"/>
      <c r="V6" s="37"/>
      <c r="W6" s="37"/>
      <c r="X6" s="37"/>
      <c r="Y6" s="37"/>
      <c r="Z6" s="37"/>
      <c r="AA6" s="37"/>
      <c r="AB6" s="37"/>
      <c r="AC6" s="37"/>
      <c r="AD6" s="37"/>
      <c r="AE6" s="37"/>
      <c r="AF6" s="37"/>
      <c r="AG6" s="36"/>
      <c r="AH6" s="36"/>
      <c r="AI6" s="36"/>
      <c r="AJ6" s="36"/>
      <c r="AK6" s="36"/>
      <c r="AL6" s="36"/>
      <c r="AM6" s="36"/>
      <c r="AN6" s="36"/>
      <c r="AO6" s="36"/>
      <c r="AP6" s="36"/>
      <c r="AQ6" s="38"/>
    </row>
    <row r="7" spans="1:43" ht="15" x14ac:dyDescent="0.25">
      <c r="A7" s="256" t="s">
        <v>148</v>
      </c>
      <c r="B7" s="225"/>
      <c r="C7" s="225"/>
      <c r="D7" s="225"/>
      <c r="E7" s="225"/>
      <c r="F7" s="225"/>
      <c r="G7" s="225"/>
      <c r="H7" s="225"/>
      <c r="I7" s="225"/>
      <c r="J7" s="225"/>
      <c r="K7" s="225"/>
      <c r="L7" s="225"/>
      <c r="M7" s="225"/>
      <c r="N7" s="225"/>
      <c r="O7" s="225"/>
      <c r="P7" s="253" t="s">
        <v>121</v>
      </c>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5"/>
    </row>
    <row r="8" spans="1:43" ht="15.75" thickBot="1" x14ac:dyDescent="0.3">
      <c r="A8" s="257" t="s">
        <v>149</v>
      </c>
      <c r="B8" s="258"/>
      <c r="C8" s="258" t="s">
        <v>2</v>
      </c>
      <c r="D8" s="258"/>
      <c r="E8" s="258"/>
      <c r="F8" s="258"/>
      <c r="G8" s="258"/>
      <c r="H8" s="258"/>
      <c r="I8" s="258"/>
      <c r="J8" s="258"/>
      <c r="K8" s="258"/>
      <c r="L8" s="258"/>
      <c r="M8" s="258"/>
      <c r="N8" s="258"/>
      <c r="O8" s="258"/>
      <c r="P8" s="253" t="s">
        <v>120</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5"/>
    </row>
    <row r="9" spans="1:43" ht="12" thickBot="1" x14ac:dyDescent="0.25">
      <c r="A9" s="39"/>
      <c r="B9" s="40"/>
      <c r="C9" s="40"/>
      <c r="D9" s="40"/>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36"/>
      <c r="AH9" s="36"/>
      <c r="AI9" s="36"/>
      <c r="AJ9" s="36"/>
      <c r="AK9" s="36"/>
      <c r="AL9" s="36"/>
      <c r="AM9" s="36"/>
      <c r="AN9" s="36"/>
      <c r="AO9" s="36"/>
      <c r="AP9" s="36"/>
      <c r="AQ9" s="38"/>
    </row>
    <row r="10" spans="1:43" s="42" customFormat="1" x14ac:dyDescent="0.25">
      <c r="A10" s="250" t="s">
        <v>95</v>
      </c>
      <c r="B10" s="233"/>
      <c r="C10" s="233" t="s">
        <v>98</v>
      </c>
      <c r="D10" s="233"/>
      <c r="E10" s="233" t="s">
        <v>100</v>
      </c>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t="s">
        <v>108</v>
      </c>
      <c r="AL10" s="233" t="s">
        <v>109</v>
      </c>
      <c r="AM10" s="227" t="s">
        <v>110</v>
      </c>
      <c r="AN10" s="227" t="s">
        <v>111</v>
      </c>
      <c r="AO10" s="227" t="s">
        <v>112</v>
      </c>
      <c r="AP10" s="227" t="s">
        <v>113</v>
      </c>
      <c r="AQ10" s="230" t="s">
        <v>114</v>
      </c>
    </row>
    <row r="11" spans="1:43" s="43" customFormat="1" ht="40.5" customHeight="1" x14ac:dyDescent="0.2">
      <c r="A11" s="221" t="s">
        <v>96</v>
      </c>
      <c r="B11" s="223" t="s">
        <v>97</v>
      </c>
      <c r="C11" s="223" t="s">
        <v>78</v>
      </c>
      <c r="D11" s="223" t="s">
        <v>99</v>
      </c>
      <c r="E11" s="223" t="s">
        <v>101</v>
      </c>
      <c r="F11" s="223" t="s">
        <v>102</v>
      </c>
      <c r="G11" s="223" t="s">
        <v>103</v>
      </c>
      <c r="H11" s="223" t="s">
        <v>104</v>
      </c>
      <c r="I11" s="223" t="s">
        <v>105</v>
      </c>
      <c r="J11" s="235" t="s">
        <v>106</v>
      </c>
      <c r="K11" s="236"/>
      <c r="L11" s="236"/>
      <c r="M11" s="236"/>
      <c r="N11" s="236"/>
      <c r="O11" s="236"/>
      <c r="P11" s="236"/>
      <c r="Q11" s="236"/>
      <c r="R11" s="236"/>
      <c r="S11" s="236"/>
      <c r="T11" s="236"/>
      <c r="U11" s="236"/>
      <c r="V11" s="236"/>
      <c r="W11" s="236"/>
      <c r="X11" s="236"/>
      <c r="Y11" s="236"/>
      <c r="Z11" s="236"/>
      <c r="AA11" s="236"/>
      <c r="AB11" s="236"/>
      <c r="AC11" s="236"/>
      <c r="AD11" s="236"/>
      <c r="AE11" s="236"/>
      <c r="AF11" s="237"/>
      <c r="AG11" s="238" t="s">
        <v>107</v>
      </c>
      <c r="AH11" s="239"/>
      <c r="AI11" s="239"/>
      <c r="AJ11" s="240"/>
      <c r="AK11" s="223"/>
      <c r="AL11" s="223"/>
      <c r="AM11" s="228"/>
      <c r="AN11" s="228"/>
      <c r="AO11" s="228"/>
      <c r="AP11" s="228"/>
      <c r="AQ11" s="231"/>
    </row>
    <row r="12" spans="1:43" s="43" customFormat="1" x14ac:dyDescent="0.2">
      <c r="A12" s="221"/>
      <c r="B12" s="223"/>
      <c r="C12" s="223"/>
      <c r="D12" s="223"/>
      <c r="E12" s="223"/>
      <c r="F12" s="223"/>
      <c r="G12" s="223"/>
      <c r="H12" s="223"/>
      <c r="I12" s="223"/>
      <c r="J12" s="234">
        <v>2012</v>
      </c>
      <c r="K12" s="234"/>
      <c r="L12" s="234"/>
      <c r="M12" s="234">
        <v>2013</v>
      </c>
      <c r="N12" s="234"/>
      <c r="O12" s="234"/>
      <c r="P12" s="234"/>
      <c r="Q12" s="234"/>
      <c r="R12" s="234">
        <v>2014</v>
      </c>
      <c r="S12" s="234"/>
      <c r="T12" s="234"/>
      <c r="U12" s="234"/>
      <c r="V12" s="234"/>
      <c r="W12" s="234">
        <v>2015</v>
      </c>
      <c r="X12" s="234"/>
      <c r="Y12" s="234"/>
      <c r="Z12" s="234"/>
      <c r="AA12" s="234"/>
      <c r="AB12" s="234">
        <v>2016</v>
      </c>
      <c r="AC12" s="234"/>
      <c r="AD12" s="234"/>
      <c r="AE12" s="234"/>
      <c r="AF12" s="234"/>
      <c r="AG12" s="223" t="s">
        <v>4</v>
      </c>
      <c r="AH12" s="223" t="s">
        <v>5</v>
      </c>
      <c r="AI12" s="223" t="s">
        <v>6</v>
      </c>
      <c r="AJ12" s="223" t="s">
        <v>7</v>
      </c>
      <c r="AK12" s="223"/>
      <c r="AL12" s="223"/>
      <c r="AM12" s="228"/>
      <c r="AN12" s="228"/>
      <c r="AO12" s="228"/>
      <c r="AP12" s="228"/>
      <c r="AQ12" s="231"/>
    </row>
    <row r="13" spans="1:43" s="43" customFormat="1" ht="22.5" x14ac:dyDescent="0.2">
      <c r="A13" s="222"/>
      <c r="B13" s="224"/>
      <c r="C13" s="224"/>
      <c r="D13" s="224"/>
      <c r="E13" s="224"/>
      <c r="F13" s="224"/>
      <c r="G13" s="224"/>
      <c r="H13" s="224"/>
      <c r="I13" s="224"/>
      <c r="J13" s="69" t="s">
        <v>6</v>
      </c>
      <c r="K13" s="69" t="s">
        <v>7</v>
      </c>
      <c r="L13" s="69" t="s">
        <v>32</v>
      </c>
      <c r="M13" s="69" t="s">
        <v>4</v>
      </c>
      <c r="N13" s="69" t="s">
        <v>5</v>
      </c>
      <c r="O13" s="69" t="s">
        <v>6</v>
      </c>
      <c r="P13" s="69" t="s">
        <v>7</v>
      </c>
      <c r="Q13" s="69" t="s">
        <v>32</v>
      </c>
      <c r="R13" s="69" t="s">
        <v>4</v>
      </c>
      <c r="S13" s="69" t="s">
        <v>5</v>
      </c>
      <c r="T13" s="69" t="s">
        <v>6</v>
      </c>
      <c r="U13" s="69" t="s">
        <v>7</v>
      </c>
      <c r="V13" s="69" t="s">
        <v>32</v>
      </c>
      <c r="W13" s="69" t="s">
        <v>4</v>
      </c>
      <c r="X13" s="69" t="s">
        <v>5</v>
      </c>
      <c r="Y13" s="69" t="s">
        <v>6</v>
      </c>
      <c r="Z13" s="69" t="s">
        <v>7</v>
      </c>
      <c r="AA13" s="69" t="s">
        <v>32</v>
      </c>
      <c r="AB13" s="69" t="s">
        <v>4</v>
      </c>
      <c r="AC13" s="69" t="s">
        <v>5</v>
      </c>
      <c r="AD13" s="69" t="s">
        <v>6</v>
      </c>
      <c r="AE13" s="69" t="s">
        <v>7</v>
      </c>
      <c r="AF13" s="69" t="s">
        <v>32</v>
      </c>
      <c r="AG13" s="224"/>
      <c r="AH13" s="224"/>
      <c r="AI13" s="224"/>
      <c r="AJ13" s="224"/>
      <c r="AK13" s="224"/>
      <c r="AL13" s="224"/>
      <c r="AM13" s="229"/>
      <c r="AN13" s="229"/>
      <c r="AO13" s="229"/>
      <c r="AP13" s="229"/>
      <c r="AQ13" s="232"/>
    </row>
    <row r="14" spans="1:43" s="43" customFormat="1" ht="65.25" customHeight="1" x14ac:dyDescent="0.2">
      <c r="A14" s="45">
        <v>222</v>
      </c>
      <c r="B14" s="119" t="s">
        <v>137</v>
      </c>
      <c r="C14" s="120">
        <v>438</v>
      </c>
      <c r="D14" s="121" t="s">
        <v>125</v>
      </c>
      <c r="E14" s="120">
        <v>461</v>
      </c>
      <c r="F14" s="121" t="s">
        <v>126</v>
      </c>
      <c r="G14" s="120">
        <v>1</v>
      </c>
      <c r="H14" s="120" t="s">
        <v>127</v>
      </c>
      <c r="I14" s="123">
        <v>1</v>
      </c>
      <c r="J14" s="124">
        <v>0</v>
      </c>
      <c r="K14" s="125">
        <v>0</v>
      </c>
      <c r="L14" s="125">
        <v>0</v>
      </c>
      <c r="M14" s="126">
        <v>0</v>
      </c>
      <c r="N14" s="126">
        <v>0.25</v>
      </c>
      <c r="O14" s="126">
        <v>0.7</v>
      </c>
      <c r="P14" s="123">
        <v>1</v>
      </c>
      <c r="Q14" s="123">
        <v>1</v>
      </c>
      <c r="R14" s="127">
        <v>1</v>
      </c>
      <c r="S14" s="127">
        <v>1</v>
      </c>
      <c r="T14" s="127">
        <v>1</v>
      </c>
      <c r="U14" s="127"/>
      <c r="V14" s="127"/>
      <c r="W14" s="127">
        <v>1</v>
      </c>
      <c r="X14" s="127"/>
      <c r="Y14" s="127"/>
      <c r="Z14" s="127"/>
      <c r="AA14" s="127"/>
      <c r="AB14" s="127">
        <v>1</v>
      </c>
      <c r="AC14" s="128"/>
      <c r="AD14" s="128"/>
      <c r="AE14" s="129"/>
      <c r="AF14" s="129"/>
      <c r="AG14" s="127">
        <f>0.25</f>
        <v>0.25</v>
      </c>
      <c r="AH14" s="166">
        <v>0.5</v>
      </c>
      <c r="AI14" s="177">
        <v>0.51</v>
      </c>
      <c r="AJ14" s="129"/>
      <c r="AK14" s="130">
        <f>AG14/R14</f>
        <v>0.25</v>
      </c>
      <c r="AL14" s="130">
        <f>(L14+Q14+AG14)/(K14+P14+R14+W14+AB14)</f>
        <v>0.3125</v>
      </c>
      <c r="AM14" s="131" t="s">
        <v>209</v>
      </c>
      <c r="AN14" s="132" t="s">
        <v>210</v>
      </c>
      <c r="AO14" s="132" t="s">
        <v>211</v>
      </c>
      <c r="AP14" s="131" t="s">
        <v>159</v>
      </c>
      <c r="AQ14" s="131" t="s">
        <v>160</v>
      </c>
    </row>
    <row r="15" spans="1:43" s="43" customFormat="1" ht="65.25" customHeight="1" x14ac:dyDescent="0.2">
      <c r="A15" s="45">
        <v>223</v>
      </c>
      <c r="B15" s="119" t="s">
        <v>186</v>
      </c>
      <c r="C15" s="120">
        <v>440</v>
      </c>
      <c r="D15" s="121" t="s">
        <v>123</v>
      </c>
      <c r="E15" s="120">
        <v>463</v>
      </c>
      <c r="F15" s="121" t="s">
        <v>128</v>
      </c>
      <c r="G15" s="120">
        <v>20</v>
      </c>
      <c r="H15" s="120" t="s">
        <v>127</v>
      </c>
      <c r="I15" s="123">
        <v>20</v>
      </c>
      <c r="J15" s="124">
        <v>0</v>
      </c>
      <c r="K15" s="125">
        <v>0</v>
      </c>
      <c r="L15" s="125">
        <v>0</v>
      </c>
      <c r="M15" s="128">
        <v>20</v>
      </c>
      <c r="N15" s="133">
        <v>20</v>
      </c>
      <c r="O15" s="133">
        <v>20</v>
      </c>
      <c r="P15" s="133">
        <v>20</v>
      </c>
      <c r="Q15" s="133">
        <v>20</v>
      </c>
      <c r="R15" s="133">
        <v>0</v>
      </c>
      <c r="S15" s="133">
        <v>0</v>
      </c>
      <c r="T15" s="133">
        <v>0</v>
      </c>
      <c r="U15" s="133"/>
      <c r="V15" s="133"/>
      <c r="W15" s="133">
        <v>20</v>
      </c>
      <c r="X15" s="133"/>
      <c r="Y15" s="133"/>
      <c r="Z15" s="133"/>
      <c r="AA15" s="133"/>
      <c r="AB15" s="133">
        <v>20</v>
      </c>
      <c r="AC15" s="133"/>
      <c r="AD15" s="133"/>
      <c r="AE15" s="133"/>
      <c r="AF15" s="133"/>
      <c r="AG15" s="133">
        <v>0</v>
      </c>
      <c r="AH15" s="166">
        <v>0</v>
      </c>
      <c r="AI15" s="129">
        <v>0</v>
      </c>
      <c r="AJ15" s="129"/>
      <c r="AK15" s="130">
        <v>0</v>
      </c>
      <c r="AL15" s="130">
        <f>(L15+Q15+AG15)/(K15+P15+R15+W15+AB15)</f>
        <v>0.33333333333333331</v>
      </c>
      <c r="AM15" s="131" t="s">
        <v>154</v>
      </c>
      <c r="AN15" s="134"/>
      <c r="AO15" s="134"/>
      <c r="AP15" s="135"/>
      <c r="AQ15" s="135"/>
    </row>
    <row r="16" spans="1:43" s="43" customFormat="1" ht="65.25" customHeight="1" x14ac:dyDescent="0.2">
      <c r="A16" s="119">
        <v>222</v>
      </c>
      <c r="B16" s="119" t="s">
        <v>137</v>
      </c>
      <c r="C16" s="120">
        <v>479</v>
      </c>
      <c r="D16" s="121" t="s">
        <v>124</v>
      </c>
      <c r="E16" s="120">
        <v>579</v>
      </c>
      <c r="F16" s="121" t="s">
        <v>129</v>
      </c>
      <c r="G16" s="120">
        <v>1</v>
      </c>
      <c r="H16" s="120" t="s">
        <v>127</v>
      </c>
      <c r="I16" s="122">
        <v>1</v>
      </c>
      <c r="J16" s="124">
        <v>0</v>
      </c>
      <c r="K16" s="125">
        <v>0</v>
      </c>
      <c r="L16" s="125">
        <v>0</v>
      </c>
      <c r="M16" s="136">
        <v>0</v>
      </c>
      <c r="N16" s="127">
        <v>0.5</v>
      </c>
      <c r="O16" s="127">
        <v>0.8</v>
      </c>
      <c r="P16" s="127">
        <v>1</v>
      </c>
      <c r="Q16" s="127">
        <v>1</v>
      </c>
      <c r="R16" s="127">
        <v>1</v>
      </c>
      <c r="S16" s="127">
        <v>1</v>
      </c>
      <c r="T16" s="127">
        <v>1</v>
      </c>
      <c r="U16" s="127"/>
      <c r="V16" s="127"/>
      <c r="W16" s="127">
        <v>1</v>
      </c>
      <c r="X16" s="127"/>
      <c r="Y16" s="127"/>
      <c r="Z16" s="127"/>
      <c r="AA16" s="127"/>
      <c r="AB16" s="127">
        <v>1</v>
      </c>
      <c r="AC16" s="127"/>
      <c r="AD16" s="127"/>
      <c r="AE16" s="127"/>
      <c r="AF16" s="127"/>
      <c r="AG16" s="127">
        <v>0.25</v>
      </c>
      <c r="AH16" s="166">
        <v>0.5</v>
      </c>
      <c r="AI16" s="129">
        <v>1</v>
      </c>
      <c r="AJ16" s="129"/>
      <c r="AK16" s="130">
        <f>AG16/R16</f>
        <v>0.25</v>
      </c>
      <c r="AL16" s="130">
        <f>(L16+Q16+AG16)/(K16+P16+R16+W16+AB16)</f>
        <v>0.3125</v>
      </c>
      <c r="AM16" s="131" t="s">
        <v>212</v>
      </c>
      <c r="AN16" s="132" t="s">
        <v>213</v>
      </c>
      <c r="AO16" s="132" t="s">
        <v>214</v>
      </c>
      <c r="AP16" s="132" t="s">
        <v>215</v>
      </c>
      <c r="AQ16" s="132" t="s">
        <v>216</v>
      </c>
    </row>
    <row r="17" spans="1:43" s="165" customFormat="1" ht="90.75" customHeight="1" thickBot="1" x14ac:dyDescent="0.3">
      <c r="A17" s="163"/>
      <c r="B17" s="164"/>
      <c r="C17" s="241" t="s">
        <v>201</v>
      </c>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3"/>
    </row>
    <row r="18" spans="1:43" ht="21.75" customHeight="1" x14ac:dyDescent="0.2"/>
    <row r="19" spans="1:43" ht="21.75" customHeight="1" x14ac:dyDescent="0.2"/>
    <row r="20" spans="1:43" ht="21.75" customHeight="1" x14ac:dyDescent="0.2">
      <c r="D20" s="34">
        <f>15000*35</f>
        <v>525000</v>
      </c>
    </row>
    <row r="21" spans="1:43" ht="21.75" customHeight="1" x14ac:dyDescent="0.2">
      <c r="Q21" s="87"/>
    </row>
    <row r="22" spans="1:43" ht="21.75" customHeight="1" x14ac:dyDescent="0.2"/>
    <row r="23" spans="1:43" ht="21.75" customHeight="1" x14ac:dyDescent="0.2"/>
    <row r="24" spans="1:43" ht="21.75" customHeight="1" x14ac:dyDescent="0.2"/>
    <row r="40" spans="17:17" x14ac:dyDescent="0.2">
      <c r="Q40" s="107">
        <f>25/4</f>
        <v>6.25</v>
      </c>
    </row>
  </sheetData>
  <mergeCells count="42">
    <mergeCell ref="C17:AQ17"/>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 ref="AM10:AM13"/>
    <mergeCell ref="AG12:AG13"/>
    <mergeCell ref="AH12:AH13"/>
    <mergeCell ref="E10:AJ10"/>
    <mergeCell ref="AG11:AJ11"/>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B12:AF12"/>
    <mergeCell ref="J11:AF11"/>
    <mergeCell ref="A11:A13"/>
    <mergeCell ref="B11:B13"/>
    <mergeCell ref="C11:C13"/>
    <mergeCell ref="D11:D13"/>
    <mergeCell ref="E11:E13"/>
  </mergeCells>
  <phoneticPr fontId="5" type="noConversion"/>
  <printOptions horizontalCentered="1" verticalCentered="1"/>
  <pageMargins left="0" right="0" top="0.55118110236220474" bottom="0" header="0.31496062992125984" footer="0.31496062992125984"/>
  <pageSetup scale="25" fitToWidth="0" orientation="landscape" r:id="rId1"/>
  <headerFooter>
    <oddFooter>&amp;C&amp;G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36"/>
  <sheetViews>
    <sheetView view="pageBreakPreview" zoomScale="80" zoomScaleNormal="50" zoomScaleSheetLayoutView="80" workbookViewId="0">
      <selection activeCell="F2" sqref="F2:AP2"/>
    </sheetView>
  </sheetViews>
  <sheetFormatPr baseColWidth="10" defaultRowHeight="11.25" x14ac:dyDescent="0.2"/>
  <cols>
    <col min="1" max="1" width="15.140625" style="34" bestFit="1" customWidth="1"/>
    <col min="2" max="2" width="7.140625" style="34" bestFit="1" customWidth="1"/>
    <col min="3" max="3" width="25.42578125" style="34" customWidth="1"/>
    <col min="4" max="4" width="8.85546875" style="17" customWidth="1"/>
    <col min="5" max="5" width="7.28515625" style="17" customWidth="1"/>
    <col min="6" max="6" width="10.7109375" style="17" customWidth="1"/>
    <col min="7" max="7" width="19" style="110" bestFit="1" customWidth="1"/>
    <col min="8" max="8" width="15.5703125" style="47" customWidth="1"/>
    <col min="9" max="9" width="4.5703125" style="47" hidden="1" customWidth="1"/>
    <col min="10" max="10" width="4.140625" style="47" hidden="1" customWidth="1"/>
    <col min="11" max="11" width="11" style="47" hidden="1" customWidth="1"/>
    <col min="12" max="12" width="11.42578125" style="47" hidden="1" customWidth="1"/>
    <col min="13" max="16" width="13.42578125" style="47" hidden="1" customWidth="1"/>
    <col min="17" max="17" width="14" style="47" hidden="1" customWidth="1"/>
    <col min="18" max="18" width="16.42578125" style="47" hidden="1" customWidth="1"/>
    <col min="19" max="19" width="15.85546875" style="47" customWidth="1"/>
    <col min="20" max="20" width="8.140625" style="47" customWidth="1"/>
    <col min="21" max="21" width="0.140625" style="47" customWidth="1"/>
    <col min="22" max="22" width="13.140625" style="47" bestFit="1" customWidth="1"/>
    <col min="23" max="23" width="3.7109375" style="47" customWidth="1"/>
    <col min="24" max="24" width="4.5703125" style="47" customWidth="1"/>
    <col min="25" max="25" width="3.28515625" style="47" customWidth="1"/>
    <col min="26" max="26" width="9.5703125" style="47" customWidth="1"/>
    <col min="27" max="27" width="12.28515625" style="47" bestFit="1" customWidth="1"/>
    <col min="28" max="28" width="3.7109375" style="47" customWidth="1"/>
    <col min="29" max="29" width="4.5703125" style="47" customWidth="1"/>
    <col min="30" max="30" width="3.28515625" style="47" customWidth="1"/>
    <col min="31" max="31" width="9.5703125" style="47" customWidth="1"/>
    <col min="32" max="32" width="16" style="46" customWidth="1"/>
    <col min="33" max="33" width="12.42578125" style="34" customWidth="1"/>
    <col min="34" max="34" width="15.140625" style="46" customWidth="1"/>
    <col min="35" max="35" width="12.42578125" style="46" customWidth="1"/>
    <col min="36" max="36" width="13.85546875" style="34" customWidth="1"/>
    <col min="37" max="37" width="14.7109375" style="46" customWidth="1"/>
    <col min="38" max="38" width="49" style="34" customWidth="1"/>
    <col min="39" max="39" width="11.5703125" style="34" bestFit="1" customWidth="1"/>
    <col min="40" max="40" width="23.42578125" style="34" bestFit="1" customWidth="1"/>
    <col min="41" max="41" width="31.5703125" style="34" customWidth="1"/>
    <col min="42" max="42" width="31.85546875" style="34" customWidth="1"/>
    <col min="43" max="43" width="1.85546875" style="34" bestFit="1" customWidth="1"/>
    <col min="44" max="16384" width="11.42578125" style="34"/>
  </cols>
  <sheetData>
    <row r="1" spans="1:42" x14ac:dyDescent="0.2">
      <c r="A1" s="334"/>
      <c r="B1" s="335"/>
      <c r="C1" s="335"/>
      <c r="D1" s="335"/>
      <c r="E1" s="335"/>
      <c r="F1" s="346" t="s">
        <v>0</v>
      </c>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c r="AN1" s="347"/>
      <c r="AO1" s="347"/>
      <c r="AP1" s="348"/>
    </row>
    <row r="2" spans="1:42" x14ac:dyDescent="0.2">
      <c r="A2" s="336"/>
      <c r="B2" s="337"/>
      <c r="C2" s="337"/>
      <c r="D2" s="337"/>
      <c r="E2" s="337"/>
      <c r="F2" s="340" t="s">
        <v>117</v>
      </c>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2"/>
    </row>
    <row r="3" spans="1:42" x14ac:dyDescent="0.2">
      <c r="A3" s="336"/>
      <c r="B3" s="337"/>
      <c r="C3" s="337"/>
      <c r="D3" s="337"/>
      <c r="E3" s="337"/>
      <c r="F3" s="225" t="s">
        <v>1</v>
      </c>
      <c r="G3" s="225"/>
      <c r="H3" s="225"/>
      <c r="I3" s="225"/>
      <c r="J3" s="225"/>
      <c r="K3" s="225"/>
      <c r="L3" s="225"/>
      <c r="M3" s="225"/>
      <c r="N3" s="225"/>
      <c r="O3" s="340" t="s">
        <v>122</v>
      </c>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2"/>
    </row>
    <row r="4" spans="1:42" ht="12" thickBot="1" x14ac:dyDescent="0.25">
      <c r="A4" s="338"/>
      <c r="B4" s="339"/>
      <c r="C4" s="339"/>
      <c r="D4" s="339"/>
      <c r="E4" s="339"/>
      <c r="F4" s="258" t="s">
        <v>3</v>
      </c>
      <c r="G4" s="258"/>
      <c r="H4" s="258"/>
      <c r="I4" s="258"/>
      <c r="J4" s="258"/>
      <c r="K4" s="258"/>
      <c r="L4" s="258"/>
      <c r="M4" s="258"/>
      <c r="N4" s="258"/>
      <c r="O4" s="343" t="s">
        <v>136</v>
      </c>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5"/>
    </row>
    <row r="5" spans="1:42" ht="12" thickBot="1" x14ac:dyDescent="0.25">
      <c r="AI5" s="48"/>
    </row>
    <row r="6" spans="1:42" s="49" customFormat="1" ht="12.75" x14ac:dyDescent="0.25">
      <c r="A6" s="250" t="s">
        <v>68</v>
      </c>
      <c r="B6" s="233" t="s">
        <v>77</v>
      </c>
      <c r="C6" s="233"/>
      <c r="D6" s="233"/>
      <c r="E6" s="233" t="s">
        <v>81</v>
      </c>
      <c r="F6" s="233" t="s">
        <v>82</v>
      </c>
      <c r="G6" s="326" t="s">
        <v>83</v>
      </c>
      <c r="H6" s="233" t="s">
        <v>84</v>
      </c>
      <c r="I6" s="330" t="s">
        <v>85</v>
      </c>
      <c r="J6" s="331"/>
      <c r="K6" s="331"/>
      <c r="L6" s="331"/>
      <c r="M6" s="331"/>
      <c r="N6" s="331"/>
      <c r="O6" s="331"/>
      <c r="P6" s="331"/>
      <c r="Q6" s="331"/>
      <c r="R6" s="331"/>
      <c r="S6" s="331"/>
      <c r="T6" s="331"/>
      <c r="U6" s="331"/>
      <c r="V6" s="331"/>
      <c r="W6" s="331"/>
      <c r="X6" s="331"/>
      <c r="Y6" s="331"/>
      <c r="Z6" s="331"/>
      <c r="AA6" s="331"/>
      <c r="AB6" s="331"/>
      <c r="AC6" s="331"/>
      <c r="AD6" s="331"/>
      <c r="AE6" s="332"/>
      <c r="AF6" s="233" t="s">
        <v>86</v>
      </c>
      <c r="AG6" s="233"/>
      <c r="AH6" s="233"/>
      <c r="AI6" s="233"/>
      <c r="AJ6" s="233" t="s">
        <v>88</v>
      </c>
      <c r="AK6" s="233" t="s">
        <v>89</v>
      </c>
      <c r="AL6" s="233" t="s">
        <v>90</v>
      </c>
      <c r="AM6" s="233" t="s">
        <v>91</v>
      </c>
      <c r="AN6" s="233" t="s">
        <v>92</v>
      </c>
      <c r="AO6" s="233" t="s">
        <v>93</v>
      </c>
      <c r="AP6" s="314" t="s">
        <v>94</v>
      </c>
    </row>
    <row r="7" spans="1:42" s="49" customFormat="1" ht="36" customHeight="1" x14ac:dyDescent="0.25">
      <c r="A7" s="221"/>
      <c r="B7" s="223"/>
      <c r="C7" s="223"/>
      <c r="D7" s="223"/>
      <c r="E7" s="223"/>
      <c r="F7" s="223"/>
      <c r="G7" s="327"/>
      <c r="H7" s="223"/>
      <c r="I7" s="234">
        <v>2012</v>
      </c>
      <c r="J7" s="234"/>
      <c r="K7" s="234"/>
      <c r="L7" s="234">
        <v>2013</v>
      </c>
      <c r="M7" s="234"/>
      <c r="N7" s="234"/>
      <c r="O7" s="234"/>
      <c r="P7" s="234"/>
      <c r="Q7" s="234">
        <v>2014</v>
      </c>
      <c r="R7" s="234"/>
      <c r="S7" s="234"/>
      <c r="T7" s="234"/>
      <c r="U7" s="234"/>
      <c r="V7" s="235">
        <v>2015</v>
      </c>
      <c r="W7" s="236"/>
      <c r="X7" s="236"/>
      <c r="Y7" s="236"/>
      <c r="Z7" s="237"/>
      <c r="AA7" s="235">
        <v>2016</v>
      </c>
      <c r="AB7" s="236"/>
      <c r="AC7" s="236"/>
      <c r="AD7" s="236"/>
      <c r="AE7" s="237"/>
      <c r="AF7" s="238" t="s">
        <v>87</v>
      </c>
      <c r="AG7" s="239"/>
      <c r="AH7" s="239"/>
      <c r="AI7" s="240"/>
      <c r="AJ7" s="223"/>
      <c r="AK7" s="223"/>
      <c r="AL7" s="223"/>
      <c r="AM7" s="223"/>
      <c r="AN7" s="223"/>
      <c r="AO7" s="223"/>
      <c r="AP7" s="315"/>
    </row>
    <row r="8" spans="1:42" s="49" customFormat="1" ht="24" customHeight="1" thickBot="1" x14ac:dyDescent="0.3">
      <c r="A8" s="333"/>
      <c r="B8" s="44" t="s">
        <v>78</v>
      </c>
      <c r="C8" s="44" t="s">
        <v>79</v>
      </c>
      <c r="D8" s="44" t="s">
        <v>80</v>
      </c>
      <c r="E8" s="325"/>
      <c r="F8" s="325"/>
      <c r="G8" s="328"/>
      <c r="H8" s="329"/>
      <c r="I8" s="44" t="s">
        <v>6</v>
      </c>
      <c r="J8" s="44" t="s">
        <v>7</v>
      </c>
      <c r="K8" s="44" t="s">
        <v>32</v>
      </c>
      <c r="L8" s="86" t="s">
        <v>4</v>
      </c>
      <c r="M8" s="86" t="s">
        <v>5</v>
      </c>
      <c r="N8" s="86" t="s">
        <v>6</v>
      </c>
      <c r="O8" s="86" t="s">
        <v>7</v>
      </c>
      <c r="P8" s="86" t="s">
        <v>32</v>
      </c>
      <c r="Q8" s="118" t="s">
        <v>4</v>
      </c>
      <c r="R8" s="86" t="s">
        <v>5</v>
      </c>
      <c r="S8" s="86" t="s">
        <v>6</v>
      </c>
      <c r="T8" s="86" t="s">
        <v>7</v>
      </c>
      <c r="U8" s="86" t="s">
        <v>32</v>
      </c>
      <c r="V8" s="86" t="s">
        <v>4</v>
      </c>
      <c r="W8" s="86" t="s">
        <v>5</v>
      </c>
      <c r="X8" s="86" t="s">
        <v>6</v>
      </c>
      <c r="Y8" s="86" t="s">
        <v>7</v>
      </c>
      <c r="Z8" s="86" t="s">
        <v>32</v>
      </c>
      <c r="AA8" s="86" t="s">
        <v>4</v>
      </c>
      <c r="AB8" s="86" t="s">
        <v>5</v>
      </c>
      <c r="AC8" s="86" t="s">
        <v>6</v>
      </c>
      <c r="AD8" s="86" t="s">
        <v>7</v>
      </c>
      <c r="AE8" s="86" t="s">
        <v>32</v>
      </c>
      <c r="AF8" s="118" t="s">
        <v>4</v>
      </c>
      <c r="AG8" s="44" t="s">
        <v>5</v>
      </c>
      <c r="AH8" s="44" t="s">
        <v>6</v>
      </c>
      <c r="AI8" s="44" t="s">
        <v>7</v>
      </c>
      <c r="AJ8" s="325"/>
      <c r="AK8" s="325"/>
      <c r="AL8" s="325"/>
      <c r="AM8" s="325"/>
      <c r="AN8" s="325"/>
      <c r="AO8" s="325"/>
      <c r="AP8" s="316"/>
    </row>
    <row r="9" spans="1:42" s="53" customFormat="1" ht="14.25" customHeight="1" x14ac:dyDescent="0.25">
      <c r="A9" s="317" t="s">
        <v>130</v>
      </c>
      <c r="B9" s="319">
        <v>1</v>
      </c>
      <c r="C9" s="274" t="s">
        <v>204</v>
      </c>
      <c r="D9" s="274" t="s">
        <v>127</v>
      </c>
      <c r="E9" s="302" t="s">
        <v>141</v>
      </c>
      <c r="F9" s="302" t="s">
        <v>140</v>
      </c>
      <c r="G9" s="50" t="s">
        <v>8</v>
      </c>
      <c r="H9" s="51">
        <v>20</v>
      </c>
      <c r="I9" s="88"/>
      <c r="J9" s="88"/>
      <c r="K9" s="88"/>
      <c r="L9" s="51">
        <v>20</v>
      </c>
      <c r="M9" s="139">
        <v>20</v>
      </c>
      <c r="N9" s="139">
        <v>20</v>
      </c>
      <c r="O9" s="139">
        <v>20</v>
      </c>
      <c r="P9" s="139">
        <v>20</v>
      </c>
      <c r="Q9" s="139">
        <v>0</v>
      </c>
      <c r="R9" s="139">
        <v>0</v>
      </c>
      <c r="S9" s="139">
        <v>0</v>
      </c>
      <c r="T9" s="139"/>
      <c r="U9" s="139"/>
      <c r="V9" s="139">
        <v>20</v>
      </c>
      <c r="W9" s="139"/>
      <c r="X9" s="139"/>
      <c r="Y9" s="139"/>
      <c r="Z9" s="139"/>
      <c r="AA9" s="139">
        <v>20</v>
      </c>
      <c r="AB9" s="139"/>
      <c r="AC9" s="139"/>
      <c r="AD9" s="139"/>
      <c r="AE9" s="139"/>
      <c r="AF9" s="101">
        <v>0</v>
      </c>
      <c r="AG9" s="101">
        <v>0</v>
      </c>
      <c r="AH9" s="172">
        <v>0</v>
      </c>
      <c r="AI9" s="77"/>
      <c r="AJ9" s="52">
        <v>0</v>
      </c>
      <c r="AK9" s="52">
        <f>(K9+P9+AF9)/(O9+Q9+V9+AA9)</f>
        <v>0.33333333333333331</v>
      </c>
      <c r="AL9" s="322" t="s">
        <v>217</v>
      </c>
      <c r="AM9" s="291" t="s">
        <v>150</v>
      </c>
      <c r="AN9" s="291" t="s">
        <v>150</v>
      </c>
      <c r="AO9" s="291" t="s">
        <v>150</v>
      </c>
      <c r="AP9" s="291" t="s">
        <v>157</v>
      </c>
    </row>
    <row r="10" spans="1:42" s="53" customFormat="1" ht="14.25" customHeight="1" x14ac:dyDescent="0.25">
      <c r="A10" s="318"/>
      <c r="B10" s="320"/>
      <c r="C10" s="275"/>
      <c r="D10" s="275"/>
      <c r="E10" s="286"/>
      <c r="F10" s="286"/>
      <c r="G10" s="54" t="s">
        <v>9</v>
      </c>
      <c r="H10" s="55">
        <f>P10+U10+Z10+AE10</f>
        <v>29600000</v>
      </c>
      <c r="I10" s="89"/>
      <c r="J10" s="89"/>
      <c r="K10" s="89"/>
      <c r="L10" s="74">
        <v>40000000</v>
      </c>
      <c r="M10" s="140">
        <v>0</v>
      </c>
      <c r="N10" s="140">
        <v>0</v>
      </c>
      <c r="O10" s="140">
        <v>40000000</v>
      </c>
      <c r="P10" s="141">
        <v>29600000</v>
      </c>
      <c r="Q10" s="142">
        <v>0</v>
      </c>
      <c r="R10" s="142">
        <v>0</v>
      </c>
      <c r="S10" s="142">
        <v>0</v>
      </c>
      <c r="T10" s="142"/>
      <c r="U10" s="142"/>
      <c r="V10" s="142">
        <v>86000000</v>
      </c>
      <c r="W10" s="142"/>
      <c r="X10" s="142"/>
      <c r="Y10" s="142"/>
      <c r="Z10" s="142"/>
      <c r="AA10" s="142">
        <v>89000000</v>
      </c>
      <c r="AB10" s="143"/>
      <c r="AC10" s="143"/>
      <c r="AD10" s="143"/>
      <c r="AE10" s="143"/>
      <c r="AF10" s="143">
        <v>0</v>
      </c>
      <c r="AG10" s="143">
        <v>0</v>
      </c>
      <c r="AH10" s="173">
        <v>0</v>
      </c>
      <c r="AI10" s="78"/>
      <c r="AJ10" s="56">
        <v>0</v>
      </c>
      <c r="AK10" s="56">
        <v>0.1361</v>
      </c>
      <c r="AL10" s="323"/>
      <c r="AM10" s="280"/>
      <c r="AN10" s="280"/>
      <c r="AO10" s="280"/>
      <c r="AP10" s="280"/>
    </row>
    <row r="11" spans="1:42" s="53" customFormat="1" ht="14.25" customHeight="1" x14ac:dyDescent="0.25">
      <c r="A11" s="318"/>
      <c r="B11" s="320"/>
      <c r="C11" s="275"/>
      <c r="D11" s="275"/>
      <c r="E11" s="286"/>
      <c r="F11" s="286"/>
      <c r="G11" s="54" t="s">
        <v>10</v>
      </c>
      <c r="H11" s="73">
        <v>0</v>
      </c>
      <c r="I11" s="90"/>
      <c r="J11" s="90"/>
      <c r="K11" s="90"/>
      <c r="L11" s="95">
        <v>0</v>
      </c>
      <c r="M11" s="140">
        <v>0</v>
      </c>
      <c r="N11" s="140">
        <v>0</v>
      </c>
      <c r="O11" s="140">
        <v>0</v>
      </c>
      <c r="P11" s="140">
        <v>0</v>
      </c>
      <c r="Q11" s="142">
        <v>0</v>
      </c>
      <c r="R11" s="142">
        <v>0</v>
      </c>
      <c r="S11" s="142">
        <v>0</v>
      </c>
      <c r="T11" s="142"/>
      <c r="U11" s="142"/>
      <c r="V11" s="142"/>
      <c r="W11" s="145"/>
      <c r="X11" s="145"/>
      <c r="Y11" s="145"/>
      <c r="Z11" s="145"/>
      <c r="AA11" s="145"/>
      <c r="AB11" s="145"/>
      <c r="AC11" s="145"/>
      <c r="AD11" s="145"/>
      <c r="AE11" s="145"/>
      <c r="AF11" s="57">
        <v>0</v>
      </c>
      <c r="AG11" s="57">
        <v>0</v>
      </c>
      <c r="AH11" s="173">
        <v>0</v>
      </c>
      <c r="AI11" s="80"/>
      <c r="AJ11" s="56">
        <v>0</v>
      </c>
      <c r="AK11" s="57">
        <v>0</v>
      </c>
      <c r="AL11" s="323"/>
      <c r="AM11" s="280"/>
      <c r="AN11" s="280"/>
      <c r="AO11" s="280"/>
      <c r="AP11" s="280"/>
    </row>
    <row r="12" spans="1:42" s="53" customFormat="1" ht="14.25" customHeight="1" x14ac:dyDescent="0.25">
      <c r="A12" s="318"/>
      <c r="B12" s="320"/>
      <c r="C12" s="275"/>
      <c r="D12" s="275"/>
      <c r="E12" s="286"/>
      <c r="F12" s="286"/>
      <c r="G12" s="54" t="s">
        <v>11</v>
      </c>
      <c r="H12" s="74">
        <v>0</v>
      </c>
      <c r="I12" s="90"/>
      <c r="J12" s="90"/>
      <c r="K12" s="90"/>
      <c r="L12" s="74">
        <v>0</v>
      </c>
      <c r="M12" s="140">
        <v>0</v>
      </c>
      <c r="N12" s="140">
        <v>0</v>
      </c>
      <c r="O12" s="140">
        <v>0</v>
      </c>
      <c r="P12" s="141">
        <v>0</v>
      </c>
      <c r="Q12" s="142">
        <v>29600000</v>
      </c>
      <c r="R12" s="142">
        <v>29600000</v>
      </c>
      <c r="S12" s="142">
        <v>29600000</v>
      </c>
      <c r="T12" s="142"/>
      <c r="U12" s="142"/>
      <c r="V12" s="142"/>
      <c r="W12" s="145"/>
      <c r="X12" s="145"/>
      <c r="Y12" s="145"/>
      <c r="Z12" s="145"/>
      <c r="AA12" s="145"/>
      <c r="AB12" s="145"/>
      <c r="AC12" s="145"/>
      <c r="AD12" s="145"/>
      <c r="AE12" s="145"/>
      <c r="AF12" s="143">
        <v>0</v>
      </c>
      <c r="AG12" s="143">
        <v>29600000</v>
      </c>
      <c r="AH12" s="173">
        <v>29600000</v>
      </c>
      <c r="AI12" s="79"/>
      <c r="AJ12" s="56">
        <v>0</v>
      </c>
      <c r="AK12" s="57">
        <v>0</v>
      </c>
      <c r="AL12" s="323"/>
      <c r="AM12" s="280"/>
      <c r="AN12" s="280"/>
      <c r="AO12" s="280"/>
      <c r="AP12" s="280"/>
    </row>
    <row r="13" spans="1:42" s="53" customFormat="1" ht="14.25" customHeight="1" x14ac:dyDescent="0.25">
      <c r="A13" s="318"/>
      <c r="B13" s="320"/>
      <c r="C13" s="275"/>
      <c r="D13" s="275"/>
      <c r="E13" s="286"/>
      <c r="F13" s="286"/>
      <c r="G13" s="54" t="s">
        <v>12</v>
      </c>
      <c r="H13" s="55">
        <f>+H11+H9</f>
        <v>20</v>
      </c>
      <c r="I13" s="91"/>
      <c r="J13" s="91"/>
      <c r="K13" s="91"/>
      <c r="L13" s="74">
        <f t="shared" ref="L13:AF13" si="0">+L11+L9</f>
        <v>20</v>
      </c>
      <c r="M13" s="141">
        <f t="shared" si="0"/>
        <v>20</v>
      </c>
      <c r="N13" s="141">
        <f t="shared" si="0"/>
        <v>20</v>
      </c>
      <c r="O13" s="141">
        <f t="shared" si="0"/>
        <v>20</v>
      </c>
      <c r="P13" s="141">
        <f t="shared" si="0"/>
        <v>20</v>
      </c>
      <c r="Q13" s="141">
        <v>0</v>
      </c>
      <c r="R13" s="141">
        <v>0</v>
      </c>
      <c r="S13" s="141">
        <v>0</v>
      </c>
      <c r="T13" s="141"/>
      <c r="U13" s="141"/>
      <c r="V13" s="143">
        <f t="shared" si="0"/>
        <v>20</v>
      </c>
      <c r="W13" s="143"/>
      <c r="X13" s="143"/>
      <c r="Y13" s="143"/>
      <c r="Z13" s="143"/>
      <c r="AA13" s="143">
        <f t="shared" si="0"/>
        <v>20</v>
      </c>
      <c r="AB13" s="143"/>
      <c r="AC13" s="143"/>
      <c r="AD13" s="143"/>
      <c r="AE13" s="143"/>
      <c r="AF13" s="143">
        <f t="shared" si="0"/>
        <v>0</v>
      </c>
      <c r="AG13" s="143">
        <v>0</v>
      </c>
      <c r="AH13" s="143">
        <v>0</v>
      </c>
      <c r="AI13" s="144"/>
      <c r="AJ13" s="56"/>
      <c r="AK13" s="56">
        <v>0</v>
      </c>
      <c r="AL13" s="323"/>
      <c r="AM13" s="280"/>
      <c r="AN13" s="280"/>
      <c r="AO13" s="280"/>
      <c r="AP13" s="280"/>
    </row>
    <row r="14" spans="1:42" s="53" customFormat="1" ht="14.25" customHeight="1" thickBot="1" x14ac:dyDescent="0.3">
      <c r="A14" s="318"/>
      <c r="B14" s="321"/>
      <c r="C14" s="276"/>
      <c r="D14" s="276"/>
      <c r="E14" s="303"/>
      <c r="F14" s="303"/>
      <c r="G14" s="58" t="s">
        <v>13</v>
      </c>
      <c r="H14" s="55">
        <f>+H10+H12</f>
        <v>29600000</v>
      </c>
      <c r="I14" s="91"/>
      <c r="J14" s="91"/>
      <c r="K14" s="91"/>
      <c r="L14" s="74">
        <f t="shared" ref="L14:AF14" si="1">+L10+L12</f>
        <v>40000000</v>
      </c>
      <c r="M14" s="141">
        <f t="shared" si="1"/>
        <v>0</v>
      </c>
      <c r="N14" s="141">
        <f t="shared" si="1"/>
        <v>0</v>
      </c>
      <c r="O14" s="141">
        <f t="shared" si="1"/>
        <v>40000000</v>
      </c>
      <c r="P14" s="141">
        <f>+P10+P12</f>
        <v>29600000</v>
      </c>
      <c r="Q14" s="141">
        <f>+Q10+Q12</f>
        <v>29600000</v>
      </c>
      <c r="R14" s="141">
        <v>29600000</v>
      </c>
      <c r="S14" s="141">
        <v>29600000</v>
      </c>
      <c r="T14" s="141"/>
      <c r="U14" s="141"/>
      <c r="V14" s="142">
        <f t="shared" si="1"/>
        <v>86000000</v>
      </c>
      <c r="W14" s="142"/>
      <c r="X14" s="142"/>
      <c r="Y14" s="142"/>
      <c r="Z14" s="142"/>
      <c r="AA14" s="142">
        <f t="shared" si="1"/>
        <v>89000000</v>
      </c>
      <c r="AB14" s="143"/>
      <c r="AC14" s="143"/>
      <c r="AD14" s="143"/>
      <c r="AE14" s="143"/>
      <c r="AF14" s="143">
        <f t="shared" si="1"/>
        <v>0</v>
      </c>
      <c r="AG14" s="143">
        <v>29600000</v>
      </c>
      <c r="AH14" s="143">
        <v>29600000</v>
      </c>
      <c r="AI14" s="144"/>
      <c r="AJ14" s="56"/>
      <c r="AK14" s="59">
        <v>0</v>
      </c>
      <c r="AL14" s="324"/>
      <c r="AM14" s="292"/>
      <c r="AN14" s="292"/>
      <c r="AO14" s="292"/>
      <c r="AP14" s="292"/>
    </row>
    <row r="15" spans="1:42" s="76" customFormat="1" ht="11.25" customHeight="1" thickBot="1" x14ac:dyDescent="0.3">
      <c r="A15" s="280" t="s">
        <v>133</v>
      </c>
      <c r="B15" s="282">
        <v>2</v>
      </c>
      <c r="C15" s="274" t="s">
        <v>205</v>
      </c>
      <c r="D15" s="271" t="s">
        <v>127</v>
      </c>
      <c r="E15" s="285" t="s">
        <v>135</v>
      </c>
      <c r="F15" s="285" t="s">
        <v>139</v>
      </c>
      <c r="G15" s="97" t="s">
        <v>8</v>
      </c>
      <c r="H15" s="96">
        <v>1</v>
      </c>
      <c r="I15" s="98"/>
      <c r="J15" s="98"/>
      <c r="K15" s="98"/>
      <c r="L15" s="96">
        <v>0</v>
      </c>
      <c r="M15" s="146">
        <v>0</v>
      </c>
      <c r="N15" s="146">
        <v>0</v>
      </c>
      <c r="O15" s="147">
        <v>1</v>
      </c>
      <c r="P15" s="147">
        <v>0.96</v>
      </c>
      <c r="Q15" s="148">
        <v>1</v>
      </c>
      <c r="R15" s="146">
        <v>1</v>
      </c>
      <c r="S15" s="146">
        <v>1</v>
      </c>
      <c r="T15" s="146"/>
      <c r="U15" s="146"/>
      <c r="V15" s="146">
        <v>1</v>
      </c>
      <c r="W15" s="146"/>
      <c r="X15" s="146"/>
      <c r="Y15" s="146"/>
      <c r="Z15" s="146"/>
      <c r="AA15" s="146">
        <v>1</v>
      </c>
      <c r="AB15" s="146"/>
      <c r="AC15" s="146"/>
      <c r="AD15" s="146"/>
      <c r="AE15" s="146"/>
      <c r="AF15" s="149">
        <v>2.5000000000000001E-3</v>
      </c>
      <c r="AG15" s="170">
        <v>2.5000000000000001E-3</v>
      </c>
      <c r="AH15" s="178">
        <v>1</v>
      </c>
      <c r="AI15" s="75"/>
      <c r="AJ15" s="104">
        <f>AF15/Q15</f>
        <v>2.5000000000000001E-3</v>
      </c>
      <c r="AK15" s="52">
        <f>(K15+P15+AF15)/(O15+Q15+V15+AA15)</f>
        <v>0.24062499999999998</v>
      </c>
      <c r="AL15" s="288" t="s">
        <v>218</v>
      </c>
      <c r="AM15" s="291" t="s">
        <v>150</v>
      </c>
      <c r="AN15" s="291" t="s">
        <v>150</v>
      </c>
      <c r="AO15" s="293" t="s">
        <v>155</v>
      </c>
      <c r="AP15" s="277" t="s">
        <v>156</v>
      </c>
    </row>
    <row r="16" spans="1:42" s="53" customFormat="1" x14ac:dyDescent="0.25">
      <c r="A16" s="280"/>
      <c r="B16" s="283"/>
      <c r="C16" s="275"/>
      <c r="D16" s="272"/>
      <c r="E16" s="286"/>
      <c r="F16" s="286"/>
      <c r="G16" s="54" t="s">
        <v>9</v>
      </c>
      <c r="H16" s="55">
        <v>147000000</v>
      </c>
      <c r="I16" s="89"/>
      <c r="J16" s="89"/>
      <c r="K16" s="89"/>
      <c r="L16" s="74">
        <v>20000000</v>
      </c>
      <c r="M16" s="140">
        <v>0</v>
      </c>
      <c r="N16" s="140">
        <v>0</v>
      </c>
      <c r="O16" s="141">
        <v>20000000</v>
      </c>
      <c r="P16" s="141">
        <v>20000000</v>
      </c>
      <c r="Q16" s="141">
        <v>10000000</v>
      </c>
      <c r="R16" s="141">
        <v>10000000</v>
      </c>
      <c r="S16" s="141">
        <v>10000000</v>
      </c>
      <c r="T16" s="141"/>
      <c r="U16" s="141"/>
      <c r="V16" s="143">
        <v>37000000</v>
      </c>
      <c r="W16" s="143"/>
      <c r="X16" s="143"/>
      <c r="Y16" s="143"/>
      <c r="Z16" s="143"/>
      <c r="AA16" s="143">
        <v>50000000</v>
      </c>
      <c r="AB16" s="143"/>
      <c r="AC16" s="143"/>
      <c r="AD16" s="143"/>
      <c r="AE16" s="143"/>
      <c r="AF16" s="141">
        <v>0</v>
      </c>
      <c r="AG16" s="143">
        <v>0</v>
      </c>
      <c r="AH16" s="174">
        <v>0</v>
      </c>
      <c r="AI16" s="81"/>
      <c r="AJ16" s="104">
        <f>AF16/Q16</f>
        <v>0</v>
      </c>
      <c r="AK16" s="52">
        <f>(K16+P16+AF16)/(O16+Q16+V16+AA16)</f>
        <v>0.17094017094017094</v>
      </c>
      <c r="AL16" s="289"/>
      <c r="AM16" s="280"/>
      <c r="AN16" s="280"/>
      <c r="AO16" s="294"/>
      <c r="AP16" s="278"/>
    </row>
    <row r="17" spans="1:43" s="53" customFormat="1" ht="22.5" x14ac:dyDescent="0.25">
      <c r="A17" s="280"/>
      <c r="B17" s="283"/>
      <c r="C17" s="275"/>
      <c r="D17" s="272"/>
      <c r="E17" s="286"/>
      <c r="F17" s="286"/>
      <c r="G17" s="54" t="s">
        <v>10</v>
      </c>
      <c r="H17" s="73">
        <v>0</v>
      </c>
      <c r="I17" s="99"/>
      <c r="J17" s="99"/>
      <c r="K17" s="99"/>
      <c r="L17" s="95">
        <v>0</v>
      </c>
      <c r="M17" s="140">
        <v>0</v>
      </c>
      <c r="N17" s="140">
        <v>0</v>
      </c>
      <c r="O17" s="140">
        <v>0</v>
      </c>
      <c r="P17" s="140">
        <v>0</v>
      </c>
      <c r="Q17" s="140">
        <v>0</v>
      </c>
      <c r="R17" s="140">
        <v>0</v>
      </c>
      <c r="S17" s="140">
        <v>0</v>
      </c>
      <c r="T17" s="140"/>
      <c r="U17" s="140"/>
      <c r="V17" s="145"/>
      <c r="W17" s="145"/>
      <c r="X17" s="145"/>
      <c r="Y17" s="145"/>
      <c r="Z17" s="145"/>
      <c r="AA17" s="145"/>
      <c r="AB17" s="145"/>
      <c r="AC17" s="145"/>
      <c r="AD17" s="145"/>
      <c r="AE17" s="145"/>
      <c r="AF17" s="140">
        <v>0</v>
      </c>
      <c r="AG17" s="140">
        <v>0</v>
      </c>
      <c r="AH17" s="140">
        <v>0</v>
      </c>
      <c r="AI17" s="140"/>
      <c r="AJ17" s="140">
        <v>0</v>
      </c>
      <c r="AK17" s="140">
        <v>0</v>
      </c>
      <c r="AL17" s="289"/>
      <c r="AM17" s="280"/>
      <c r="AN17" s="280"/>
      <c r="AO17" s="294"/>
      <c r="AP17" s="278"/>
    </row>
    <row r="18" spans="1:43" s="53" customFormat="1" ht="22.5" x14ac:dyDescent="0.25">
      <c r="A18" s="280"/>
      <c r="B18" s="283"/>
      <c r="C18" s="275"/>
      <c r="D18" s="272"/>
      <c r="E18" s="286"/>
      <c r="F18" s="286"/>
      <c r="G18" s="54" t="s">
        <v>11</v>
      </c>
      <c r="H18" s="74">
        <v>0</v>
      </c>
      <c r="I18" s="99"/>
      <c r="J18" s="99"/>
      <c r="K18" s="99"/>
      <c r="L18" s="95">
        <v>0</v>
      </c>
      <c r="M18" s="140">
        <v>0</v>
      </c>
      <c r="N18" s="140">
        <v>0</v>
      </c>
      <c r="O18" s="140">
        <v>0</v>
      </c>
      <c r="P18" s="140">
        <v>0</v>
      </c>
      <c r="Q18" s="141">
        <v>20000000</v>
      </c>
      <c r="R18" s="140">
        <v>20000000</v>
      </c>
      <c r="S18" s="140">
        <v>20000000</v>
      </c>
      <c r="T18" s="140"/>
      <c r="U18" s="141"/>
      <c r="V18" s="145"/>
      <c r="W18" s="145"/>
      <c r="X18" s="145"/>
      <c r="Y18" s="145"/>
      <c r="Z18" s="145"/>
      <c r="AA18" s="145"/>
      <c r="AB18" s="145"/>
      <c r="AC18" s="145"/>
      <c r="AD18" s="145"/>
      <c r="AE18" s="145"/>
      <c r="AF18" s="141">
        <v>20000000</v>
      </c>
      <c r="AG18" s="143">
        <v>20000000</v>
      </c>
      <c r="AH18" s="173">
        <v>20000000</v>
      </c>
      <c r="AI18" s="79"/>
      <c r="AJ18" s="56">
        <v>1</v>
      </c>
      <c r="AK18" s="56"/>
      <c r="AL18" s="289"/>
      <c r="AM18" s="280"/>
      <c r="AN18" s="280"/>
      <c r="AO18" s="294"/>
      <c r="AP18" s="278"/>
    </row>
    <row r="19" spans="1:43" s="53" customFormat="1" x14ac:dyDescent="0.25">
      <c r="A19" s="280"/>
      <c r="B19" s="283"/>
      <c r="C19" s="275"/>
      <c r="D19" s="272"/>
      <c r="E19" s="286"/>
      <c r="F19" s="286"/>
      <c r="G19" s="54" t="s">
        <v>12</v>
      </c>
      <c r="H19" s="55">
        <f>+H17+H15</f>
        <v>1</v>
      </c>
      <c r="I19" s="89"/>
      <c r="J19" s="89"/>
      <c r="K19" s="89"/>
      <c r="L19" s="74">
        <f t="shared" ref="L19:AA19" si="2">+L17+L15</f>
        <v>0</v>
      </c>
      <c r="M19" s="141">
        <f t="shared" si="2"/>
        <v>0</v>
      </c>
      <c r="N19" s="141">
        <f t="shared" si="2"/>
        <v>0</v>
      </c>
      <c r="O19" s="150">
        <f t="shared" si="2"/>
        <v>1</v>
      </c>
      <c r="P19" s="150">
        <f>+P17+P15</f>
        <v>0.96</v>
      </c>
      <c r="Q19" s="150">
        <f>+Q17+Q15</f>
        <v>1</v>
      </c>
      <c r="R19" s="141">
        <v>1</v>
      </c>
      <c r="S19" s="141">
        <v>1</v>
      </c>
      <c r="T19" s="141"/>
      <c r="U19" s="141"/>
      <c r="V19" s="143">
        <f t="shared" si="2"/>
        <v>1</v>
      </c>
      <c r="W19" s="143"/>
      <c r="X19" s="143"/>
      <c r="Y19" s="143"/>
      <c r="Z19" s="143"/>
      <c r="AA19" s="143">
        <f t="shared" si="2"/>
        <v>1</v>
      </c>
      <c r="AB19" s="143"/>
      <c r="AC19" s="143"/>
      <c r="AD19" s="143"/>
      <c r="AE19" s="143"/>
      <c r="AF19" s="150">
        <v>0.25</v>
      </c>
      <c r="AG19" s="169">
        <v>0.25</v>
      </c>
      <c r="AH19" s="143">
        <v>1</v>
      </c>
      <c r="AI19" s="144"/>
      <c r="AJ19" s="56"/>
      <c r="AK19" s="56"/>
      <c r="AL19" s="289"/>
      <c r="AM19" s="280"/>
      <c r="AN19" s="280"/>
      <c r="AO19" s="294"/>
      <c r="AP19" s="278"/>
    </row>
    <row r="20" spans="1:43" s="53" customFormat="1" ht="12" thickBot="1" x14ac:dyDescent="0.3">
      <c r="A20" s="281"/>
      <c r="B20" s="284"/>
      <c r="C20" s="276"/>
      <c r="D20" s="273"/>
      <c r="E20" s="287"/>
      <c r="F20" s="287"/>
      <c r="G20" s="60" t="s">
        <v>13</v>
      </c>
      <c r="H20" s="55">
        <f>+H16+H18</f>
        <v>147000000</v>
      </c>
      <c r="I20" s="89"/>
      <c r="J20" s="89"/>
      <c r="K20" s="89"/>
      <c r="L20" s="74">
        <f t="shared" ref="L20:AA20" si="3">+L16+L18</f>
        <v>20000000</v>
      </c>
      <c r="M20" s="141">
        <f t="shared" si="3"/>
        <v>0</v>
      </c>
      <c r="N20" s="141">
        <f t="shared" si="3"/>
        <v>0</v>
      </c>
      <c r="O20" s="141">
        <f t="shared" si="3"/>
        <v>20000000</v>
      </c>
      <c r="P20" s="141">
        <f t="shared" si="3"/>
        <v>20000000</v>
      </c>
      <c r="Q20" s="141">
        <f t="shared" si="3"/>
        <v>30000000</v>
      </c>
      <c r="R20" s="141">
        <v>30000000</v>
      </c>
      <c r="S20" s="141">
        <v>30000000</v>
      </c>
      <c r="T20" s="141"/>
      <c r="U20" s="141"/>
      <c r="V20" s="142">
        <f t="shared" si="3"/>
        <v>37000000</v>
      </c>
      <c r="W20" s="142"/>
      <c r="X20" s="142"/>
      <c r="Y20" s="142"/>
      <c r="Z20" s="142"/>
      <c r="AA20" s="142">
        <f t="shared" si="3"/>
        <v>50000000</v>
      </c>
      <c r="AB20" s="143"/>
      <c r="AC20" s="143"/>
      <c r="AD20" s="143"/>
      <c r="AE20" s="143"/>
      <c r="AF20" s="141">
        <f t="shared" ref="AF20" si="4">+AF16+AF18</f>
        <v>20000000</v>
      </c>
      <c r="AG20" s="143">
        <v>20000000</v>
      </c>
      <c r="AH20" s="143">
        <v>20000000</v>
      </c>
      <c r="AI20" s="144"/>
      <c r="AJ20" s="61"/>
      <c r="AK20" s="61"/>
      <c r="AL20" s="290"/>
      <c r="AM20" s="292"/>
      <c r="AN20" s="292"/>
      <c r="AO20" s="295"/>
      <c r="AP20" s="279"/>
      <c r="AQ20" s="53">
        <f>LEN(AL15)</f>
        <v>357</v>
      </c>
    </row>
    <row r="21" spans="1:43" s="76" customFormat="1" ht="11.25" customHeight="1" thickBot="1" x14ac:dyDescent="0.3">
      <c r="A21" s="280" t="s">
        <v>133</v>
      </c>
      <c r="B21" s="282">
        <v>3</v>
      </c>
      <c r="C21" s="274" t="s">
        <v>203</v>
      </c>
      <c r="D21" s="271" t="s">
        <v>127</v>
      </c>
      <c r="E21" s="285" t="s">
        <v>207</v>
      </c>
      <c r="F21" s="285" t="s">
        <v>208</v>
      </c>
      <c r="G21" s="97" t="s">
        <v>8</v>
      </c>
      <c r="H21" s="96">
        <v>1</v>
      </c>
      <c r="I21" s="92"/>
      <c r="J21" s="92"/>
      <c r="K21" s="92"/>
      <c r="L21" s="100">
        <v>0.3</v>
      </c>
      <c r="M21" s="147">
        <v>0.5</v>
      </c>
      <c r="N21" s="147">
        <v>0.8</v>
      </c>
      <c r="O21" s="147">
        <v>0.8</v>
      </c>
      <c r="P21" s="147">
        <v>0.8</v>
      </c>
      <c r="Q21" s="147">
        <v>1</v>
      </c>
      <c r="R21" s="147">
        <v>1</v>
      </c>
      <c r="S21" s="147">
        <v>1</v>
      </c>
      <c r="T21" s="147"/>
      <c r="U21" s="147"/>
      <c r="V21" s="147"/>
      <c r="W21" s="147"/>
      <c r="X21" s="147"/>
      <c r="Y21" s="147"/>
      <c r="Z21" s="147"/>
      <c r="AA21" s="147"/>
      <c r="AB21" s="147"/>
      <c r="AC21" s="147"/>
      <c r="AD21" s="147"/>
      <c r="AE21" s="147"/>
      <c r="AF21" s="147">
        <v>0.3</v>
      </c>
      <c r="AG21" s="168">
        <v>0.3</v>
      </c>
      <c r="AH21" s="178">
        <v>1</v>
      </c>
      <c r="AI21" s="75"/>
      <c r="AJ21" s="104">
        <f>AF21/Q21</f>
        <v>0.3</v>
      </c>
      <c r="AK21" s="52">
        <f>(K21+P21+AF21)/(O21+Q21+V21+AA21)</f>
        <v>0.61111111111111116</v>
      </c>
      <c r="AL21" s="288" t="s">
        <v>158</v>
      </c>
      <c r="AM21" s="291" t="s">
        <v>150</v>
      </c>
      <c r="AN21" s="291" t="s">
        <v>150</v>
      </c>
      <c r="AO21" s="293"/>
      <c r="AP21" s="277" t="s">
        <v>161</v>
      </c>
    </row>
    <row r="22" spans="1:43" s="53" customFormat="1" x14ac:dyDescent="0.25">
      <c r="A22" s="280"/>
      <c r="B22" s="283"/>
      <c r="C22" s="275"/>
      <c r="D22" s="272"/>
      <c r="E22" s="286"/>
      <c r="F22" s="286"/>
      <c r="G22" s="54" t="s">
        <v>9</v>
      </c>
      <c r="H22" s="55">
        <v>2060000000</v>
      </c>
      <c r="I22" s="89"/>
      <c r="J22" s="89"/>
      <c r="K22" s="89"/>
      <c r="L22" s="74">
        <v>412400000</v>
      </c>
      <c r="M22" s="141">
        <v>499750000</v>
      </c>
      <c r="N22" s="141">
        <v>499750000</v>
      </c>
      <c r="O22" s="141">
        <v>499750000</v>
      </c>
      <c r="P22" s="141">
        <v>499750000</v>
      </c>
      <c r="Q22" s="141">
        <v>301238000</v>
      </c>
      <c r="R22" s="141">
        <v>301238000</v>
      </c>
      <c r="S22" s="141">
        <v>441238000</v>
      </c>
      <c r="T22" s="141"/>
      <c r="U22" s="141"/>
      <c r="V22" s="151">
        <v>520000000</v>
      </c>
      <c r="W22" s="151"/>
      <c r="X22" s="151"/>
      <c r="Y22" s="151"/>
      <c r="Z22" s="151"/>
      <c r="AA22" s="151">
        <v>520000000</v>
      </c>
      <c r="AB22" s="143"/>
      <c r="AC22" s="143"/>
      <c r="AD22" s="143"/>
      <c r="AE22" s="143"/>
      <c r="AF22" s="141">
        <v>232250000</v>
      </c>
      <c r="AG22" s="143">
        <v>223090000</v>
      </c>
      <c r="AH22" s="174">
        <v>300400000</v>
      </c>
      <c r="AI22" s="81"/>
      <c r="AJ22" s="104">
        <f>AF22/Q22</f>
        <v>0.77098506828487778</v>
      </c>
      <c r="AK22" s="52">
        <f>(K22+P22+AF22)/(O22+Q22+V22+AA22)</f>
        <v>0.39761258628519036</v>
      </c>
      <c r="AL22" s="307"/>
      <c r="AM22" s="280"/>
      <c r="AN22" s="280"/>
      <c r="AO22" s="294"/>
      <c r="AP22" s="278"/>
    </row>
    <row r="23" spans="1:43" s="53" customFormat="1" ht="22.5" x14ac:dyDescent="0.25">
      <c r="A23" s="280"/>
      <c r="B23" s="283"/>
      <c r="C23" s="275"/>
      <c r="D23" s="272"/>
      <c r="E23" s="286"/>
      <c r="F23" s="286"/>
      <c r="G23" s="54" t="s">
        <v>10</v>
      </c>
      <c r="H23" s="73">
        <v>0</v>
      </c>
      <c r="I23" s="90"/>
      <c r="J23" s="90"/>
      <c r="K23" s="90"/>
      <c r="L23" s="95">
        <v>0</v>
      </c>
      <c r="M23" s="140">
        <v>0</v>
      </c>
      <c r="N23" s="140">
        <v>0</v>
      </c>
      <c r="O23" s="140">
        <v>0</v>
      </c>
      <c r="P23" s="140">
        <v>0</v>
      </c>
      <c r="Q23" s="152">
        <v>0</v>
      </c>
      <c r="R23" s="152">
        <v>0</v>
      </c>
      <c r="S23" s="152">
        <v>0</v>
      </c>
      <c r="T23" s="152"/>
      <c r="U23" s="152"/>
      <c r="V23" s="152"/>
      <c r="W23" s="152"/>
      <c r="X23" s="152"/>
      <c r="Y23" s="152"/>
      <c r="Z23" s="152"/>
      <c r="AA23" s="152"/>
      <c r="AB23" s="152"/>
      <c r="AC23" s="152"/>
      <c r="AD23" s="152"/>
      <c r="AE23" s="152"/>
      <c r="AF23" s="152">
        <v>0</v>
      </c>
      <c r="AG23" s="57">
        <v>0</v>
      </c>
      <c r="AH23" s="173">
        <v>0</v>
      </c>
      <c r="AI23" s="79"/>
      <c r="AJ23" s="56"/>
      <c r="AK23" s="56"/>
      <c r="AL23" s="307"/>
      <c r="AM23" s="280"/>
      <c r="AN23" s="280"/>
      <c r="AO23" s="294"/>
      <c r="AP23" s="278"/>
    </row>
    <row r="24" spans="1:43" s="53" customFormat="1" ht="22.5" x14ac:dyDescent="0.25">
      <c r="A24" s="280"/>
      <c r="B24" s="283"/>
      <c r="C24" s="275"/>
      <c r="D24" s="272"/>
      <c r="E24" s="286"/>
      <c r="F24" s="286"/>
      <c r="G24" s="54" t="s">
        <v>11</v>
      </c>
      <c r="H24" s="74">
        <v>35476001</v>
      </c>
      <c r="I24" s="90"/>
      <c r="J24" s="90"/>
      <c r="K24" s="90"/>
      <c r="L24" s="74">
        <v>0</v>
      </c>
      <c r="M24" s="140">
        <v>0</v>
      </c>
      <c r="N24" s="140">
        <v>0</v>
      </c>
      <c r="O24" s="140">
        <v>0</v>
      </c>
      <c r="P24" s="141">
        <v>0</v>
      </c>
      <c r="Q24" s="142">
        <v>35476001</v>
      </c>
      <c r="R24" s="142">
        <v>35476001</v>
      </c>
      <c r="S24" s="142">
        <v>35476001</v>
      </c>
      <c r="T24" s="142"/>
      <c r="U24" s="142"/>
      <c r="V24" s="142"/>
      <c r="W24" s="142"/>
      <c r="X24" s="142"/>
      <c r="Y24" s="142"/>
      <c r="Z24" s="142"/>
      <c r="AA24" s="145"/>
      <c r="AB24" s="145"/>
      <c r="AC24" s="145"/>
      <c r="AD24" s="145"/>
      <c r="AE24" s="145"/>
      <c r="AF24" s="142">
        <v>34553334</v>
      </c>
      <c r="AG24" s="143">
        <v>35094334</v>
      </c>
      <c r="AH24" s="173">
        <v>35476001</v>
      </c>
      <c r="AI24" s="79"/>
      <c r="AJ24" s="56">
        <f>AF24/H24</f>
        <v>0.97399179800451574</v>
      </c>
      <c r="AK24" s="56">
        <f>AF24/H24</f>
        <v>0.97399179800451574</v>
      </c>
      <c r="AL24" s="307"/>
      <c r="AM24" s="280"/>
      <c r="AN24" s="280"/>
      <c r="AO24" s="294"/>
      <c r="AP24" s="278"/>
    </row>
    <row r="25" spans="1:43" s="53" customFormat="1" x14ac:dyDescent="0.25">
      <c r="A25" s="280"/>
      <c r="B25" s="283"/>
      <c r="C25" s="275"/>
      <c r="D25" s="272"/>
      <c r="E25" s="286"/>
      <c r="F25" s="286"/>
      <c r="G25" s="54" t="s">
        <v>12</v>
      </c>
      <c r="H25" s="108">
        <f>+H23+H21</f>
        <v>1</v>
      </c>
      <c r="I25" s="89"/>
      <c r="J25" s="89"/>
      <c r="K25" s="89"/>
      <c r="L25" s="74">
        <f t="shared" ref="L25:O25" si="5">+L23+L21</f>
        <v>0.3</v>
      </c>
      <c r="M25" s="150">
        <f t="shared" si="5"/>
        <v>0.5</v>
      </c>
      <c r="N25" s="150">
        <f t="shared" si="5"/>
        <v>0.8</v>
      </c>
      <c r="O25" s="150">
        <f t="shared" si="5"/>
        <v>0.8</v>
      </c>
      <c r="P25" s="150">
        <f>+P23+P21</f>
        <v>0.8</v>
      </c>
      <c r="Q25" s="150">
        <f>+Q23+Q21</f>
        <v>1</v>
      </c>
      <c r="R25" s="150">
        <v>1</v>
      </c>
      <c r="S25" s="150">
        <v>1</v>
      </c>
      <c r="T25" s="150"/>
      <c r="U25" s="150"/>
      <c r="V25" s="150">
        <f t="shared" ref="V25:AA25" si="6">+V23+V21</f>
        <v>0</v>
      </c>
      <c r="W25" s="150"/>
      <c r="X25" s="150"/>
      <c r="Y25" s="150"/>
      <c r="Z25" s="150"/>
      <c r="AA25" s="150">
        <f t="shared" si="6"/>
        <v>0</v>
      </c>
      <c r="AB25" s="150"/>
      <c r="AC25" s="150"/>
      <c r="AD25" s="150"/>
      <c r="AE25" s="150"/>
      <c r="AF25" s="150">
        <f>+AF23+AF21</f>
        <v>0.3</v>
      </c>
      <c r="AG25" s="169">
        <v>0.3</v>
      </c>
      <c r="AH25" s="143">
        <v>0</v>
      </c>
      <c r="AI25" s="143"/>
      <c r="AJ25" s="56"/>
      <c r="AK25" s="56"/>
      <c r="AL25" s="307"/>
      <c r="AM25" s="280"/>
      <c r="AN25" s="280"/>
      <c r="AO25" s="294"/>
      <c r="AP25" s="278"/>
    </row>
    <row r="26" spans="1:43" s="53" customFormat="1" ht="12" thickBot="1" x14ac:dyDescent="0.3">
      <c r="A26" s="281"/>
      <c r="B26" s="284"/>
      <c r="C26" s="276"/>
      <c r="D26" s="273"/>
      <c r="E26" s="287"/>
      <c r="F26" s="287"/>
      <c r="G26" s="60" t="s">
        <v>13</v>
      </c>
      <c r="H26" s="55">
        <f>+H22+H24</f>
        <v>2095476001</v>
      </c>
      <c r="I26" s="91"/>
      <c r="J26" s="91"/>
      <c r="K26" s="91"/>
      <c r="L26" s="74">
        <f t="shared" ref="L26:AA26" si="7">+L22+L24</f>
        <v>412400000</v>
      </c>
      <c r="M26" s="141">
        <f t="shared" si="7"/>
        <v>499750000</v>
      </c>
      <c r="N26" s="141">
        <f t="shared" si="7"/>
        <v>499750000</v>
      </c>
      <c r="O26" s="141">
        <f t="shared" si="7"/>
        <v>499750000</v>
      </c>
      <c r="P26" s="141">
        <f t="shared" si="7"/>
        <v>499750000</v>
      </c>
      <c r="Q26" s="142">
        <f>+Q22+Q24</f>
        <v>336714001</v>
      </c>
      <c r="R26" s="142">
        <v>336714001</v>
      </c>
      <c r="S26" s="142">
        <v>476714001</v>
      </c>
      <c r="T26" s="142"/>
      <c r="U26" s="142"/>
      <c r="V26" s="142">
        <f t="shared" si="7"/>
        <v>520000000</v>
      </c>
      <c r="W26" s="142"/>
      <c r="X26" s="142"/>
      <c r="Y26" s="142"/>
      <c r="Z26" s="142"/>
      <c r="AA26" s="142">
        <f t="shared" si="7"/>
        <v>520000000</v>
      </c>
      <c r="AB26" s="143"/>
      <c r="AC26" s="143"/>
      <c r="AD26" s="143"/>
      <c r="AE26" s="143"/>
      <c r="AF26" s="142">
        <f t="shared" ref="AF26" si="8">+AF22+AF24</f>
        <v>266803334</v>
      </c>
      <c r="AG26" s="143">
        <v>258184334</v>
      </c>
      <c r="AH26" s="143">
        <v>335876001</v>
      </c>
      <c r="AI26" s="144"/>
      <c r="AJ26" s="109"/>
      <c r="AK26" s="61"/>
      <c r="AL26" s="308"/>
      <c r="AM26" s="292"/>
      <c r="AN26" s="292"/>
      <c r="AO26" s="295"/>
      <c r="AP26" s="279"/>
      <c r="AQ26" s="53">
        <f>LEN(AL21)</f>
        <v>1127</v>
      </c>
    </row>
    <row r="27" spans="1:43" s="76" customFormat="1" ht="14.25" customHeight="1" thickBot="1" x14ac:dyDescent="0.3">
      <c r="A27" s="312" t="s">
        <v>131</v>
      </c>
      <c r="B27" s="309">
        <v>4</v>
      </c>
      <c r="C27" s="274" t="s">
        <v>206</v>
      </c>
      <c r="D27" s="271" t="s">
        <v>138</v>
      </c>
      <c r="E27" s="268" t="s">
        <v>135</v>
      </c>
      <c r="F27" s="285" t="s">
        <v>139</v>
      </c>
      <c r="G27" s="97" t="s">
        <v>8</v>
      </c>
      <c r="H27" s="102">
        <v>1</v>
      </c>
      <c r="I27" s="92"/>
      <c r="J27" s="92"/>
      <c r="K27" s="92"/>
      <c r="L27" s="103">
        <v>2.3300000000000001E-2</v>
      </c>
      <c r="M27" s="149">
        <v>4.36E-2</v>
      </c>
      <c r="N27" s="149">
        <v>0.13980000000000001</v>
      </c>
      <c r="O27" s="149">
        <v>0.35</v>
      </c>
      <c r="P27" s="149">
        <v>0.20280000000000001</v>
      </c>
      <c r="Q27" s="149">
        <v>0.35</v>
      </c>
      <c r="R27" s="149">
        <v>0.35</v>
      </c>
      <c r="S27" s="149">
        <v>0.2</v>
      </c>
      <c r="T27" s="149"/>
      <c r="U27" s="149"/>
      <c r="V27" s="149">
        <v>0.34720000000000001</v>
      </c>
      <c r="W27" s="149"/>
      <c r="X27" s="149"/>
      <c r="Y27" s="149"/>
      <c r="Z27" s="149"/>
      <c r="AA27" s="149">
        <v>0.1</v>
      </c>
      <c r="AB27" s="149"/>
      <c r="AC27" s="149"/>
      <c r="AD27" s="149"/>
      <c r="AE27" s="149"/>
      <c r="AF27" s="149">
        <v>0.12</v>
      </c>
      <c r="AG27" s="167">
        <v>0.17</v>
      </c>
      <c r="AH27" s="179">
        <v>0.18</v>
      </c>
      <c r="AI27" s="75"/>
      <c r="AJ27" s="104">
        <f>AF27/Q27</f>
        <v>0.34285714285714286</v>
      </c>
      <c r="AK27" s="52">
        <f>(K27+P27+AF27)/(O27+Q27+V27+AA27)</f>
        <v>0.28138075313807531</v>
      </c>
      <c r="AL27" s="288" t="s">
        <v>209</v>
      </c>
      <c r="AM27" s="304" t="s">
        <v>210</v>
      </c>
      <c r="AN27" s="304" t="s">
        <v>211</v>
      </c>
      <c r="AO27" s="265" t="s">
        <v>159</v>
      </c>
      <c r="AP27" s="262" t="s">
        <v>160</v>
      </c>
    </row>
    <row r="28" spans="1:43" s="53" customFormat="1" ht="14.25" customHeight="1" x14ac:dyDescent="0.25">
      <c r="A28" s="313"/>
      <c r="B28" s="310"/>
      <c r="C28" s="275"/>
      <c r="D28" s="272"/>
      <c r="E28" s="269"/>
      <c r="F28" s="286"/>
      <c r="G28" s="54" t="s">
        <v>9</v>
      </c>
      <c r="H28" s="55">
        <v>1993380000</v>
      </c>
      <c r="I28" s="89"/>
      <c r="J28" s="89"/>
      <c r="K28" s="89"/>
      <c r="L28" s="74">
        <v>111210000</v>
      </c>
      <c r="M28" s="141">
        <v>111210000</v>
      </c>
      <c r="N28" s="141">
        <v>111210000</v>
      </c>
      <c r="O28" s="141">
        <v>111210000</v>
      </c>
      <c r="P28" s="141">
        <v>111210000</v>
      </c>
      <c r="Q28" s="141">
        <v>530880000</v>
      </c>
      <c r="R28" s="141">
        <v>530880000</v>
      </c>
      <c r="S28" s="141">
        <v>80880000</v>
      </c>
      <c r="T28" s="141"/>
      <c r="U28" s="141"/>
      <c r="V28" s="153">
        <v>375000000</v>
      </c>
      <c r="W28" s="143"/>
      <c r="X28" s="143"/>
      <c r="Y28" s="143"/>
      <c r="Z28" s="143"/>
      <c r="AA28" s="153">
        <v>187500000</v>
      </c>
      <c r="AB28" s="143"/>
      <c r="AC28" s="143"/>
      <c r="AD28" s="143"/>
      <c r="AE28" s="143"/>
      <c r="AF28" s="141">
        <v>50550000</v>
      </c>
      <c r="AG28" s="143">
        <v>50550000</v>
      </c>
      <c r="AH28" s="174">
        <v>58990000</v>
      </c>
      <c r="AI28" s="81"/>
      <c r="AJ28" s="104">
        <f>AF28/Q28</f>
        <v>9.521925858951176E-2</v>
      </c>
      <c r="AK28" s="52">
        <f>(K28+P28+AF28)/(O28+Q28+V28+AA28)</f>
        <v>0.13428635469329814</v>
      </c>
      <c r="AL28" s="307"/>
      <c r="AM28" s="305"/>
      <c r="AN28" s="305"/>
      <c r="AO28" s="266"/>
      <c r="AP28" s="263"/>
    </row>
    <row r="29" spans="1:43" s="53" customFormat="1" ht="22.5" x14ac:dyDescent="0.25">
      <c r="A29" s="313"/>
      <c r="B29" s="310"/>
      <c r="C29" s="275"/>
      <c r="D29" s="272"/>
      <c r="E29" s="269"/>
      <c r="F29" s="286"/>
      <c r="G29" s="54" t="s">
        <v>10</v>
      </c>
      <c r="H29" s="73">
        <v>0</v>
      </c>
      <c r="I29" s="90"/>
      <c r="J29" s="90"/>
      <c r="K29" s="90"/>
      <c r="L29" s="95">
        <v>0</v>
      </c>
      <c r="M29" s="140">
        <v>0</v>
      </c>
      <c r="N29" s="140">
        <v>0</v>
      </c>
      <c r="O29" s="140">
        <v>0</v>
      </c>
      <c r="P29" s="140">
        <v>0</v>
      </c>
      <c r="Q29" s="140">
        <v>0</v>
      </c>
      <c r="R29" s="140">
        <v>0</v>
      </c>
      <c r="S29" s="140">
        <v>0</v>
      </c>
      <c r="T29" s="140"/>
      <c r="U29" s="140"/>
      <c r="V29" s="145"/>
      <c r="W29" s="145"/>
      <c r="X29" s="145"/>
      <c r="Y29" s="145"/>
      <c r="Z29" s="145"/>
      <c r="AA29" s="145"/>
      <c r="AB29" s="145"/>
      <c r="AC29" s="145"/>
      <c r="AD29" s="145"/>
      <c r="AE29" s="145"/>
      <c r="AF29" s="140">
        <v>0</v>
      </c>
      <c r="AG29" s="57">
        <v>0</v>
      </c>
      <c r="AH29" s="173">
        <v>0</v>
      </c>
      <c r="AI29" s="79"/>
      <c r="AJ29" s="56">
        <v>0</v>
      </c>
      <c r="AK29" s="56">
        <v>0</v>
      </c>
      <c r="AL29" s="307"/>
      <c r="AM29" s="305"/>
      <c r="AN29" s="305"/>
      <c r="AO29" s="266"/>
      <c r="AP29" s="263"/>
    </row>
    <row r="30" spans="1:43" s="53" customFormat="1" ht="22.5" x14ac:dyDescent="0.25">
      <c r="A30" s="313"/>
      <c r="B30" s="310"/>
      <c r="C30" s="275"/>
      <c r="D30" s="272"/>
      <c r="E30" s="269"/>
      <c r="F30" s="286"/>
      <c r="G30" s="54" t="s">
        <v>11</v>
      </c>
      <c r="H30" s="74">
        <v>8424999</v>
      </c>
      <c r="I30" s="90"/>
      <c r="J30" s="90"/>
      <c r="K30" s="90"/>
      <c r="L30" s="74">
        <v>0</v>
      </c>
      <c r="M30" s="140">
        <v>0</v>
      </c>
      <c r="N30" s="140">
        <v>0</v>
      </c>
      <c r="O30" s="140">
        <v>0</v>
      </c>
      <c r="P30" s="141">
        <v>0</v>
      </c>
      <c r="Q30" s="151">
        <v>8424999</v>
      </c>
      <c r="R30" s="151">
        <v>8424999</v>
      </c>
      <c r="S30" s="151">
        <v>8424999</v>
      </c>
      <c r="T30" s="151"/>
      <c r="U30" s="151"/>
      <c r="V30" s="151"/>
      <c r="W30" s="145"/>
      <c r="X30" s="145"/>
      <c r="Y30" s="145"/>
      <c r="Z30" s="145"/>
      <c r="AA30" s="145"/>
      <c r="AB30" s="145"/>
      <c r="AC30" s="145"/>
      <c r="AD30" s="145"/>
      <c r="AE30" s="145"/>
      <c r="AF30" s="151">
        <v>8424999</v>
      </c>
      <c r="AG30" s="143">
        <v>8424999</v>
      </c>
      <c r="AH30" s="173">
        <v>8424999</v>
      </c>
      <c r="AI30" s="79"/>
      <c r="AJ30" s="56">
        <f>AF30/Q30</f>
        <v>1</v>
      </c>
      <c r="AK30" s="56">
        <f>AF30/H30</f>
        <v>1</v>
      </c>
      <c r="AL30" s="307"/>
      <c r="AM30" s="305"/>
      <c r="AN30" s="305"/>
      <c r="AO30" s="266"/>
      <c r="AP30" s="263"/>
    </row>
    <row r="31" spans="1:43" s="53" customFormat="1" x14ac:dyDescent="0.25">
      <c r="A31" s="313"/>
      <c r="B31" s="310"/>
      <c r="C31" s="275"/>
      <c r="D31" s="272"/>
      <c r="E31" s="269"/>
      <c r="F31" s="286"/>
      <c r="G31" s="54" t="s">
        <v>12</v>
      </c>
      <c r="H31" s="113">
        <f>+H29+H27</f>
        <v>1</v>
      </c>
      <c r="I31" s="114"/>
      <c r="J31" s="114"/>
      <c r="K31" s="114"/>
      <c r="L31" s="115">
        <f>L29+L27</f>
        <v>2.3300000000000001E-2</v>
      </c>
      <c r="M31" s="154">
        <f t="shared" ref="M31:AA31" si="9">+M29+M27</f>
        <v>4.36E-2</v>
      </c>
      <c r="N31" s="154">
        <f t="shared" si="9"/>
        <v>0.13980000000000001</v>
      </c>
      <c r="O31" s="154">
        <f t="shared" si="9"/>
        <v>0.35</v>
      </c>
      <c r="P31" s="154">
        <f t="shared" si="9"/>
        <v>0.20280000000000001</v>
      </c>
      <c r="Q31" s="154">
        <f>+Q29+Q27</f>
        <v>0.35</v>
      </c>
      <c r="R31" s="154">
        <v>0.35</v>
      </c>
      <c r="S31" s="154">
        <v>0.2</v>
      </c>
      <c r="T31" s="154"/>
      <c r="U31" s="154"/>
      <c r="V31" s="154">
        <f t="shared" si="9"/>
        <v>0.34720000000000001</v>
      </c>
      <c r="W31" s="154"/>
      <c r="X31" s="154"/>
      <c r="Y31" s="154"/>
      <c r="Z31" s="154"/>
      <c r="AA31" s="154">
        <f t="shared" si="9"/>
        <v>0.1</v>
      </c>
      <c r="AB31" s="154"/>
      <c r="AC31" s="154"/>
      <c r="AD31" s="154"/>
      <c r="AE31" s="154"/>
      <c r="AF31" s="154">
        <f>+AF29+AF27</f>
        <v>0.12</v>
      </c>
      <c r="AG31" s="143">
        <v>0.17</v>
      </c>
      <c r="AH31" s="169">
        <v>0.18</v>
      </c>
      <c r="AI31" s="144"/>
      <c r="AJ31" s="56"/>
      <c r="AK31" s="56"/>
      <c r="AL31" s="307"/>
      <c r="AM31" s="305"/>
      <c r="AN31" s="305"/>
      <c r="AO31" s="266"/>
      <c r="AP31" s="263"/>
    </row>
    <row r="32" spans="1:43" s="53" customFormat="1" ht="12" thickBot="1" x14ac:dyDescent="0.3">
      <c r="A32" s="313"/>
      <c r="B32" s="311"/>
      <c r="C32" s="276"/>
      <c r="D32" s="273"/>
      <c r="E32" s="270"/>
      <c r="F32" s="287"/>
      <c r="G32" s="60" t="s">
        <v>13</v>
      </c>
      <c r="H32" s="55">
        <f>+H28+H30</f>
        <v>2001804999</v>
      </c>
      <c r="I32" s="91"/>
      <c r="J32" s="91"/>
      <c r="K32" s="91"/>
      <c r="L32" s="74">
        <f t="shared" ref="L32:AA32" si="10">+L28+L30</f>
        <v>111210000</v>
      </c>
      <c r="M32" s="141">
        <f t="shared" si="10"/>
        <v>111210000</v>
      </c>
      <c r="N32" s="141">
        <f t="shared" si="10"/>
        <v>111210000</v>
      </c>
      <c r="O32" s="141">
        <f t="shared" si="10"/>
        <v>111210000</v>
      </c>
      <c r="P32" s="141">
        <f t="shared" si="10"/>
        <v>111210000</v>
      </c>
      <c r="Q32" s="142">
        <f>+Q28+Q30</f>
        <v>539304999</v>
      </c>
      <c r="R32" s="142">
        <v>539304999</v>
      </c>
      <c r="S32" s="142">
        <v>89304999</v>
      </c>
      <c r="T32" s="142"/>
      <c r="U32" s="142"/>
      <c r="V32" s="142">
        <f t="shared" si="10"/>
        <v>375000000</v>
      </c>
      <c r="W32" s="142"/>
      <c r="X32" s="142"/>
      <c r="Y32" s="142"/>
      <c r="Z32" s="142"/>
      <c r="AA32" s="142">
        <f t="shared" si="10"/>
        <v>187500000</v>
      </c>
      <c r="AB32" s="143"/>
      <c r="AC32" s="143"/>
      <c r="AD32" s="143"/>
      <c r="AE32" s="143"/>
      <c r="AF32" s="142">
        <f t="shared" ref="AF32" si="11">+AF28+AF30</f>
        <v>58974999</v>
      </c>
      <c r="AG32" s="143">
        <v>58974999</v>
      </c>
      <c r="AH32" s="143">
        <v>67414999</v>
      </c>
      <c r="AI32" s="144"/>
      <c r="AJ32" s="61"/>
      <c r="AK32" s="61"/>
      <c r="AL32" s="308"/>
      <c r="AM32" s="306"/>
      <c r="AN32" s="306"/>
      <c r="AO32" s="267"/>
      <c r="AP32" s="264"/>
      <c r="AQ32" s="53">
        <f>LEN(AL27)</f>
        <v>2473</v>
      </c>
    </row>
    <row r="33" spans="1:43" ht="22.5" customHeight="1" x14ac:dyDescent="0.2">
      <c r="A33" s="296" t="s">
        <v>14</v>
      </c>
      <c r="B33" s="297"/>
      <c r="C33" s="297"/>
      <c r="D33" s="297"/>
      <c r="E33" s="297"/>
      <c r="F33" s="298"/>
      <c r="G33" s="50" t="s">
        <v>9</v>
      </c>
      <c r="H33" s="96">
        <f t="shared" ref="H33:AA33" si="12">+H10+H16+H22+H28</f>
        <v>4229980000</v>
      </c>
      <c r="I33" s="92"/>
      <c r="J33" s="92"/>
      <c r="K33" s="92"/>
      <c r="L33" s="96">
        <f t="shared" si="12"/>
        <v>583610000</v>
      </c>
      <c r="M33" s="96">
        <f t="shared" si="12"/>
        <v>610960000</v>
      </c>
      <c r="N33" s="96">
        <f t="shared" si="12"/>
        <v>610960000</v>
      </c>
      <c r="O33" s="96">
        <f t="shared" si="12"/>
        <v>670960000</v>
      </c>
      <c r="P33" s="96">
        <f t="shared" si="12"/>
        <v>660560000</v>
      </c>
      <c r="Q33" s="116">
        <f>+Q10+Q16+Q22+Q28</f>
        <v>842118000</v>
      </c>
      <c r="R33" s="116">
        <v>842118000</v>
      </c>
      <c r="S33" s="96">
        <f t="shared" ref="S33" si="13">+S10+S16+S22+S28</f>
        <v>532118000</v>
      </c>
      <c r="T33" s="116"/>
      <c r="U33" s="116"/>
      <c r="V33" s="116">
        <f t="shared" si="12"/>
        <v>1018000000</v>
      </c>
      <c r="W33" s="116"/>
      <c r="X33" s="116"/>
      <c r="Y33" s="116"/>
      <c r="Z33" s="116"/>
      <c r="AA33" s="116">
        <f t="shared" si="12"/>
        <v>846500000</v>
      </c>
      <c r="AB33" s="116"/>
      <c r="AC33" s="116"/>
      <c r="AD33" s="116"/>
      <c r="AE33" s="116"/>
      <c r="AF33" s="116">
        <f>+AF10+AF16+AF22+AF28</f>
        <v>282800000</v>
      </c>
      <c r="AG33" s="96">
        <v>273640000</v>
      </c>
      <c r="AH33" s="116">
        <f>+AH10+AH16+AH22+AH28</f>
        <v>359390000</v>
      </c>
      <c r="AI33" s="72"/>
      <c r="AJ33" s="62"/>
      <c r="AK33" s="111"/>
      <c r="AL33" s="63"/>
      <c r="AM33" s="63"/>
      <c r="AN33" s="63"/>
      <c r="AO33" s="63"/>
      <c r="AP33" s="64"/>
    </row>
    <row r="34" spans="1:43" ht="22.5" customHeight="1" x14ac:dyDescent="0.2">
      <c r="A34" s="296"/>
      <c r="B34" s="297"/>
      <c r="C34" s="297"/>
      <c r="D34" s="297"/>
      <c r="E34" s="297"/>
      <c r="F34" s="298"/>
      <c r="G34" s="54" t="s">
        <v>11</v>
      </c>
      <c r="H34" s="105">
        <f>+H12+H18+H24+H30</f>
        <v>43901000</v>
      </c>
      <c r="I34" s="93"/>
      <c r="J34" s="93"/>
      <c r="K34" s="93"/>
      <c r="L34" s="105">
        <f t="shared" ref="L34:P34" si="14">+L12+L18+L24+L30</f>
        <v>0</v>
      </c>
      <c r="M34" s="105">
        <f t="shared" si="14"/>
        <v>0</v>
      </c>
      <c r="N34" s="105">
        <f t="shared" si="14"/>
        <v>0</v>
      </c>
      <c r="O34" s="105">
        <f t="shared" si="14"/>
        <v>0</v>
      </c>
      <c r="P34" s="105">
        <f t="shared" si="14"/>
        <v>0</v>
      </c>
      <c r="Q34" s="137">
        <f t="shared" ref="Q34:AA34" si="15">+Q12+Q18+Q24+Q30</f>
        <v>93501000</v>
      </c>
      <c r="R34" s="117">
        <v>93501000</v>
      </c>
      <c r="S34" s="105">
        <f>+S12+S18+S24+S30</f>
        <v>93501000</v>
      </c>
      <c r="T34" s="117"/>
      <c r="U34" s="117"/>
      <c r="V34" s="117">
        <f t="shared" si="15"/>
        <v>0</v>
      </c>
      <c r="W34" s="117"/>
      <c r="X34" s="117"/>
      <c r="Y34" s="117"/>
      <c r="Z34" s="117"/>
      <c r="AA34" s="117">
        <f t="shared" si="15"/>
        <v>0</v>
      </c>
      <c r="AB34" s="117"/>
      <c r="AC34" s="117"/>
      <c r="AD34" s="117"/>
      <c r="AE34" s="117"/>
      <c r="AF34" s="137">
        <f>+AF12+AF18+AF24+AF30</f>
        <v>62978333</v>
      </c>
      <c r="AG34" s="105">
        <v>93119333</v>
      </c>
      <c r="AH34" s="137">
        <f>+AH12+AH18+AH24+AH30</f>
        <v>93501000</v>
      </c>
      <c r="AI34" s="70"/>
      <c r="AJ34" s="63"/>
      <c r="AK34" s="111"/>
      <c r="AL34" s="63"/>
      <c r="AM34" s="63"/>
      <c r="AN34" s="63"/>
      <c r="AO34" s="63"/>
      <c r="AP34" s="64"/>
    </row>
    <row r="35" spans="1:43" ht="12" thickBot="1" x14ac:dyDescent="0.25">
      <c r="A35" s="299"/>
      <c r="B35" s="300"/>
      <c r="C35" s="300"/>
      <c r="D35" s="300"/>
      <c r="E35" s="300"/>
      <c r="F35" s="301"/>
      <c r="G35" s="60" t="s">
        <v>14</v>
      </c>
      <c r="H35" s="106">
        <f>+H33+H34</f>
        <v>4273881000</v>
      </c>
      <c r="I35" s="94"/>
      <c r="J35" s="94"/>
      <c r="K35" s="94"/>
      <c r="L35" s="106">
        <f t="shared" ref="L35:AF35" si="16">+L33+L34</f>
        <v>583610000</v>
      </c>
      <c r="M35" s="106">
        <f t="shared" si="16"/>
        <v>610960000</v>
      </c>
      <c r="N35" s="106">
        <f t="shared" si="16"/>
        <v>610960000</v>
      </c>
      <c r="O35" s="106">
        <f t="shared" si="16"/>
        <v>670960000</v>
      </c>
      <c r="P35" s="106">
        <f t="shared" si="16"/>
        <v>660560000</v>
      </c>
      <c r="Q35" s="138">
        <f t="shared" si="16"/>
        <v>935619000</v>
      </c>
      <c r="R35" s="106">
        <v>935619000</v>
      </c>
      <c r="S35" s="106">
        <f>+S33+S34</f>
        <v>625619000</v>
      </c>
      <c r="T35" s="106"/>
      <c r="U35" s="106"/>
      <c r="V35" s="106">
        <f t="shared" si="16"/>
        <v>1018000000</v>
      </c>
      <c r="W35" s="106"/>
      <c r="X35" s="106"/>
      <c r="Y35" s="106"/>
      <c r="Z35" s="106"/>
      <c r="AA35" s="106">
        <f t="shared" si="16"/>
        <v>846500000</v>
      </c>
      <c r="AB35" s="106"/>
      <c r="AC35" s="106"/>
      <c r="AD35" s="106"/>
      <c r="AE35" s="106"/>
      <c r="AF35" s="106">
        <f t="shared" si="16"/>
        <v>345778333</v>
      </c>
      <c r="AG35" s="106">
        <v>366759333</v>
      </c>
      <c r="AH35" s="106">
        <f t="shared" ref="AH35" si="17">+AH33+AH34</f>
        <v>452891000</v>
      </c>
      <c r="AI35" s="71"/>
      <c r="AJ35" s="65"/>
      <c r="AK35" s="112"/>
      <c r="AL35" s="65"/>
      <c r="AM35" s="65"/>
      <c r="AN35" s="65"/>
      <c r="AO35" s="65"/>
      <c r="AP35" s="66"/>
    </row>
    <row r="36" spans="1:43" s="165" customFormat="1" ht="90.75" customHeight="1" thickBot="1" x14ac:dyDescent="0.3">
      <c r="A36" s="259" t="s">
        <v>119</v>
      </c>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1"/>
    </row>
  </sheetData>
  <mergeCells count="74">
    <mergeCell ref="A1:E4"/>
    <mergeCell ref="AF7:AI7"/>
    <mergeCell ref="I7:K7"/>
    <mergeCell ref="L7:P7"/>
    <mergeCell ref="Q7:U7"/>
    <mergeCell ref="F3:N3"/>
    <mergeCell ref="F4:N4"/>
    <mergeCell ref="O3:AP3"/>
    <mergeCell ref="O4:AP4"/>
    <mergeCell ref="F1:AP1"/>
    <mergeCell ref="F2:AP2"/>
    <mergeCell ref="F6:F8"/>
    <mergeCell ref="AO6:AO8"/>
    <mergeCell ref="AM6:AM8"/>
    <mergeCell ref="E6:E8"/>
    <mergeCell ref="V7:Z7"/>
    <mergeCell ref="AN9:AN14"/>
    <mergeCell ref="AF6:AI6"/>
    <mergeCell ref="AJ6:AJ8"/>
    <mergeCell ref="A6:A8"/>
    <mergeCell ref="AN6:AN8"/>
    <mergeCell ref="AP6:AP8"/>
    <mergeCell ref="A9:A14"/>
    <mergeCell ref="B9:B14"/>
    <mergeCell ref="C9:C14"/>
    <mergeCell ref="D9:D14"/>
    <mergeCell ref="E9:E14"/>
    <mergeCell ref="AL9:AL14"/>
    <mergeCell ref="AL6:AL8"/>
    <mergeCell ref="G6:G8"/>
    <mergeCell ref="H6:H8"/>
    <mergeCell ref="AK6:AK8"/>
    <mergeCell ref="B6:D7"/>
    <mergeCell ref="I6:AE6"/>
    <mergeCell ref="AP9:AP14"/>
    <mergeCell ref="AM9:AM14"/>
    <mergeCell ref="AA7:AE7"/>
    <mergeCell ref="AO9:AO14"/>
    <mergeCell ref="A33:F35"/>
    <mergeCell ref="F27:F32"/>
    <mergeCell ref="D21:D26"/>
    <mergeCell ref="E21:E26"/>
    <mergeCell ref="F9:F14"/>
    <mergeCell ref="AM27:AM32"/>
    <mergeCell ref="AN27:AN32"/>
    <mergeCell ref="AL27:AL32"/>
    <mergeCell ref="F21:F26"/>
    <mergeCell ref="AL21:AL26"/>
    <mergeCell ref="AM21:AM26"/>
    <mergeCell ref="AN21:AN26"/>
    <mergeCell ref="AO21:AO26"/>
    <mergeCell ref="B27:B32"/>
    <mergeCell ref="A27:A32"/>
    <mergeCell ref="AP21:AP26"/>
    <mergeCell ref="A15:A20"/>
    <mergeCell ref="B15:B20"/>
    <mergeCell ref="C15:C20"/>
    <mergeCell ref="D15:D20"/>
    <mergeCell ref="E15:E20"/>
    <mergeCell ref="F15:F20"/>
    <mergeCell ref="AL15:AL20"/>
    <mergeCell ref="AM15:AM20"/>
    <mergeCell ref="AN15:AN20"/>
    <mergeCell ref="AO15:AO20"/>
    <mergeCell ref="AP15:AP20"/>
    <mergeCell ref="A21:A26"/>
    <mergeCell ref="B21:B26"/>
    <mergeCell ref="C21:C26"/>
    <mergeCell ref="A36:AQ36"/>
    <mergeCell ref="AP27:AP32"/>
    <mergeCell ref="AO27:AO32"/>
    <mergeCell ref="E27:E32"/>
    <mergeCell ref="D27:D32"/>
    <mergeCell ref="C27:C32"/>
  </mergeCells>
  <dataValidations disablePrompts="1" count="1">
    <dataValidation type="list" allowBlank="1" showInputMessage="1" showErrorMessage="1" sqref="D9 D15" xr:uid="{00000000-0002-0000-0100-000000000000}">
      <formula1>#REF!</formula1>
    </dataValidation>
  </dataValidations>
  <printOptions horizontalCentered="1" verticalCentered="1"/>
  <pageMargins left="0" right="0" top="0.74803149606299213" bottom="0" header="0.31496062992125984" footer="0"/>
  <pageSetup scale="40"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15"/>
  <sheetViews>
    <sheetView tabSelected="1" view="pageBreakPreview" zoomScale="50" zoomScaleNormal="50" zoomScaleSheetLayoutView="50" workbookViewId="0">
      <selection activeCell="V10" sqref="V10:V11"/>
    </sheetView>
  </sheetViews>
  <sheetFormatPr baseColWidth="10" defaultRowHeight="12.75" x14ac:dyDescent="0.25"/>
  <cols>
    <col min="1" max="1" width="10" style="1" customWidth="1"/>
    <col min="2" max="2" width="26.140625" style="1" customWidth="1"/>
    <col min="3" max="3" width="31.28515625" style="16" customWidth="1"/>
    <col min="4" max="5" width="7.7109375" style="1" customWidth="1"/>
    <col min="6" max="6" width="8.5703125" style="1" customWidth="1"/>
    <col min="7" max="7" width="5.28515625" style="1" customWidth="1"/>
    <col min="8" max="9" width="5.85546875" style="1" customWidth="1"/>
    <col min="10" max="10" width="9.7109375" style="1" customWidth="1"/>
    <col min="11" max="11" width="8.5703125" style="1" customWidth="1"/>
    <col min="12" max="12" width="11.85546875" style="1" customWidth="1"/>
    <col min="13" max="13" width="8.85546875" style="1" customWidth="1"/>
    <col min="14" max="14" width="7.42578125" style="2" customWidth="1"/>
    <col min="15" max="15" width="7.5703125" style="2" customWidth="1"/>
    <col min="16" max="16" width="5.5703125" style="2" customWidth="1"/>
    <col min="17" max="17" width="6.28515625" style="2" customWidth="1"/>
    <col min="18" max="19" width="5.5703125" style="2" customWidth="1"/>
    <col min="20" max="20" width="9.28515625" style="2" customWidth="1"/>
    <col min="21" max="21" width="9.5703125" style="2" customWidth="1"/>
    <col min="22" max="22" width="101.140625" style="6" customWidth="1"/>
    <col min="23" max="23" width="15.7109375" style="6" customWidth="1"/>
    <col min="24" max="60" width="11.42578125" style="6"/>
    <col min="61" max="16384" width="11.42578125" style="1"/>
  </cols>
  <sheetData>
    <row r="1" spans="1:22" s="3" customFormat="1" ht="23.25" x14ac:dyDescent="0.25">
      <c r="A1" s="401"/>
      <c r="B1" s="402"/>
      <c r="C1" s="407" t="s">
        <v>0</v>
      </c>
      <c r="D1" s="407"/>
      <c r="E1" s="407"/>
      <c r="F1" s="407"/>
      <c r="G1" s="407"/>
      <c r="H1" s="407"/>
      <c r="I1" s="407"/>
      <c r="J1" s="407"/>
      <c r="K1" s="407"/>
      <c r="L1" s="407"/>
      <c r="M1" s="407"/>
      <c r="N1" s="407"/>
      <c r="O1" s="407"/>
      <c r="P1" s="407"/>
      <c r="Q1" s="407"/>
      <c r="R1" s="407"/>
      <c r="S1" s="407"/>
      <c r="T1" s="407"/>
      <c r="U1" s="407"/>
      <c r="V1" s="408"/>
    </row>
    <row r="2" spans="1:22" s="3" customFormat="1" ht="23.25" x14ac:dyDescent="0.25">
      <c r="A2" s="403"/>
      <c r="B2" s="404"/>
      <c r="C2" s="409" t="s">
        <v>115</v>
      </c>
      <c r="D2" s="409"/>
      <c r="E2" s="409"/>
      <c r="F2" s="409"/>
      <c r="G2" s="409"/>
      <c r="H2" s="409"/>
      <c r="I2" s="409"/>
      <c r="J2" s="409"/>
      <c r="K2" s="409"/>
      <c r="L2" s="409"/>
      <c r="M2" s="409"/>
      <c r="N2" s="409"/>
      <c r="O2" s="409"/>
      <c r="P2" s="409"/>
      <c r="Q2" s="409"/>
      <c r="R2" s="409"/>
      <c r="S2" s="409"/>
      <c r="T2" s="409"/>
      <c r="U2" s="409"/>
      <c r="V2" s="410"/>
    </row>
    <row r="3" spans="1:22" s="3" customFormat="1" ht="18.75" x14ac:dyDescent="0.25">
      <c r="A3" s="403"/>
      <c r="B3" s="404"/>
      <c r="C3" s="21" t="s">
        <v>1</v>
      </c>
      <c r="D3" s="411" t="s">
        <v>122</v>
      </c>
      <c r="E3" s="411"/>
      <c r="F3" s="411"/>
      <c r="G3" s="411"/>
      <c r="H3" s="411"/>
      <c r="I3" s="411"/>
      <c r="J3" s="411"/>
      <c r="K3" s="411"/>
      <c r="L3" s="411"/>
      <c r="M3" s="411"/>
      <c r="N3" s="411"/>
      <c r="O3" s="411"/>
      <c r="P3" s="411"/>
      <c r="Q3" s="411"/>
      <c r="R3" s="411"/>
      <c r="S3" s="411"/>
      <c r="T3" s="411"/>
      <c r="U3" s="411"/>
      <c r="V3" s="412"/>
    </row>
    <row r="4" spans="1:22" s="3" customFormat="1" ht="26.25" thickBot="1" x14ac:dyDescent="0.3">
      <c r="A4" s="405"/>
      <c r="B4" s="406"/>
      <c r="C4" s="26" t="s">
        <v>15</v>
      </c>
      <c r="D4" s="413" t="s">
        <v>143</v>
      </c>
      <c r="E4" s="413"/>
      <c r="F4" s="413"/>
      <c r="G4" s="413"/>
      <c r="H4" s="413"/>
      <c r="I4" s="413"/>
      <c r="J4" s="413"/>
      <c r="K4" s="413"/>
      <c r="L4" s="413"/>
      <c r="M4" s="413"/>
      <c r="N4" s="413"/>
      <c r="O4" s="413"/>
      <c r="P4" s="413"/>
      <c r="Q4" s="413"/>
      <c r="R4" s="413"/>
      <c r="S4" s="413"/>
      <c r="T4" s="413"/>
      <c r="U4" s="413"/>
      <c r="V4" s="414"/>
    </row>
    <row r="5" spans="1:22" s="3" customFormat="1" ht="13.5" thickBot="1" x14ac:dyDescent="0.3">
      <c r="A5" s="4"/>
      <c r="B5" s="1"/>
      <c r="C5" s="13"/>
      <c r="D5" s="1"/>
      <c r="E5" s="1"/>
      <c r="F5" s="1"/>
      <c r="G5" s="1"/>
      <c r="H5" s="1"/>
      <c r="I5" s="1"/>
      <c r="J5" s="1"/>
      <c r="K5" s="1"/>
      <c r="L5" s="1"/>
      <c r="M5" s="1"/>
      <c r="N5" s="2"/>
      <c r="O5" s="2"/>
      <c r="P5" s="2"/>
      <c r="Q5" s="2"/>
      <c r="R5" s="2"/>
      <c r="S5" s="2"/>
      <c r="T5" s="2"/>
      <c r="U5" s="2"/>
    </row>
    <row r="6" spans="1:22" s="5" customFormat="1" x14ac:dyDescent="0.25">
      <c r="A6" s="421" t="s">
        <v>68</v>
      </c>
      <c r="B6" s="400" t="s">
        <v>69</v>
      </c>
      <c r="C6" s="417" t="s">
        <v>162</v>
      </c>
      <c r="D6" s="419" t="s">
        <v>70</v>
      </c>
      <c r="E6" s="420"/>
      <c r="F6" s="400" t="s">
        <v>142</v>
      </c>
      <c r="G6" s="400"/>
      <c r="H6" s="400"/>
      <c r="I6" s="400"/>
      <c r="J6" s="400"/>
      <c r="K6" s="400"/>
      <c r="L6" s="400"/>
      <c r="M6" s="400"/>
      <c r="N6" s="400"/>
      <c r="O6" s="400"/>
      <c r="P6" s="400"/>
      <c r="Q6" s="400"/>
      <c r="R6" s="400"/>
      <c r="S6" s="400"/>
      <c r="T6" s="400" t="s">
        <v>74</v>
      </c>
      <c r="U6" s="400"/>
      <c r="V6" s="415" t="s">
        <v>236</v>
      </c>
    </row>
    <row r="7" spans="1:22" s="5" customFormat="1" ht="45.75" thickBot="1" x14ac:dyDescent="0.3">
      <c r="A7" s="422"/>
      <c r="B7" s="423"/>
      <c r="C7" s="418"/>
      <c r="D7" s="27" t="s">
        <v>71</v>
      </c>
      <c r="E7" s="27" t="s">
        <v>72</v>
      </c>
      <c r="F7" s="27" t="s">
        <v>73</v>
      </c>
      <c r="G7" s="28" t="s">
        <v>16</v>
      </c>
      <c r="H7" s="28" t="s">
        <v>17</v>
      </c>
      <c r="I7" s="28" t="s">
        <v>18</v>
      </c>
      <c r="J7" s="28" t="s">
        <v>19</v>
      </c>
      <c r="K7" s="28" t="s">
        <v>20</v>
      </c>
      <c r="L7" s="28" t="s">
        <v>21</v>
      </c>
      <c r="M7" s="28" t="s">
        <v>22</v>
      </c>
      <c r="N7" s="28" t="s">
        <v>23</v>
      </c>
      <c r="O7" s="28" t="s">
        <v>24</v>
      </c>
      <c r="P7" s="28" t="s">
        <v>25</v>
      </c>
      <c r="Q7" s="28" t="s">
        <v>26</v>
      </c>
      <c r="R7" s="28" t="s">
        <v>27</v>
      </c>
      <c r="S7" s="29" t="s">
        <v>28</v>
      </c>
      <c r="T7" s="29" t="s">
        <v>75</v>
      </c>
      <c r="U7" s="29" t="s">
        <v>76</v>
      </c>
      <c r="V7" s="416"/>
    </row>
    <row r="8" spans="1:22" s="6" customFormat="1" ht="54" customHeight="1" x14ac:dyDescent="0.25">
      <c r="A8" s="370" t="s">
        <v>133</v>
      </c>
      <c r="B8" s="385" t="s">
        <v>132</v>
      </c>
      <c r="C8" s="398" t="s">
        <v>151</v>
      </c>
      <c r="D8" s="388" t="s">
        <v>146</v>
      </c>
      <c r="E8" s="388"/>
      <c r="F8" s="155" t="s">
        <v>29</v>
      </c>
      <c r="G8" s="180"/>
      <c r="H8" s="181">
        <v>0.16666666666666663</v>
      </c>
      <c r="I8" s="181">
        <v>0.05</v>
      </c>
      <c r="J8" s="181">
        <v>6.6666666666666666E-2</v>
      </c>
      <c r="K8" s="181">
        <v>6.6666666666666666E-2</v>
      </c>
      <c r="L8" s="181">
        <v>0.23333333333333328</v>
      </c>
      <c r="M8" s="181">
        <v>6.6666666666666666E-2</v>
      </c>
      <c r="N8" s="181">
        <v>6.6666666666666666E-2</v>
      </c>
      <c r="O8" s="181">
        <v>6.6666666666666666E-2</v>
      </c>
      <c r="P8" s="156">
        <v>6.6666666666666666E-2</v>
      </c>
      <c r="Q8" s="156">
        <v>0.11666666666666664</v>
      </c>
      <c r="R8" s="156">
        <v>3.3099999999999997E-2</v>
      </c>
      <c r="S8" s="155">
        <f>SUM(G8:R8)</f>
        <v>0.99976666666666658</v>
      </c>
      <c r="T8" s="389">
        <v>0.1</v>
      </c>
      <c r="U8" s="395">
        <v>0.01</v>
      </c>
      <c r="V8" s="391" t="s">
        <v>219</v>
      </c>
    </row>
    <row r="9" spans="1:22" s="6" customFormat="1" ht="54" customHeight="1" thickBot="1" x14ac:dyDescent="0.3">
      <c r="A9" s="370"/>
      <c r="B9" s="386"/>
      <c r="C9" s="398"/>
      <c r="D9" s="354"/>
      <c r="E9" s="354"/>
      <c r="F9" s="157" t="s">
        <v>30</v>
      </c>
      <c r="G9" s="180"/>
      <c r="H9" s="182">
        <v>0.16669999999999999</v>
      </c>
      <c r="I9" s="182">
        <v>0.05</v>
      </c>
      <c r="J9" s="183">
        <v>6.6666666666666666E-2</v>
      </c>
      <c r="K9" s="183">
        <v>6.6666666666666666E-2</v>
      </c>
      <c r="L9" s="183">
        <v>0.23333333333333328</v>
      </c>
      <c r="M9" s="184">
        <v>6.6699999999999995E-2</v>
      </c>
      <c r="N9" s="185">
        <v>6.6666666666666666E-2</v>
      </c>
      <c r="O9" s="185">
        <v>6.6666666666666666E-2</v>
      </c>
      <c r="P9" s="19"/>
      <c r="Q9" s="19"/>
      <c r="R9" s="19"/>
      <c r="S9" s="157">
        <f t="shared" ref="S9:S41" si="0">SUM(G9:R9)</f>
        <v>0.78339999999999987</v>
      </c>
      <c r="T9" s="357"/>
      <c r="U9" s="396"/>
      <c r="V9" s="392"/>
    </row>
    <row r="10" spans="1:22" s="6" customFormat="1" ht="39.75" customHeight="1" x14ac:dyDescent="0.25">
      <c r="A10" s="370"/>
      <c r="B10" s="386"/>
      <c r="C10" s="398" t="s">
        <v>152</v>
      </c>
      <c r="D10" s="354" t="s">
        <v>146</v>
      </c>
      <c r="E10" s="354"/>
      <c r="F10" s="158" t="s">
        <v>29</v>
      </c>
      <c r="G10" s="180"/>
      <c r="H10" s="180"/>
      <c r="I10" s="182">
        <v>6.9999999999999993E-2</v>
      </c>
      <c r="J10" s="182">
        <v>0.10666666666666666</v>
      </c>
      <c r="K10" s="182">
        <v>0.10666666666666666</v>
      </c>
      <c r="L10" s="182">
        <v>0.10666666666666666</v>
      </c>
      <c r="M10" s="182">
        <v>0.10666666666666666</v>
      </c>
      <c r="N10" s="182">
        <v>0.10666666666666666</v>
      </c>
      <c r="O10" s="182">
        <v>0.10666666666666666</v>
      </c>
      <c r="P10" s="19">
        <v>0.10666666666666666</v>
      </c>
      <c r="Q10" s="19">
        <v>0.1431</v>
      </c>
      <c r="R10" s="19">
        <v>3.9999999999999994E-2</v>
      </c>
      <c r="S10" s="158">
        <f t="shared" si="0"/>
        <v>0.9997666666666668</v>
      </c>
      <c r="T10" s="357"/>
      <c r="U10" s="351">
        <v>0.01</v>
      </c>
      <c r="V10" s="424" t="s">
        <v>220</v>
      </c>
    </row>
    <row r="11" spans="1:22" s="6" customFormat="1" ht="39.75" customHeight="1" thickBot="1" x14ac:dyDescent="0.3">
      <c r="A11" s="370"/>
      <c r="B11" s="386"/>
      <c r="C11" s="398"/>
      <c r="D11" s="354"/>
      <c r="E11" s="354"/>
      <c r="F11" s="157" t="s">
        <v>30</v>
      </c>
      <c r="G11" s="180"/>
      <c r="H11" s="180"/>
      <c r="I11" s="182">
        <v>7.0000000000000007E-2</v>
      </c>
      <c r="J11" s="186">
        <v>0.10666666666666666</v>
      </c>
      <c r="K11" s="186">
        <v>0.10666666666666666</v>
      </c>
      <c r="L11" s="186">
        <v>0.10666666666666666</v>
      </c>
      <c r="M11" s="184">
        <v>0.10666666666666666</v>
      </c>
      <c r="N11" s="184">
        <v>0.10666666666666666</v>
      </c>
      <c r="O11" s="184">
        <v>0.10666666666666666</v>
      </c>
      <c r="P11" s="19"/>
      <c r="Q11" s="19"/>
      <c r="R11" s="19"/>
      <c r="S11" s="157">
        <f t="shared" si="0"/>
        <v>0.71000000000000008</v>
      </c>
      <c r="T11" s="357"/>
      <c r="U11" s="351"/>
      <c r="V11" s="392"/>
    </row>
    <row r="12" spans="1:22" s="6" customFormat="1" ht="28.5" customHeight="1" x14ac:dyDescent="0.25">
      <c r="A12" s="370"/>
      <c r="B12" s="386"/>
      <c r="C12" s="398" t="s">
        <v>153</v>
      </c>
      <c r="D12" s="354" t="s">
        <v>146</v>
      </c>
      <c r="E12" s="354"/>
      <c r="F12" s="158" t="s">
        <v>29</v>
      </c>
      <c r="G12" s="187">
        <v>0.5</v>
      </c>
      <c r="H12" s="187">
        <v>0.5</v>
      </c>
      <c r="I12" s="188"/>
      <c r="J12" s="188"/>
      <c r="K12" s="188"/>
      <c r="L12" s="188"/>
      <c r="M12" s="188"/>
      <c r="N12" s="188"/>
      <c r="O12" s="188"/>
      <c r="P12" s="83"/>
      <c r="Q12" s="83"/>
      <c r="R12" s="83"/>
      <c r="S12" s="158">
        <f t="shared" si="0"/>
        <v>1</v>
      </c>
      <c r="T12" s="357"/>
      <c r="U12" s="351">
        <v>0.01</v>
      </c>
      <c r="V12" s="393" t="s">
        <v>221</v>
      </c>
    </row>
    <row r="13" spans="1:22" s="6" customFormat="1" ht="28.5" customHeight="1" thickBot="1" x14ac:dyDescent="0.3">
      <c r="A13" s="370"/>
      <c r="B13" s="387"/>
      <c r="C13" s="398"/>
      <c r="D13" s="399"/>
      <c r="E13" s="399"/>
      <c r="F13" s="157" t="s">
        <v>30</v>
      </c>
      <c r="G13" s="189">
        <v>0.5</v>
      </c>
      <c r="H13" s="189">
        <v>0.5</v>
      </c>
      <c r="I13" s="190"/>
      <c r="J13" s="190"/>
      <c r="K13" s="190"/>
      <c r="L13" s="190"/>
      <c r="M13" s="190"/>
      <c r="N13" s="190"/>
      <c r="O13" s="190"/>
      <c r="P13" s="159"/>
      <c r="Q13" s="159"/>
      <c r="R13" s="159"/>
      <c r="S13" s="157">
        <f t="shared" si="0"/>
        <v>1</v>
      </c>
      <c r="T13" s="390"/>
      <c r="U13" s="397"/>
      <c r="V13" s="394"/>
    </row>
    <row r="14" spans="1:22" s="6" customFormat="1" ht="48" customHeight="1" x14ac:dyDescent="0.25">
      <c r="A14" s="370"/>
      <c r="B14" s="367" t="s">
        <v>134</v>
      </c>
      <c r="C14" s="374" t="s">
        <v>187</v>
      </c>
      <c r="D14" s="366" t="s">
        <v>146</v>
      </c>
      <c r="E14" s="366"/>
      <c r="F14" s="158" t="s">
        <v>29</v>
      </c>
      <c r="G14" s="188"/>
      <c r="H14" s="191">
        <v>0.1</v>
      </c>
      <c r="I14" s="191">
        <v>0.16</v>
      </c>
      <c r="J14" s="191">
        <v>0.13</v>
      </c>
      <c r="K14" s="191">
        <v>0.12</v>
      </c>
      <c r="L14" s="191">
        <v>0.08</v>
      </c>
      <c r="M14" s="192">
        <v>0.08</v>
      </c>
      <c r="N14" s="191">
        <v>7.0000000000000007E-2</v>
      </c>
      <c r="O14" s="191">
        <v>0.08</v>
      </c>
      <c r="P14" s="161">
        <v>7.0000000000000007E-2</v>
      </c>
      <c r="Q14" s="161">
        <v>0.06</v>
      </c>
      <c r="R14" s="160">
        <v>0.05</v>
      </c>
      <c r="S14" s="158">
        <f t="shared" si="0"/>
        <v>1</v>
      </c>
      <c r="T14" s="356">
        <v>0.6</v>
      </c>
      <c r="U14" s="373">
        <v>7.0000000000000007E-2</v>
      </c>
      <c r="V14" s="359" t="s">
        <v>222</v>
      </c>
    </row>
    <row r="15" spans="1:22" s="6" customFormat="1" ht="48" customHeight="1" thickBot="1" x14ac:dyDescent="0.3">
      <c r="A15" s="370"/>
      <c r="B15" s="368"/>
      <c r="C15" s="374"/>
      <c r="D15" s="354"/>
      <c r="E15" s="354"/>
      <c r="F15" s="157" t="s">
        <v>30</v>
      </c>
      <c r="G15" s="188"/>
      <c r="H15" s="191">
        <v>7.0000000000000007E-2</v>
      </c>
      <c r="I15" s="191">
        <v>0.12</v>
      </c>
      <c r="J15" s="191">
        <v>0.13</v>
      </c>
      <c r="K15" s="191">
        <v>0.12</v>
      </c>
      <c r="L15" s="191">
        <v>0.08</v>
      </c>
      <c r="M15" s="192">
        <v>0.08</v>
      </c>
      <c r="N15" s="191">
        <v>7.0000000000000007E-2</v>
      </c>
      <c r="O15" s="191">
        <v>0.08</v>
      </c>
      <c r="P15" s="162"/>
      <c r="Q15" s="162"/>
      <c r="R15" s="162"/>
      <c r="S15" s="157">
        <f>SUM(G14:R14)</f>
        <v>1</v>
      </c>
      <c r="T15" s="357"/>
      <c r="U15" s="351"/>
      <c r="V15" s="360"/>
    </row>
    <row r="16" spans="1:22" s="6" customFormat="1" ht="18" customHeight="1" x14ac:dyDescent="0.25">
      <c r="A16" s="370"/>
      <c r="B16" s="368"/>
      <c r="C16" s="374" t="s">
        <v>188</v>
      </c>
      <c r="D16" s="354" t="s">
        <v>146</v>
      </c>
      <c r="E16" s="354"/>
      <c r="F16" s="158" t="s">
        <v>29</v>
      </c>
      <c r="G16" s="188"/>
      <c r="H16" s="188"/>
      <c r="I16" s="191">
        <v>0.2</v>
      </c>
      <c r="J16" s="191">
        <v>0.1</v>
      </c>
      <c r="K16" s="188"/>
      <c r="L16" s="188"/>
      <c r="M16" s="192">
        <v>0.2</v>
      </c>
      <c r="N16" s="191">
        <v>0.1</v>
      </c>
      <c r="O16" s="188"/>
      <c r="P16" s="83"/>
      <c r="Q16" s="161">
        <v>0.2</v>
      </c>
      <c r="R16" s="160">
        <v>0.2</v>
      </c>
      <c r="S16" s="158">
        <f t="shared" si="0"/>
        <v>1</v>
      </c>
      <c r="T16" s="357"/>
      <c r="U16" s="351">
        <v>0.08</v>
      </c>
      <c r="V16" s="352" t="s">
        <v>223</v>
      </c>
    </row>
    <row r="17" spans="1:22" s="6" customFormat="1" ht="18" customHeight="1" thickBot="1" x14ac:dyDescent="0.3">
      <c r="A17" s="370"/>
      <c r="B17" s="368"/>
      <c r="C17" s="374"/>
      <c r="D17" s="354"/>
      <c r="E17" s="354"/>
      <c r="F17" s="157" t="s">
        <v>30</v>
      </c>
      <c r="G17" s="188"/>
      <c r="H17" s="188"/>
      <c r="I17" s="191">
        <v>0.2</v>
      </c>
      <c r="J17" s="191">
        <v>0.1</v>
      </c>
      <c r="K17" s="188"/>
      <c r="L17" s="188"/>
      <c r="M17" s="191">
        <v>0.2</v>
      </c>
      <c r="N17" s="191">
        <v>0.1</v>
      </c>
      <c r="O17" s="188"/>
      <c r="P17" s="83"/>
      <c r="Q17" s="160"/>
      <c r="R17" s="19"/>
      <c r="S17" s="157">
        <f t="shared" si="0"/>
        <v>0.6</v>
      </c>
      <c r="T17" s="357"/>
      <c r="U17" s="351"/>
      <c r="V17" s="353"/>
    </row>
    <row r="18" spans="1:22" s="6" customFormat="1" ht="12.75" customHeight="1" x14ac:dyDescent="0.25">
      <c r="A18" s="370"/>
      <c r="B18" s="368"/>
      <c r="C18" s="374" t="s">
        <v>189</v>
      </c>
      <c r="D18" s="354" t="s">
        <v>146</v>
      </c>
      <c r="E18" s="354"/>
      <c r="F18" s="158" t="s">
        <v>29</v>
      </c>
      <c r="G18" s="188"/>
      <c r="H18" s="188"/>
      <c r="I18" s="188" t="s">
        <v>147</v>
      </c>
      <c r="J18" s="188" t="s">
        <v>147</v>
      </c>
      <c r="K18" s="191">
        <v>0.1</v>
      </c>
      <c r="L18" s="191">
        <v>0.5</v>
      </c>
      <c r="M18" s="192">
        <v>0.4</v>
      </c>
      <c r="N18" s="188"/>
      <c r="O18" s="188"/>
      <c r="P18" s="83"/>
      <c r="Q18" s="83"/>
      <c r="R18" s="83"/>
      <c r="S18" s="158">
        <f t="shared" si="0"/>
        <v>1</v>
      </c>
      <c r="T18" s="357"/>
      <c r="U18" s="351">
        <v>7.0000000000000007E-2</v>
      </c>
      <c r="V18" s="352" t="s">
        <v>224</v>
      </c>
    </row>
    <row r="19" spans="1:22" s="6" customFormat="1" ht="13.5" customHeight="1" thickBot="1" x14ac:dyDescent="0.3">
      <c r="A19" s="370"/>
      <c r="B19" s="368"/>
      <c r="C19" s="374"/>
      <c r="D19" s="354"/>
      <c r="E19" s="354"/>
      <c r="F19" s="157" t="s">
        <v>30</v>
      </c>
      <c r="G19" s="188"/>
      <c r="H19" s="188"/>
      <c r="I19" s="188" t="s">
        <v>147</v>
      </c>
      <c r="J19" s="188" t="s">
        <v>147</v>
      </c>
      <c r="K19" s="191">
        <v>0.1</v>
      </c>
      <c r="L19" s="191">
        <v>0.5</v>
      </c>
      <c r="M19" s="182">
        <v>0.4</v>
      </c>
      <c r="N19" s="188"/>
      <c r="O19" s="188"/>
      <c r="P19" s="83"/>
      <c r="Q19" s="83"/>
      <c r="R19" s="83"/>
      <c r="S19" s="157">
        <f t="shared" si="0"/>
        <v>1</v>
      </c>
      <c r="T19" s="357"/>
      <c r="U19" s="351"/>
      <c r="V19" s="353"/>
    </row>
    <row r="20" spans="1:22" s="18" customFormat="1" ht="50.25" customHeight="1" x14ac:dyDescent="0.25">
      <c r="A20" s="370"/>
      <c r="B20" s="368"/>
      <c r="C20" s="374" t="s">
        <v>190</v>
      </c>
      <c r="D20" s="361" t="s">
        <v>146</v>
      </c>
      <c r="E20" s="361"/>
      <c r="F20" s="158" t="s">
        <v>29</v>
      </c>
      <c r="G20" s="191">
        <v>0.12</v>
      </c>
      <c r="H20" s="191">
        <v>0.06</v>
      </c>
      <c r="I20" s="191">
        <v>0.06</v>
      </c>
      <c r="J20" s="191">
        <v>0.12</v>
      </c>
      <c r="K20" s="191">
        <v>0.06</v>
      </c>
      <c r="L20" s="191">
        <v>0.06</v>
      </c>
      <c r="M20" s="191">
        <v>0.03</v>
      </c>
      <c r="N20" s="191">
        <v>0.16</v>
      </c>
      <c r="O20" s="188"/>
      <c r="P20" s="160">
        <v>0.06</v>
      </c>
      <c r="Q20" s="160">
        <v>0.09</v>
      </c>
      <c r="R20" s="160">
        <v>0.18</v>
      </c>
      <c r="S20" s="158">
        <f t="shared" si="0"/>
        <v>1</v>
      </c>
      <c r="T20" s="357"/>
      <c r="U20" s="362">
        <v>0.08</v>
      </c>
      <c r="V20" s="352" t="s">
        <v>225</v>
      </c>
    </row>
    <row r="21" spans="1:22" s="18" customFormat="1" ht="50.25" customHeight="1" thickBot="1" x14ac:dyDescent="0.3">
      <c r="A21" s="370"/>
      <c r="B21" s="368"/>
      <c r="C21" s="374"/>
      <c r="D21" s="361"/>
      <c r="E21" s="361"/>
      <c r="F21" s="157" t="s">
        <v>30</v>
      </c>
      <c r="G21" s="191">
        <v>0.12</v>
      </c>
      <c r="H21" s="191">
        <v>0.06</v>
      </c>
      <c r="I21" s="191">
        <v>0.06</v>
      </c>
      <c r="J21" s="191">
        <v>0.12</v>
      </c>
      <c r="K21" s="191">
        <v>0.06</v>
      </c>
      <c r="L21" s="191">
        <v>0.06</v>
      </c>
      <c r="M21" s="182">
        <v>0.03</v>
      </c>
      <c r="N21" s="182">
        <v>0.16</v>
      </c>
      <c r="O21" s="188"/>
      <c r="P21" s="19"/>
      <c r="Q21" s="19"/>
      <c r="R21" s="19"/>
      <c r="S21" s="157">
        <f t="shared" si="0"/>
        <v>0.67</v>
      </c>
      <c r="T21" s="357"/>
      <c r="U21" s="362"/>
      <c r="V21" s="353"/>
    </row>
    <row r="22" spans="1:22" s="6" customFormat="1" x14ac:dyDescent="0.25">
      <c r="A22" s="370"/>
      <c r="B22" s="368"/>
      <c r="C22" s="349" t="s">
        <v>191</v>
      </c>
      <c r="D22" s="354" t="s">
        <v>146</v>
      </c>
      <c r="E22" s="354"/>
      <c r="F22" s="158" t="s">
        <v>29</v>
      </c>
      <c r="G22" s="188"/>
      <c r="H22" s="188"/>
      <c r="I22" s="188"/>
      <c r="J22" s="188"/>
      <c r="K22" s="188"/>
      <c r="L22" s="182">
        <v>0.5</v>
      </c>
      <c r="M22" s="188"/>
      <c r="N22" s="188"/>
      <c r="O22" s="188"/>
      <c r="P22" s="83"/>
      <c r="Q22" s="83"/>
      <c r="R22" s="19">
        <v>0.5</v>
      </c>
      <c r="S22" s="158">
        <f t="shared" ref="S22:S25" si="1">SUM(G22:R22)</f>
        <v>1</v>
      </c>
      <c r="T22" s="357"/>
      <c r="U22" s="351">
        <v>7.0000000000000007E-2</v>
      </c>
      <c r="V22" s="352" t="s">
        <v>226</v>
      </c>
    </row>
    <row r="23" spans="1:22" s="6" customFormat="1" ht="13.5" thickBot="1" x14ac:dyDescent="0.3">
      <c r="A23" s="370"/>
      <c r="B23" s="368"/>
      <c r="C23" s="350"/>
      <c r="D23" s="354"/>
      <c r="E23" s="354"/>
      <c r="F23" s="157" t="s">
        <v>30</v>
      </c>
      <c r="G23" s="188"/>
      <c r="H23" s="188"/>
      <c r="I23" s="188"/>
      <c r="J23" s="188"/>
      <c r="K23" s="188"/>
      <c r="L23" s="184">
        <v>0.5</v>
      </c>
      <c r="M23" s="188"/>
      <c r="N23" s="188"/>
      <c r="O23" s="188"/>
      <c r="P23" s="83"/>
      <c r="Q23" s="83"/>
      <c r="R23" s="19"/>
      <c r="S23" s="157">
        <f t="shared" si="1"/>
        <v>0.5</v>
      </c>
      <c r="T23" s="357"/>
      <c r="U23" s="351"/>
      <c r="V23" s="353"/>
    </row>
    <row r="24" spans="1:22" s="18" customFormat="1" x14ac:dyDescent="0.25">
      <c r="A24" s="370"/>
      <c r="B24" s="368"/>
      <c r="C24" s="349" t="s">
        <v>192</v>
      </c>
      <c r="D24" s="361" t="s">
        <v>146</v>
      </c>
      <c r="E24" s="361"/>
      <c r="F24" s="158" t="s">
        <v>29</v>
      </c>
      <c r="G24" s="188"/>
      <c r="H24" s="188"/>
      <c r="I24" s="182">
        <v>0.1</v>
      </c>
      <c r="J24" s="182">
        <v>0.1</v>
      </c>
      <c r="K24" s="182">
        <v>0.1</v>
      </c>
      <c r="L24" s="182">
        <v>0.1</v>
      </c>
      <c r="M24" s="182">
        <v>0.1</v>
      </c>
      <c r="N24" s="182">
        <v>0.1</v>
      </c>
      <c r="O24" s="182">
        <v>0.1</v>
      </c>
      <c r="P24" s="19">
        <v>0.1</v>
      </c>
      <c r="Q24" s="19">
        <v>0.1</v>
      </c>
      <c r="R24" s="19">
        <v>0.1</v>
      </c>
      <c r="S24" s="158">
        <f t="shared" si="1"/>
        <v>0.99999999999999989</v>
      </c>
      <c r="T24" s="357"/>
      <c r="U24" s="362">
        <v>0.03</v>
      </c>
      <c r="V24" s="352" t="s">
        <v>227</v>
      </c>
    </row>
    <row r="25" spans="1:22" s="18" customFormat="1" ht="13.5" thickBot="1" x14ac:dyDescent="0.3">
      <c r="A25" s="370"/>
      <c r="B25" s="368"/>
      <c r="C25" s="350"/>
      <c r="D25" s="361"/>
      <c r="E25" s="361"/>
      <c r="F25" s="157" t="s">
        <v>30</v>
      </c>
      <c r="G25" s="188"/>
      <c r="H25" s="188"/>
      <c r="I25" s="182">
        <v>0.1</v>
      </c>
      <c r="J25" s="184">
        <v>0.1</v>
      </c>
      <c r="K25" s="184">
        <v>0.1</v>
      </c>
      <c r="L25" s="184">
        <v>0.1</v>
      </c>
      <c r="M25" s="182">
        <v>0.1</v>
      </c>
      <c r="N25" s="182">
        <v>0.1</v>
      </c>
      <c r="O25" s="182">
        <v>0.1</v>
      </c>
      <c r="P25" s="19"/>
      <c r="Q25" s="19"/>
      <c r="R25" s="19"/>
      <c r="S25" s="157">
        <f t="shared" si="1"/>
        <v>0.7</v>
      </c>
      <c r="T25" s="357"/>
      <c r="U25" s="362"/>
      <c r="V25" s="353"/>
    </row>
    <row r="26" spans="1:22" s="6" customFormat="1" ht="19.5" customHeight="1" x14ac:dyDescent="0.25">
      <c r="A26" s="370"/>
      <c r="B26" s="368"/>
      <c r="C26" s="349" t="s">
        <v>193</v>
      </c>
      <c r="D26" s="354" t="s">
        <v>146</v>
      </c>
      <c r="E26" s="354"/>
      <c r="F26" s="158" t="s">
        <v>29</v>
      </c>
      <c r="G26" s="188"/>
      <c r="H26" s="188"/>
      <c r="I26" s="182">
        <v>0.1</v>
      </c>
      <c r="J26" s="182">
        <v>0.1</v>
      </c>
      <c r="K26" s="182">
        <v>0.1</v>
      </c>
      <c r="L26" s="182">
        <v>0.1</v>
      </c>
      <c r="M26" s="182">
        <v>0.1</v>
      </c>
      <c r="N26" s="182">
        <v>0.1</v>
      </c>
      <c r="O26" s="182">
        <v>0.1</v>
      </c>
      <c r="P26" s="19">
        <v>0.1</v>
      </c>
      <c r="Q26" s="19">
        <v>0.1</v>
      </c>
      <c r="R26" s="19">
        <v>0.1</v>
      </c>
      <c r="S26" s="158">
        <f t="shared" ref="S26:S29" si="2">SUM(G26:R26)</f>
        <v>0.99999999999999989</v>
      </c>
      <c r="T26" s="357"/>
      <c r="U26" s="351">
        <v>0.02</v>
      </c>
      <c r="V26" s="364" t="s">
        <v>228</v>
      </c>
    </row>
    <row r="27" spans="1:22" s="6" customFormat="1" ht="19.5" customHeight="1" thickBot="1" x14ac:dyDescent="0.3">
      <c r="A27" s="370"/>
      <c r="B27" s="368"/>
      <c r="C27" s="350"/>
      <c r="D27" s="354"/>
      <c r="E27" s="354"/>
      <c r="F27" s="157" t="s">
        <v>30</v>
      </c>
      <c r="G27" s="188"/>
      <c r="H27" s="188"/>
      <c r="I27" s="182">
        <v>0.1</v>
      </c>
      <c r="J27" s="184">
        <v>0.1</v>
      </c>
      <c r="K27" s="184">
        <v>0.1</v>
      </c>
      <c r="L27" s="184">
        <v>0.1</v>
      </c>
      <c r="M27" s="182">
        <v>0.1</v>
      </c>
      <c r="N27" s="182">
        <v>0.1</v>
      </c>
      <c r="O27" s="182">
        <v>0.1</v>
      </c>
      <c r="P27" s="19"/>
      <c r="Q27" s="19"/>
      <c r="R27" s="19"/>
      <c r="S27" s="157">
        <f t="shared" si="2"/>
        <v>0.7</v>
      </c>
      <c r="T27" s="357"/>
      <c r="U27" s="351"/>
      <c r="V27" s="365"/>
    </row>
    <row r="28" spans="1:22" s="18" customFormat="1" ht="22.5" customHeight="1" x14ac:dyDescent="0.25">
      <c r="A28" s="370"/>
      <c r="B28" s="368"/>
      <c r="C28" s="349" t="s">
        <v>194</v>
      </c>
      <c r="D28" s="361" t="s">
        <v>146</v>
      </c>
      <c r="E28" s="361"/>
      <c r="F28" s="158" t="s">
        <v>29</v>
      </c>
      <c r="G28" s="182">
        <v>8.3299999999999999E-2</v>
      </c>
      <c r="H28" s="182">
        <v>8.3299999999999999E-2</v>
      </c>
      <c r="I28" s="182">
        <v>8.3299999999999999E-2</v>
      </c>
      <c r="J28" s="182">
        <v>8.3299999999999999E-2</v>
      </c>
      <c r="K28" s="182">
        <v>8.3299999999999999E-2</v>
      </c>
      <c r="L28" s="182">
        <v>8.3299999999999999E-2</v>
      </c>
      <c r="M28" s="182">
        <v>8.3299999999999999E-2</v>
      </c>
      <c r="N28" s="182">
        <v>8.3299999999999999E-2</v>
      </c>
      <c r="O28" s="182">
        <v>8.3400000000000002E-2</v>
      </c>
      <c r="P28" s="19">
        <v>8.3400000000000002E-2</v>
      </c>
      <c r="Q28" s="19">
        <v>8.3400000000000002E-2</v>
      </c>
      <c r="R28" s="19">
        <v>8.3299999999999999E-2</v>
      </c>
      <c r="S28" s="158">
        <f t="shared" si="2"/>
        <v>0.99990000000000012</v>
      </c>
      <c r="T28" s="357"/>
      <c r="U28" s="362">
        <v>0.05</v>
      </c>
      <c r="V28" s="364" t="s">
        <v>229</v>
      </c>
    </row>
    <row r="29" spans="1:22" s="18" customFormat="1" ht="22.5" customHeight="1" thickBot="1" x14ac:dyDescent="0.3">
      <c r="A29" s="370"/>
      <c r="B29" s="368"/>
      <c r="C29" s="350"/>
      <c r="D29" s="361"/>
      <c r="E29" s="361"/>
      <c r="F29" s="157" t="s">
        <v>30</v>
      </c>
      <c r="G29" s="182">
        <v>8.3299999999999999E-2</v>
      </c>
      <c r="H29" s="182">
        <v>8.3299999999999999E-2</v>
      </c>
      <c r="I29" s="182">
        <v>8.3299999999999999E-2</v>
      </c>
      <c r="J29" s="184">
        <v>8.3299999999999999E-2</v>
      </c>
      <c r="K29" s="184">
        <v>8.3299999999999999E-2</v>
      </c>
      <c r="L29" s="184">
        <v>8.3299999999999999E-2</v>
      </c>
      <c r="M29" s="182">
        <v>8.3299999999999999E-2</v>
      </c>
      <c r="N29" s="182">
        <v>8.3299999999999999E-2</v>
      </c>
      <c r="O29" s="182">
        <v>8.3400000000000002E-2</v>
      </c>
      <c r="P29" s="19"/>
      <c r="Q29" s="19"/>
      <c r="R29" s="19"/>
      <c r="S29" s="157">
        <f t="shared" si="2"/>
        <v>0.74980000000000002</v>
      </c>
      <c r="T29" s="357"/>
      <c r="U29" s="362"/>
      <c r="V29" s="365"/>
    </row>
    <row r="30" spans="1:22" s="6" customFormat="1" ht="30.75" customHeight="1" x14ac:dyDescent="0.25">
      <c r="A30" s="370"/>
      <c r="B30" s="368"/>
      <c r="C30" s="349" t="s">
        <v>195</v>
      </c>
      <c r="D30" s="354" t="s">
        <v>146</v>
      </c>
      <c r="E30" s="354"/>
      <c r="F30" s="158" t="s">
        <v>29</v>
      </c>
      <c r="G30" s="182">
        <v>8.3299999999999999E-2</v>
      </c>
      <c r="H30" s="182">
        <v>8.3299999999999999E-2</v>
      </c>
      <c r="I30" s="182">
        <v>8.3299999999999999E-2</v>
      </c>
      <c r="J30" s="182">
        <v>8.3299999999999999E-2</v>
      </c>
      <c r="K30" s="182">
        <v>8.3299999999999999E-2</v>
      </c>
      <c r="L30" s="182">
        <v>8.3299999999999999E-2</v>
      </c>
      <c r="M30" s="182">
        <v>8.3299999999999999E-2</v>
      </c>
      <c r="N30" s="182">
        <v>8.3299999999999999E-2</v>
      </c>
      <c r="O30" s="182">
        <v>8.3400000000000002E-2</v>
      </c>
      <c r="P30" s="19">
        <v>8.3400000000000002E-2</v>
      </c>
      <c r="Q30" s="19">
        <v>8.3400000000000002E-2</v>
      </c>
      <c r="R30" s="19">
        <v>8.3400000000000002E-2</v>
      </c>
      <c r="S30" s="158">
        <f t="shared" si="0"/>
        <v>1</v>
      </c>
      <c r="T30" s="357"/>
      <c r="U30" s="351">
        <v>0.08</v>
      </c>
      <c r="V30" s="352" t="s">
        <v>230</v>
      </c>
    </row>
    <row r="31" spans="1:22" s="6" customFormat="1" ht="30.75" customHeight="1" thickBot="1" x14ac:dyDescent="0.3">
      <c r="A31" s="370"/>
      <c r="B31" s="368"/>
      <c r="C31" s="350"/>
      <c r="D31" s="354"/>
      <c r="E31" s="354"/>
      <c r="F31" s="157" t="s">
        <v>30</v>
      </c>
      <c r="G31" s="182">
        <v>8.3299999999999999E-2</v>
      </c>
      <c r="H31" s="182">
        <v>8.3299999999999999E-2</v>
      </c>
      <c r="I31" s="182">
        <v>8.3299999999999999E-2</v>
      </c>
      <c r="J31" s="184">
        <v>8.3299999999999999E-2</v>
      </c>
      <c r="K31" s="184">
        <v>8.3299999999999999E-2</v>
      </c>
      <c r="L31" s="184">
        <v>8.3299999999999999E-2</v>
      </c>
      <c r="M31" s="182">
        <v>8.3299999999999999E-2</v>
      </c>
      <c r="N31" s="182">
        <v>8.3299999999999999E-2</v>
      </c>
      <c r="O31" s="182">
        <v>8.3400000000000002E-2</v>
      </c>
      <c r="P31" s="19"/>
      <c r="Q31" s="19"/>
      <c r="R31" s="19"/>
      <c r="S31" s="157">
        <f t="shared" si="0"/>
        <v>0.74980000000000002</v>
      </c>
      <c r="T31" s="357"/>
      <c r="U31" s="351"/>
      <c r="V31" s="353"/>
    </row>
    <row r="32" spans="1:22" s="18" customFormat="1" ht="27" customHeight="1" x14ac:dyDescent="0.25">
      <c r="A32" s="370"/>
      <c r="B32" s="368"/>
      <c r="C32" s="349" t="s">
        <v>196</v>
      </c>
      <c r="D32" s="361" t="s">
        <v>146</v>
      </c>
      <c r="E32" s="361"/>
      <c r="F32" s="158" t="s">
        <v>29</v>
      </c>
      <c r="G32" s="182">
        <v>8.3299999999999999E-2</v>
      </c>
      <c r="H32" s="182">
        <v>8.3299999999999999E-2</v>
      </c>
      <c r="I32" s="182">
        <v>8.3299999999999999E-2</v>
      </c>
      <c r="J32" s="182">
        <v>8.3299999999999999E-2</v>
      </c>
      <c r="K32" s="182">
        <v>8.3299999999999999E-2</v>
      </c>
      <c r="L32" s="182">
        <v>8.3299999999999999E-2</v>
      </c>
      <c r="M32" s="182">
        <v>8.3299999999999999E-2</v>
      </c>
      <c r="N32" s="182">
        <v>8.3299999999999999E-2</v>
      </c>
      <c r="O32" s="182">
        <v>8.3400000000000002E-2</v>
      </c>
      <c r="P32" s="19">
        <v>8.3400000000000002E-2</v>
      </c>
      <c r="Q32" s="19">
        <v>8.3400000000000002E-2</v>
      </c>
      <c r="R32" s="19">
        <v>8.3299999999999999E-2</v>
      </c>
      <c r="S32" s="158">
        <f t="shared" si="0"/>
        <v>0.99990000000000012</v>
      </c>
      <c r="T32" s="357"/>
      <c r="U32" s="362">
        <v>7.0000000000000007E-2</v>
      </c>
      <c r="V32" s="352" t="s">
        <v>231</v>
      </c>
    </row>
    <row r="33" spans="1:60" s="18" customFormat="1" ht="27" customHeight="1" thickBot="1" x14ac:dyDescent="0.3">
      <c r="A33" s="370"/>
      <c r="B33" s="368"/>
      <c r="C33" s="350"/>
      <c r="D33" s="361"/>
      <c r="E33" s="361"/>
      <c r="F33" s="157" t="s">
        <v>30</v>
      </c>
      <c r="G33" s="182">
        <v>8.3299999999999999E-2</v>
      </c>
      <c r="H33" s="182">
        <v>8.3299999999999999E-2</v>
      </c>
      <c r="I33" s="182">
        <v>8.3299999999999999E-2</v>
      </c>
      <c r="J33" s="184">
        <v>8.3299999999999999E-2</v>
      </c>
      <c r="K33" s="184">
        <v>8.3299999999999999E-2</v>
      </c>
      <c r="L33" s="184">
        <v>8.3299999999999999E-2</v>
      </c>
      <c r="M33" s="182">
        <v>8.3299999999999999E-2</v>
      </c>
      <c r="N33" s="182">
        <v>8.3299999999999999E-2</v>
      </c>
      <c r="O33" s="182">
        <v>8.3400000000000002E-2</v>
      </c>
      <c r="P33" s="19"/>
      <c r="Q33" s="19"/>
      <c r="R33" s="19"/>
      <c r="S33" s="157">
        <f t="shared" si="0"/>
        <v>0.74980000000000002</v>
      </c>
      <c r="T33" s="357"/>
      <c r="U33" s="362"/>
      <c r="V33" s="353"/>
    </row>
    <row r="34" spans="1:60" s="6" customFormat="1" ht="27.75" customHeight="1" x14ac:dyDescent="0.25">
      <c r="A34" s="370"/>
      <c r="B34" s="368"/>
      <c r="C34" s="349" t="s">
        <v>197</v>
      </c>
      <c r="D34" s="354" t="s">
        <v>146</v>
      </c>
      <c r="E34" s="354"/>
      <c r="F34" s="158" t="s">
        <v>29</v>
      </c>
      <c r="G34" s="182">
        <v>8.3299999999999999E-2</v>
      </c>
      <c r="H34" s="182">
        <v>8.3299999999999999E-2</v>
      </c>
      <c r="I34" s="182">
        <v>8.3299999999999999E-2</v>
      </c>
      <c r="J34" s="182">
        <v>8.3299999999999999E-2</v>
      </c>
      <c r="K34" s="182">
        <v>8.3299999999999999E-2</v>
      </c>
      <c r="L34" s="182">
        <v>8.3299999999999999E-2</v>
      </c>
      <c r="M34" s="182">
        <v>8.3299999999999999E-2</v>
      </c>
      <c r="N34" s="182">
        <v>8.3299999999999999E-2</v>
      </c>
      <c r="O34" s="182">
        <v>8.3400000000000002E-2</v>
      </c>
      <c r="P34" s="19">
        <v>8.3400000000000002E-2</v>
      </c>
      <c r="Q34" s="19">
        <v>8.3400000000000002E-2</v>
      </c>
      <c r="R34" s="19">
        <v>8.3299999999999999E-2</v>
      </c>
      <c r="S34" s="158">
        <f t="shared" si="0"/>
        <v>0.99990000000000012</v>
      </c>
      <c r="T34" s="357"/>
      <c r="U34" s="351">
        <v>0.05</v>
      </c>
      <c r="V34" s="371" t="s">
        <v>232</v>
      </c>
    </row>
    <row r="35" spans="1:60" s="6" customFormat="1" ht="27.75" customHeight="1" thickBot="1" x14ac:dyDescent="0.3">
      <c r="A35" s="370"/>
      <c r="B35" s="369"/>
      <c r="C35" s="350"/>
      <c r="D35" s="355"/>
      <c r="E35" s="355"/>
      <c r="F35" s="157" t="s">
        <v>30</v>
      </c>
      <c r="G35" s="182">
        <v>8.3299999999999999E-2</v>
      </c>
      <c r="H35" s="182">
        <v>8.3299999999999999E-2</v>
      </c>
      <c r="I35" s="182">
        <v>8.3299999999999999E-2</v>
      </c>
      <c r="J35" s="184">
        <v>8.3299999999999999E-2</v>
      </c>
      <c r="K35" s="184">
        <v>8.3299999999999999E-2</v>
      </c>
      <c r="L35" s="184">
        <v>8.3299999999999999E-2</v>
      </c>
      <c r="M35" s="193">
        <v>8.3299999999999999E-2</v>
      </c>
      <c r="N35" s="193">
        <v>8.3299999999999999E-2</v>
      </c>
      <c r="O35" s="193">
        <v>8.3400000000000002E-2</v>
      </c>
      <c r="P35" s="20"/>
      <c r="Q35" s="20"/>
      <c r="R35" s="20"/>
      <c r="S35" s="157">
        <f t="shared" si="0"/>
        <v>0.74980000000000002</v>
      </c>
      <c r="T35" s="358"/>
      <c r="U35" s="363"/>
      <c r="V35" s="372"/>
    </row>
    <row r="36" spans="1:60" s="3" customFormat="1" ht="19.5" customHeight="1" x14ac:dyDescent="0.25">
      <c r="A36" s="380" t="s">
        <v>144</v>
      </c>
      <c r="B36" s="382" t="s">
        <v>145</v>
      </c>
      <c r="C36" s="349" t="s">
        <v>198</v>
      </c>
      <c r="D36" s="366" t="s">
        <v>146</v>
      </c>
      <c r="E36" s="366"/>
      <c r="F36" s="158" t="s">
        <v>29</v>
      </c>
      <c r="G36" s="194"/>
      <c r="H36" s="195">
        <v>0.3</v>
      </c>
      <c r="I36" s="195">
        <v>0.3</v>
      </c>
      <c r="J36" s="195">
        <v>0.15</v>
      </c>
      <c r="K36" s="195">
        <v>0.15</v>
      </c>
      <c r="L36" s="195">
        <v>0.1</v>
      </c>
      <c r="M36" s="194"/>
      <c r="N36" s="194"/>
      <c r="O36" s="194"/>
      <c r="P36" s="84"/>
      <c r="Q36" s="84"/>
      <c r="R36" s="84"/>
      <c r="S36" s="158">
        <f t="shared" si="0"/>
        <v>1</v>
      </c>
      <c r="T36" s="356">
        <v>0.3</v>
      </c>
      <c r="U36" s="373">
        <v>0.1</v>
      </c>
      <c r="V36" s="384" t="s">
        <v>233</v>
      </c>
      <c r="W36" s="6"/>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1:60" s="3" customFormat="1" ht="19.5" customHeight="1" thickBot="1" x14ac:dyDescent="0.3">
      <c r="A37" s="381"/>
      <c r="B37" s="383"/>
      <c r="C37" s="350"/>
      <c r="D37" s="354"/>
      <c r="E37" s="354"/>
      <c r="F37" s="157" t="s">
        <v>30</v>
      </c>
      <c r="G37" s="196"/>
      <c r="H37" s="182">
        <v>0.2</v>
      </c>
      <c r="I37" s="182">
        <v>0.25</v>
      </c>
      <c r="J37" s="184">
        <v>7.4999999999999997E-2</v>
      </c>
      <c r="K37" s="184">
        <v>7.4999999999999997E-2</v>
      </c>
      <c r="L37" s="184">
        <v>0.05</v>
      </c>
      <c r="M37" s="188">
        <v>0.05</v>
      </c>
      <c r="N37" s="188">
        <v>0.1</v>
      </c>
      <c r="O37" s="188">
        <v>0.05</v>
      </c>
      <c r="P37" s="83"/>
      <c r="Q37" s="83"/>
      <c r="R37" s="83"/>
      <c r="S37" s="157">
        <f t="shared" si="0"/>
        <v>0.85000000000000009</v>
      </c>
      <c r="T37" s="357"/>
      <c r="U37" s="351"/>
      <c r="V37" s="353"/>
      <c r="W37" s="6"/>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1:60" s="3" customFormat="1" ht="127.5" customHeight="1" x14ac:dyDescent="0.25">
      <c r="A38" s="381"/>
      <c r="B38" s="383"/>
      <c r="C38" s="349" t="s">
        <v>199</v>
      </c>
      <c r="D38" s="354" t="s">
        <v>146</v>
      </c>
      <c r="E38" s="354"/>
      <c r="F38" s="158" t="s">
        <v>29</v>
      </c>
      <c r="G38" s="197">
        <v>0.2</v>
      </c>
      <c r="H38" s="182">
        <v>0.2</v>
      </c>
      <c r="I38" s="182">
        <v>0.2</v>
      </c>
      <c r="J38" s="182">
        <v>0.2</v>
      </c>
      <c r="K38" s="182">
        <v>0.1</v>
      </c>
      <c r="L38" s="182">
        <v>0.1</v>
      </c>
      <c r="M38" s="188"/>
      <c r="N38" s="188"/>
      <c r="O38" s="188"/>
      <c r="P38" s="83"/>
      <c r="Q38" s="83"/>
      <c r="R38" s="83"/>
      <c r="S38" s="158">
        <f t="shared" si="0"/>
        <v>1</v>
      </c>
      <c r="T38" s="357"/>
      <c r="U38" s="351">
        <v>0.1</v>
      </c>
      <c r="V38" s="352" t="s">
        <v>234</v>
      </c>
      <c r="W38" s="6"/>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1:60" s="3" customFormat="1" ht="127.5" customHeight="1" thickBot="1" x14ac:dyDescent="0.3">
      <c r="A39" s="381"/>
      <c r="B39" s="383"/>
      <c r="C39" s="350"/>
      <c r="D39" s="354"/>
      <c r="E39" s="354"/>
      <c r="F39" s="157" t="s">
        <v>30</v>
      </c>
      <c r="G39" s="197">
        <v>0.15</v>
      </c>
      <c r="H39" s="182">
        <v>0.15</v>
      </c>
      <c r="I39" s="182">
        <v>0.15</v>
      </c>
      <c r="J39" s="184">
        <v>0.1</v>
      </c>
      <c r="K39" s="184">
        <v>0.05</v>
      </c>
      <c r="L39" s="184">
        <v>0.05</v>
      </c>
      <c r="M39" s="188">
        <v>0.05</v>
      </c>
      <c r="N39" s="188">
        <v>0.03</v>
      </c>
      <c r="O39" s="188">
        <v>0.02</v>
      </c>
      <c r="P39" s="83"/>
      <c r="Q39" s="83"/>
      <c r="R39" s="83"/>
      <c r="S39" s="157">
        <f t="shared" si="0"/>
        <v>0.75000000000000011</v>
      </c>
      <c r="T39" s="357"/>
      <c r="U39" s="351"/>
      <c r="V39" s="353"/>
      <c r="W39" s="6"/>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1:60" s="3" customFormat="1" ht="19.5" customHeight="1" x14ac:dyDescent="0.25">
      <c r="A40" s="381"/>
      <c r="B40" s="383"/>
      <c r="C40" s="349" t="s">
        <v>200</v>
      </c>
      <c r="D40" s="354" t="s">
        <v>146</v>
      </c>
      <c r="E40" s="354"/>
      <c r="F40" s="158" t="s">
        <v>29</v>
      </c>
      <c r="G40" s="198"/>
      <c r="H40" s="188"/>
      <c r="I40" s="188"/>
      <c r="J40" s="188"/>
      <c r="K40" s="188"/>
      <c r="L40" s="182">
        <v>0.1</v>
      </c>
      <c r="M40" s="182">
        <v>0.1</v>
      </c>
      <c r="N40" s="182">
        <v>0.2</v>
      </c>
      <c r="O40" s="182">
        <v>0.2</v>
      </c>
      <c r="P40" s="19">
        <v>0.1</v>
      </c>
      <c r="Q40" s="19">
        <v>0.15</v>
      </c>
      <c r="R40" s="19">
        <v>0.15</v>
      </c>
      <c r="S40" s="158">
        <f t="shared" si="0"/>
        <v>1</v>
      </c>
      <c r="T40" s="357"/>
      <c r="U40" s="351">
        <v>0.1</v>
      </c>
      <c r="V40" s="378" t="s">
        <v>235</v>
      </c>
      <c r="W40" s="6"/>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1:60" s="3" customFormat="1" ht="19.5" customHeight="1" thickBot="1" x14ac:dyDescent="0.3">
      <c r="A41" s="381"/>
      <c r="B41" s="383"/>
      <c r="C41" s="350"/>
      <c r="D41" s="354"/>
      <c r="E41" s="354"/>
      <c r="F41" s="157" t="s">
        <v>30</v>
      </c>
      <c r="G41" s="85"/>
      <c r="H41" s="83"/>
      <c r="I41" s="83"/>
      <c r="J41" s="83"/>
      <c r="K41" s="83"/>
      <c r="L41" s="171">
        <v>0</v>
      </c>
      <c r="M41" s="19">
        <v>0</v>
      </c>
      <c r="N41" s="19">
        <v>0</v>
      </c>
      <c r="O41" s="19">
        <v>0</v>
      </c>
      <c r="P41" s="19"/>
      <c r="Q41" s="19"/>
      <c r="R41" s="19"/>
      <c r="S41" s="157">
        <f t="shared" si="0"/>
        <v>0</v>
      </c>
      <c r="T41" s="357"/>
      <c r="U41" s="351"/>
      <c r="V41" s="379"/>
      <c r="W41" s="6"/>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1:60" s="8" customFormat="1" ht="13.5" thickBot="1" x14ac:dyDescent="0.3">
      <c r="A42" s="375" t="s">
        <v>31</v>
      </c>
      <c r="B42" s="376"/>
      <c r="C42" s="376"/>
      <c r="D42" s="376"/>
      <c r="E42" s="376"/>
      <c r="F42" s="376"/>
      <c r="G42" s="376"/>
      <c r="H42" s="376"/>
      <c r="I42" s="376"/>
      <c r="J42" s="376"/>
      <c r="K42" s="376"/>
      <c r="L42" s="376"/>
      <c r="M42" s="376"/>
      <c r="N42" s="376"/>
      <c r="O42" s="376"/>
      <c r="P42" s="376"/>
      <c r="Q42" s="376"/>
      <c r="R42" s="376"/>
      <c r="S42" s="377"/>
      <c r="T42" s="82">
        <f>SUM(T8:T41)</f>
        <v>1</v>
      </c>
      <c r="U42" s="82">
        <f>SUM(U8:U41)</f>
        <v>1.0000000000000002</v>
      </c>
      <c r="V42" s="30"/>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row>
    <row r="43" spans="1:60" s="8" customFormat="1" ht="58.5" customHeight="1" x14ac:dyDescent="0.25">
      <c r="A43" s="9"/>
      <c r="B43" s="9"/>
      <c r="C43" s="14"/>
      <c r="D43" s="9"/>
      <c r="E43" s="9"/>
      <c r="F43" s="9"/>
      <c r="G43" s="10"/>
      <c r="H43" s="10"/>
      <c r="I43" s="10"/>
      <c r="J43" s="10"/>
      <c r="K43" s="10"/>
      <c r="L43" s="10"/>
      <c r="M43" s="10"/>
      <c r="N43" s="10"/>
      <c r="O43" s="10"/>
      <c r="P43" s="10"/>
      <c r="Q43" s="10"/>
      <c r="R43" s="10"/>
      <c r="S43" s="10"/>
      <c r="T43" s="11"/>
      <c r="U43" s="11"/>
      <c r="V43" s="31" t="s">
        <v>119</v>
      </c>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row>
    <row r="44" spans="1:60" x14ac:dyDescent="0.25">
      <c r="A44" s="6"/>
      <c r="B44" s="6"/>
      <c r="C44" s="15"/>
      <c r="D44" s="6"/>
      <c r="E44" s="6"/>
      <c r="F44" s="6"/>
      <c r="G44" s="6"/>
      <c r="H44" s="6"/>
      <c r="I44" s="6"/>
      <c r="J44" s="6"/>
      <c r="K44" s="6"/>
      <c r="L44" s="6"/>
      <c r="M44" s="6"/>
      <c r="N44" s="12"/>
      <c r="O44" s="12"/>
      <c r="P44" s="12"/>
      <c r="Q44" s="12"/>
      <c r="R44" s="12"/>
      <c r="S44" s="12"/>
      <c r="T44" s="12"/>
      <c r="U44" s="12"/>
    </row>
    <row r="45" spans="1:60" x14ac:dyDescent="0.25">
      <c r="A45" s="6"/>
      <c r="B45" s="6"/>
      <c r="C45" s="15"/>
      <c r="D45" s="6"/>
      <c r="E45" s="6"/>
      <c r="F45" s="6"/>
      <c r="G45" s="6"/>
      <c r="H45" s="6"/>
      <c r="I45" s="6"/>
      <c r="J45" s="6"/>
      <c r="K45" s="6"/>
      <c r="L45" s="6"/>
      <c r="M45" s="6"/>
      <c r="N45" s="12"/>
      <c r="O45" s="12"/>
      <c r="P45" s="12"/>
      <c r="Q45" s="12"/>
      <c r="R45" s="12"/>
      <c r="S45" s="12"/>
      <c r="T45" s="12"/>
      <c r="U45" s="12"/>
    </row>
    <row r="46" spans="1:60" x14ac:dyDescent="0.25">
      <c r="A46" s="6"/>
      <c r="B46" s="6"/>
      <c r="C46" s="15"/>
      <c r="D46" s="6"/>
      <c r="E46" s="6"/>
      <c r="F46" s="6"/>
      <c r="G46" s="6"/>
      <c r="H46" s="6"/>
      <c r="I46" s="6"/>
      <c r="J46" s="6"/>
      <c r="K46" s="6"/>
      <c r="L46" s="6"/>
      <c r="M46" s="6"/>
      <c r="N46" s="12"/>
      <c r="O46" s="12"/>
      <c r="P46" s="12"/>
      <c r="Q46" s="12"/>
      <c r="R46" s="12"/>
      <c r="S46" s="12"/>
      <c r="T46" s="12"/>
      <c r="U46" s="12"/>
    </row>
    <row r="47" spans="1:60" x14ac:dyDescent="0.25">
      <c r="A47" s="6"/>
      <c r="B47" s="6"/>
      <c r="C47" s="15"/>
      <c r="D47" s="6"/>
      <c r="E47" s="6"/>
      <c r="F47" s="6"/>
      <c r="G47" s="6"/>
      <c r="H47" s="6"/>
      <c r="I47" s="6"/>
      <c r="J47" s="6"/>
      <c r="K47" s="6"/>
      <c r="L47" s="6"/>
      <c r="M47" s="6"/>
      <c r="N47" s="12"/>
      <c r="O47" s="12"/>
      <c r="P47" s="12"/>
      <c r="Q47" s="12"/>
      <c r="R47" s="12"/>
      <c r="S47" s="12"/>
      <c r="T47" s="12"/>
      <c r="U47" s="12"/>
    </row>
    <row r="48" spans="1:60" x14ac:dyDescent="0.25">
      <c r="A48" s="6"/>
      <c r="B48" s="6"/>
      <c r="C48" s="15"/>
      <c r="D48" s="6"/>
      <c r="E48" s="6"/>
      <c r="F48" s="6"/>
      <c r="G48" s="6"/>
      <c r="H48" s="6"/>
      <c r="I48" s="6"/>
      <c r="J48" s="6"/>
      <c r="K48" s="6"/>
      <c r="L48" s="6"/>
      <c r="M48" s="6"/>
      <c r="N48" s="12"/>
      <c r="O48" s="12"/>
      <c r="P48" s="12"/>
      <c r="Q48" s="12"/>
      <c r="R48" s="12"/>
      <c r="S48" s="12"/>
      <c r="T48" s="12"/>
      <c r="U48" s="12"/>
    </row>
    <row r="49" spans="1:21" x14ac:dyDescent="0.25">
      <c r="A49" s="6"/>
      <c r="B49" s="6"/>
      <c r="C49" s="15"/>
      <c r="D49" s="6"/>
      <c r="E49" s="6"/>
      <c r="F49" s="6"/>
      <c r="G49" s="6"/>
      <c r="H49" s="6"/>
      <c r="I49" s="6"/>
      <c r="J49" s="6"/>
      <c r="K49" s="6"/>
      <c r="L49" s="6"/>
      <c r="M49" s="6"/>
      <c r="N49" s="12"/>
      <c r="O49" s="12"/>
      <c r="P49" s="12"/>
      <c r="Q49" s="12"/>
      <c r="R49" s="12"/>
      <c r="S49" s="12"/>
      <c r="T49" s="12"/>
      <c r="U49" s="12"/>
    </row>
    <row r="50" spans="1:21" x14ac:dyDescent="0.25">
      <c r="A50" s="6"/>
      <c r="B50" s="6"/>
      <c r="C50" s="15"/>
      <c r="D50" s="6"/>
      <c r="E50" s="6"/>
      <c r="F50" s="6"/>
      <c r="G50" s="6"/>
      <c r="H50" s="6"/>
      <c r="I50" s="6"/>
      <c r="J50" s="6"/>
      <c r="K50" s="6"/>
      <c r="L50" s="6"/>
      <c r="M50" s="6"/>
      <c r="N50" s="12"/>
      <c r="O50" s="12"/>
      <c r="P50" s="12"/>
      <c r="Q50" s="12"/>
      <c r="R50" s="12"/>
      <c r="S50" s="12"/>
      <c r="T50" s="12"/>
      <c r="U50" s="12"/>
    </row>
    <row r="51" spans="1:21" x14ac:dyDescent="0.25">
      <c r="A51" s="6"/>
      <c r="B51" s="6"/>
      <c r="C51" s="15"/>
      <c r="D51" s="6"/>
      <c r="E51" s="6"/>
      <c r="F51" s="6"/>
      <c r="G51" s="6"/>
      <c r="H51" s="6"/>
      <c r="I51" s="6"/>
      <c r="J51" s="6"/>
      <c r="K51" s="6"/>
      <c r="L51" s="6"/>
      <c r="M51" s="6"/>
      <c r="N51" s="12"/>
      <c r="O51" s="12"/>
      <c r="P51" s="12"/>
      <c r="Q51" s="12"/>
      <c r="R51" s="12"/>
      <c r="S51" s="12"/>
      <c r="T51" s="12"/>
      <c r="U51" s="12"/>
    </row>
    <row r="52" spans="1:21" x14ac:dyDescent="0.25">
      <c r="A52" s="6"/>
      <c r="B52" s="6"/>
      <c r="C52" s="15"/>
      <c r="D52" s="6"/>
      <c r="E52" s="6"/>
      <c r="F52" s="6"/>
      <c r="G52" s="6"/>
      <c r="H52" s="6"/>
      <c r="I52" s="6"/>
      <c r="J52" s="6"/>
      <c r="K52" s="6"/>
      <c r="L52" s="6"/>
      <c r="M52" s="6"/>
      <c r="N52" s="12"/>
      <c r="O52" s="12"/>
      <c r="P52" s="12"/>
      <c r="Q52" s="12"/>
      <c r="R52" s="12"/>
      <c r="S52" s="12"/>
      <c r="T52" s="12"/>
      <c r="U52" s="12"/>
    </row>
    <row r="53" spans="1:21" x14ac:dyDescent="0.25">
      <c r="A53" s="6"/>
      <c r="B53" s="6"/>
      <c r="C53" s="15"/>
      <c r="D53" s="6"/>
      <c r="E53" s="6"/>
      <c r="F53" s="6"/>
      <c r="G53" s="6"/>
      <c r="H53" s="6"/>
      <c r="I53" s="6"/>
      <c r="J53" s="6"/>
      <c r="K53" s="6"/>
      <c r="L53" s="6"/>
      <c r="M53" s="6"/>
      <c r="N53" s="12"/>
      <c r="O53" s="12"/>
      <c r="P53" s="12"/>
      <c r="Q53" s="12"/>
      <c r="R53" s="12"/>
      <c r="S53" s="12"/>
      <c r="T53" s="12"/>
      <c r="U53" s="12"/>
    </row>
    <row r="54" spans="1:21" x14ac:dyDescent="0.25">
      <c r="A54" s="6"/>
      <c r="B54" s="6"/>
      <c r="C54" s="15"/>
      <c r="D54" s="6"/>
      <c r="E54" s="6"/>
      <c r="F54" s="6"/>
      <c r="G54" s="6"/>
      <c r="H54" s="6"/>
      <c r="I54" s="6"/>
      <c r="J54" s="6"/>
      <c r="K54" s="6"/>
      <c r="L54" s="6"/>
      <c r="M54" s="6"/>
      <c r="N54" s="12"/>
      <c r="O54" s="12"/>
      <c r="P54" s="12"/>
      <c r="Q54" s="12"/>
      <c r="R54" s="12"/>
      <c r="S54" s="12"/>
      <c r="T54" s="12"/>
      <c r="U54" s="12"/>
    </row>
    <row r="55" spans="1:21" x14ac:dyDescent="0.25">
      <c r="A55" s="6"/>
      <c r="B55" s="6"/>
      <c r="C55" s="15"/>
      <c r="D55" s="6"/>
      <c r="E55" s="6"/>
      <c r="F55" s="6"/>
      <c r="G55" s="6"/>
      <c r="H55" s="6"/>
      <c r="I55" s="6"/>
      <c r="J55" s="6"/>
      <c r="K55" s="6"/>
      <c r="L55" s="6"/>
      <c r="M55" s="6"/>
      <c r="N55" s="12"/>
      <c r="O55" s="12"/>
      <c r="P55" s="12"/>
      <c r="Q55" s="12"/>
      <c r="R55" s="12"/>
      <c r="S55" s="12"/>
      <c r="T55" s="12"/>
      <c r="U55" s="12"/>
    </row>
    <row r="56" spans="1:21" x14ac:dyDescent="0.25">
      <c r="A56" s="6"/>
      <c r="B56" s="6"/>
      <c r="C56" s="15"/>
      <c r="D56" s="6"/>
      <c r="E56" s="6"/>
      <c r="F56" s="6"/>
      <c r="G56" s="6"/>
      <c r="H56" s="6"/>
      <c r="I56" s="6"/>
      <c r="J56" s="6"/>
      <c r="K56" s="6"/>
      <c r="L56" s="6"/>
      <c r="M56" s="6"/>
      <c r="N56" s="12"/>
      <c r="O56" s="12"/>
      <c r="P56" s="12"/>
      <c r="Q56" s="12"/>
      <c r="R56" s="12"/>
      <c r="S56" s="12"/>
      <c r="T56" s="12"/>
      <c r="U56" s="12"/>
    </row>
    <row r="57" spans="1:21" x14ac:dyDescent="0.25">
      <c r="A57" s="6"/>
      <c r="B57" s="6"/>
      <c r="C57" s="15"/>
      <c r="D57" s="6"/>
      <c r="E57" s="6"/>
      <c r="F57" s="6"/>
      <c r="G57" s="6"/>
      <c r="H57" s="6"/>
      <c r="I57" s="6"/>
      <c r="J57" s="6"/>
      <c r="K57" s="6"/>
      <c r="L57" s="6"/>
      <c r="M57" s="6"/>
      <c r="N57" s="12"/>
      <c r="O57" s="12"/>
      <c r="P57" s="12"/>
      <c r="Q57" s="12"/>
      <c r="R57" s="12"/>
      <c r="S57" s="12"/>
      <c r="T57" s="12"/>
      <c r="U57" s="12"/>
    </row>
    <row r="58" spans="1:21" x14ac:dyDescent="0.25">
      <c r="A58" s="6"/>
      <c r="B58" s="6"/>
      <c r="C58" s="15"/>
      <c r="D58" s="6"/>
      <c r="E58" s="6"/>
      <c r="F58" s="6"/>
      <c r="G58" s="6"/>
      <c r="H58" s="6"/>
      <c r="I58" s="6"/>
      <c r="J58" s="6"/>
      <c r="K58" s="6"/>
      <c r="L58" s="6"/>
      <c r="M58" s="6"/>
      <c r="N58" s="12"/>
      <c r="O58" s="12"/>
      <c r="P58" s="12"/>
      <c r="Q58" s="12"/>
      <c r="R58" s="12"/>
      <c r="S58" s="12"/>
      <c r="T58" s="12"/>
      <c r="U58" s="12"/>
    </row>
    <row r="59" spans="1:21" x14ac:dyDescent="0.25">
      <c r="A59" s="6"/>
      <c r="B59" s="6"/>
      <c r="C59" s="15"/>
      <c r="D59" s="6"/>
      <c r="E59" s="6"/>
      <c r="F59" s="6"/>
      <c r="G59" s="6"/>
      <c r="H59" s="6"/>
      <c r="I59" s="6"/>
      <c r="J59" s="6"/>
      <c r="K59" s="6"/>
      <c r="L59" s="6"/>
      <c r="M59" s="6"/>
      <c r="N59" s="12"/>
      <c r="O59" s="12"/>
      <c r="P59" s="12"/>
      <c r="Q59" s="12"/>
      <c r="R59" s="12"/>
      <c r="S59" s="12"/>
      <c r="T59" s="12"/>
      <c r="U59" s="12"/>
    </row>
    <row r="60" spans="1:21" x14ac:dyDescent="0.25">
      <c r="A60" s="6"/>
      <c r="B60" s="6"/>
      <c r="C60" s="15"/>
      <c r="D60" s="6"/>
      <c r="E60" s="6"/>
      <c r="F60" s="6"/>
      <c r="G60" s="6"/>
      <c r="H60" s="6"/>
      <c r="I60" s="6"/>
      <c r="J60" s="6"/>
      <c r="K60" s="6"/>
      <c r="L60" s="6"/>
      <c r="M60" s="6"/>
      <c r="N60" s="12"/>
      <c r="O60" s="12"/>
      <c r="P60" s="12"/>
      <c r="Q60" s="12"/>
      <c r="R60" s="12"/>
      <c r="S60" s="12"/>
      <c r="T60" s="12"/>
      <c r="U60" s="12"/>
    </row>
    <row r="61" spans="1:21" x14ac:dyDescent="0.25">
      <c r="A61" s="6"/>
      <c r="B61" s="6"/>
      <c r="C61" s="15"/>
      <c r="D61" s="6"/>
      <c r="E61" s="6"/>
      <c r="F61" s="6"/>
      <c r="G61" s="6"/>
      <c r="H61" s="6"/>
      <c r="I61" s="6"/>
      <c r="J61" s="6"/>
      <c r="K61" s="6"/>
      <c r="L61" s="6"/>
      <c r="M61" s="6"/>
      <c r="N61" s="12"/>
      <c r="O61" s="12"/>
      <c r="P61" s="12"/>
      <c r="Q61" s="12"/>
      <c r="R61" s="12"/>
      <c r="S61" s="12"/>
      <c r="T61" s="12"/>
      <c r="U61" s="12"/>
    </row>
    <row r="62" spans="1:21" x14ac:dyDescent="0.25">
      <c r="A62" s="6"/>
      <c r="B62" s="6"/>
      <c r="C62" s="15"/>
      <c r="D62" s="6"/>
      <c r="E62" s="6"/>
      <c r="F62" s="6"/>
      <c r="G62" s="6"/>
      <c r="H62" s="6"/>
      <c r="I62" s="6"/>
      <c r="J62" s="6"/>
      <c r="K62" s="6"/>
      <c r="L62" s="6"/>
      <c r="M62" s="6"/>
      <c r="N62" s="12"/>
      <c r="O62" s="12"/>
      <c r="P62" s="12"/>
      <c r="Q62" s="12"/>
      <c r="R62" s="12"/>
      <c r="S62" s="12"/>
      <c r="T62" s="12"/>
      <c r="U62" s="12"/>
    </row>
    <row r="63" spans="1:21" x14ac:dyDescent="0.25">
      <c r="A63" s="6"/>
      <c r="B63" s="6"/>
      <c r="C63" s="15"/>
      <c r="D63" s="6"/>
      <c r="E63" s="6"/>
      <c r="F63" s="6"/>
      <c r="G63" s="6"/>
      <c r="H63" s="6"/>
      <c r="I63" s="6"/>
      <c r="J63" s="6"/>
      <c r="K63" s="6"/>
      <c r="L63" s="6"/>
      <c r="M63" s="6"/>
      <c r="N63" s="12"/>
      <c r="O63" s="12"/>
      <c r="P63" s="12"/>
      <c r="Q63" s="12"/>
      <c r="R63" s="12"/>
      <c r="S63" s="12"/>
      <c r="T63" s="12"/>
      <c r="U63" s="12"/>
    </row>
    <row r="64" spans="1:21" x14ac:dyDescent="0.25">
      <c r="A64" s="6"/>
      <c r="B64" s="6"/>
      <c r="C64" s="15"/>
      <c r="D64" s="6"/>
      <c r="E64" s="6"/>
      <c r="F64" s="6"/>
      <c r="G64" s="6"/>
      <c r="H64" s="6"/>
      <c r="I64" s="6"/>
      <c r="J64" s="6"/>
      <c r="K64" s="6"/>
      <c r="L64" s="6"/>
      <c r="M64" s="6"/>
      <c r="N64" s="12"/>
      <c r="O64" s="12"/>
      <c r="P64" s="12"/>
      <c r="Q64" s="12"/>
      <c r="R64" s="12"/>
      <c r="S64" s="12"/>
      <c r="T64" s="12"/>
      <c r="U64" s="12"/>
    </row>
    <row r="65" spans="1:21" x14ac:dyDescent="0.25">
      <c r="A65" s="6"/>
      <c r="B65" s="6"/>
      <c r="C65" s="15"/>
      <c r="D65" s="6"/>
      <c r="E65" s="6"/>
      <c r="F65" s="6"/>
      <c r="G65" s="6"/>
      <c r="H65" s="6"/>
      <c r="I65" s="6"/>
      <c r="J65" s="6"/>
      <c r="K65" s="6"/>
      <c r="L65" s="6"/>
      <c r="M65" s="6"/>
      <c r="N65" s="12"/>
      <c r="O65" s="12"/>
      <c r="P65" s="12"/>
      <c r="Q65" s="12"/>
      <c r="R65" s="12"/>
      <c r="S65" s="12"/>
      <c r="T65" s="12"/>
      <c r="U65" s="12"/>
    </row>
    <row r="66" spans="1:21" x14ac:dyDescent="0.25">
      <c r="A66" s="6"/>
      <c r="B66" s="6"/>
      <c r="C66" s="15"/>
      <c r="D66" s="6"/>
      <c r="E66" s="6"/>
      <c r="F66" s="6"/>
      <c r="G66" s="6"/>
      <c r="H66" s="6"/>
      <c r="I66" s="6"/>
      <c r="J66" s="6"/>
      <c r="K66" s="6"/>
      <c r="L66" s="6"/>
      <c r="M66" s="6"/>
      <c r="N66" s="12"/>
      <c r="O66" s="12"/>
      <c r="P66" s="12"/>
      <c r="Q66" s="12"/>
      <c r="R66" s="12"/>
      <c r="S66" s="12"/>
      <c r="T66" s="12"/>
      <c r="U66" s="12"/>
    </row>
    <row r="67" spans="1:21" x14ac:dyDescent="0.25">
      <c r="A67" s="6"/>
      <c r="B67" s="6"/>
      <c r="C67" s="15"/>
      <c r="D67" s="6"/>
      <c r="E67" s="6"/>
      <c r="F67" s="6"/>
      <c r="G67" s="6"/>
      <c r="H67" s="6"/>
      <c r="I67" s="6"/>
      <c r="J67" s="6"/>
      <c r="K67" s="6"/>
      <c r="L67" s="6"/>
      <c r="M67" s="6"/>
      <c r="N67" s="12"/>
      <c r="O67" s="12"/>
      <c r="P67" s="12"/>
      <c r="Q67" s="12"/>
      <c r="R67" s="12"/>
      <c r="S67" s="12"/>
      <c r="T67" s="12"/>
      <c r="U67" s="12"/>
    </row>
    <row r="68" spans="1:21" x14ac:dyDescent="0.25">
      <c r="A68" s="6"/>
      <c r="B68" s="6"/>
      <c r="C68" s="15"/>
      <c r="D68" s="6"/>
      <c r="E68" s="6"/>
      <c r="F68" s="6"/>
      <c r="G68" s="6"/>
      <c r="H68" s="6"/>
      <c r="I68" s="6"/>
      <c r="J68" s="6"/>
      <c r="K68" s="6"/>
      <c r="L68" s="6"/>
      <c r="M68" s="6"/>
      <c r="N68" s="12"/>
      <c r="O68" s="12"/>
      <c r="P68" s="12"/>
      <c r="Q68" s="12"/>
      <c r="R68" s="12"/>
      <c r="S68" s="12"/>
      <c r="T68" s="12"/>
      <c r="U68" s="12"/>
    </row>
    <row r="69" spans="1:21" x14ac:dyDescent="0.25">
      <c r="A69" s="6"/>
      <c r="B69" s="6"/>
      <c r="C69" s="15"/>
      <c r="D69" s="6"/>
      <c r="E69" s="6"/>
      <c r="F69" s="6"/>
      <c r="G69" s="6"/>
      <c r="H69" s="6"/>
      <c r="I69" s="6"/>
      <c r="J69" s="6"/>
      <c r="K69" s="6"/>
      <c r="L69" s="6"/>
      <c r="M69" s="6"/>
      <c r="N69" s="12"/>
      <c r="O69" s="12"/>
      <c r="P69" s="12"/>
      <c r="Q69" s="12"/>
      <c r="R69" s="12"/>
      <c r="S69" s="12"/>
      <c r="T69" s="12"/>
      <c r="U69" s="12"/>
    </row>
    <row r="70" spans="1:21" x14ac:dyDescent="0.25">
      <c r="A70" s="6"/>
      <c r="B70" s="6"/>
      <c r="C70" s="15"/>
      <c r="D70" s="6"/>
      <c r="E70" s="6"/>
      <c r="F70" s="6"/>
      <c r="G70" s="6"/>
      <c r="H70" s="6"/>
      <c r="I70" s="6"/>
      <c r="J70" s="6"/>
      <c r="K70" s="6"/>
      <c r="L70" s="6"/>
      <c r="M70" s="6"/>
      <c r="N70" s="12"/>
      <c r="O70" s="12"/>
      <c r="P70" s="12"/>
      <c r="Q70" s="12"/>
      <c r="R70" s="12"/>
      <c r="S70" s="12"/>
      <c r="T70" s="12"/>
      <c r="U70" s="12"/>
    </row>
    <row r="71" spans="1:21" x14ac:dyDescent="0.25">
      <c r="A71" s="6"/>
      <c r="B71" s="6"/>
      <c r="C71" s="15"/>
      <c r="D71" s="6"/>
      <c r="E71" s="6"/>
      <c r="F71" s="6"/>
      <c r="G71" s="6"/>
      <c r="H71" s="6"/>
      <c r="I71" s="6"/>
      <c r="J71" s="6"/>
      <c r="K71" s="6"/>
      <c r="L71" s="6"/>
      <c r="M71" s="6"/>
      <c r="N71" s="12"/>
      <c r="O71" s="12"/>
      <c r="P71" s="12"/>
      <c r="Q71" s="12"/>
      <c r="R71" s="12"/>
      <c r="S71" s="12"/>
      <c r="T71" s="12"/>
      <c r="U71" s="12"/>
    </row>
    <row r="72" spans="1:21" x14ac:dyDescent="0.25">
      <c r="A72" s="6"/>
      <c r="B72" s="6"/>
      <c r="C72" s="15"/>
      <c r="D72" s="6"/>
      <c r="E72" s="6"/>
      <c r="F72" s="6"/>
      <c r="G72" s="6"/>
      <c r="H72" s="6"/>
      <c r="I72" s="6"/>
      <c r="J72" s="6"/>
      <c r="K72" s="6"/>
      <c r="L72" s="6"/>
      <c r="M72" s="6"/>
      <c r="N72" s="12"/>
      <c r="O72" s="12"/>
      <c r="P72" s="12"/>
      <c r="Q72" s="12"/>
      <c r="R72" s="12"/>
      <c r="S72" s="12"/>
      <c r="T72" s="12"/>
      <c r="U72" s="12"/>
    </row>
    <row r="73" spans="1:21" x14ac:dyDescent="0.25">
      <c r="A73" s="6"/>
      <c r="B73" s="6"/>
      <c r="C73" s="15"/>
      <c r="D73" s="6"/>
      <c r="E73" s="6"/>
      <c r="F73" s="6"/>
      <c r="G73" s="6"/>
      <c r="H73" s="6"/>
      <c r="I73" s="6"/>
      <c r="J73" s="6"/>
      <c r="K73" s="6"/>
      <c r="L73" s="6"/>
      <c r="M73" s="6"/>
      <c r="N73" s="12"/>
      <c r="O73" s="12"/>
      <c r="P73" s="12"/>
      <c r="Q73" s="12"/>
      <c r="R73" s="12"/>
      <c r="S73" s="12"/>
      <c r="T73" s="12"/>
      <c r="U73" s="12"/>
    </row>
    <row r="74" spans="1:21" x14ac:dyDescent="0.25">
      <c r="A74" s="6"/>
      <c r="B74" s="6"/>
      <c r="C74" s="15"/>
      <c r="D74" s="6"/>
      <c r="E74" s="6"/>
      <c r="F74" s="6"/>
      <c r="G74" s="6"/>
      <c r="H74" s="6"/>
      <c r="I74" s="6"/>
      <c r="J74" s="6"/>
      <c r="K74" s="6"/>
      <c r="L74" s="6"/>
      <c r="M74" s="6"/>
      <c r="N74" s="12"/>
      <c r="O74" s="12"/>
      <c r="P74" s="12"/>
      <c r="Q74" s="12"/>
      <c r="R74" s="12"/>
      <c r="S74" s="12"/>
      <c r="T74" s="12"/>
      <c r="U74" s="12"/>
    </row>
    <row r="75" spans="1:21" x14ac:dyDescent="0.25">
      <c r="A75" s="6"/>
      <c r="B75" s="6"/>
      <c r="C75" s="15"/>
      <c r="D75" s="6"/>
      <c r="E75" s="6"/>
      <c r="F75" s="6"/>
      <c r="G75" s="6"/>
      <c r="H75" s="6"/>
      <c r="I75" s="6"/>
      <c r="J75" s="6"/>
      <c r="K75" s="6"/>
      <c r="L75" s="6"/>
      <c r="M75" s="6"/>
      <c r="N75" s="12"/>
      <c r="O75" s="12"/>
      <c r="P75" s="12"/>
      <c r="Q75" s="12"/>
      <c r="R75" s="12"/>
      <c r="S75" s="12"/>
      <c r="T75" s="12"/>
      <c r="U75" s="12"/>
    </row>
    <row r="76" spans="1:21" x14ac:dyDescent="0.25">
      <c r="A76" s="6"/>
      <c r="B76" s="6"/>
      <c r="C76" s="15"/>
      <c r="D76" s="6"/>
      <c r="E76" s="6"/>
      <c r="F76" s="6"/>
      <c r="G76" s="6"/>
      <c r="H76" s="6"/>
      <c r="I76" s="6"/>
      <c r="J76" s="6"/>
      <c r="K76" s="6"/>
      <c r="L76" s="6"/>
      <c r="M76" s="6"/>
      <c r="N76" s="12"/>
      <c r="O76" s="12"/>
      <c r="P76" s="12"/>
      <c r="Q76" s="12"/>
      <c r="R76" s="12"/>
      <c r="S76" s="12"/>
      <c r="T76" s="12"/>
      <c r="U76" s="12"/>
    </row>
    <row r="77" spans="1:21" x14ac:dyDescent="0.25">
      <c r="A77" s="6"/>
      <c r="B77" s="6"/>
      <c r="C77" s="15"/>
      <c r="D77" s="6"/>
      <c r="E77" s="6"/>
      <c r="F77" s="6"/>
      <c r="G77" s="6"/>
      <c r="H77" s="6"/>
      <c r="I77" s="6"/>
      <c r="J77" s="6"/>
      <c r="K77" s="6"/>
      <c r="L77" s="6"/>
      <c r="M77" s="6"/>
      <c r="N77" s="12"/>
      <c r="O77" s="12"/>
      <c r="P77" s="12"/>
      <c r="Q77" s="12"/>
      <c r="R77" s="12"/>
      <c r="S77" s="12"/>
      <c r="T77" s="12"/>
      <c r="U77" s="12"/>
    </row>
    <row r="78" spans="1:21" x14ac:dyDescent="0.25">
      <c r="A78" s="6"/>
      <c r="B78" s="6"/>
      <c r="C78" s="15"/>
      <c r="D78" s="6"/>
      <c r="E78" s="6"/>
      <c r="F78" s="6"/>
      <c r="G78" s="6"/>
      <c r="H78" s="6"/>
      <c r="I78" s="6"/>
      <c r="J78" s="6"/>
      <c r="K78" s="6"/>
      <c r="L78" s="6"/>
      <c r="M78" s="6"/>
      <c r="N78" s="12"/>
      <c r="O78" s="12"/>
      <c r="P78" s="12"/>
      <c r="Q78" s="12"/>
      <c r="R78" s="12"/>
      <c r="S78" s="12"/>
      <c r="T78" s="12"/>
      <c r="U78" s="12"/>
    </row>
    <row r="79" spans="1:21" x14ac:dyDescent="0.25">
      <c r="A79" s="6"/>
      <c r="B79" s="6"/>
      <c r="C79" s="15"/>
      <c r="D79" s="6"/>
      <c r="E79" s="6"/>
      <c r="F79" s="6"/>
      <c r="G79" s="6"/>
      <c r="H79" s="6"/>
      <c r="I79" s="6"/>
      <c r="J79" s="6"/>
      <c r="K79" s="6"/>
      <c r="L79" s="6"/>
      <c r="M79" s="6"/>
      <c r="N79" s="12"/>
      <c r="O79" s="12"/>
      <c r="P79" s="12"/>
      <c r="Q79" s="12"/>
      <c r="R79" s="12"/>
      <c r="S79" s="12"/>
      <c r="T79" s="12"/>
      <c r="U79" s="12"/>
    </row>
    <row r="80" spans="1:21" x14ac:dyDescent="0.25">
      <c r="A80" s="6"/>
      <c r="B80" s="6"/>
      <c r="C80" s="15"/>
      <c r="D80" s="6"/>
      <c r="E80" s="6"/>
      <c r="F80" s="6"/>
      <c r="G80" s="6"/>
      <c r="H80" s="6"/>
      <c r="I80" s="6"/>
      <c r="J80" s="6"/>
      <c r="K80" s="6"/>
      <c r="L80" s="6"/>
      <c r="M80" s="6"/>
      <c r="N80" s="12"/>
      <c r="O80" s="12"/>
      <c r="P80" s="12"/>
      <c r="Q80" s="12"/>
      <c r="R80" s="12"/>
      <c r="S80" s="12"/>
      <c r="T80" s="12"/>
      <c r="U80" s="12"/>
    </row>
    <row r="81" spans="1:21" x14ac:dyDescent="0.25">
      <c r="A81" s="6"/>
      <c r="B81" s="6"/>
      <c r="C81" s="15"/>
      <c r="D81" s="6"/>
      <c r="E81" s="6"/>
      <c r="F81" s="6"/>
      <c r="G81" s="6"/>
      <c r="H81" s="6"/>
      <c r="I81" s="6"/>
      <c r="J81" s="6"/>
      <c r="K81" s="6"/>
      <c r="L81" s="6"/>
      <c r="M81" s="6"/>
      <c r="N81" s="12"/>
      <c r="O81" s="12"/>
      <c r="P81" s="12"/>
      <c r="Q81" s="12"/>
      <c r="R81" s="12"/>
      <c r="S81" s="12"/>
      <c r="T81" s="12"/>
      <c r="U81" s="12"/>
    </row>
    <row r="82" spans="1:21" x14ac:dyDescent="0.25">
      <c r="A82" s="6"/>
      <c r="B82" s="6"/>
      <c r="C82" s="15"/>
      <c r="D82" s="6"/>
      <c r="E82" s="6"/>
      <c r="F82" s="6"/>
      <c r="G82" s="6"/>
      <c r="H82" s="6"/>
      <c r="I82" s="6"/>
      <c r="J82" s="6"/>
      <c r="K82" s="6"/>
      <c r="L82" s="6"/>
      <c r="M82" s="6"/>
      <c r="N82" s="12"/>
      <c r="O82" s="12"/>
      <c r="P82" s="12"/>
      <c r="Q82" s="12"/>
      <c r="R82" s="12"/>
      <c r="S82" s="12"/>
      <c r="T82" s="12"/>
      <c r="U82" s="12"/>
    </row>
    <row r="83" spans="1:21" x14ac:dyDescent="0.25">
      <c r="A83" s="6"/>
      <c r="B83" s="6"/>
      <c r="C83" s="15"/>
      <c r="D83" s="6"/>
      <c r="E83" s="6"/>
      <c r="F83" s="6"/>
      <c r="G83" s="6"/>
      <c r="H83" s="6"/>
      <c r="I83" s="6"/>
      <c r="J83" s="6"/>
      <c r="K83" s="6"/>
      <c r="L83" s="6"/>
      <c r="M83" s="6"/>
      <c r="N83" s="12"/>
      <c r="O83" s="12"/>
      <c r="P83" s="12"/>
      <c r="Q83" s="12"/>
      <c r="R83" s="12"/>
      <c r="S83" s="12"/>
      <c r="T83" s="12"/>
      <c r="U83" s="12"/>
    </row>
    <row r="84" spans="1:21" x14ac:dyDescent="0.25">
      <c r="A84" s="6"/>
      <c r="B84" s="6"/>
      <c r="C84" s="15"/>
      <c r="D84" s="6"/>
      <c r="E84" s="6"/>
      <c r="F84" s="6"/>
      <c r="G84" s="6"/>
      <c r="H84" s="6"/>
      <c r="I84" s="6"/>
      <c r="J84" s="6"/>
      <c r="K84" s="6"/>
      <c r="L84" s="6"/>
      <c r="M84" s="6"/>
      <c r="N84" s="12"/>
      <c r="O84" s="12"/>
      <c r="P84" s="12"/>
      <c r="Q84" s="12"/>
      <c r="R84" s="12"/>
      <c r="S84" s="12"/>
      <c r="T84" s="12"/>
      <c r="U84" s="12"/>
    </row>
    <row r="85" spans="1:21" x14ac:dyDescent="0.25">
      <c r="A85" s="6"/>
      <c r="B85" s="6"/>
      <c r="C85" s="15"/>
      <c r="D85" s="6"/>
      <c r="E85" s="6"/>
      <c r="F85" s="6"/>
      <c r="G85" s="6"/>
      <c r="H85" s="6"/>
      <c r="I85" s="6"/>
      <c r="J85" s="6"/>
      <c r="K85" s="6"/>
      <c r="L85" s="6"/>
      <c r="M85" s="6"/>
      <c r="N85" s="12"/>
      <c r="O85" s="12"/>
      <c r="P85" s="12"/>
      <c r="Q85" s="12"/>
      <c r="R85" s="12"/>
      <c r="S85" s="12"/>
      <c r="T85" s="12"/>
      <c r="U85" s="12"/>
    </row>
    <row r="86" spans="1:21" x14ac:dyDescent="0.25">
      <c r="A86" s="6"/>
      <c r="B86" s="6"/>
      <c r="C86" s="15"/>
      <c r="D86" s="6"/>
      <c r="E86" s="6"/>
      <c r="F86" s="6"/>
      <c r="G86" s="6"/>
      <c r="H86" s="6"/>
      <c r="I86" s="6"/>
      <c r="J86" s="6"/>
      <c r="K86" s="6"/>
      <c r="L86" s="6"/>
      <c r="M86" s="6"/>
      <c r="N86" s="12"/>
      <c r="O86" s="12"/>
      <c r="P86" s="12"/>
      <c r="Q86" s="12"/>
      <c r="R86" s="12"/>
      <c r="S86" s="12"/>
      <c r="T86" s="12"/>
      <c r="U86" s="12"/>
    </row>
    <row r="87" spans="1:21" x14ac:dyDescent="0.25">
      <c r="A87" s="6"/>
      <c r="B87" s="6"/>
      <c r="C87" s="15"/>
      <c r="D87" s="6"/>
      <c r="E87" s="6"/>
      <c r="F87" s="6"/>
      <c r="G87" s="6"/>
      <c r="H87" s="6"/>
      <c r="I87" s="6"/>
      <c r="J87" s="6"/>
      <c r="K87" s="6"/>
      <c r="L87" s="6"/>
      <c r="M87" s="6"/>
      <c r="N87" s="12"/>
      <c r="O87" s="12"/>
      <c r="P87" s="12"/>
      <c r="Q87" s="12"/>
      <c r="R87" s="12"/>
      <c r="S87" s="12"/>
      <c r="T87" s="12"/>
      <c r="U87" s="12"/>
    </row>
    <row r="88" spans="1:21" x14ac:dyDescent="0.25">
      <c r="A88" s="6"/>
      <c r="B88" s="6"/>
      <c r="C88" s="15"/>
      <c r="D88" s="6"/>
      <c r="E88" s="6"/>
      <c r="F88" s="6"/>
      <c r="G88" s="6"/>
      <c r="H88" s="6"/>
      <c r="I88" s="6"/>
      <c r="J88" s="6"/>
      <c r="K88" s="6"/>
      <c r="L88" s="6"/>
      <c r="M88" s="6"/>
      <c r="N88" s="12"/>
      <c r="O88" s="12"/>
      <c r="P88" s="12"/>
      <c r="Q88" s="12"/>
      <c r="R88" s="12"/>
      <c r="S88" s="12"/>
      <c r="T88" s="12"/>
      <c r="U88" s="12"/>
    </row>
    <row r="89" spans="1:21" x14ac:dyDescent="0.25">
      <c r="A89" s="6"/>
      <c r="B89" s="6"/>
      <c r="C89" s="15"/>
      <c r="D89" s="6"/>
      <c r="E89" s="6"/>
      <c r="F89" s="6"/>
      <c r="G89" s="6"/>
      <c r="H89" s="6"/>
      <c r="I89" s="6"/>
      <c r="J89" s="6"/>
      <c r="K89" s="6"/>
      <c r="L89" s="6"/>
      <c r="M89" s="6"/>
      <c r="N89" s="12"/>
      <c r="O89" s="12"/>
      <c r="P89" s="12"/>
      <c r="Q89" s="12"/>
      <c r="R89" s="12"/>
      <c r="S89" s="12"/>
      <c r="T89" s="12"/>
      <c r="U89" s="12"/>
    </row>
    <row r="90" spans="1:21" x14ac:dyDescent="0.25">
      <c r="A90" s="6"/>
      <c r="B90" s="6"/>
      <c r="C90" s="15"/>
      <c r="D90" s="6"/>
      <c r="E90" s="6"/>
      <c r="F90" s="6"/>
      <c r="G90" s="6"/>
      <c r="H90" s="6"/>
      <c r="I90" s="6"/>
      <c r="J90" s="6"/>
      <c r="K90" s="6"/>
      <c r="L90" s="6"/>
      <c r="M90" s="6"/>
      <c r="N90" s="12"/>
      <c r="O90" s="12"/>
      <c r="P90" s="12"/>
      <c r="Q90" s="12"/>
      <c r="R90" s="12"/>
      <c r="S90" s="12"/>
      <c r="T90" s="12"/>
      <c r="U90" s="12"/>
    </row>
    <row r="91" spans="1:21" x14ac:dyDescent="0.25">
      <c r="A91" s="6"/>
      <c r="B91" s="6"/>
      <c r="C91" s="15"/>
      <c r="D91" s="6"/>
      <c r="E91" s="6"/>
      <c r="F91" s="6"/>
      <c r="G91" s="6"/>
      <c r="H91" s="6"/>
      <c r="I91" s="6"/>
      <c r="J91" s="6"/>
      <c r="K91" s="6"/>
      <c r="L91" s="6"/>
      <c r="M91" s="6"/>
      <c r="N91" s="12"/>
      <c r="O91" s="12"/>
      <c r="P91" s="12"/>
      <c r="Q91" s="12"/>
      <c r="R91" s="12"/>
      <c r="S91" s="12"/>
      <c r="T91" s="12"/>
      <c r="U91" s="12"/>
    </row>
    <row r="92" spans="1:21" x14ac:dyDescent="0.25">
      <c r="A92" s="6"/>
      <c r="B92" s="6"/>
      <c r="C92" s="15"/>
      <c r="D92" s="6"/>
      <c r="E92" s="6"/>
      <c r="F92" s="6"/>
      <c r="G92" s="6"/>
      <c r="H92" s="6"/>
      <c r="I92" s="6"/>
      <c r="J92" s="6"/>
      <c r="K92" s="6"/>
      <c r="L92" s="6"/>
      <c r="M92" s="6"/>
      <c r="N92" s="12"/>
      <c r="O92" s="12"/>
      <c r="P92" s="12"/>
      <c r="Q92" s="12"/>
      <c r="R92" s="12"/>
      <c r="S92" s="12"/>
      <c r="T92" s="12"/>
      <c r="U92" s="12"/>
    </row>
    <row r="93" spans="1:21" x14ac:dyDescent="0.25">
      <c r="A93" s="6"/>
      <c r="B93" s="6"/>
      <c r="C93" s="15"/>
      <c r="D93" s="6"/>
      <c r="E93" s="6"/>
      <c r="F93" s="6"/>
      <c r="G93" s="6"/>
      <c r="H93" s="6"/>
      <c r="I93" s="6"/>
      <c r="J93" s="6"/>
      <c r="K93" s="6"/>
      <c r="L93" s="6"/>
      <c r="M93" s="6"/>
      <c r="N93" s="12"/>
      <c r="O93" s="12"/>
      <c r="P93" s="12"/>
      <c r="Q93" s="12"/>
      <c r="R93" s="12"/>
      <c r="S93" s="12"/>
      <c r="T93" s="12"/>
      <c r="U93" s="12"/>
    </row>
    <row r="94" spans="1:21" x14ac:dyDescent="0.25">
      <c r="A94" s="6"/>
      <c r="B94" s="6"/>
      <c r="C94" s="15"/>
      <c r="D94" s="6"/>
      <c r="E94" s="6"/>
      <c r="F94" s="6"/>
      <c r="G94" s="6"/>
      <c r="H94" s="6"/>
      <c r="I94" s="6"/>
      <c r="J94" s="6"/>
      <c r="K94" s="6"/>
      <c r="L94" s="6"/>
      <c r="M94" s="6"/>
      <c r="N94" s="12"/>
      <c r="O94" s="12"/>
      <c r="P94" s="12"/>
      <c r="Q94" s="12"/>
      <c r="R94" s="12"/>
      <c r="S94" s="12"/>
      <c r="T94" s="12"/>
      <c r="U94" s="12"/>
    </row>
    <row r="95" spans="1:21" x14ac:dyDescent="0.25">
      <c r="A95" s="6"/>
      <c r="B95" s="6"/>
      <c r="C95" s="15"/>
      <c r="D95" s="6"/>
      <c r="E95" s="6"/>
      <c r="F95" s="6"/>
      <c r="G95" s="6"/>
      <c r="H95" s="6"/>
      <c r="I95" s="6"/>
      <c r="J95" s="6"/>
      <c r="K95" s="6"/>
      <c r="L95" s="6"/>
      <c r="M95" s="6"/>
      <c r="N95" s="12"/>
      <c r="O95" s="12"/>
      <c r="P95" s="12"/>
      <c r="Q95" s="12"/>
      <c r="R95" s="12"/>
      <c r="S95" s="12"/>
      <c r="T95" s="12"/>
      <c r="U95" s="12"/>
    </row>
    <row r="96" spans="1:21" x14ac:dyDescent="0.25">
      <c r="A96" s="6"/>
      <c r="B96" s="6"/>
      <c r="C96" s="15"/>
      <c r="D96" s="6"/>
      <c r="E96" s="6"/>
      <c r="F96" s="6"/>
      <c r="G96" s="6"/>
      <c r="H96" s="6"/>
      <c r="I96" s="6"/>
      <c r="J96" s="6"/>
      <c r="K96" s="6"/>
      <c r="L96" s="6"/>
      <c r="M96" s="6"/>
      <c r="N96" s="12"/>
      <c r="O96" s="12"/>
      <c r="P96" s="12"/>
      <c r="Q96" s="12"/>
      <c r="R96" s="12"/>
      <c r="S96" s="12"/>
      <c r="T96" s="12"/>
      <c r="U96" s="12"/>
    </row>
    <row r="97" spans="1:21" x14ac:dyDescent="0.25">
      <c r="A97" s="6"/>
      <c r="B97" s="6"/>
      <c r="C97" s="15"/>
      <c r="D97" s="6"/>
      <c r="E97" s="6"/>
      <c r="F97" s="6"/>
      <c r="G97" s="6"/>
      <c r="H97" s="6"/>
      <c r="I97" s="6"/>
      <c r="J97" s="6"/>
      <c r="K97" s="6"/>
      <c r="L97" s="6"/>
      <c r="M97" s="6"/>
      <c r="N97" s="12"/>
      <c r="O97" s="12"/>
      <c r="P97" s="12"/>
      <c r="Q97" s="12"/>
      <c r="R97" s="12"/>
      <c r="S97" s="12"/>
      <c r="T97" s="12"/>
      <c r="U97" s="12"/>
    </row>
    <row r="98" spans="1:21" x14ac:dyDescent="0.25">
      <c r="A98" s="6"/>
      <c r="B98" s="6"/>
      <c r="C98" s="15"/>
      <c r="D98" s="6"/>
      <c r="E98" s="6"/>
      <c r="F98" s="6"/>
      <c r="G98" s="6"/>
      <c r="H98" s="6"/>
      <c r="I98" s="6"/>
      <c r="J98" s="6"/>
      <c r="K98" s="6"/>
      <c r="L98" s="6"/>
      <c r="M98" s="6"/>
      <c r="N98" s="12"/>
      <c r="O98" s="12"/>
      <c r="P98" s="12"/>
      <c r="Q98" s="12"/>
      <c r="R98" s="12"/>
      <c r="S98" s="12"/>
      <c r="T98" s="12"/>
      <c r="U98" s="12"/>
    </row>
    <row r="99" spans="1:21" x14ac:dyDescent="0.25">
      <c r="A99" s="6"/>
      <c r="B99" s="6"/>
      <c r="C99" s="15"/>
      <c r="D99" s="6"/>
      <c r="E99" s="6"/>
      <c r="F99" s="6"/>
      <c r="G99" s="6"/>
      <c r="H99" s="6"/>
      <c r="I99" s="6"/>
      <c r="J99" s="6"/>
      <c r="K99" s="6"/>
      <c r="L99" s="6"/>
      <c r="M99" s="6"/>
      <c r="N99" s="12"/>
      <c r="O99" s="12"/>
      <c r="P99" s="12"/>
      <c r="Q99" s="12"/>
      <c r="R99" s="12"/>
      <c r="S99" s="12"/>
      <c r="T99" s="12"/>
      <c r="U99" s="12"/>
    </row>
    <row r="100" spans="1:21" x14ac:dyDescent="0.25">
      <c r="A100" s="6"/>
      <c r="B100" s="6"/>
      <c r="C100" s="15"/>
      <c r="D100" s="6"/>
      <c r="E100" s="6"/>
      <c r="F100" s="6"/>
      <c r="G100" s="6"/>
      <c r="H100" s="6"/>
      <c r="I100" s="6"/>
      <c r="J100" s="6"/>
      <c r="K100" s="6"/>
      <c r="L100" s="6"/>
      <c r="M100" s="6"/>
      <c r="N100" s="12"/>
      <c r="O100" s="12"/>
      <c r="P100" s="12"/>
      <c r="Q100" s="12"/>
      <c r="R100" s="12"/>
      <c r="S100" s="12"/>
      <c r="T100" s="12"/>
      <c r="U100" s="12"/>
    </row>
    <row r="101" spans="1:21" x14ac:dyDescent="0.25">
      <c r="A101" s="6"/>
      <c r="B101" s="6"/>
      <c r="C101" s="15"/>
      <c r="D101" s="6"/>
      <c r="E101" s="6"/>
      <c r="F101" s="6"/>
      <c r="G101" s="6"/>
      <c r="H101" s="6"/>
      <c r="I101" s="6"/>
      <c r="J101" s="6"/>
      <c r="K101" s="6"/>
      <c r="L101" s="6"/>
      <c r="M101" s="6"/>
      <c r="N101" s="12"/>
      <c r="O101" s="12"/>
      <c r="P101" s="12"/>
      <c r="Q101" s="12"/>
      <c r="R101" s="12"/>
      <c r="S101" s="12"/>
      <c r="T101" s="12"/>
      <c r="U101" s="12"/>
    </row>
    <row r="102" spans="1:21" x14ac:dyDescent="0.25">
      <c r="A102" s="6"/>
      <c r="B102" s="6"/>
      <c r="C102" s="15"/>
      <c r="D102" s="6"/>
      <c r="E102" s="6"/>
      <c r="F102" s="6"/>
      <c r="G102" s="6"/>
      <c r="H102" s="6"/>
      <c r="I102" s="6"/>
      <c r="J102" s="6"/>
      <c r="K102" s="6"/>
      <c r="L102" s="6"/>
      <c r="M102" s="6"/>
      <c r="N102" s="12"/>
      <c r="O102" s="12"/>
      <c r="P102" s="12"/>
      <c r="Q102" s="12"/>
      <c r="R102" s="12"/>
      <c r="S102" s="12"/>
      <c r="T102" s="12"/>
      <c r="U102" s="12"/>
    </row>
    <row r="103" spans="1:21" x14ac:dyDescent="0.25">
      <c r="A103" s="6"/>
      <c r="B103" s="6"/>
      <c r="C103" s="15"/>
      <c r="D103" s="6"/>
      <c r="E103" s="6"/>
      <c r="F103" s="6"/>
      <c r="G103" s="6"/>
      <c r="H103" s="6"/>
      <c r="I103" s="6"/>
      <c r="J103" s="6"/>
      <c r="K103" s="6"/>
      <c r="L103" s="6"/>
      <c r="M103" s="6"/>
      <c r="N103" s="12"/>
      <c r="O103" s="12"/>
      <c r="P103" s="12"/>
      <c r="Q103" s="12"/>
      <c r="R103" s="12"/>
      <c r="S103" s="12"/>
      <c r="T103" s="12"/>
      <c r="U103" s="12"/>
    </row>
    <row r="104" spans="1:21" x14ac:dyDescent="0.25">
      <c r="A104" s="6"/>
      <c r="B104" s="6"/>
      <c r="C104" s="15"/>
      <c r="D104" s="6"/>
      <c r="E104" s="6"/>
      <c r="F104" s="6"/>
      <c r="G104" s="6"/>
      <c r="H104" s="6"/>
      <c r="I104" s="6"/>
      <c r="J104" s="6"/>
      <c r="K104" s="6"/>
      <c r="L104" s="6"/>
      <c r="M104" s="6"/>
      <c r="N104" s="12"/>
      <c r="O104" s="12"/>
      <c r="P104" s="12"/>
      <c r="Q104" s="12"/>
      <c r="R104" s="12"/>
      <c r="S104" s="12"/>
      <c r="T104" s="12"/>
      <c r="U104" s="12"/>
    </row>
    <row r="105" spans="1:21" x14ac:dyDescent="0.25">
      <c r="A105" s="6"/>
      <c r="B105" s="6"/>
      <c r="C105" s="15"/>
      <c r="D105" s="6"/>
      <c r="E105" s="6"/>
      <c r="F105" s="6"/>
      <c r="G105" s="6"/>
      <c r="H105" s="6"/>
      <c r="I105" s="6"/>
      <c r="J105" s="6"/>
      <c r="K105" s="6"/>
      <c r="L105" s="6"/>
      <c r="M105" s="6"/>
      <c r="N105" s="12"/>
      <c r="O105" s="12"/>
      <c r="P105" s="12"/>
      <c r="Q105" s="12"/>
      <c r="R105" s="12"/>
      <c r="S105" s="12"/>
      <c r="T105" s="12"/>
      <c r="U105" s="12"/>
    </row>
    <row r="106" spans="1:21" x14ac:dyDescent="0.25">
      <c r="A106" s="6"/>
      <c r="B106" s="6"/>
      <c r="C106" s="15"/>
      <c r="D106" s="6"/>
      <c r="E106" s="6"/>
      <c r="F106" s="6"/>
      <c r="G106" s="6"/>
      <c r="H106" s="6"/>
      <c r="I106" s="6"/>
      <c r="J106" s="6"/>
      <c r="K106" s="6"/>
      <c r="L106" s="6"/>
      <c r="M106" s="6"/>
      <c r="N106" s="12"/>
      <c r="O106" s="12"/>
      <c r="P106" s="12"/>
      <c r="Q106" s="12"/>
      <c r="R106" s="12"/>
      <c r="S106" s="12"/>
      <c r="T106" s="12"/>
      <c r="U106" s="12"/>
    </row>
    <row r="107" spans="1:21" x14ac:dyDescent="0.25">
      <c r="A107" s="6"/>
      <c r="B107" s="6"/>
      <c r="C107" s="15"/>
      <c r="D107" s="6"/>
      <c r="E107" s="6"/>
      <c r="F107" s="6"/>
      <c r="G107" s="6"/>
      <c r="H107" s="6"/>
      <c r="I107" s="6"/>
      <c r="J107" s="6"/>
      <c r="K107" s="6"/>
      <c r="L107" s="6"/>
      <c r="M107" s="6"/>
      <c r="N107" s="12"/>
      <c r="O107" s="12"/>
      <c r="P107" s="12"/>
      <c r="Q107" s="12"/>
      <c r="R107" s="12"/>
      <c r="S107" s="12"/>
      <c r="T107" s="12"/>
      <c r="U107" s="12"/>
    </row>
    <row r="108" spans="1:21" x14ac:dyDescent="0.25">
      <c r="A108" s="6"/>
      <c r="B108" s="6"/>
      <c r="C108" s="15"/>
      <c r="D108" s="6"/>
      <c r="E108" s="6"/>
      <c r="F108" s="6"/>
      <c r="G108" s="6"/>
      <c r="H108" s="6"/>
      <c r="I108" s="6"/>
      <c r="J108" s="6"/>
      <c r="K108" s="6"/>
      <c r="L108" s="6"/>
      <c r="M108" s="6"/>
      <c r="N108" s="12"/>
      <c r="O108" s="12"/>
      <c r="P108" s="12"/>
      <c r="Q108" s="12"/>
      <c r="R108" s="12"/>
      <c r="S108" s="12"/>
      <c r="T108" s="12"/>
      <c r="U108" s="12"/>
    </row>
    <row r="109" spans="1:21" x14ac:dyDescent="0.25">
      <c r="A109" s="6"/>
      <c r="B109" s="6"/>
      <c r="C109" s="15"/>
      <c r="D109" s="6"/>
      <c r="E109" s="6"/>
      <c r="F109" s="6"/>
      <c r="G109" s="6"/>
      <c r="H109" s="6"/>
      <c r="I109" s="6"/>
      <c r="J109" s="6"/>
      <c r="K109" s="6"/>
      <c r="L109" s="6"/>
      <c r="M109" s="6"/>
      <c r="N109" s="12"/>
      <c r="O109" s="12"/>
      <c r="P109" s="12"/>
      <c r="Q109" s="12"/>
      <c r="R109" s="12"/>
      <c r="S109" s="12"/>
      <c r="T109" s="12"/>
      <c r="U109" s="12"/>
    </row>
    <row r="110" spans="1:21" x14ac:dyDescent="0.25">
      <c r="A110" s="6"/>
      <c r="B110" s="6"/>
      <c r="C110" s="15"/>
      <c r="D110" s="6"/>
      <c r="E110" s="6"/>
      <c r="F110" s="6"/>
      <c r="G110" s="6"/>
      <c r="H110" s="6"/>
      <c r="I110" s="6"/>
      <c r="J110" s="6"/>
      <c r="K110" s="6"/>
      <c r="L110" s="6"/>
      <c r="M110" s="6"/>
      <c r="N110" s="12"/>
      <c r="O110" s="12"/>
      <c r="P110" s="12"/>
      <c r="Q110" s="12"/>
      <c r="R110" s="12"/>
      <c r="S110" s="12"/>
      <c r="T110" s="12"/>
      <c r="U110" s="12"/>
    </row>
    <row r="111" spans="1:21" x14ac:dyDescent="0.25">
      <c r="A111" s="6"/>
      <c r="B111" s="6"/>
      <c r="C111" s="15"/>
      <c r="D111" s="6"/>
      <c r="E111" s="6"/>
      <c r="F111" s="6"/>
      <c r="G111" s="6"/>
      <c r="H111" s="6"/>
      <c r="I111" s="6"/>
      <c r="J111" s="6"/>
      <c r="K111" s="6"/>
      <c r="L111" s="6"/>
      <c r="M111" s="6"/>
      <c r="N111" s="12"/>
      <c r="O111" s="12"/>
      <c r="P111" s="12"/>
      <c r="Q111" s="12"/>
      <c r="R111" s="12"/>
      <c r="S111" s="12"/>
      <c r="T111" s="12"/>
      <c r="U111" s="12"/>
    </row>
    <row r="112" spans="1:21" x14ac:dyDescent="0.25">
      <c r="C112" s="15"/>
      <c r="D112" s="6"/>
      <c r="E112" s="6"/>
      <c r="F112" s="6"/>
      <c r="G112" s="6"/>
      <c r="H112" s="6"/>
      <c r="I112" s="6"/>
      <c r="J112" s="6"/>
      <c r="K112" s="6"/>
      <c r="L112" s="6"/>
      <c r="M112" s="6"/>
      <c r="N112" s="12"/>
    </row>
    <row r="113" spans="3:14" x14ac:dyDescent="0.25">
      <c r="C113" s="15"/>
      <c r="D113" s="6"/>
      <c r="E113" s="6"/>
      <c r="F113" s="6"/>
      <c r="G113" s="6"/>
      <c r="H113" s="6"/>
      <c r="I113" s="6"/>
      <c r="J113" s="6"/>
      <c r="K113" s="6"/>
      <c r="L113" s="6"/>
      <c r="M113" s="6"/>
      <c r="N113" s="12"/>
    </row>
    <row r="114" spans="3:14" x14ac:dyDescent="0.25">
      <c r="C114" s="15"/>
      <c r="D114" s="6"/>
      <c r="E114" s="6"/>
      <c r="F114" s="6"/>
      <c r="G114" s="6"/>
      <c r="H114" s="6"/>
      <c r="I114" s="6"/>
      <c r="J114" s="6"/>
      <c r="K114" s="6"/>
      <c r="L114" s="6"/>
      <c r="M114" s="6"/>
      <c r="N114" s="12"/>
    </row>
    <row r="115" spans="3:14" x14ac:dyDescent="0.25">
      <c r="C115" s="15"/>
      <c r="D115" s="6"/>
      <c r="E115" s="6"/>
      <c r="F115" s="6"/>
      <c r="G115" s="6"/>
      <c r="H115" s="6"/>
      <c r="I115" s="6"/>
      <c r="J115" s="6"/>
      <c r="K115" s="6"/>
      <c r="L115" s="6"/>
      <c r="M115" s="6"/>
      <c r="N115" s="12"/>
    </row>
  </sheetData>
  <autoFilter ref="A7:BH43" xr:uid="{00000000-0009-0000-0000-000002000000}"/>
  <mergeCells count="106">
    <mergeCell ref="D26:D27"/>
    <mergeCell ref="E26:E27"/>
    <mergeCell ref="D28:D29"/>
    <mergeCell ref="E28:E29"/>
    <mergeCell ref="C28:C29"/>
    <mergeCell ref="E18:E19"/>
    <mergeCell ref="D10:D11"/>
    <mergeCell ref="E10:E11"/>
    <mergeCell ref="V10:V11"/>
    <mergeCell ref="C20:C21"/>
    <mergeCell ref="C22:C23"/>
    <mergeCell ref="C24:C25"/>
    <mergeCell ref="C18:C19"/>
    <mergeCell ref="D20:D21"/>
    <mergeCell ref="D18:D19"/>
    <mergeCell ref="T6:U6"/>
    <mergeCell ref="A1:B4"/>
    <mergeCell ref="C1:V1"/>
    <mergeCell ref="C2:V2"/>
    <mergeCell ref="D3:V3"/>
    <mergeCell ref="D4:V4"/>
    <mergeCell ref="V6:V7"/>
    <mergeCell ref="C6:C7"/>
    <mergeCell ref="D6:E6"/>
    <mergeCell ref="F6:S6"/>
    <mergeCell ref="A6:A7"/>
    <mergeCell ref="B6:B7"/>
    <mergeCell ref="B8:B13"/>
    <mergeCell ref="E8:E9"/>
    <mergeCell ref="T8:T13"/>
    <mergeCell ref="V8:V9"/>
    <mergeCell ref="V12:V13"/>
    <mergeCell ref="U8:U9"/>
    <mergeCell ref="U12:U13"/>
    <mergeCell ref="C8:C9"/>
    <mergeCell ref="D8:D9"/>
    <mergeCell ref="U10:U11"/>
    <mergeCell ref="C10:C11"/>
    <mergeCell ref="D12:D13"/>
    <mergeCell ref="E12:E13"/>
    <mergeCell ref="C12:C13"/>
    <mergeCell ref="A42:S42"/>
    <mergeCell ref="V38:V39"/>
    <mergeCell ref="V40:V41"/>
    <mergeCell ref="U38:U39"/>
    <mergeCell ref="U40:U41"/>
    <mergeCell ref="A36:A41"/>
    <mergeCell ref="B36:B41"/>
    <mergeCell ref="C36:C37"/>
    <mergeCell ref="C38:C39"/>
    <mergeCell ref="V36:V37"/>
    <mergeCell ref="U36:U37"/>
    <mergeCell ref="C40:C41"/>
    <mergeCell ref="D40:D41"/>
    <mergeCell ref="E36:E37"/>
    <mergeCell ref="E38:E39"/>
    <mergeCell ref="E40:E41"/>
    <mergeCell ref="T36:T41"/>
    <mergeCell ref="C30:C31"/>
    <mergeCell ref="D36:D37"/>
    <mergeCell ref="D38:D39"/>
    <mergeCell ref="B14:B35"/>
    <mergeCell ref="A8:A35"/>
    <mergeCell ref="D14:D15"/>
    <mergeCell ref="E14:E15"/>
    <mergeCell ref="C26:C27"/>
    <mergeCell ref="V30:V31"/>
    <mergeCell ref="V32:V33"/>
    <mergeCell ref="V34:V35"/>
    <mergeCell ref="U14:U15"/>
    <mergeCell ref="U16:U17"/>
    <mergeCell ref="U30:U31"/>
    <mergeCell ref="U32:U33"/>
    <mergeCell ref="C32:C33"/>
    <mergeCell ref="D16:D17"/>
    <mergeCell ref="E16:E17"/>
    <mergeCell ref="D30:D31"/>
    <mergeCell ref="E30:E31"/>
    <mergeCell ref="D32:D33"/>
    <mergeCell ref="E32:E33"/>
    <mergeCell ref="C14:C15"/>
    <mergeCell ref="C16:C17"/>
    <mergeCell ref="C34:C35"/>
    <mergeCell ref="U18:U19"/>
    <mergeCell ref="V18:V19"/>
    <mergeCell ref="D34:D35"/>
    <mergeCell ref="E34:E35"/>
    <mergeCell ref="V22:V23"/>
    <mergeCell ref="T14:T35"/>
    <mergeCell ref="V14:V15"/>
    <mergeCell ref="V16:V17"/>
    <mergeCell ref="D24:D25"/>
    <mergeCell ref="E24:E25"/>
    <mergeCell ref="U24:U25"/>
    <mergeCell ref="E20:E21"/>
    <mergeCell ref="U20:U21"/>
    <mergeCell ref="V20:V21"/>
    <mergeCell ref="D22:D23"/>
    <mergeCell ref="E22:E23"/>
    <mergeCell ref="U22:U23"/>
    <mergeCell ref="U34:U35"/>
    <mergeCell ref="U26:U27"/>
    <mergeCell ref="V26:V27"/>
    <mergeCell ref="U28:U29"/>
    <mergeCell ref="V28:V29"/>
    <mergeCell ref="V24:V25"/>
  </mergeCells>
  <printOptions horizontalCentered="1" verticalCentered="1"/>
  <pageMargins left="0" right="0" top="0.55118110236220474" bottom="0" header="0.31496062992125984" footer="0"/>
  <pageSetup scale="40"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8"/>
  <sheetViews>
    <sheetView topLeftCell="J1" workbookViewId="0">
      <selection activeCell="I51" sqref="I51"/>
    </sheetView>
  </sheetViews>
  <sheetFormatPr baseColWidth="10" defaultRowHeight="15" x14ac:dyDescent="0.25"/>
  <cols>
    <col min="5" max="7" width="11.42578125" customWidth="1"/>
    <col min="8" max="8" width="11.7109375" customWidth="1"/>
    <col min="9" max="10" width="11.42578125" customWidth="1"/>
    <col min="11" max="11" width="11.7109375" customWidth="1"/>
    <col min="12" max="12" width="12.85546875" bestFit="1" customWidth="1"/>
    <col min="13" max="13" width="9.42578125" customWidth="1"/>
  </cols>
  <sheetData>
    <row r="1" spans="1:24" x14ac:dyDescent="0.25">
      <c r="A1" s="454"/>
      <c r="B1" s="455"/>
      <c r="C1" s="455"/>
      <c r="D1" s="456"/>
      <c r="E1" s="460" t="s">
        <v>0</v>
      </c>
      <c r="F1" s="461"/>
      <c r="G1" s="461"/>
      <c r="H1" s="461"/>
      <c r="I1" s="461"/>
      <c r="J1" s="461"/>
      <c r="K1" s="461"/>
      <c r="L1" s="461"/>
      <c r="M1" s="461"/>
      <c r="N1" s="461"/>
      <c r="O1" s="461"/>
      <c r="P1" s="461"/>
      <c r="Q1" s="461"/>
      <c r="R1" s="461"/>
      <c r="S1" s="461"/>
      <c r="T1" s="461"/>
      <c r="U1" s="461"/>
      <c r="V1" s="461"/>
      <c r="W1" s="461"/>
      <c r="X1" s="462"/>
    </row>
    <row r="2" spans="1:24" x14ac:dyDescent="0.25">
      <c r="A2" s="457"/>
      <c r="B2" s="458"/>
      <c r="C2" s="458"/>
      <c r="D2" s="459"/>
      <c r="E2" s="463" t="s">
        <v>116</v>
      </c>
      <c r="F2" s="464"/>
      <c r="G2" s="464"/>
      <c r="H2" s="464"/>
      <c r="I2" s="464"/>
      <c r="J2" s="464"/>
      <c r="K2" s="464"/>
      <c r="L2" s="464"/>
      <c r="M2" s="464"/>
      <c r="N2" s="464"/>
      <c r="O2" s="464"/>
      <c r="P2" s="464"/>
      <c r="Q2" s="464"/>
      <c r="R2" s="464"/>
      <c r="S2" s="464"/>
      <c r="T2" s="464"/>
      <c r="U2" s="464"/>
      <c r="V2" s="464"/>
      <c r="W2" s="464"/>
      <c r="X2" s="465"/>
    </row>
    <row r="3" spans="1:24" x14ac:dyDescent="0.25">
      <c r="A3" s="457"/>
      <c r="B3" s="458"/>
      <c r="C3" s="458"/>
      <c r="D3" s="459"/>
      <c r="E3" s="463" t="s">
        <v>33</v>
      </c>
      <c r="F3" s="466"/>
      <c r="G3" s="463" t="s">
        <v>143</v>
      </c>
      <c r="H3" s="464"/>
      <c r="I3" s="464"/>
      <c r="J3" s="464"/>
      <c r="K3" s="464"/>
      <c r="L3" s="464"/>
      <c r="M3" s="464"/>
      <c r="N3" s="464"/>
      <c r="O3" s="464"/>
      <c r="P3" s="464"/>
      <c r="Q3" s="464"/>
      <c r="R3" s="464"/>
      <c r="S3" s="464"/>
      <c r="T3" s="464"/>
      <c r="U3" s="464"/>
      <c r="V3" s="464"/>
      <c r="W3" s="464"/>
      <c r="X3" s="465"/>
    </row>
    <row r="4" spans="1:24" ht="15.75" thickBot="1" x14ac:dyDescent="0.3">
      <c r="A4" s="457"/>
      <c r="B4" s="458"/>
      <c r="C4" s="458"/>
      <c r="D4" s="459"/>
      <c r="E4" s="467" t="s">
        <v>34</v>
      </c>
      <c r="F4" s="468"/>
      <c r="G4" s="469">
        <v>41883</v>
      </c>
      <c r="H4" s="470"/>
      <c r="I4" s="470"/>
      <c r="J4" s="470"/>
      <c r="K4" s="470"/>
      <c r="L4" s="470"/>
      <c r="M4" s="470"/>
      <c r="N4" s="470"/>
      <c r="O4" s="470"/>
      <c r="P4" s="470"/>
      <c r="Q4" s="470"/>
      <c r="R4" s="470"/>
      <c r="S4" s="470"/>
      <c r="T4" s="470"/>
      <c r="U4" s="470"/>
      <c r="V4" s="470"/>
      <c r="W4" s="470"/>
      <c r="X4" s="471"/>
    </row>
    <row r="5" spans="1:24" ht="15.75" thickBot="1" x14ac:dyDescent="0.3">
      <c r="A5" s="449" t="s">
        <v>44</v>
      </c>
      <c r="B5" s="449" t="s">
        <v>45</v>
      </c>
      <c r="C5" s="449" t="s">
        <v>46</v>
      </c>
      <c r="D5" s="451" t="s">
        <v>47</v>
      </c>
      <c r="E5" s="444" t="s">
        <v>48</v>
      </c>
      <c r="F5" s="444" t="s">
        <v>49</v>
      </c>
      <c r="G5" s="444"/>
      <c r="H5" s="444"/>
      <c r="I5" s="444"/>
      <c r="J5" s="444" t="s">
        <v>50</v>
      </c>
      <c r="K5" s="444"/>
      <c r="L5" s="444"/>
      <c r="M5" s="444"/>
      <c r="N5" s="445" t="s">
        <v>55</v>
      </c>
      <c r="O5" s="445"/>
      <c r="P5" s="445"/>
      <c r="Q5" s="445"/>
      <c r="R5" s="446"/>
      <c r="S5" s="447" t="s">
        <v>61</v>
      </c>
      <c r="T5" s="447"/>
      <c r="U5" s="445"/>
      <c r="V5" s="445"/>
      <c r="W5" s="445"/>
      <c r="X5" s="446"/>
    </row>
    <row r="6" spans="1:24" ht="45" x14ac:dyDescent="0.25">
      <c r="A6" s="450" t="s">
        <v>35</v>
      </c>
      <c r="B6" s="450"/>
      <c r="C6" s="450"/>
      <c r="D6" s="452"/>
      <c r="E6" s="453"/>
      <c r="F6" s="199" t="s">
        <v>163</v>
      </c>
      <c r="G6" s="199" t="s">
        <v>164</v>
      </c>
      <c r="H6" s="199" t="s">
        <v>166</v>
      </c>
      <c r="I6" s="199" t="s">
        <v>165</v>
      </c>
      <c r="J6" s="199" t="s">
        <v>51</v>
      </c>
      <c r="K6" s="199" t="s">
        <v>52</v>
      </c>
      <c r="L6" s="200" t="s">
        <v>53</v>
      </c>
      <c r="M6" s="199" t="s">
        <v>54</v>
      </c>
      <c r="N6" s="200" t="s">
        <v>56</v>
      </c>
      <c r="O6" s="201" t="s">
        <v>57</v>
      </c>
      <c r="P6" s="201" t="s">
        <v>58</v>
      </c>
      <c r="Q6" s="201" t="s">
        <v>59</v>
      </c>
      <c r="R6" s="201" t="s">
        <v>60</v>
      </c>
      <c r="S6" s="199" t="s">
        <v>62</v>
      </c>
      <c r="T6" s="199" t="s">
        <v>63</v>
      </c>
      <c r="U6" s="200" t="s">
        <v>64</v>
      </c>
      <c r="V6" s="200" t="s">
        <v>65</v>
      </c>
      <c r="W6" s="202" t="s">
        <v>66</v>
      </c>
      <c r="X6" s="203" t="s">
        <v>67</v>
      </c>
    </row>
    <row r="7" spans="1:24" ht="25.5" customHeight="1" x14ac:dyDescent="0.25">
      <c r="A7" s="440" t="s">
        <v>237</v>
      </c>
      <c r="B7" s="440" t="s">
        <v>204</v>
      </c>
      <c r="C7" s="440" t="s">
        <v>202</v>
      </c>
      <c r="D7" s="204" t="s">
        <v>36</v>
      </c>
      <c r="E7" s="24">
        <v>0</v>
      </c>
      <c r="F7" s="24">
        <v>0</v>
      </c>
      <c r="G7" s="24">
        <v>0</v>
      </c>
      <c r="H7" s="24">
        <v>0</v>
      </c>
      <c r="I7" s="24">
        <v>0</v>
      </c>
      <c r="J7" s="24">
        <v>0</v>
      </c>
      <c r="K7" s="24">
        <v>0</v>
      </c>
      <c r="L7" s="205">
        <v>0</v>
      </c>
      <c r="M7" s="24"/>
      <c r="N7" s="448"/>
      <c r="O7" s="442"/>
      <c r="P7" s="442"/>
      <c r="Q7" s="442"/>
      <c r="R7" s="442"/>
      <c r="S7" s="442"/>
      <c r="T7" s="443"/>
      <c r="U7" s="443"/>
      <c r="V7" s="22" t="s">
        <v>168</v>
      </c>
      <c r="W7" s="176"/>
      <c r="X7" s="176" t="s">
        <v>37</v>
      </c>
    </row>
    <row r="8" spans="1:24" ht="25.5" customHeight="1" x14ac:dyDescent="0.25">
      <c r="A8" s="440"/>
      <c r="B8" s="440"/>
      <c r="C8" s="440"/>
      <c r="D8" s="25" t="s">
        <v>38</v>
      </c>
      <c r="E8" s="24">
        <v>0</v>
      </c>
      <c r="F8" s="24">
        <v>0</v>
      </c>
      <c r="G8" s="24">
        <v>0</v>
      </c>
      <c r="H8" s="24">
        <v>0</v>
      </c>
      <c r="I8" s="24">
        <v>0</v>
      </c>
      <c r="J8" s="24">
        <v>0</v>
      </c>
      <c r="K8" s="24">
        <v>0</v>
      </c>
      <c r="L8" s="205">
        <v>0</v>
      </c>
      <c r="M8" s="24"/>
      <c r="N8" s="448"/>
      <c r="O8" s="442"/>
      <c r="P8" s="442"/>
      <c r="Q8" s="442"/>
      <c r="R8" s="442"/>
      <c r="S8" s="442"/>
      <c r="T8" s="443"/>
      <c r="U8" s="443"/>
      <c r="V8" s="22" t="s">
        <v>169</v>
      </c>
      <c r="W8" s="176"/>
      <c r="X8" s="176" t="s">
        <v>170</v>
      </c>
    </row>
    <row r="9" spans="1:24" ht="25.5" customHeight="1" x14ac:dyDescent="0.25">
      <c r="A9" s="440"/>
      <c r="B9" s="440"/>
      <c r="C9" s="440"/>
      <c r="D9" s="25" t="s">
        <v>39</v>
      </c>
      <c r="E9" s="24">
        <v>0</v>
      </c>
      <c r="F9" s="24">
        <v>0</v>
      </c>
      <c r="G9" s="24">
        <v>0</v>
      </c>
      <c r="H9" s="24">
        <v>0</v>
      </c>
      <c r="I9" s="24">
        <v>0</v>
      </c>
      <c r="J9" s="24">
        <v>0</v>
      </c>
      <c r="K9" s="24">
        <v>0</v>
      </c>
      <c r="L9" s="205">
        <v>0</v>
      </c>
      <c r="M9" s="24"/>
      <c r="N9" s="448"/>
      <c r="O9" s="442"/>
      <c r="P9" s="442"/>
      <c r="Q9" s="442"/>
      <c r="R9" s="442"/>
      <c r="S9" s="442"/>
      <c r="T9" s="443"/>
      <c r="U9" s="443"/>
      <c r="V9" s="22" t="s">
        <v>171</v>
      </c>
      <c r="W9" s="176"/>
      <c r="X9" s="176" t="s">
        <v>172</v>
      </c>
    </row>
    <row r="10" spans="1:24" ht="25.5" customHeight="1" x14ac:dyDescent="0.25">
      <c r="A10" s="440"/>
      <c r="B10" s="440"/>
      <c r="C10" s="440"/>
      <c r="D10" s="433" t="s">
        <v>40</v>
      </c>
      <c r="E10" s="427">
        <v>29600000</v>
      </c>
      <c r="F10" s="427">
        <v>29600000</v>
      </c>
      <c r="G10" s="427">
        <v>29600000</v>
      </c>
      <c r="H10" s="427">
        <v>29600000</v>
      </c>
      <c r="I10" s="427"/>
      <c r="J10" s="427">
        <v>0</v>
      </c>
      <c r="K10" s="427">
        <v>29600000</v>
      </c>
      <c r="L10" s="428">
        <v>29600000</v>
      </c>
      <c r="M10" s="429"/>
      <c r="N10" s="448"/>
      <c r="O10" s="442"/>
      <c r="P10" s="442"/>
      <c r="Q10" s="442"/>
      <c r="R10" s="442"/>
      <c r="S10" s="442"/>
      <c r="T10" s="443"/>
      <c r="U10" s="443"/>
      <c r="V10" s="22" t="s">
        <v>173</v>
      </c>
      <c r="W10" s="176"/>
      <c r="X10" s="176" t="s">
        <v>174</v>
      </c>
    </row>
    <row r="11" spans="1:24" ht="25.5" customHeight="1" x14ac:dyDescent="0.25">
      <c r="A11" s="440"/>
      <c r="B11" s="440"/>
      <c r="C11" s="440"/>
      <c r="D11" s="434"/>
      <c r="E11" s="427"/>
      <c r="F11" s="427"/>
      <c r="G11" s="427"/>
      <c r="H11" s="427"/>
      <c r="I11" s="427"/>
      <c r="J11" s="427"/>
      <c r="K11" s="427"/>
      <c r="L11" s="428"/>
      <c r="M11" s="429"/>
      <c r="N11" s="448"/>
      <c r="O11" s="442"/>
      <c r="P11" s="442"/>
      <c r="Q11" s="442"/>
      <c r="R11" s="442"/>
      <c r="S11" s="442"/>
      <c r="T11" s="443"/>
      <c r="U11" s="443"/>
      <c r="V11" s="22" t="s">
        <v>175</v>
      </c>
      <c r="W11" s="176"/>
      <c r="X11" s="176" t="s">
        <v>176</v>
      </c>
    </row>
    <row r="12" spans="1:24" ht="25.5" customHeight="1" x14ac:dyDescent="0.25">
      <c r="A12" s="440"/>
      <c r="B12" s="440"/>
      <c r="C12" s="440"/>
      <c r="D12" s="434"/>
      <c r="E12" s="427"/>
      <c r="F12" s="427"/>
      <c r="G12" s="427"/>
      <c r="H12" s="427"/>
      <c r="I12" s="427"/>
      <c r="J12" s="427"/>
      <c r="K12" s="427"/>
      <c r="L12" s="428"/>
      <c r="M12" s="429"/>
      <c r="N12" s="448"/>
      <c r="O12" s="442"/>
      <c r="P12" s="442"/>
      <c r="Q12" s="442"/>
      <c r="R12" s="442"/>
      <c r="S12" s="442"/>
      <c r="T12" s="443"/>
      <c r="U12" s="443"/>
      <c r="V12" s="22" t="s">
        <v>177</v>
      </c>
      <c r="W12" s="430"/>
      <c r="X12" s="430" t="s">
        <v>178</v>
      </c>
    </row>
    <row r="13" spans="1:24" ht="25.5" customHeight="1" x14ac:dyDescent="0.25">
      <c r="A13" s="440"/>
      <c r="B13" s="440"/>
      <c r="C13" s="440"/>
      <c r="D13" s="434"/>
      <c r="E13" s="427"/>
      <c r="F13" s="427"/>
      <c r="G13" s="427"/>
      <c r="H13" s="427"/>
      <c r="I13" s="427"/>
      <c r="J13" s="427"/>
      <c r="K13" s="427"/>
      <c r="L13" s="428"/>
      <c r="M13" s="429"/>
      <c r="N13" s="448"/>
      <c r="O13" s="442"/>
      <c r="P13" s="442"/>
      <c r="Q13" s="442"/>
      <c r="R13" s="442"/>
      <c r="S13" s="442"/>
      <c r="T13" s="443"/>
      <c r="U13" s="443"/>
      <c r="V13" s="22" t="s">
        <v>179</v>
      </c>
      <c r="W13" s="430"/>
      <c r="X13" s="430"/>
    </row>
    <row r="14" spans="1:24" ht="25.5" customHeight="1" x14ac:dyDescent="0.25">
      <c r="A14" s="440">
        <v>2</v>
      </c>
      <c r="B14" s="440" t="s">
        <v>132</v>
      </c>
      <c r="C14" s="440" t="s">
        <v>202</v>
      </c>
      <c r="D14" s="204" t="s">
        <v>36</v>
      </c>
      <c r="E14" s="24">
        <v>1</v>
      </c>
      <c r="F14" s="206">
        <v>0.25</v>
      </c>
      <c r="G14" s="206">
        <v>0.25</v>
      </c>
      <c r="H14" s="207">
        <v>1.5</v>
      </c>
      <c r="I14" s="208"/>
      <c r="J14" s="209">
        <v>0.25</v>
      </c>
      <c r="K14" s="209">
        <v>0.25</v>
      </c>
      <c r="L14" s="208">
        <v>1</v>
      </c>
      <c r="M14" s="24"/>
      <c r="N14" s="441" t="s">
        <v>180</v>
      </c>
      <c r="O14" s="437" t="s">
        <v>182</v>
      </c>
      <c r="P14" s="435" t="s">
        <v>183</v>
      </c>
      <c r="Q14" s="437" t="s">
        <v>184</v>
      </c>
      <c r="R14" s="437" t="s">
        <v>180</v>
      </c>
      <c r="S14" s="437" t="s">
        <v>181</v>
      </c>
      <c r="T14" s="438" t="s">
        <v>167</v>
      </c>
      <c r="U14" s="438" t="s">
        <v>185</v>
      </c>
      <c r="V14" s="22" t="s">
        <v>168</v>
      </c>
      <c r="W14" s="176"/>
      <c r="X14" s="176" t="s">
        <v>37</v>
      </c>
    </row>
    <row r="15" spans="1:24" ht="25.5" customHeight="1" x14ac:dyDescent="0.25">
      <c r="A15" s="440"/>
      <c r="B15" s="440"/>
      <c r="C15" s="440"/>
      <c r="D15" s="25" t="s">
        <v>38</v>
      </c>
      <c r="E15" s="23">
        <v>10000000</v>
      </c>
      <c r="F15" s="23">
        <v>10000000</v>
      </c>
      <c r="G15" s="23">
        <v>10000000</v>
      </c>
      <c r="H15" s="23">
        <v>10000000</v>
      </c>
      <c r="I15" s="23">
        <v>10000000</v>
      </c>
      <c r="J15" s="23">
        <v>0</v>
      </c>
      <c r="K15" s="23">
        <v>0</v>
      </c>
      <c r="L15" s="210">
        <v>0</v>
      </c>
      <c r="M15" s="24"/>
      <c r="N15" s="441"/>
      <c r="O15" s="437"/>
      <c r="P15" s="436"/>
      <c r="Q15" s="437"/>
      <c r="R15" s="437"/>
      <c r="S15" s="437"/>
      <c r="T15" s="438"/>
      <c r="U15" s="438"/>
      <c r="V15" s="22" t="s">
        <v>169</v>
      </c>
      <c r="W15" s="176"/>
      <c r="X15" s="176" t="s">
        <v>170</v>
      </c>
    </row>
    <row r="16" spans="1:24" ht="25.5" customHeight="1" x14ac:dyDescent="0.25">
      <c r="A16" s="440"/>
      <c r="B16" s="440"/>
      <c r="C16" s="440"/>
      <c r="D16" s="25" t="s">
        <v>39</v>
      </c>
      <c r="E16" s="24">
        <v>0</v>
      </c>
      <c r="F16" s="24">
        <v>0</v>
      </c>
      <c r="G16" s="24">
        <v>0</v>
      </c>
      <c r="H16" s="24">
        <v>0</v>
      </c>
      <c r="I16" s="24"/>
      <c r="J16" s="24">
        <v>0</v>
      </c>
      <c r="K16" s="24">
        <v>0</v>
      </c>
      <c r="L16" s="205">
        <v>0</v>
      </c>
      <c r="M16" s="24"/>
      <c r="N16" s="441"/>
      <c r="O16" s="437"/>
      <c r="P16" s="436"/>
      <c r="Q16" s="437"/>
      <c r="R16" s="437"/>
      <c r="S16" s="437"/>
      <c r="T16" s="438"/>
      <c r="U16" s="438"/>
      <c r="V16" s="22" t="s">
        <v>171</v>
      </c>
      <c r="W16" s="176"/>
      <c r="X16" s="176" t="s">
        <v>172</v>
      </c>
    </row>
    <row r="17" spans="1:24" ht="25.5" customHeight="1" x14ac:dyDescent="0.25">
      <c r="A17" s="440"/>
      <c r="B17" s="440"/>
      <c r="C17" s="440"/>
      <c r="D17" s="433" t="s">
        <v>40</v>
      </c>
      <c r="E17" s="427">
        <v>20000000</v>
      </c>
      <c r="F17" s="427">
        <v>20000000</v>
      </c>
      <c r="G17" s="427">
        <v>20000000</v>
      </c>
      <c r="H17" s="427">
        <v>20000000</v>
      </c>
      <c r="I17" s="427"/>
      <c r="J17" s="427">
        <v>20000000</v>
      </c>
      <c r="K17" s="427">
        <v>20000000</v>
      </c>
      <c r="L17" s="428">
        <v>20000000</v>
      </c>
      <c r="M17" s="429"/>
      <c r="N17" s="441"/>
      <c r="O17" s="437"/>
      <c r="P17" s="436"/>
      <c r="Q17" s="437"/>
      <c r="R17" s="437"/>
      <c r="S17" s="437"/>
      <c r="T17" s="438"/>
      <c r="U17" s="438"/>
      <c r="V17" s="22" t="s">
        <v>173</v>
      </c>
      <c r="W17" s="176"/>
      <c r="X17" s="176" t="s">
        <v>174</v>
      </c>
    </row>
    <row r="18" spans="1:24" ht="25.5" customHeight="1" x14ac:dyDescent="0.25">
      <c r="A18" s="440"/>
      <c r="B18" s="440"/>
      <c r="C18" s="440"/>
      <c r="D18" s="434"/>
      <c r="E18" s="427"/>
      <c r="F18" s="427"/>
      <c r="G18" s="427"/>
      <c r="H18" s="427"/>
      <c r="I18" s="427"/>
      <c r="J18" s="427"/>
      <c r="K18" s="427"/>
      <c r="L18" s="428"/>
      <c r="M18" s="429"/>
      <c r="N18" s="441"/>
      <c r="O18" s="437"/>
      <c r="P18" s="436"/>
      <c r="Q18" s="437"/>
      <c r="R18" s="437"/>
      <c r="S18" s="437"/>
      <c r="T18" s="438"/>
      <c r="U18" s="438"/>
      <c r="V18" s="22" t="s">
        <v>175</v>
      </c>
      <c r="W18" s="176"/>
      <c r="X18" s="176" t="s">
        <v>176</v>
      </c>
    </row>
    <row r="19" spans="1:24" ht="25.5" customHeight="1" x14ac:dyDescent="0.25">
      <c r="A19" s="440"/>
      <c r="B19" s="440"/>
      <c r="C19" s="440"/>
      <c r="D19" s="434"/>
      <c r="E19" s="427"/>
      <c r="F19" s="427"/>
      <c r="G19" s="427"/>
      <c r="H19" s="427"/>
      <c r="I19" s="427"/>
      <c r="J19" s="427"/>
      <c r="K19" s="427"/>
      <c r="L19" s="428"/>
      <c r="M19" s="429"/>
      <c r="N19" s="441"/>
      <c r="O19" s="437"/>
      <c r="P19" s="436"/>
      <c r="Q19" s="437"/>
      <c r="R19" s="437"/>
      <c r="S19" s="437"/>
      <c r="T19" s="438"/>
      <c r="U19" s="438"/>
      <c r="V19" s="22" t="s">
        <v>177</v>
      </c>
      <c r="W19" s="430"/>
      <c r="X19" s="430" t="s">
        <v>178</v>
      </c>
    </row>
    <row r="20" spans="1:24" ht="25.5" customHeight="1" x14ac:dyDescent="0.25">
      <c r="A20" s="440"/>
      <c r="B20" s="440"/>
      <c r="C20" s="440"/>
      <c r="D20" s="434"/>
      <c r="E20" s="427"/>
      <c r="F20" s="427"/>
      <c r="G20" s="427"/>
      <c r="H20" s="427"/>
      <c r="I20" s="427"/>
      <c r="J20" s="427"/>
      <c r="K20" s="427"/>
      <c r="L20" s="428"/>
      <c r="M20" s="429"/>
      <c r="N20" s="441"/>
      <c r="O20" s="437"/>
      <c r="P20" s="436"/>
      <c r="Q20" s="437"/>
      <c r="R20" s="437"/>
      <c r="S20" s="437"/>
      <c r="T20" s="438"/>
      <c r="U20" s="438"/>
      <c r="V20" s="22" t="s">
        <v>179</v>
      </c>
      <c r="W20" s="430"/>
      <c r="X20" s="430"/>
    </row>
    <row r="21" spans="1:24" ht="25.5" hidden="1" customHeight="1" x14ac:dyDescent="0.25">
      <c r="A21" s="440">
        <v>3</v>
      </c>
      <c r="B21" s="440" t="s">
        <v>134</v>
      </c>
      <c r="C21" s="440" t="s">
        <v>202</v>
      </c>
      <c r="D21" s="204" t="s">
        <v>36</v>
      </c>
      <c r="E21" s="24">
        <v>1</v>
      </c>
      <c r="F21" s="24">
        <v>1</v>
      </c>
      <c r="G21" s="24">
        <v>1</v>
      </c>
      <c r="H21" s="24">
        <v>1</v>
      </c>
      <c r="I21" s="208"/>
      <c r="J21" s="24">
        <v>1</v>
      </c>
      <c r="K21" s="24">
        <v>1</v>
      </c>
      <c r="L21" s="205">
        <v>0</v>
      </c>
      <c r="M21" s="24"/>
      <c r="N21" s="441" t="s">
        <v>180</v>
      </c>
      <c r="O21" s="437" t="s">
        <v>182</v>
      </c>
      <c r="P21" s="435" t="s">
        <v>183</v>
      </c>
      <c r="Q21" s="437" t="s">
        <v>184</v>
      </c>
      <c r="R21" s="437" t="s">
        <v>180</v>
      </c>
      <c r="S21" s="437" t="s">
        <v>181</v>
      </c>
      <c r="T21" s="438" t="s">
        <v>167</v>
      </c>
      <c r="U21" s="438" t="s">
        <v>185</v>
      </c>
      <c r="V21" s="22" t="s">
        <v>168</v>
      </c>
      <c r="W21" s="176"/>
      <c r="X21" s="176" t="s">
        <v>37</v>
      </c>
    </row>
    <row r="22" spans="1:24" ht="25.5" hidden="1" customHeight="1" x14ac:dyDescent="0.25">
      <c r="A22" s="440"/>
      <c r="B22" s="440"/>
      <c r="C22" s="440"/>
      <c r="D22" s="25" t="s">
        <v>38</v>
      </c>
      <c r="E22" s="23">
        <v>301238000</v>
      </c>
      <c r="F22" s="23">
        <v>301238000</v>
      </c>
      <c r="G22" s="23">
        <v>301238000</v>
      </c>
      <c r="H22" s="23">
        <v>0</v>
      </c>
      <c r="I22" s="23"/>
      <c r="J22" s="23">
        <v>232250000</v>
      </c>
      <c r="K22" s="23">
        <v>223090000</v>
      </c>
      <c r="L22" s="210">
        <v>0</v>
      </c>
      <c r="M22" s="24"/>
      <c r="N22" s="441"/>
      <c r="O22" s="437"/>
      <c r="P22" s="436"/>
      <c r="Q22" s="437"/>
      <c r="R22" s="437"/>
      <c r="S22" s="437"/>
      <c r="T22" s="438"/>
      <c r="U22" s="438"/>
      <c r="V22" s="22" t="s">
        <v>169</v>
      </c>
      <c r="W22" s="176"/>
      <c r="X22" s="176" t="s">
        <v>170</v>
      </c>
    </row>
    <row r="23" spans="1:24" ht="25.5" hidden="1" customHeight="1" x14ac:dyDescent="0.25">
      <c r="A23" s="440"/>
      <c r="B23" s="440"/>
      <c r="C23" s="440"/>
      <c r="D23" s="25" t="s">
        <v>39</v>
      </c>
      <c r="E23" s="24">
        <v>0</v>
      </c>
      <c r="F23" s="24">
        <v>0</v>
      </c>
      <c r="G23" s="24">
        <v>0</v>
      </c>
      <c r="H23" s="24">
        <v>0</v>
      </c>
      <c r="I23" s="24"/>
      <c r="J23" s="24">
        <v>0</v>
      </c>
      <c r="K23" s="24">
        <v>0</v>
      </c>
      <c r="L23" s="205">
        <v>0</v>
      </c>
      <c r="M23" s="24"/>
      <c r="N23" s="441"/>
      <c r="O23" s="437"/>
      <c r="P23" s="436"/>
      <c r="Q23" s="437"/>
      <c r="R23" s="437"/>
      <c r="S23" s="437"/>
      <c r="T23" s="438"/>
      <c r="U23" s="438"/>
      <c r="V23" s="22" t="s">
        <v>171</v>
      </c>
      <c r="W23" s="176"/>
      <c r="X23" s="176" t="s">
        <v>172</v>
      </c>
    </row>
    <row r="24" spans="1:24" ht="25.5" hidden="1" customHeight="1" x14ac:dyDescent="0.25">
      <c r="A24" s="440"/>
      <c r="B24" s="440"/>
      <c r="C24" s="440"/>
      <c r="D24" s="433" t="s">
        <v>40</v>
      </c>
      <c r="E24" s="427">
        <v>35476001</v>
      </c>
      <c r="F24" s="427">
        <v>35476001</v>
      </c>
      <c r="G24" s="427">
        <v>35476001</v>
      </c>
      <c r="H24" s="427">
        <v>35476001</v>
      </c>
      <c r="I24" s="24"/>
      <c r="J24" s="427">
        <v>35094334</v>
      </c>
      <c r="K24" s="427">
        <v>35094334</v>
      </c>
      <c r="L24" s="428">
        <v>0</v>
      </c>
      <c r="M24" s="429"/>
      <c r="N24" s="441"/>
      <c r="O24" s="437"/>
      <c r="P24" s="436"/>
      <c r="Q24" s="437"/>
      <c r="R24" s="437"/>
      <c r="S24" s="437"/>
      <c r="T24" s="438"/>
      <c r="U24" s="438"/>
      <c r="V24" s="22" t="s">
        <v>173</v>
      </c>
      <c r="W24" s="176"/>
      <c r="X24" s="176" t="s">
        <v>174</v>
      </c>
    </row>
    <row r="25" spans="1:24" ht="25.5" hidden="1" customHeight="1" x14ac:dyDescent="0.25">
      <c r="A25" s="440"/>
      <c r="B25" s="440"/>
      <c r="C25" s="440"/>
      <c r="D25" s="434"/>
      <c r="E25" s="427"/>
      <c r="F25" s="427"/>
      <c r="G25" s="427"/>
      <c r="H25" s="427"/>
      <c r="I25" s="24"/>
      <c r="J25" s="427"/>
      <c r="K25" s="427"/>
      <c r="L25" s="428"/>
      <c r="M25" s="429"/>
      <c r="N25" s="441"/>
      <c r="O25" s="437"/>
      <c r="P25" s="436"/>
      <c r="Q25" s="437"/>
      <c r="R25" s="437"/>
      <c r="S25" s="437"/>
      <c r="T25" s="438"/>
      <c r="U25" s="438"/>
      <c r="V25" s="22" t="s">
        <v>175</v>
      </c>
      <c r="W25" s="176"/>
      <c r="X25" s="176" t="s">
        <v>176</v>
      </c>
    </row>
    <row r="26" spans="1:24" ht="25.5" hidden="1" customHeight="1" x14ac:dyDescent="0.25">
      <c r="A26" s="440"/>
      <c r="B26" s="440"/>
      <c r="C26" s="440"/>
      <c r="D26" s="434"/>
      <c r="E26" s="427"/>
      <c r="F26" s="427"/>
      <c r="G26" s="427"/>
      <c r="H26" s="427"/>
      <c r="I26" s="24"/>
      <c r="J26" s="427"/>
      <c r="K26" s="427"/>
      <c r="L26" s="428"/>
      <c r="M26" s="429"/>
      <c r="N26" s="441"/>
      <c r="O26" s="437"/>
      <c r="P26" s="436"/>
      <c r="Q26" s="437"/>
      <c r="R26" s="437"/>
      <c r="S26" s="437"/>
      <c r="T26" s="438"/>
      <c r="U26" s="438"/>
      <c r="V26" s="22" t="s">
        <v>177</v>
      </c>
      <c r="W26" s="430"/>
      <c r="X26" s="430" t="s">
        <v>178</v>
      </c>
    </row>
    <row r="27" spans="1:24" ht="25.5" hidden="1" customHeight="1" x14ac:dyDescent="0.25">
      <c r="A27" s="440"/>
      <c r="B27" s="440"/>
      <c r="C27" s="440"/>
      <c r="D27" s="434"/>
      <c r="E27" s="427"/>
      <c r="F27" s="427"/>
      <c r="G27" s="427"/>
      <c r="H27" s="427"/>
      <c r="I27" s="24"/>
      <c r="J27" s="427"/>
      <c r="K27" s="427"/>
      <c r="L27" s="428"/>
      <c r="M27" s="429"/>
      <c r="N27" s="441"/>
      <c r="O27" s="437"/>
      <c r="P27" s="436"/>
      <c r="Q27" s="437"/>
      <c r="R27" s="437"/>
      <c r="S27" s="437"/>
      <c r="T27" s="438"/>
      <c r="U27" s="438"/>
      <c r="V27" s="22" t="s">
        <v>179</v>
      </c>
      <c r="W27" s="430"/>
      <c r="X27" s="430"/>
    </row>
    <row r="28" spans="1:24" ht="25.5" customHeight="1" x14ac:dyDescent="0.25">
      <c r="A28" s="440">
        <v>4</v>
      </c>
      <c r="B28" s="440" t="s">
        <v>238</v>
      </c>
      <c r="C28" s="440" t="s">
        <v>202</v>
      </c>
      <c r="D28" s="204" t="s">
        <v>36</v>
      </c>
      <c r="E28" s="211">
        <v>0.35</v>
      </c>
      <c r="F28" s="211">
        <v>0.35</v>
      </c>
      <c r="G28" s="211">
        <v>0.35</v>
      </c>
      <c r="H28" s="211">
        <v>0.2</v>
      </c>
      <c r="I28" s="208"/>
      <c r="J28" s="212">
        <v>0.12</v>
      </c>
      <c r="K28" s="212">
        <v>0.17</v>
      </c>
      <c r="L28" s="212">
        <v>0.18</v>
      </c>
      <c r="M28" s="24"/>
      <c r="N28" s="441" t="s">
        <v>180</v>
      </c>
      <c r="O28" s="437" t="s">
        <v>182</v>
      </c>
      <c r="P28" s="435" t="s">
        <v>183</v>
      </c>
      <c r="Q28" s="437" t="s">
        <v>184</v>
      </c>
      <c r="R28" s="437" t="s">
        <v>180</v>
      </c>
      <c r="S28" s="437" t="s">
        <v>181</v>
      </c>
      <c r="T28" s="438" t="s">
        <v>167</v>
      </c>
      <c r="U28" s="438" t="s">
        <v>185</v>
      </c>
      <c r="V28" s="22" t="s">
        <v>168</v>
      </c>
      <c r="W28" s="176"/>
      <c r="X28" s="176" t="s">
        <v>37</v>
      </c>
    </row>
    <row r="29" spans="1:24" ht="25.5" customHeight="1" x14ac:dyDescent="0.25">
      <c r="A29" s="440"/>
      <c r="B29" s="440"/>
      <c r="C29" s="440"/>
      <c r="D29" s="25" t="s">
        <v>38</v>
      </c>
      <c r="E29" s="23">
        <v>530880000</v>
      </c>
      <c r="F29" s="23">
        <v>530880000</v>
      </c>
      <c r="G29" s="23">
        <v>530880000</v>
      </c>
      <c r="H29" s="23">
        <v>0</v>
      </c>
      <c r="I29" s="23"/>
      <c r="J29" s="23">
        <v>50550000</v>
      </c>
      <c r="K29" s="23">
        <v>50550000</v>
      </c>
      <c r="L29" s="210">
        <v>58990000</v>
      </c>
      <c r="M29" s="24"/>
      <c r="N29" s="441"/>
      <c r="O29" s="437"/>
      <c r="P29" s="436"/>
      <c r="Q29" s="437"/>
      <c r="R29" s="437"/>
      <c r="S29" s="437"/>
      <c r="T29" s="438"/>
      <c r="U29" s="438"/>
      <c r="V29" s="22" t="s">
        <v>169</v>
      </c>
      <c r="W29" s="176"/>
      <c r="X29" s="176" t="s">
        <v>170</v>
      </c>
    </row>
    <row r="30" spans="1:24" ht="25.5" customHeight="1" x14ac:dyDescent="0.25">
      <c r="A30" s="440"/>
      <c r="B30" s="440"/>
      <c r="C30" s="440"/>
      <c r="D30" s="25" t="s">
        <v>39</v>
      </c>
      <c r="E30" s="24">
        <v>0</v>
      </c>
      <c r="F30" s="24">
        <v>0</v>
      </c>
      <c r="G30" s="24">
        <v>0</v>
      </c>
      <c r="H30" s="24">
        <v>0</v>
      </c>
      <c r="I30" s="24"/>
      <c r="J30" s="24">
        <v>0</v>
      </c>
      <c r="K30" s="24">
        <v>0</v>
      </c>
      <c r="L30" s="205">
        <v>0</v>
      </c>
      <c r="M30" s="24"/>
      <c r="N30" s="441"/>
      <c r="O30" s="437"/>
      <c r="P30" s="436"/>
      <c r="Q30" s="437"/>
      <c r="R30" s="437"/>
      <c r="S30" s="437"/>
      <c r="T30" s="438"/>
      <c r="U30" s="438"/>
      <c r="V30" s="22" t="s">
        <v>171</v>
      </c>
      <c r="W30" s="176"/>
      <c r="X30" s="176" t="s">
        <v>172</v>
      </c>
    </row>
    <row r="31" spans="1:24" ht="25.5" customHeight="1" x14ac:dyDescent="0.25">
      <c r="A31" s="440"/>
      <c r="B31" s="440"/>
      <c r="C31" s="440"/>
      <c r="D31" s="433" t="s">
        <v>40</v>
      </c>
      <c r="E31" s="427">
        <v>8424999</v>
      </c>
      <c r="F31" s="427">
        <v>8424999</v>
      </c>
      <c r="G31" s="427">
        <v>8424999</v>
      </c>
      <c r="H31" s="427">
        <v>8424999</v>
      </c>
      <c r="I31" s="24"/>
      <c r="J31" s="427">
        <v>8424999</v>
      </c>
      <c r="K31" s="427">
        <v>8424999</v>
      </c>
      <c r="L31" s="439">
        <v>8424999</v>
      </c>
      <c r="M31" s="429"/>
      <c r="N31" s="441"/>
      <c r="O31" s="437"/>
      <c r="P31" s="436"/>
      <c r="Q31" s="437"/>
      <c r="R31" s="437"/>
      <c r="S31" s="437"/>
      <c r="T31" s="438"/>
      <c r="U31" s="438"/>
      <c r="V31" s="22" t="s">
        <v>173</v>
      </c>
      <c r="W31" s="176"/>
      <c r="X31" s="176" t="s">
        <v>174</v>
      </c>
    </row>
    <row r="32" spans="1:24" ht="25.5" customHeight="1" x14ac:dyDescent="0.25">
      <c r="A32" s="440"/>
      <c r="B32" s="440"/>
      <c r="C32" s="440"/>
      <c r="D32" s="434"/>
      <c r="E32" s="427"/>
      <c r="F32" s="427"/>
      <c r="G32" s="427"/>
      <c r="H32" s="427"/>
      <c r="I32" s="24"/>
      <c r="J32" s="427"/>
      <c r="K32" s="427"/>
      <c r="L32" s="439"/>
      <c r="M32" s="429"/>
      <c r="N32" s="441"/>
      <c r="O32" s="437"/>
      <c r="P32" s="436"/>
      <c r="Q32" s="437"/>
      <c r="R32" s="437"/>
      <c r="S32" s="437"/>
      <c r="T32" s="438"/>
      <c r="U32" s="438"/>
      <c r="V32" s="22" t="s">
        <v>175</v>
      </c>
      <c r="W32" s="176"/>
      <c r="X32" s="176" t="s">
        <v>176</v>
      </c>
    </row>
    <row r="33" spans="1:24" ht="25.5" customHeight="1" x14ac:dyDescent="0.25">
      <c r="A33" s="440"/>
      <c r="B33" s="440"/>
      <c r="C33" s="440"/>
      <c r="D33" s="434"/>
      <c r="E33" s="427"/>
      <c r="F33" s="427"/>
      <c r="G33" s="427"/>
      <c r="H33" s="427"/>
      <c r="I33" s="24"/>
      <c r="J33" s="427"/>
      <c r="K33" s="427"/>
      <c r="L33" s="439"/>
      <c r="M33" s="429"/>
      <c r="N33" s="441"/>
      <c r="O33" s="437"/>
      <c r="P33" s="436"/>
      <c r="Q33" s="437"/>
      <c r="R33" s="437"/>
      <c r="S33" s="437"/>
      <c r="T33" s="438"/>
      <c r="U33" s="438"/>
      <c r="V33" s="22" t="s">
        <v>177</v>
      </c>
      <c r="W33" s="430"/>
      <c r="X33" s="430" t="s">
        <v>178</v>
      </c>
    </row>
    <row r="34" spans="1:24" ht="25.5" customHeight="1" x14ac:dyDescent="0.25">
      <c r="A34" s="440"/>
      <c r="B34" s="440"/>
      <c r="C34" s="440"/>
      <c r="D34" s="434"/>
      <c r="E34" s="427"/>
      <c r="F34" s="427"/>
      <c r="G34" s="427"/>
      <c r="H34" s="427"/>
      <c r="I34" s="24"/>
      <c r="J34" s="427"/>
      <c r="K34" s="427"/>
      <c r="L34" s="439"/>
      <c r="M34" s="429"/>
      <c r="N34" s="441"/>
      <c r="O34" s="437"/>
      <c r="P34" s="436"/>
      <c r="Q34" s="437"/>
      <c r="R34" s="437"/>
      <c r="S34" s="437"/>
      <c r="T34" s="438"/>
      <c r="U34" s="438"/>
      <c r="V34" s="22" t="s">
        <v>179</v>
      </c>
      <c r="W34" s="430"/>
      <c r="X34" s="430"/>
    </row>
    <row r="35" spans="1:24" ht="25.5" customHeight="1" x14ac:dyDescent="0.25">
      <c r="A35" s="440">
        <v>5</v>
      </c>
      <c r="B35" s="440" t="s">
        <v>134</v>
      </c>
      <c r="C35" s="440" t="s">
        <v>202</v>
      </c>
      <c r="D35" s="204" t="s">
        <v>36</v>
      </c>
      <c r="E35" s="24">
        <v>0</v>
      </c>
      <c r="F35" s="24">
        <v>0</v>
      </c>
      <c r="G35" s="24">
        <v>0</v>
      </c>
      <c r="H35" s="24">
        <v>1</v>
      </c>
      <c r="I35" s="208"/>
      <c r="J35" s="24">
        <v>1</v>
      </c>
      <c r="K35" s="24">
        <v>1</v>
      </c>
      <c r="L35" s="205">
        <v>1</v>
      </c>
      <c r="M35" s="24"/>
      <c r="N35" s="441" t="s">
        <v>180</v>
      </c>
      <c r="O35" s="437" t="s">
        <v>182</v>
      </c>
      <c r="P35" s="435" t="s">
        <v>183</v>
      </c>
      <c r="Q35" s="437" t="s">
        <v>184</v>
      </c>
      <c r="R35" s="437" t="s">
        <v>180</v>
      </c>
      <c r="S35" s="437" t="s">
        <v>181</v>
      </c>
      <c r="T35" s="438" t="s">
        <v>167</v>
      </c>
      <c r="U35" s="438" t="s">
        <v>185</v>
      </c>
      <c r="V35" s="22" t="s">
        <v>168</v>
      </c>
      <c r="W35" s="176"/>
      <c r="X35" s="176" t="s">
        <v>37</v>
      </c>
    </row>
    <row r="36" spans="1:24" ht="25.5" customHeight="1" x14ac:dyDescent="0.25">
      <c r="A36" s="440"/>
      <c r="B36" s="440"/>
      <c r="C36" s="440"/>
      <c r="D36" s="25" t="s">
        <v>38</v>
      </c>
      <c r="E36" s="23">
        <v>0</v>
      </c>
      <c r="F36" s="23">
        <v>0</v>
      </c>
      <c r="G36" s="23">
        <v>0</v>
      </c>
      <c r="H36" s="23">
        <v>0</v>
      </c>
      <c r="I36" s="23"/>
      <c r="J36" s="23">
        <v>232250000</v>
      </c>
      <c r="K36" s="23">
        <v>223090000</v>
      </c>
      <c r="L36" s="205">
        <v>300400000</v>
      </c>
      <c r="M36" s="24"/>
      <c r="N36" s="441"/>
      <c r="O36" s="437"/>
      <c r="P36" s="436"/>
      <c r="Q36" s="437"/>
      <c r="R36" s="437"/>
      <c r="S36" s="437"/>
      <c r="T36" s="438"/>
      <c r="U36" s="438"/>
      <c r="V36" s="22" t="s">
        <v>169</v>
      </c>
      <c r="W36" s="176"/>
      <c r="X36" s="176" t="s">
        <v>170</v>
      </c>
    </row>
    <row r="37" spans="1:24" ht="25.5" customHeight="1" x14ac:dyDescent="0.25">
      <c r="A37" s="440"/>
      <c r="B37" s="440"/>
      <c r="C37" s="440"/>
      <c r="D37" s="25" t="s">
        <v>39</v>
      </c>
      <c r="E37" s="24">
        <v>0</v>
      </c>
      <c r="F37" s="24">
        <v>0</v>
      </c>
      <c r="G37" s="24">
        <v>0</v>
      </c>
      <c r="H37" s="24">
        <v>0</v>
      </c>
      <c r="I37" s="24"/>
      <c r="J37" s="24">
        <v>0</v>
      </c>
      <c r="K37" s="24">
        <v>0</v>
      </c>
      <c r="L37" s="205">
        <v>0</v>
      </c>
      <c r="M37" s="24"/>
      <c r="N37" s="441"/>
      <c r="O37" s="437"/>
      <c r="P37" s="436"/>
      <c r="Q37" s="437"/>
      <c r="R37" s="437"/>
      <c r="S37" s="437"/>
      <c r="T37" s="438"/>
      <c r="U37" s="438"/>
      <c r="V37" s="22" t="s">
        <v>171</v>
      </c>
      <c r="W37" s="176"/>
      <c r="X37" s="176" t="s">
        <v>172</v>
      </c>
    </row>
    <row r="38" spans="1:24" ht="25.5" customHeight="1" x14ac:dyDescent="0.25">
      <c r="A38" s="440"/>
      <c r="B38" s="440"/>
      <c r="C38" s="440"/>
      <c r="D38" s="433" t="s">
        <v>40</v>
      </c>
      <c r="E38" s="427">
        <v>0</v>
      </c>
      <c r="F38" s="427">
        <v>0</v>
      </c>
      <c r="G38" s="427">
        <v>0</v>
      </c>
      <c r="H38" s="427">
        <v>0</v>
      </c>
      <c r="I38" s="24"/>
      <c r="J38" s="427">
        <v>34553334</v>
      </c>
      <c r="K38" s="427">
        <v>35094334</v>
      </c>
      <c r="L38" s="428">
        <v>35476001</v>
      </c>
      <c r="M38" s="429"/>
      <c r="N38" s="441"/>
      <c r="O38" s="437"/>
      <c r="P38" s="436"/>
      <c r="Q38" s="437"/>
      <c r="R38" s="437"/>
      <c r="S38" s="437"/>
      <c r="T38" s="438"/>
      <c r="U38" s="438"/>
      <c r="V38" s="22" t="s">
        <v>173</v>
      </c>
      <c r="W38" s="176"/>
      <c r="X38" s="176" t="s">
        <v>174</v>
      </c>
    </row>
    <row r="39" spans="1:24" ht="25.5" customHeight="1" x14ac:dyDescent="0.25">
      <c r="A39" s="440"/>
      <c r="B39" s="440"/>
      <c r="C39" s="440"/>
      <c r="D39" s="434"/>
      <c r="E39" s="427"/>
      <c r="F39" s="427"/>
      <c r="G39" s="427"/>
      <c r="H39" s="427"/>
      <c r="I39" s="24"/>
      <c r="J39" s="427"/>
      <c r="K39" s="427"/>
      <c r="L39" s="428"/>
      <c r="M39" s="429"/>
      <c r="N39" s="441"/>
      <c r="O39" s="437"/>
      <c r="P39" s="436"/>
      <c r="Q39" s="437"/>
      <c r="R39" s="437"/>
      <c r="S39" s="437"/>
      <c r="T39" s="438"/>
      <c r="U39" s="438"/>
      <c r="V39" s="22" t="s">
        <v>175</v>
      </c>
      <c r="W39" s="176"/>
      <c r="X39" s="176" t="s">
        <v>176</v>
      </c>
    </row>
    <row r="40" spans="1:24" ht="25.5" customHeight="1" x14ac:dyDescent="0.25">
      <c r="A40" s="440"/>
      <c r="B40" s="440"/>
      <c r="C40" s="440"/>
      <c r="D40" s="434"/>
      <c r="E40" s="427"/>
      <c r="F40" s="427"/>
      <c r="G40" s="427"/>
      <c r="H40" s="427"/>
      <c r="I40" s="24"/>
      <c r="J40" s="427"/>
      <c r="K40" s="427"/>
      <c r="L40" s="428"/>
      <c r="M40" s="429"/>
      <c r="N40" s="441"/>
      <c r="O40" s="437"/>
      <c r="P40" s="436"/>
      <c r="Q40" s="437"/>
      <c r="R40" s="437"/>
      <c r="S40" s="437"/>
      <c r="T40" s="438"/>
      <c r="U40" s="438"/>
      <c r="V40" s="22" t="s">
        <v>177</v>
      </c>
      <c r="W40" s="430"/>
      <c r="X40" s="430" t="s">
        <v>178</v>
      </c>
    </row>
    <row r="41" spans="1:24" ht="25.5" customHeight="1" x14ac:dyDescent="0.25">
      <c r="A41" s="440"/>
      <c r="B41" s="440"/>
      <c r="C41" s="440"/>
      <c r="D41" s="434"/>
      <c r="E41" s="427"/>
      <c r="F41" s="427"/>
      <c r="G41" s="427"/>
      <c r="H41" s="427"/>
      <c r="I41" s="24"/>
      <c r="J41" s="427"/>
      <c r="K41" s="427"/>
      <c r="L41" s="428"/>
      <c r="M41" s="429"/>
      <c r="N41" s="441"/>
      <c r="O41" s="437"/>
      <c r="P41" s="436"/>
      <c r="Q41" s="437"/>
      <c r="R41" s="437"/>
      <c r="S41" s="437"/>
      <c r="T41" s="438"/>
      <c r="U41" s="438"/>
      <c r="V41" s="22" t="s">
        <v>179</v>
      </c>
      <c r="W41" s="430"/>
      <c r="X41" s="430"/>
    </row>
    <row r="42" spans="1:24" x14ac:dyDescent="0.25">
      <c r="A42" s="431" t="s">
        <v>41</v>
      </c>
      <c r="B42" s="431"/>
      <c r="C42" s="431"/>
      <c r="D42" s="213" t="s">
        <v>42</v>
      </c>
      <c r="E42" s="214">
        <v>842118000</v>
      </c>
      <c r="F42" s="214">
        <v>842118000</v>
      </c>
      <c r="G42" s="214">
        <v>842118000</v>
      </c>
      <c r="H42" s="214">
        <v>10000000</v>
      </c>
      <c r="I42" s="214"/>
      <c r="J42" s="215">
        <v>282800000</v>
      </c>
      <c r="K42" s="215">
        <v>273640000</v>
      </c>
      <c r="L42" s="216">
        <v>359390000</v>
      </c>
      <c r="M42" s="217"/>
      <c r="N42" s="216"/>
      <c r="O42" s="216"/>
      <c r="P42" s="216"/>
      <c r="Q42" s="216"/>
      <c r="R42" s="218"/>
      <c r="S42" s="218"/>
      <c r="T42" s="218"/>
      <c r="U42" s="218"/>
      <c r="V42" s="218"/>
      <c r="W42" s="219"/>
      <c r="X42" s="218"/>
    </row>
    <row r="43" spans="1:24" ht="45" x14ac:dyDescent="0.25">
      <c r="A43" s="431"/>
      <c r="B43" s="431"/>
      <c r="C43" s="431"/>
      <c r="D43" s="204" t="s">
        <v>43</v>
      </c>
      <c r="E43" s="215">
        <v>93501000</v>
      </c>
      <c r="F43" s="215">
        <v>93501000</v>
      </c>
      <c r="G43" s="215">
        <v>93501000</v>
      </c>
      <c r="H43" s="215">
        <v>93501000</v>
      </c>
      <c r="I43" s="215"/>
      <c r="J43" s="215">
        <v>63519333</v>
      </c>
      <c r="K43" s="215">
        <v>93119333</v>
      </c>
      <c r="L43" s="218">
        <v>93501000</v>
      </c>
      <c r="M43" s="220"/>
      <c r="N43" s="218"/>
      <c r="O43" s="218"/>
      <c r="P43" s="218"/>
      <c r="Q43" s="218"/>
      <c r="R43" s="218"/>
      <c r="S43" s="218"/>
      <c r="T43" s="218"/>
      <c r="U43" s="432"/>
      <c r="V43" s="432"/>
      <c r="W43" s="432"/>
      <c r="X43" s="432"/>
    </row>
    <row r="44" spans="1:24" x14ac:dyDescent="0.25">
      <c r="A44" s="67"/>
      <c r="B44" s="67"/>
      <c r="C44" s="67"/>
      <c r="D44" s="67"/>
      <c r="E44" s="68"/>
      <c r="F44" s="68"/>
      <c r="G44" s="68"/>
      <c r="H44" s="68"/>
      <c r="I44" s="68"/>
      <c r="J44" s="68"/>
      <c r="K44" s="68"/>
      <c r="L44" s="68"/>
      <c r="M44" s="68"/>
      <c r="N44" s="67"/>
      <c r="O44" s="67"/>
      <c r="P44" s="67"/>
      <c r="Q44" s="67"/>
      <c r="R44" s="67"/>
      <c r="S44" s="67"/>
      <c r="T44" s="67"/>
      <c r="U44" s="67"/>
      <c r="V44" s="425"/>
      <c r="W44" s="425"/>
      <c r="X44" s="425"/>
    </row>
    <row r="45" spans="1:24" x14ac:dyDescent="0.25">
      <c r="A45" s="67"/>
      <c r="B45" s="67"/>
      <c r="C45" s="67"/>
      <c r="D45" s="67"/>
      <c r="E45" s="68"/>
      <c r="F45" s="68"/>
      <c r="G45" s="68"/>
      <c r="H45" s="68"/>
      <c r="I45" s="68"/>
      <c r="J45" s="68"/>
      <c r="K45" s="68"/>
      <c r="L45" s="68"/>
      <c r="M45" s="68"/>
      <c r="N45" s="67"/>
      <c r="O45" s="67"/>
      <c r="P45" s="67"/>
      <c r="Q45" s="67"/>
      <c r="R45" s="67"/>
      <c r="S45" s="67"/>
      <c r="T45" s="67"/>
      <c r="U45" s="426" t="s">
        <v>119</v>
      </c>
      <c r="V45" s="426"/>
      <c r="W45" s="426"/>
      <c r="X45" s="426"/>
    </row>
    <row r="46" spans="1:24" x14ac:dyDescent="0.25">
      <c r="A46" s="67"/>
      <c r="B46" s="67"/>
      <c r="C46" s="67"/>
      <c r="D46" s="67"/>
      <c r="E46" s="68"/>
      <c r="F46" s="68"/>
      <c r="G46" s="68"/>
      <c r="H46" s="68"/>
      <c r="I46" s="68"/>
      <c r="J46" s="68"/>
      <c r="K46" s="68"/>
      <c r="L46" s="68"/>
      <c r="M46" s="68"/>
      <c r="N46" s="67"/>
      <c r="O46" s="67"/>
      <c r="P46" s="67"/>
      <c r="Q46" s="67"/>
      <c r="R46" s="67"/>
      <c r="S46" s="67"/>
      <c r="T46" s="67"/>
      <c r="U46" s="67"/>
      <c r="V46" s="175"/>
      <c r="W46" s="175"/>
      <c r="X46" s="175"/>
    </row>
    <row r="47" spans="1:24" x14ac:dyDescent="0.25">
      <c r="A47" s="67"/>
      <c r="B47" s="67"/>
      <c r="C47" s="67"/>
      <c r="D47" s="67"/>
      <c r="E47" s="68"/>
      <c r="F47" s="68"/>
      <c r="G47" s="68"/>
      <c r="H47" s="68"/>
      <c r="I47" s="68"/>
      <c r="J47" s="68"/>
      <c r="K47" s="68"/>
      <c r="L47" s="68"/>
      <c r="M47" s="68"/>
      <c r="N47" s="67"/>
      <c r="O47" s="67"/>
      <c r="P47" s="67"/>
      <c r="Q47" s="67"/>
      <c r="R47" s="67"/>
      <c r="S47" s="67"/>
      <c r="T47" s="67"/>
      <c r="U47" s="67"/>
      <c r="V47" s="175"/>
      <c r="W47" s="175"/>
      <c r="X47" s="175"/>
    </row>
    <row r="48" spans="1:24" x14ac:dyDescent="0.25">
      <c r="A48" s="67"/>
      <c r="B48" s="67"/>
      <c r="C48" s="67"/>
      <c r="D48" s="67"/>
      <c r="E48" s="68"/>
      <c r="F48" s="68"/>
      <c r="G48" s="68"/>
      <c r="H48" s="68"/>
      <c r="I48" s="68"/>
      <c r="J48" s="68"/>
      <c r="K48" s="68"/>
      <c r="L48" s="68"/>
      <c r="M48" s="68"/>
      <c r="N48" s="67"/>
      <c r="O48" s="67"/>
      <c r="P48" s="67"/>
      <c r="Q48" s="67"/>
      <c r="R48" s="67"/>
      <c r="S48" s="67"/>
      <c r="T48" s="67"/>
      <c r="U48" s="67"/>
      <c r="V48" s="175"/>
      <c r="W48" s="175"/>
      <c r="X48" s="175"/>
    </row>
  </sheetData>
  <mergeCells count="132">
    <mergeCell ref="A1:D4"/>
    <mergeCell ref="E1:X1"/>
    <mergeCell ref="E2:X2"/>
    <mergeCell ref="E3:F3"/>
    <mergeCell ref="G3:X3"/>
    <mergeCell ref="E4:F4"/>
    <mergeCell ref="G4:X4"/>
    <mergeCell ref="J5:M5"/>
    <mergeCell ref="N5:R5"/>
    <mergeCell ref="S5:X5"/>
    <mergeCell ref="A7:A13"/>
    <mergeCell ref="B7:B13"/>
    <mergeCell ref="C7:C13"/>
    <mergeCell ref="N7:N13"/>
    <mergeCell ref="O7:O13"/>
    <mergeCell ref="P7:P13"/>
    <mergeCell ref="Q7:Q13"/>
    <mergeCell ref="A5:A6"/>
    <mergeCell ref="B5:B6"/>
    <mergeCell ref="C5:C6"/>
    <mergeCell ref="D5:D6"/>
    <mergeCell ref="E5:E6"/>
    <mergeCell ref="F5:I5"/>
    <mergeCell ref="W12:W13"/>
    <mergeCell ref="X12:X13"/>
    <mergeCell ref="R7:R13"/>
    <mergeCell ref="S7:S13"/>
    <mergeCell ref="T7:T13"/>
    <mergeCell ref="U7:U13"/>
    <mergeCell ref="D10:D13"/>
    <mergeCell ref="E10:E13"/>
    <mergeCell ref="F10:F13"/>
    <mergeCell ref="G10:G13"/>
    <mergeCell ref="H10:H13"/>
    <mergeCell ref="I10:I13"/>
    <mergeCell ref="O14:O20"/>
    <mergeCell ref="P14:P20"/>
    <mergeCell ref="I17:I20"/>
    <mergeCell ref="J17:J20"/>
    <mergeCell ref="K17:K20"/>
    <mergeCell ref="L17:L20"/>
    <mergeCell ref="J10:J13"/>
    <mergeCell ref="K10:K13"/>
    <mergeCell ref="L10:L13"/>
    <mergeCell ref="M10:M13"/>
    <mergeCell ref="M17:M20"/>
    <mergeCell ref="W19:W20"/>
    <mergeCell ref="X19:X20"/>
    <mergeCell ref="A21:A27"/>
    <mergeCell ref="B21:B27"/>
    <mergeCell ref="C21:C27"/>
    <mergeCell ref="N21:N27"/>
    <mergeCell ref="O21:O27"/>
    <mergeCell ref="P21:P27"/>
    <mergeCell ref="Q21:Q27"/>
    <mergeCell ref="Q14:Q20"/>
    <mergeCell ref="R14:R20"/>
    <mergeCell ref="S14:S20"/>
    <mergeCell ref="T14:T20"/>
    <mergeCell ref="U14:U20"/>
    <mergeCell ref="D17:D20"/>
    <mergeCell ref="E17:E20"/>
    <mergeCell ref="F17:F20"/>
    <mergeCell ref="G17:G20"/>
    <mergeCell ref="H17:H20"/>
    <mergeCell ref="A14:A20"/>
    <mergeCell ref="B14:B20"/>
    <mergeCell ref="C14:C20"/>
    <mergeCell ref="N14:N20"/>
    <mergeCell ref="K24:K27"/>
    <mergeCell ref="L24:L27"/>
    <mergeCell ref="M24:M27"/>
    <mergeCell ref="W26:W27"/>
    <mergeCell ref="X26:X27"/>
    <mergeCell ref="A28:A34"/>
    <mergeCell ref="B28:B34"/>
    <mergeCell ref="C28:C34"/>
    <mergeCell ref="N28:N34"/>
    <mergeCell ref="O28:O34"/>
    <mergeCell ref="R21:R27"/>
    <mergeCell ref="S21:S27"/>
    <mergeCell ref="T21:T27"/>
    <mergeCell ref="U21:U27"/>
    <mergeCell ref="D24:D27"/>
    <mergeCell ref="E24:E27"/>
    <mergeCell ref="F24:F27"/>
    <mergeCell ref="G24:G27"/>
    <mergeCell ref="H24:H27"/>
    <mergeCell ref="J24:J27"/>
    <mergeCell ref="K31:K34"/>
    <mergeCell ref="L31:L34"/>
    <mergeCell ref="M31:M34"/>
    <mergeCell ref="W33:W34"/>
    <mergeCell ref="X33:X34"/>
    <mergeCell ref="A35:A41"/>
    <mergeCell ref="B35:B41"/>
    <mergeCell ref="C35:C41"/>
    <mergeCell ref="N35:N41"/>
    <mergeCell ref="O35:O41"/>
    <mergeCell ref="D31:D34"/>
    <mergeCell ref="E31:E34"/>
    <mergeCell ref="F31:F34"/>
    <mergeCell ref="G31:G34"/>
    <mergeCell ref="H31:H34"/>
    <mergeCell ref="J31:J34"/>
    <mergeCell ref="P28:P34"/>
    <mergeCell ref="Q28:Q34"/>
    <mergeCell ref="R28:R34"/>
    <mergeCell ref="S28:S34"/>
    <mergeCell ref="T28:T34"/>
    <mergeCell ref="U28:U34"/>
    <mergeCell ref="V44:X44"/>
    <mergeCell ref="U45:X45"/>
    <mergeCell ref="K38:K41"/>
    <mergeCell ref="L38:L41"/>
    <mergeCell ref="M38:M41"/>
    <mergeCell ref="W40:W41"/>
    <mergeCell ref="X40:X41"/>
    <mergeCell ref="A42:C43"/>
    <mergeCell ref="U43:X43"/>
    <mergeCell ref="D38:D41"/>
    <mergeCell ref="E38:E41"/>
    <mergeCell ref="F38:F41"/>
    <mergeCell ref="G38:G41"/>
    <mergeCell ref="H38:H41"/>
    <mergeCell ref="J38:J41"/>
    <mergeCell ref="P35:P41"/>
    <mergeCell ref="Q35:Q41"/>
    <mergeCell ref="R35:R41"/>
    <mergeCell ref="S35:S41"/>
    <mergeCell ref="T35:T41"/>
    <mergeCell ref="U35:U4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Hoja1</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2014-06-06T16:21:25Z</cp:lastPrinted>
  <dcterms:created xsi:type="dcterms:W3CDTF">2010-03-25T16:40:43Z</dcterms:created>
  <dcterms:modified xsi:type="dcterms:W3CDTF">2019-03-04T17:48:57Z</dcterms:modified>
</cp:coreProperties>
</file>