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811\"/>
    </mc:Choice>
  </mc:AlternateContent>
  <xr:revisionPtr revIDLastSave="0" documentId="8_{16188808-87D1-429B-B1F9-D66A0E27EA4E}" xr6:coauthVersionLast="36" xr6:coauthVersionMax="36" xr10:uidLastSave="{00000000-0000-0000-0000-000000000000}"/>
  <bookViews>
    <workbookView xWindow="0" yWindow="0" windowWidth="24000" windowHeight="10920" tabRatio="373" activeTab="2" xr2:uid="{00000000-000D-0000-FFFF-FFFF00000000}"/>
  </bookViews>
  <sheets>
    <sheet name="GESTIÓN" sheetId="5" r:id="rId1"/>
    <sheet name="INVERSIÓN" sheetId="6" r:id="rId2"/>
    <sheet name="ACTIVIDADES" sheetId="7" r:id="rId3"/>
    <sheet name="TERRITORIALIZACION" sheetId="11" r:id="rId4"/>
  </sheets>
  <externalReferences>
    <externalReference r:id="rId5"/>
  </externalReferences>
  <definedNames>
    <definedName name="_xlnm._FilterDatabase" localSheetId="3" hidden="1">TERRITORIALIZACION!$A$6:$W$60</definedName>
    <definedName name="_xlnm.Print_Area" localSheetId="2">ACTIVIDADES!#REF!</definedName>
    <definedName name="_xlnm.Print_Area" localSheetId="0">GESTIÓN!$A$1:$AQ$19</definedName>
    <definedName name="_xlnm.Print_Area" localSheetId="1">INVERSIÓN!$A$1:$AP$90</definedName>
    <definedName name="_xlnm.Print_Area" localSheetId="3">TERRITORIALIZACION!$A$1:$V$61</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88" i="6" l="1"/>
  <c r="AH87" i="6"/>
  <c r="AH89" i="6" s="1"/>
  <c r="H82" i="6" l="1"/>
  <c r="AK82" i="6" s="1"/>
  <c r="AJ82" i="6"/>
  <c r="AJ81" i="6"/>
  <c r="AL18" i="5"/>
  <c r="AK18" i="5"/>
  <c r="AK76" i="6"/>
  <c r="H76" i="6"/>
  <c r="AJ76" i="6"/>
  <c r="AJ75" i="6"/>
  <c r="AK17" i="5"/>
  <c r="AL15" i="5"/>
  <c r="AK15" i="5"/>
  <c r="H58" i="6"/>
  <c r="AK58" i="6" s="1"/>
  <c r="AJ58" i="6"/>
  <c r="AJ57" i="6"/>
  <c r="AJ52" i="6"/>
  <c r="H46" i="6"/>
  <c r="AK46" i="6"/>
  <c r="AJ46" i="6"/>
  <c r="AJ45" i="6"/>
  <c r="H40" i="6"/>
  <c r="AK40" i="6" s="1"/>
  <c r="AJ40" i="6"/>
  <c r="AJ39" i="6"/>
  <c r="H34" i="6"/>
  <c r="AK34" i="6" s="1"/>
  <c r="AJ34" i="6"/>
  <c r="AJ33" i="6"/>
  <c r="AJ28" i="6"/>
  <c r="AJ27" i="6"/>
  <c r="H22" i="6" l="1"/>
  <c r="AK22" i="6" s="1"/>
  <c r="AJ21" i="6"/>
  <c r="AJ22" i="6"/>
  <c r="AK16" i="6"/>
  <c r="H16" i="6"/>
  <c r="AJ15" i="6"/>
  <c r="AJ16" i="6"/>
  <c r="H10" i="6"/>
  <c r="AK10" i="6" s="1"/>
  <c r="AJ10" i="6"/>
  <c r="AJ9" i="6"/>
  <c r="AL14" i="5"/>
  <c r="AK14" i="5"/>
  <c r="AG88" i="6"/>
  <c r="AG87" i="6"/>
  <c r="AG89" i="6" l="1"/>
  <c r="AF13" i="6"/>
  <c r="AF14" i="6"/>
  <c r="AF19" i="6"/>
  <c r="AF20" i="6"/>
  <c r="AF25" i="6"/>
  <c r="AF26" i="6"/>
  <c r="AF31" i="6"/>
  <c r="AF32" i="6"/>
  <c r="AF37" i="6"/>
  <c r="AF38" i="6"/>
  <c r="AF43" i="6"/>
  <c r="AF44" i="6"/>
  <c r="AF49" i="6"/>
  <c r="AF50" i="6"/>
  <c r="AJ51" i="6"/>
  <c r="AF55" i="6"/>
  <c r="AF56" i="6"/>
  <c r="AF61" i="6"/>
  <c r="AF62" i="6"/>
  <c r="AF67" i="6"/>
  <c r="AF68" i="6"/>
  <c r="AJ69" i="6"/>
  <c r="AJ70" i="6"/>
  <c r="AF73" i="6"/>
  <c r="AF74" i="6"/>
  <c r="AF79" i="6"/>
  <c r="AF80" i="6"/>
  <c r="AF85" i="6"/>
  <c r="AF86" i="6"/>
  <c r="H70" i="6" l="1"/>
  <c r="AK70" i="6" s="1"/>
  <c r="H64" i="6"/>
  <c r="H52" i="6"/>
  <c r="AK52" i="6" s="1"/>
  <c r="H28" i="6"/>
  <c r="AK28" i="6" s="1"/>
  <c r="H14" i="6"/>
  <c r="AF88" i="6"/>
  <c r="U50" i="7" l="1"/>
  <c r="S49" i="7"/>
  <c r="S48" i="7"/>
  <c r="S47" i="7"/>
  <c r="T46" i="7"/>
  <c r="S46" i="7"/>
  <c r="S45" i="7"/>
  <c r="S44" i="7"/>
  <c r="S43" i="7"/>
  <c r="T42" i="7"/>
  <c r="S42" i="7"/>
  <c r="S41" i="7"/>
  <c r="T40" i="7"/>
  <c r="S40" i="7"/>
  <c r="S39" i="7"/>
  <c r="S38" i="7"/>
  <c r="S37" i="7"/>
  <c r="S36" i="7"/>
  <c r="S35" i="7"/>
  <c r="T34" i="7"/>
  <c r="S34" i="7"/>
  <c r="S33" i="7"/>
  <c r="S32" i="7"/>
  <c r="S31" i="7"/>
  <c r="T30" i="7"/>
  <c r="S30" i="7"/>
  <c r="S29" i="7"/>
  <c r="S28" i="7"/>
  <c r="S27" i="7"/>
  <c r="S26" i="7"/>
  <c r="S25" i="7"/>
  <c r="T24" i="7"/>
  <c r="S24" i="7"/>
  <c r="S23" i="7"/>
  <c r="T22" i="7"/>
  <c r="S22" i="7"/>
  <c r="S21" i="7"/>
  <c r="T20" i="7"/>
  <c r="S20" i="7"/>
  <c r="S19" i="7"/>
  <c r="T18" i="7"/>
  <c r="S18" i="7"/>
  <c r="S17" i="7"/>
  <c r="S16" i="7"/>
  <c r="S15" i="7"/>
  <c r="S14" i="7"/>
  <c r="S13" i="7"/>
  <c r="T12" i="7"/>
  <c r="S12" i="7"/>
  <c r="S11" i="7"/>
  <c r="T10" i="7"/>
  <c r="S10" i="7"/>
  <c r="S9" i="7"/>
  <c r="T8" i="7"/>
  <c r="S8" i="7"/>
  <c r="AA88" i="6"/>
  <c r="AA89" i="6" s="1"/>
  <c r="AA87" i="6"/>
  <c r="V88" i="6"/>
  <c r="V87" i="6"/>
  <c r="V89" i="6" s="1"/>
  <c r="V86" i="6"/>
  <c r="V85" i="6"/>
  <c r="V80" i="6"/>
  <c r="V79" i="6"/>
  <c r="V74" i="6"/>
  <c r="V73" i="6"/>
  <c r="V68" i="6"/>
  <c r="V67" i="6"/>
  <c r="V62" i="6"/>
  <c r="V57" i="6"/>
  <c r="V61" i="6" s="1"/>
  <c r="V56" i="6"/>
  <c r="V55" i="6"/>
  <c r="V50" i="6"/>
  <c r="V49" i="6"/>
  <c r="V44" i="6"/>
  <c r="V43" i="6"/>
  <c r="V38" i="6"/>
  <c r="V37" i="6"/>
  <c r="V32" i="6"/>
  <c r="V31" i="6"/>
  <c r="V26" i="6"/>
  <c r="V25" i="6"/>
  <c r="V20" i="6"/>
  <c r="V19" i="6"/>
  <c r="V14" i="6"/>
  <c r="V13" i="6"/>
  <c r="T50" i="7" l="1"/>
  <c r="I86" i="6"/>
  <c r="I85" i="6"/>
  <c r="P38" i="6"/>
  <c r="P20" i="6"/>
  <c r="P14" i="6"/>
  <c r="P13" i="6"/>
  <c r="AF87" i="6" l="1"/>
  <c r="Q88" i="6"/>
  <c r="Q87" i="6"/>
  <c r="Q86" i="6"/>
  <c r="Q85" i="6"/>
  <c r="P86" i="6"/>
  <c r="O86" i="6"/>
  <c r="J86" i="6"/>
  <c r="J85" i="6"/>
  <c r="Q80" i="6"/>
  <c r="P80" i="6"/>
  <c r="P79" i="6"/>
  <c r="O80" i="6"/>
  <c r="O79" i="6"/>
  <c r="Q74" i="6"/>
  <c r="P74" i="6"/>
  <c r="Q68" i="6"/>
  <c r="Q67" i="6"/>
  <c r="P68" i="6"/>
  <c r="P67" i="6"/>
  <c r="O68" i="6"/>
  <c r="O67" i="6"/>
  <c r="Q62" i="6"/>
  <c r="Q61" i="6"/>
  <c r="P62" i="6"/>
  <c r="Q56" i="6" l="1"/>
  <c r="P56" i="6"/>
  <c r="P55" i="6"/>
  <c r="Q50" i="6"/>
  <c r="Q49" i="6"/>
  <c r="P50" i="6"/>
  <c r="P49" i="6"/>
  <c r="Q44" i="6"/>
  <c r="P44" i="6" l="1"/>
  <c r="P43" i="6"/>
  <c r="Q38" i="6"/>
  <c r="Q37" i="6"/>
  <c r="Q32" i="6"/>
  <c r="P32" i="6"/>
  <c r="P31" i="6"/>
  <c r="P26" i="6"/>
  <c r="P19" i="6"/>
  <c r="O74" i="6" l="1"/>
  <c r="O73" i="6"/>
  <c r="O62" i="6"/>
  <c r="O61" i="6"/>
  <c r="O56" i="6"/>
  <c r="O55" i="6"/>
  <c r="O50" i="6"/>
  <c r="O49" i="6"/>
  <c r="O44" i="6"/>
  <c r="O43" i="6"/>
  <c r="O38" i="6"/>
  <c r="O32" i="6"/>
  <c r="O31" i="6"/>
  <c r="O26" i="6"/>
  <c r="O20" i="6"/>
  <c r="O19" i="6"/>
  <c r="O14" i="6"/>
  <c r="O13" i="6"/>
  <c r="N85" i="6"/>
  <c r="N80" i="6"/>
  <c r="N79" i="6"/>
  <c r="N74" i="6"/>
  <c r="N73" i="6"/>
  <c r="N68" i="6"/>
  <c r="N67" i="6"/>
  <c r="N62" i="6"/>
  <c r="N61" i="6"/>
  <c r="N56" i="6"/>
  <c r="N55" i="6"/>
  <c r="N50" i="6"/>
  <c r="N49" i="6"/>
  <c r="N44" i="6"/>
  <c r="N43" i="6"/>
  <c r="N38" i="6"/>
  <c r="N32" i="6"/>
  <c r="N31" i="6"/>
  <c r="N26" i="6"/>
  <c r="N20" i="6"/>
  <c r="N19" i="6"/>
  <c r="N14" i="6"/>
  <c r="N13" i="6"/>
  <c r="M85" i="6"/>
  <c r="M80" i="6"/>
  <c r="M79" i="6"/>
  <c r="M74" i="6"/>
  <c r="M73" i="6"/>
  <c r="M68" i="6"/>
  <c r="M67" i="6"/>
  <c r="M62" i="6"/>
  <c r="M61" i="6"/>
  <c r="M56" i="6"/>
  <c r="M55" i="6"/>
  <c r="M50" i="6"/>
  <c r="M49" i="6"/>
  <c r="M44" i="6"/>
  <c r="M43" i="6"/>
  <c r="M38" i="6"/>
  <c r="M32" i="6"/>
  <c r="M31" i="6"/>
  <c r="M26" i="6"/>
  <c r="M20" i="6"/>
  <c r="M19" i="6"/>
  <c r="M14" i="6"/>
  <c r="M13" i="6"/>
  <c r="AE88" i="6"/>
  <c r="AE87" i="6"/>
  <c r="AD88" i="6"/>
  <c r="AD87" i="6"/>
  <c r="AC88" i="6"/>
  <c r="AC87" i="6"/>
  <c r="Z88" i="6"/>
  <c r="Z87" i="6"/>
  <c r="Y88" i="6"/>
  <c r="Y87" i="6"/>
  <c r="X88" i="6"/>
  <c r="X87" i="6"/>
  <c r="W88" i="6"/>
  <c r="W87" i="6"/>
  <c r="U88" i="6"/>
  <c r="U87" i="6"/>
  <c r="T88" i="6"/>
  <c r="T87" i="6"/>
  <c r="P88" i="6"/>
  <c r="P87" i="6"/>
  <c r="O88" i="6"/>
  <c r="O87" i="6"/>
  <c r="N88" i="6"/>
  <c r="N87" i="6"/>
  <c r="M88" i="6"/>
  <c r="M87" i="6"/>
  <c r="L88" i="6"/>
  <c r="L87" i="6"/>
  <c r="K88" i="6"/>
  <c r="K89" i="6" s="1"/>
  <c r="H88" i="6"/>
  <c r="H87" i="6"/>
  <c r="L85" i="6"/>
  <c r="K85" i="6"/>
  <c r="K86" i="6"/>
  <c r="H86" i="6"/>
  <c r="H85" i="6"/>
  <c r="K80" i="6"/>
  <c r="J80" i="6"/>
  <c r="I80" i="6"/>
  <c r="L80" i="6"/>
  <c r="L79" i="6"/>
  <c r="K79" i="6"/>
  <c r="J79" i="6"/>
  <c r="I79" i="6"/>
  <c r="H80" i="6"/>
  <c r="H79" i="6"/>
  <c r="L74" i="6"/>
  <c r="L73" i="6"/>
  <c r="K74" i="6"/>
  <c r="K73" i="6"/>
  <c r="J74" i="6"/>
  <c r="J73" i="6"/>
  <c r="I74" i="6"/>
  <c r="I73" i="6"/>
  <c r="H74" i="6"/>
  <c r="H73" i="6"/>
  <c r="L68" i="6"/>
  <c r="L67" i="6"/>
  <c r="J67" i="6"/>
  <c r="I67" i="6"/>
  <c r="H68" i="6"/>
  <c r="H67" i="6"/>
  <c r="L62" i="6"/>
  <c r="L61" i="6"/>
  <c r="K62" i="6"/>
  <c r="K61" i="6"/>
  <c r="J62" i="6"/>
  <c r="J61" i="6"/>
  <c r="I62" i="6"/>
  <c r="I61" i="6"/>
  <c r="H62" i="6"/>
  <c r="H61" i="6"/>
  <c r="L56" i="6"/>
  <c r="L55" i="6"/>
  <c r="K56" i="6"/>
  <c r="K55" i="6"/>
  <c r="J56" i="6"/>
  <c r="J55" i="6"/>
  <c r="I56" i="6"/>
  <c r="I55" i="6"/>
  <c r="H56" i="6"/>
  <c r="H55" i="6"/>
  <c r="L50" i="6"/>
  <c r="L49" i="6"/>
  <c r="K50" i="6"/>
  <c r="J50" i="6"/>
  <c r="I50" i="6"/>
  <c r="H50" i="6"/>
  <c r="H49" i="6"/>
  <c r="L44" i="6"/>
  <c r="L43" i="6"/>
  <c r="K44" i="6"/>
  <c r="K43" i="6"/>
  <c r="J44" i="6"/>
  <c r="J43" i="6"/>
  <c r="I44" i="6"/>
  <c r="I43" i="6"/>
  <c r="H44" i="6"/>
  <c r="L38" i="6"/>
  <c r="K38" i="6"/>
  <c r="J38" i="6"/>
  <c r="I38" i="6"/>
  <c r="H38" i="6"/>
  <c r="H37" i="6"/>
  <c r="L32" i="6"/>
  <c r="L31" i="6"/>
  <c r="K32" i="6"/>
  <c r="K31" i="6"/>
  <c r="J32" i="6"/>
  <c r="J31" i="6"/>
  <c r="I32" i="6"/>
  <c r="I31" i="6"/>
  <c r="H32" i="6"/>
  <c r="H31" i="6"/>
  <c r="Q26" i="6"/>
  <c r="Q25" i="6"/>
  <c r="L26" i="6"/>
  <c r="K26" i="6"/>
  <c r="J26" i="6"/>
  <c r="I26" i="6"/>
  <c r="H26" i="6"/>
  <c r="Q20" i="6"/>
  <c r="Q19" i="6"/>
  <c r="L20" i="6"/>
  <c r="L19" i="6"/>
  <c r="K20" i="6"/>
  <c r="K19" i="6"/>
  <c r="J20" i="6"/>
  <c r="J19" i="6"/>
  <c r="I20" i="6"/>
  <c r="I19" i="6"/>
  <c r="H20" i="6"/>
  <c r="H19" i="6"/>
  <c r="Q14" i="6"/>
  <c r="Q13" i="6"/>
  <c r="L14" i="6"/>
  <c r="L13" i="6"/>
  <c r="K14" i="6"/>
  <c r="K13" i="6"/>
  <c r="J14" i="6"/>
  <c r="J13" i="6"/>
  <c r="I14" i="6"/>
  <c r="I13" i="6"/>
  <c r="H13" i="6"/>
  <c r="L89" i="6" l="1"/>
  <c r="N89" i="6"/>
  <c r="U89" i="6"/>
  <c r="Z89" i="6"/>
  <c r="AE89" i="6"/>
  <c r="Y89" i="6"/>
  <c r="AC89" i="6"/>
  <c r="AF89" i="6"/>
  <c r="AD89" i="6"/>
  <c r="P89" i="6"/>
  <c r="T89" i="6"/>
  <c r="W89" i="6"/>
  <c r="Q89" i="6"/>
  <c r="X89" i="6"/>
  <c r="O89" i="6"/>
  <c r="M89" i="6"/>
  <c r="H89" i="6" l="1"/>
</calcChain>
</file>

<file path=xl/sharedStrings.xml><?xml version="1.0" encoding="utf-8"?>
<sst xmlns="http://schemas.openxmlformats.org/spreadsheetml/2006/main" count="679" uniqueCount="286">
  <si>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</si>
  <si>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</si>
  <si>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</si>
  <si>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</si>
  <si>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</si>
  <si>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</si>
  <si>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</si>
  <si>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</si>
  <si>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</si>
  <si>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</si>
  <si>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</si>
  <si>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</si>
  <si>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</si>
  <si>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</si>
  <si>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</si>
  <si>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</si>
  <si>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</si>
  <si>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</si>
  <si>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</si>
  <si>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</si>
  <si>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</si>
  <si>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</si>
  <si>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</si>
  <si>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</si>
  <si>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</si>
  <si>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</si>
  <si>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</si>
  <si>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</si>
  <si>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</si>
  <si>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</si>
  <si>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</si>
  <si>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</si>
  <si>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PROYECTO:</t>
  </si>
  <si>
    <t>PERIODO:</t>
  </si>
  <si>
    <t>ID Meta</t>
  </si>
  <si>
    <t>Magnitud Reservas</t>
  </si>
  <si>
    <t>Reservas Presupuestales</t>
  </si>
  <si>
    <t>TOTALES - PROYECTO</t>
  </si>
  <si>
    <t>Total Recursos Vigencia - Proyecto</t>
  </si>
  <si>
    <t>Total  Recursos Reservas - Proyecto</t>
  </si>
  <si>
    <t>126PG01-PR 02-FA7-V.9</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</si>
  <si>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</si>
  <si>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</si>
  <si>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</si>
  <si>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</si>
  <si>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</si>
  <si>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</si>
  <si>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</si>
  <si>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</si>
  <si>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</si>
  <si>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</si>
  <si>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</si>
  <si>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</si>
  <si>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</si>
  <si>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</si>
  <si>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</si>
  <si>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</si>
  <si>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</si>
  <si>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</si>
  <si>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</si>
  <si>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</si>
  <si>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</si>
  <si>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</si>
  <si>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</si>
  <si>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</si>
  <si>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</si>
  <si>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</si>
  <si>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</si>
  <si>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</si>
  <si>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</si>
  <si>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</si>
  <si>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</si>
  <si>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</si>
  <si>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</si>
  <si>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</si>
  <si>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</si>
  <si>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</si>
  <si>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</si>
  <si>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</si>
  <si>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</si>
  <si>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</si>
  <si>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</si>
  <si>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</si>
  <si>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</si>
  <si>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</si>
  <si>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</si>
  <si>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</si>
  <si>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</si>
  <si>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</si>
  <si>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</si>
  <si>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</si>
  <si>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</si>
  <si>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</si>
  <si>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</si>
  <si>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</si>
  <si>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</si>
  <si>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</si>
  <si>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</si>
  <si>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</si>
  <si>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</si>
  <si>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</si>
  <si>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</si>
  <si>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</si>
  <si>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</si>
  <si>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</si>
  <si>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</si>
  <si>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</si>
  <si>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</si>
  <si>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</si>
  <si>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</si>
  <si>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</si>
  <si>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</si>
  <si>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</si>
  <si>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</si>
  <si>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</si>
  <si>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</si>
  <si>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</si>
  <si>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</si>
  <si>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 xml:space="preserve">FORMATO DE ACTUALIZACIÓN Y SEGUIMIENTO AL COMPONENTE DE GESTIÓN 
</t>
  </si>
  <si>
    <t>FORMATO DE ACTUALIZACIÓN Y SEGUIMIENTO A LAS ACTIVIDADES</t>
  </si>
  <si>
    <t>Constante</t>
  </si>
  <si>
    <t>N/A</t>
  </si>
  <si>
    <t>DIRECCION DE PLANEACION Y SISTEMAS DE INFORMACION AMBIENTAL</t>
  </si>
  <si>
    <t>811- PLANEACIÓN AMBIENTAL CON VISION REGIONAL PARA LA ADAPTACIÓN Y MITIGACIÓN AL CAMBIO CLIMÁTICO EN EL DISTRITO CAPITAL</t>
  </si>
  <si>
    <t xml:space="preserve">2. Un territorio que enfrenta el cambio climático y se ordena alrededor del agua. </t>
  </si>
  <si>
    <t>Estrategia Territorial Regional frente al Cambio Climático.</t>
  </si>
  <si>
    <t>PLANIFICACIÓN TERRITORIAL PARA LA ADAPTACIÓN Y LA MITIGACIÓN FRENTE AL CAMBIO CLIMÁTICO</t>
  </si>
  <si>
    <t>Poner en marcha un plan regional y un plan distrital frente al cambio climático</t>
  </si>
  <si>
    <t>Número de planes integrales regionales y distritales implementados</t>
  </si>
  <si>
    <t>Creciente</t>
  </si>
  <si>
    <t>Diseñar e implementar una política pública para fomentar procesos de ecourbanismo y construcción sostenible en Bogotá que incluya estándares de construcción sostenible, un sistema de certificación de construcciones sostenibles y la actualización del Código de Construcción de Bogotá con perspectiva de sostenibilidad</t>
  </si>
  <si>
    <t>Política pública ecourbanismo y construcción sostenible en Bogotá diseñada e implementada</t>
  </si>
  <si>
    <t>Porcentaje</t>
  </si>
  <si>
    <t>Código de construcción de Bogotá con perspectiva de sostenibilidad actualizado</t>
  </si>
  <si>
    <t>Adoptar criterios de Eco urbanismo y construcción sostenibles e iniciar una experiencia piloto</t>
  </si>
  <si>
    <t>Porcentaje de criterios de ecourbanismo y construcción sostenible establecidos para los desarrollos urbanísticos</t>
  </si>
  <si>
    <t>PÁRAMOS Y BIODIVERSIDAD</t>
  </si>
  <si>
    <t>Concertar y consolidar 1 acuerdo regional económico y social en torno a los bienes y servicios ambientales y la gobernanza del agua, en Cerros Orientales y páramos de Sumapaz, Guerrero, Chingaza y Guacheneque</t>
  </si>
  <si>
    <t>Acuerdo regional económico y social en torno a los bienes y servicios ambientales y la gobernanza del agua</t>
  </si>
  <si>
    <t>Archivo SEGAE</t>
  </si>
  <si>
    <t>La adopción de criterios de ecourbanismo en los desarrollos urbanisticos permitiran un avance urbano más armónico con los recursos naturales y en el entorno. 
Además potencializa los proyectos de vivienda en condiciones adecuadas para sus residentes.</t>
  </si>
  <si>
    <t>316 - Poner en marcha un plan regional y un plan distrital frente al cambio climático</t>
  </si>
  <si>
    <t>Cambio Climático</t>
  </si>
  <si>
    <t>Políticas e instrumentos de planeación ambiental</t>
  </si>
  <si>
    <t>320-Diseñar e implementar una política pública para fomentar procesos de ecourbanismo y construcción sostenible en Bogotá que incluya estándares de construcción sostenible, un sistema de certificación de construcciones sostenibles y la actualización del Código de Construcción de Bogotá con perspectiva de sostenibilidad</t>
  </si>
  <si>
    <t>321-Adoptar criterios de Eco urbanismo y construcción sostenibles e iniciar una experiencia piloto</t>
  </si>
  <si>
    <t>Gestión del conocimiento e información ambiental</t>
  </si>
  <si>
    <t>322-Concertar y consolidar 1 acuerdo regional económico y social en torno a los bienes y servicios ambientales y la gobernanza del agua, en Cerros Orientales y páramos de Sumapaz, Guerrero, Chingaza y Guacheneque</t>
  </si>
  <si>
    <t>Archivo de gestión SPPA</t>
  </si>
  <si>
    <t>Contribuir 100% en el proceso de formulación del plan regional de adaptación y mitigación al cambio climático y liderar la ejecución de proyectos  asociados a éste, dentro del Distrito Capital</t>
  </si>
  <si>
    <t>X</t>
  </si>
  <si>
    <t>Programado</t>
  </si>
  <si>
    <t>Ejecutado</t>
  </si>
  <si>
    <t>Formular 100% el plan distrital de adaptación y mitigación al cambio climático y coordinar su puesta en marcha.</t>
  </si>
  <si>
    <t>Formular  100%  las políticas e instrumentos de planeación ambiental priorizados, así como adelantar el seguimiento a los ya existentes.</t>
  </si>
  <si>
    <t>Desarrollar el 100% el modelo de gestión intersectorial en salud ambiental para el Distrito Capital</t>
  </si>
  <si>
    <t>Desarrollar  4 estudios para determinar instrumentos económicos orientados a la protección y conservación ambiental, y apoyar la coordinación para su implementación</t>
  </si>
  <si>
    <t>Difundir a 2500 Usuarios / promedio día anual información, indicadores, estadísticas y variables ambientales a través del observatorio ambiental.</t>
  </si>
  <si>
    <t>Formular y poner en marcha 6 proyectos del plan de investigación ambiental  de Bogotá 2012-2019</t>
  </si>
  <si>
    <t>Coordinación interinstitucional para la gestión ambiental</t>
  </si>
  <si>
    <t>Fortalecer el 100% las instancias de coordinación para la gestión ambiental distrital</t>
  </si>
  <si>
    <t>Empresas vinculadas en procesos de autogestión y autorregulación</t>
  </si>
  <si>
    <t>Vincular 2500 empresas en procesos de autogestión y autorregulación como estrategia de mitigación y adaptación al cambio climático</t>
  </si>
  <si>
    <t>Ecourbanismo y construcción sostenible.</t>
  </si>
  <si>
    <t>Actualizar 100% el Código de Construcción de Bogotá con perspectiva de sostenibilidad, incluyendo estándares de construcción sostenible y un sistema de certificación de construcciones sostenibles.</t>
  </si>
  <si>
    <t>Establecer 100% los criterios de ecourbanismo y construcción sostenible a las solicitudes presentadas.</t>
  </si>
  <si>
    <t>Ciudad Región Ambiental</t>
  </si>
  <si>
    <t>Formular 4 proyectos ambientales regionales aprobados por las entidades competentes de la región, y coordinar su puesta en marcha</t>
  </si>
  <si>
    <t>0.5</t>
  </si>
  <si>
    <t>17.4</t>
  </si>
  <si>
    <t>1,CONTRIBUIR 100.00 % EN EL PROCESO DE FORMULACIÓN DEL PLAN REGIONAL DE ADAPTACIÓN Y MITIGACIÓN AL CAMBIO CLIMÁTICO Y  LIDERAR LA EJECUCIÓN DE PROYECTOS ASOCIADOS A ÉSTE, DENTRO DEL DISTRITO CAPITAL</t>
  </si>
  <si>
    <t>2,FORMULAR 100.00 % EL PLAN DISTRITAL DE ADAPTACIÓN Y MITIGACIÓN AL CAMBIO CLIMÁTICO Y COORDINAR SU PUESTA EN MARCHA.</t>
  </si>
  <si>
    <t>3,FORMULAR 100.00 % LAS POLÍTICAS E INSTRUMENTOS DE PLANEACIÓN AMBIENTAL PRIORIZADOS, ASÍ COMO ADELANTAR EL SEGUIMIENTO A LOS YA EXISTENTES</t>
  </si>
  <si>
    <t>4,DESARROLLAR 100.00 % EL MODELO DE GESTIÓN INTERSECTORIAL EN SALUD AMBIENTAL PARA EL DISTRITO CAPITAL.</t>
  </si>
  <si>
    <t>El modelo de gestión intersectorial en salud ambiental, permitirá la articulación de las acciones de las entidades distritales, tanto en gestión y control, para la implementación de la Política Distrital de Salud Ambiental.</t>
  </si>
  <si>
    <t>5,DESARROLLAR 4.00 ESTUDIOS PARA DETERMINAR INSTRUMENTOS ECONÓMICOS ORIENTADOS A LA PROTECCIÓN Y CONSERVACIÓN AMBIENTAL, Y APOYAR LA COORDINACIÓN PARA SU IMPLEMENTACIÓN.</t>
  </si>
  <si>
    <t>6,DIFUNDIR A 2,500.00 USUARIOS / PROMEDIO DÍA ANUAL INFORMACIÓN, INDICADORES, ESTADÍSTICAS Y VARIABLES AMBIENTALES A TRAVÉS DEL OBSERVATORIO AMBIENTAL</t>
  </si>
  <si>
    <t xml:space="preserve">Difundir información sobre el estado ambiental de la ciudad a más de 1000 usuarios del OAB </t>
  </si>
  <si>
    <t>7,FORMULAR Y PONER EN MARCHA 6.00 PROYECTOS DEL PLAN DE INVESTIGACIÓN AMBIENTAL DE BOGOTÁ 2012 -2019</t>
  </si>
  <si>
    <t>8,FORTALECER 100.00 % LAS INSTANCIAS DE COORDINACIÓN PARA LA GESTIÓN AMBIENTAL DISTRITAL.</t>
  </si>
  <si>
    <t>9,VINCULAR 2,500.00 EMPRESAS EN PROCESOS DE AUTOGESTIÓN Y AUTORREGULACIÓN COMO ESTRATEGIA DE MITIGACIÓN Y ADAPTACIÓN AL CAMBIO CLIMÁTICO</t>
  </si>
  <si>
    <t>El programa de gestión ambiental empresarial es una herramienta que permite que los empresarios a través de cambios tecnológicos o buenas prácticas operacionales  propendan por  el manejo eficiente de los recursos naturales y en una estrategia de mitigación y adaptación al cambio climático.</t>
  </si>
  <si>
    <t>10,DISEÑAR E IMPLEMENTAR 100.00 % LA POLÍTICA PÚBLICA PARA FOMENTAR PROCESOS DE ECOURBANISMO Y CONSTRUCCIÓN, CON ÉNFASIS EN SOSTENIBILIDAD MEDIOAMBIENTAL Y ECONÓMICA</t>
  </si>
  <si>
    <t>13,ACTUALIZAR 100.00 % EL CÓDIGO DE CONSTRUCCIÓN DE BOGOTÁ CON PERSPECTIVA DE SOSTENIBILIDAD, INCLUYENDO ESTÁNDARES DE CONSTRUCCIÓN SOSTENIBLE Y UN SISTEMA DE CERTIFICACIÓN DE CONSTRUCCIONES SOSTENIBLES</t>
  </si>
  <si>
    <t>11,ESTABLECER 100.00 % LOS CRITERIOS DE ECOURBANISMO Y CONSTRUCCIÓN SOSTENIBLE A LAS SOLICITUDES PRESENTADAS.</t>
  </si>
  <si>
    <t>12,FORMULAR 4.00 PROYECTOS AMBIENTALES REGIONALES APROBADOS POR LAS ENTIDADES COMPETENTES DE LA REGIÓN, Y COORDINAR SU PUESTA EN MARCHA.</t>
  </si>
  <si>
    <t xml:space="preserve">Desarrollo y priorización de estudios para determinar fortalecimiento y formulación de Instrumentos Económicos Ambientales </t>
  </si>
  <si>
    <t>Administración y gestión integral de las plataformas y bases de datos del Observatorio Ambiental del Distrito Capital.</t>
  </si>
  <si>
    <t>Realizar investigación en sistemas urbanos de drenaje sostenible, pilotos, lineamientos técnicos, seguimiento y  monitoreo.</t>
  </si>
  <si>
    <t>Gestionar o dar continuidad a los convenios y/o acuerdos institucionales requeridos para la implementación de los proyectos del Plan de Investigación Ambiental</t>
  </si>
  <si>
    <t>Fortalecimiento de la coordinación interinstitucional a través de la Comisión Intersectorial para la Sostenibilidad, la Protección Ambiental, el Ecourbanismo y la Ruralidad CISPAER, y la participación de la Entidad en otras comisiones intersectoriales del D.C.</t>
  </si>
  <si>
    <t>Fortalecimiento de las instancias ambientales de coordinación interinstitucional del Distrito Capital.</t>
  </si>
  <si>
    <t>Seguimiento a 500 empresas en procesos de autogestión y autorregulación del  Programa de Gestión Ambiental Empresarial, en el marco del Proyecto de planeación ambiental con visión  regional para la adaptación y mitigación  al cambio climático en el Distrito Capital</t>
  </si>
  <si>
    <t>Diseñar y poner en marcha el 100% las políticas públicas de ecourbanismo y construcción sostenible y actualizar el código de construcción de Bogotá.</t>
  </si>
  <si>
    <t>Atender el 100% de las solicitudes de determinantes de ecourbanismo en los instrumentos de planeamiento.</t>
  </si>
  <si>
    <t xml:space="preserve">Gestión (visitas, reuniones, talleres, conversatorios) con los diferentes actores de la región </t>
  </si>
  <si>
    <t xml:space="preserve">Poner en marcha conjuntamente con actores de la región, proyectos ambientales de carácter regional, representados tanto en acciones concretas en el territorio como en la formulación de instrumentos que faciliten la toma de decisiones ambientales.  </t>
  </si>
  <si>
    <t xml:space="preserve">Distrito mas el área Rurall </t>
  </si>
  <si>
    <t xml:space="preserve">Magnitud </t>
  </si>
  <si>
    <t xml:space="preserve">DISTRITO CAPITAL </t>
  </si>
  <si>
    <t>NO IDENTIFICA GRU´POS ETNICOS</t>
  </si>
  <si>
    <t>TODOS LOS GRUPOS</t>
  </si>
  <si>
    <t xml:space="preserve">Recursos </t>
  </si>
  <si>
    <t>Formular 100% el plan distrital de adaptación y mitigación al cambio climático y coordinar su puesta en marcha</t>
  </si>
  <si>
    <t>Distrital</t>
  </si>
  <si>
    <t>Fortalecer 100% las instancias de coordinación para la gestión ambiental distrital</t>
  </si>
  <si>
    <t xml:space="preserve"> </t>
  </si>
  <si>
    <t>Diseñar e implementar 100% la política pública para fomentar procesos de ecourbanismo y construcción, con enfasis en sosteniblidad medioambiental y económica.</t>
  </si>
  <si>
    <t>Chapinero</t>
  </si>
  <si>
    <t>REGIONAL</t>
  </si>
  <si>
    <t>Ninguno</t>
  </si>
  <si>
    <t>NA</t>
  </si>
  <si>
    <t>NINGUNO</t>
  </si>
  <si>
    <t xml:space="preserve">Ninguno </t>
  </si>
  <si>
    <r>
      <t xml:space="preserve">5, PONDERACIÓN HORIZONTAL AÑO: </t>
    </r>
    <r>
      <rPr>
        <b/>
        <u/>
        <sz val="10"/>
        <rFont val="Arial"/>
        <family val="2"/>
      </rPr>
      <t>2015</t>
    </r>
  </si>
  <si>
    <t>Participación en la formulación y puesta en marcha  de un proyecto asociado al plan regional integral de  Cambio Climático con entidades nacionales, regionales y distritales y  participar en iniciativas regionales y nacionales asociadas a  a Cambio climático de acuerdo a invitaciones o requerimientos de otras entidades</t>
  </si>
  <si>
    <t>Coordinación de la puesta en marcha del Plan Distrital de Adaptación y Mitigación a la Variabilidad y al Cambio Climático</t>
  </si>
  <si>
    <t>Formulación y seguimiento de políticas y/o instrumentos de planeación ambiental priorizados</t>
  </si>
  <si>
    <t>Seguimiento y evaluación del PACA Distrital Bogotá Humana</t>
  </si>
  <si>
    <t>Seguimiento a los Planes Institucionales de Gestión Ambiental -PIGA y formulación de indicadores de ecoeficiencia de las entidades distritales</t>
  </si>
  <si>
    <t>Coordinar la puesta en marcha de la implementación del Modelo de Gestión Intersectorial de Salud Ambiental</t>
  </si>
  <si>
    <t xml:space="preserve">Formulacion y desarrollo de 1 proyecto de investigacion </t>
  </si>
  <si>
    <t>Vinculación de 850 empresas en procesos de autogestión y autorregulación del  Programa de Gestión Ambiental Empresarial, en el marco del Proyecto de planeación ambiental con visión  regional para la adaptación y mitigación  al cambio climático en el Distrito Capital</t>
  </si>
  <si>
    <t>Cumplimiento de la sentencia río Bogotá</t>
  </si>
  <si>
    <t>x</t>
  </si>
  <si>
    <t>Implementación de la Política Pública de Ecourbanismo y Construcción Sostenible y su plan de acción, en trabajo conjunto con SDP  y SDHT.</t>
  </si>
  <si>
    <t>Implementación del  programa de BOGOTÁ CONSTRUCCIÓN SOSTENIBLE</t>
  </si>
  <si>
    <t>El Plan Distrital de Adaptación y Mitigación a la Variabilidad y al Cambio Climático, establecerá las acciones que el Distrito deberá implementar para minimizar y adaptarse a los efectos generados por estos fenómenos .</t>
  </si>
  <si>
    <t xml:space="preserve">
SEGUIMIENTO Y FORMULACIÓN DE POLÍTICAS E INSTRUMENTOS DE PLANEACIÓN AMBIENTAL: La formulación y seguimiento de políticas e instrumentos de planeación ambiental, permite a la autoridad ambiental y a los actores del Sistema Ambiental de Bogotá, el logro de los retos de sostenibilidad en la ciudad.
PACA: Hacer visible en términos presupuestales y descriptivos la gestión ambiental que realizan en el Distrito Capital  las entidades del SIAC.
PIGA: El PIGA contribuye al cumplimiento de los objetivos de ecoeficiencia del PGA, a través  de la implementación por parte de las entidades distritales,  de prácticas ambientales que aporten a la calidad ambiental, al uso ecoeficiente de los recursos y a la armonía socio ambiental de Bogotá.
PMA: Con la formulación de estos instrumentos de Planeación Ambiental, se logra orientar la  gestión, hacia la recuperación y conservación de las áreas protegidas del Distrito Capital.</t>
  </si>
  <si>
    <t>Informes mensuales del convenio 594 de 2015 (COLNODO). Portal http://oab.ambientebogota.gov.co, estadísticas del OAB en http://oab.ambientebogota.gov.co/stats</t>
  </si>
  <si>
    <t>Localidad</t>
  </si>
  <si>
    <t>Archivo de gestión DPSIA Y SPPA</t>
  </si>
  <si>
    <t>Consolidación de una visión regional que gira en torno a acciones sectoriales apuntando a aspectos relacionados con sostenibilidad ambiental, seguridad y soberanía alimentaria, infraestructura para la conectividad, desarrollo económico, y cooperación técnica recíproca.
Fortalecimiento de la base de conocimiento y de los mecanismos de integración, coordinación y armonización de instrumentos de planeación regional, que tengan incidencia en la toma de decisiones sobre la ordenación territorial. 
Se han venido adelantando acciones de interlocución y trabajo conjunto entre diferentes actores de orden distrital y regional, y  cuya continuidad en el tiempo permitirá la concreción de importantes acuerdos regionales ambientales.</t>
  </si>
  <si>
    <t>Actas de reunión o listados de asistencia 
Formatos de Asistencia Técnica reciproca 
Documentos técnicos de base.
Comunicaciones oficiales tanto internas como externas.</t>
  </si>
  <si>
    <t>Archivo de Gestión de la DPSIA y SEGAE</t>
  </si>
  <si>
    <t>"Se participó en reuniones lideradas por la RAPE - Región Central con el objetivo de estructurar el marco estratégico de Cambio Climático de la Región Central a partir del modelo PRICC y sus aplicaciones en Bogotá y departamentos de Cundinamarca, Boyacá, Tolima y Meta. Se ha realizado el acompañamiento a las mesas de los espacios del agua: parque del agua, cerramiento a humedales y recuperación de quebradas.  Se ha compilado información para diligenciar el formato de aplicación al Sistema General de Regalías. Se han realizado avances en la formulación del proyecto, en la identificación del árbol de problemas, el marco conceptual, el marco jurídico, objetivos, metas y actividades 
*Se revisó entre la Dirección de Planeación y Sistemas de Información Ambiental y la Dirección de Gestión Ambiental, el avance de la RAPE en el proyecto ""Implementación de un esquema de pago por servicios ambientales para la conservación y recuperación de los ecosistemas vulnerables al cambio climático en la región central, y los aportes desde el distrito a la construcción del proyecto regional.
Definición y validación del enfoque, objetivos, metas y programas de los componentes de mitigación y de adaptación del PDCC, en reuniones y talleres participativos con otras dependencias internas y con otras entidades del Distrito. 
Consolidación y presentación del Plan Distrital de Adaptación y Mitigación a la variabilidad y al Cambio Climático en el Consejo Consultivo de Gestión del Riesgo y Cambio Climático, Comité Sectorial Ambiental y el Consejo Distrital de Gestión del Riesgo y Cambio Climático, de éste último,  el Alcalde Mayor de Bogotá conoció el Plan y le dio su aprobación para adopción formal. 
Lanzamiento del Plan en evento formal y público en el marco del Encuentro de las Américas Frente al Cambio Climático. Elaboración y trámite del decreto de adopción formal del Plan, al interior de la SDA. 
Apoyo continuo a la Campaña Distrital “Con el Cambio Climático, todo cambia”, como parte de la puesta en marcha del Plan Distrital de Cambio Climático. 
Para la inclusión del enfoque diferencial de género en el Plan, se realizaron talleres con mujeres de diferentes grupos poblacionales, para construir iniciativas y proyectos de carácter ambiental que aporten a la mitigación y adaptación al cambio climático en la ciudad".</t>
  </si>
  <si>
    <t>Ninguna</t>
  </si>
  <si>
    <t>"El plan regional constituye una apuesta común entre los diferentes actores que integran la región capital, Bogotá Cundinamarca, para prevenir, mitigar y enfrentar los problemas asociados al cambio climático.
El Plan Distrital de Adaptación y Mitigación a la Variabilidad y al Cambio Climático, establece las acciones que el Distrito deberá implementar para minimizar y adaptarse a los efectos generados por estos fenómenos”.</t>
  </si>
  <si>
    <t>"A partir del año 2015, ésta meta que pasa a ser reportada directamente por la Secretaria Distrital de Planeación; sin embargo pese a que la Secretaria Distrital de Ambiente no presenta recursos asignados para el cumplimiento de esta meta durante el año 2015, continuó realizando el acompañamiento con las siguientes actividades desarrolladas en el primer semestre:
Se concertó entre SDA, SDP y SDHT la estrategia para la conformación de la mesa de Ecourbanismo y Construcción Sostenible - MECS de la Comisión intersectorial para la sostenibilidad, la protección ambiental, el Ecourbanismo y la ruralidad del D.C. - CISPAER y el contenido del reglamento de la mesa, que fue aprobado en la CISPAER celebrada el 25 de marzo de 2015.
Se validaron las metas de impacto y de resultado, indicadores de resultado y líneas base a nivel distrital del Plan de Acción de la Política Pública de Ecourbanismo y Construcción Sostenible - PPECS con el CCCS (02/07/2015); se remitieron mediante oficio 2015EE145977, las observaciones realizadas por la SDA sobre las metas de impacto y de resultado del Plan de Acción de la PPECS.             Los días 22 y 29/07/2015 y el día 04/08/2015 se realizaron mesas de trabajo entre la SDP, SDHT y SDA para la revisión de las metas de impacto y de resultado del Plan de Acción de la PPECS; se articularon las metas del Plan de Acción de la Política Publica de Ecourbanismo y Construcción Sostenible y el Plan Distrital de Cambio Climático (05/08/2015); el día 12/08/2015 la SEGAE asistió a la comisión permanente del Código de la Construcción Sostenible en la cual se socializó a CAMACOL los avances del Plan de Acción de la PPECS; se desarrolló la Segunda Mesa de Ecourbanismo y Construcción Sostenible, donde se realizó la revisión de las metas del Plan de Acción de la PPECS (14/09/2015); se realizó evento de socialización del Plan de Acción de la PPECS y los avances en construcción sostenible, en el marco de encuentro del clima (22/09/2015)”.</t>
  </si>
  <si>
    <t>NINGUNA</t>
  </si>
  <si>
    <t>La política pública de Ecourbanismo y Construcción sostenible permitirá establecer una herramienta de planificación acertada del territorio y sus recursos naturales, además se convierte en una estrategia de mitigación y adaptación al cambio climático.</t>
  </si>
  <si>
    <t xml:space="preserve">Matrices de trabajo,  
   Presentaciones, Relatorias,
  Listado de asistencia a Reuniones y memorandos  </t>
  </si>
  <si>
    <t>Se han emitido lineamientos al Plan Parcial de desarrollo Hacienda San Antonio; Planes Directores del Parque Zonal Villa Javier, Carmel Club Campestre, Parque Zonal Veraguas, Parque PTAR Cortijo, Parque Urbanización la Felicidad y Urbanización la El Ensueño; Plan Parcial de Renovación Urbana “Bavaria Av Boyacá”, San Bernardo I Etapa; lineamientos a las Zonas verdes Plan parcial de desarrollo Triangulo de Fenicia, ocupación espacio Público Plan Parcial de Renovación Urbana San Victorino – Monoriel; Planes de Implantación Hospital Aranjuez, Cetro Comercial Gran Plaza El Ensueño, Hilanderías, Centro Comercial Iberia; Concepto de modificación del Plan Parcial La Felicidad, 4 Conceptos de compatibilidad de uso de vivienda en área restringida (Av. Calle 17 No 133-09), Carrera 120 No 18A-22 y avenida ferrocarril de occidente –calle 22 y calle 19 con Avenida Carrera 68 y el límite occidental del predio de los ferrocarriles Nacionales, predio Pulpo Av Cll 13 No. 52 – 70; Lineamientos patios permanentes Sistema Integrado de Transporte Publico - SITP, como son: Juan Bosco, Verbena, Alameda, Gaviotas, Margaritas; lineamientos al proyecto de vivienda Arboleda Santa Teresita de la SDH, 47 tramos viales Barrio Villa Rosita – USME, Gran Yomasa y el parque de la Urbanización El Caracol - proyectos CVP, Ecobarrios Villa Rosita y Violeta, andenes de la Caja de Vivienda Popular y 1 solicitud de Caja de Vivienda Popular con 336 tramos de diferentes localidades; Lineamientos diseños de Paisajismo y Urbanismo Primera Línea del Metros de Bogotá; ampliación del puente peatonal de Guadua de la Calle 80; 40 Legalizaciones de barrios, ejm: Linterama, Calvo Sur (La Gallera), Calvo Sur I, Calvo Sur II, La Isla Barrio El Paraíso, Arauquita II, Sagrada Familia II Sector, Los Ángeles, Villa Neira y Buena Vista Sur Orienta y en las localidades Usaquén, Ciudad Bolívar, Fontibón, San Cristóbal, Usme, Suba, Rafael Uribe por solitud de la Secretaría Distrital de Hábitat; doce Regularizaciones de barrios: Salitre I, Miami, El Carmen vereda el Rincón, Gibraltar I y II, Juan José rondón, Domingo liam II sector y condominio el bosque, Palermo sur, Buenos aires, San blas II sector, El portal II, El portal y La paz (el cebadal); y se realizó la revisión de 106 diseños paisajísticos de futuros parques y zonas verdes de la ciudad.</t>
  </si>
  <si>
    <t>La adopción de criterios de ecourbanismo en los desarrollos urbanísticos permitirá un avance urbano más armónico con los recursos naturales y en el entorno.  Además potencializa los proyectos de vivienda en condiciones adecuadas para sus residentes.</t>
  </si>
  <si>
    <t>El Acuerdo Regional Ambiental - Páramos y Biodiversidad, se constituye en la concertación y consolidación de un acuerdo regional económico y social en torno a los bienes y servicios ambientales y la gobernanza del agua, en Cerros Orientales y páramos de Sumapaz, Guerrero, Chingaza y Guacheneque a la fecha se avanzó en: un ejercicio de identificación de áreas de intervención por parte de la SDA y patrimonio natural  con el propósito de definir las áreas que pueden ser intervenidas a través del proyecto páramos en la cuenca alta y media del Río Tunjuelo. Se realizó el reporte de seguimiento del proyecto de contrapartida de la SDA. Se ha participado en la formulación de la segunda fase del proyecto que se va a presentar a regalías, que involucra tanto el fortalecimiento del proyecto en Bogotá - Cundinamarca y por otra parte que permitirá la ampliación a los departamentos de Meta, Boyacá y Tolima</t>
  </si>
  <si>
    <t>Consolidación de una visión regional que gira en torno a acciones sectoriales apuntando a aspectos relacionados con sostenibilidad ambiental, seguridad y soberanía alimentaria, infraestructura para la conectividad, desarrollo económico, y cooperación técnica recíproca.
Fortalecimiento de la base de conocimiento y de los mecanismos de integración, coordinación y armonización de instrumentos de planeación regional, que tengan incidencia en la toma de decisiones sobre la ordenación territorial. 
Se han venido adelantando acciones de interlocución y trabajo conjunto entre diferentes actores de orden distrital y regional, y  cuya continuidad en el tiempo permitirá la concreción de importantes acuerdos regionales ambientales.</t>
  </si>
  <si>
    <t>*Se participó en reuniones lideradas por la RAPE - Región Central y en el que asistieron el PNUD, Min Ambiente, IDEAM, la Unidad Nacional para la Gestión del Riesgo, CIDER, Secretarios de Planeación, Unidades Departamentales de Gestión de Riesgos, Instituto Distrital de Gestión de Riesgos y Cambio Climático IDIGER, Secretarios y/o Directores territoriales de ambiente, Corporaciones Autónomas Regionales, con el objetivo de estructurar el marco estratégico de Cambio Climático de la Región Central a partir del modelo PRICC y sus aplicaciones en Bogotá D.C., y departamentos de Cundinamarca, Boyacá, Tolima y Meta. El avance de los convenios a 31 septiembre ha sido el siguiente: en la localidad de Kennedy se han sembrado 1000 árboles, en la localidad de Fontibon 166 árboles, San Cristobal 502 árboles y Puente Aranda 900. También se ha realizado el acompañamiento a las mesas de los espacios del agua: parque del agua, cerramiento a humedales y recuperación de quebradas. Se ha compilado información requerida para diligenciar el formato de aplicación al Sistema General de Regalías. A partir de esta reunión se han realizado avances en la formulación del proyecto, específicamente en la identificación del árbol de problemas, el marco conceptual, el marco jurídico, objetivos, metas y actividades 
*Dando continuidad al proceso de formulación del proyecto "Implementación de un esquema de pago por servicios ambientales para la conservación y recuperación de los ecosistemas vulnerables al cambio climático en la región central", se revisó entre la Dirección de Planeación y Sistemas de Información Ambiental y la Dirección de Gestión Ambiental, el avance de la RAPE en el proyecto y los aportes desde el distrito a la construcción del proyecto regional.</t>
  </si>
  <si>
    <t>El plan regional constituye una apuesta comun entre los diferentes actores que integran la región capital, Bogotá Cundinamarca, para prevenir, mitigar y enfrentar los problemas asociados al cambio climatico.</t>
  </si>
  <si>
    <t xml:space="preserve">Archivo de gestión DPSIA </t>
  </si>
  <si>
    <t xml:space="preserve">Definición y validación del enfoque, objetivos, metas y programas de los componentes de mitigación y de adaptación del PDCC, en reuniones y talleres participativos con otras dependencias internas y con otras entidades del Distrito como: UAESP, Aguas de Bogotá, SDP e IDIGER. 
Consolidación y presentación del Plan Distrital de Adaptación y Mitigación a la variabilidad y al Cambio Climático en instancias consultivas y aprobatorias, como: Consejo Consultivo de Gestión del Riesgo y Cambio Climático, Comité Sectorial Ambiental y el Consejo Distrital de Gestión del Riesgo y Cambio Climático, éste último, donde el Alcalde Mayor de Bogotá conoció el plan y le dio su aprobación para adopción formal. 
Lanzamiento del Plan en evento formal y público, el 23 de septiembre de 2015 en el marco del Encuentro de las Américas Frente al Cambio Climático.  Al igual la elaboración y trámite del decreto de adopción formal del Plan, al interior de la Secretaría Distrital de Ambiente. 
Apoyo continuo a la Campaña Distrital “Con el Cambio Climático, todo cambia”, proceso interinstitucional que facilitó la ideación y puesta en marcha de eventos que ayudan a empoderar actores estratégicos de la ciudad como parte de la puesta en marcha del Plan Distrital de Cambio Climático. 
Para la inclusión del enfoque diferencial de género en el Plan, se realizaron talleres con mujeres de diferentes grupos poblacionales, para construir con ellas iniciativas y proyectos de carácter ambiental que aporten a la mitigación y adaptación al cambio climático en la ciudad.
</t>
  </si>
  <si>
    <t xml:space="preserve">Política de Ecourbanismo y Construcción Sostenible: se terminó la formulación del Plan de Acción de la Política, el cual se validará en la CISPAER.
Política Distrital de Protección y Bienestar Animal: se formuló la Política, la cual fue adoptada mediante el Decreto 242 de 2015. Se encuentra en consolidación el Plan de Acción.
Política de Humedales del D.C: En el marco de la Mesa de Humedales del Consejo Consultivo de Ambiente se formuló el Plan de Acción de la Política.
Plan de Silvicultura, Zonas Verdes y Jardines: se cuenta con el documento consolidado del Plan para ajustes finales.
Plan de Consolidación de la Estructura Ecológica Principal: se elaboró el Documento Técnico de Soporte y el Plan, el cual se encuentra en proceso de validación.
Política de Producción Sostenible: Se elaboró la primera versión del documento de ajuste de la Política con la participación de diferentes actores.
Gestión de Riesgos: se participó en mesas de trabajo interinstitucionales para formular el Plan Estratégico del Sistema de Drenaje Pluvial Sostenible. Se avanzó en la formulación del Sistema de Alertas Tempranas por Calidad del Aire en Bogotá.
Planes Ambientales Locales. Se consolidaron los reportes de seguimiento a los planes vigencia 2014. Se solicitó a las Alcaldías locales la actualización del Diagnóstico Ambiental para el próximo cuatrienio.
PIGA. Se realizaron reuniones de orientación a las entidades distritales para la implementación del PIGA, la generación de consolidados en la plataforma STORM; y la publicación de indicadores de ecoeficiencia en el Observatorio Ambiental de Bogotá. Se revisaron informes de 37 entidades. Se elaboró un nuevo procedimiento PIGA 126PM02-PR16. Se realizaron 4 talleres a las entidades distritales en el cálculo de la huella de carbono. 
PACA. Se realizó el seguimiento físico y presupuestal al PACA Distrital correspondiente a “Bogotá Humana”, en el marco del cual 20 entidades distritales realizaron una inversión ambiental de $ 701.604.851.310 en 2014 y $ 299.040.045.764 para el 1er semestre del 2015. Se consolidó la evaluación del PACA del 2012 al primer semestre del 2015. Se realizó seguimiento y retroalimentación al Módulo PACA del Observatorio Ambiental de Bogotá, el cual cuenta con 26 indicadores
</t>
  </si>
  <si>
    <t>Para la puesta en marcha del MGISA, se ha realizado las siguientes actividades:
1. Funcionamiento de Instancias
- Mesa de Salud Ambiental de la CISPAER
• Concertación del plan de acción de la Mesa para la vigencia 2015 
• Identificación de los proyectos prioritarios a desarrollar 
- Mesa Distrital de Salud Ambiental del Consejo Consultivo de Ambiente
• Concertación del plan de acción de la Mesa para la vigencia 2015 
• Discusión del proyecto prioritario en el marco de este espacio 
2. Instrumentos de gestión: 
- Seguimiento a los Planes Locales de Salud Ambiental – PALSA
- Seguimiento a los planes de acción por línea de intervención de la Política Distrital de Salud Ambiental, con corte a junio 30 de 2015
3. Sistema de alertas, se ha coordinado la realización de la Mesa de alertas de calidad del aire y salud, que tiene como producto la elaboración del Índice Bogotano de Calidad del Aire IBOCA y la definición del Plan de Alertas Tempranas de Bogotá, para calidad del aire. 
4. Coordinación interinstitucional
- Proceso de revisión articulado entre la SDS, SDA y Minsalud, de la Política Integral de Salud Ambiental formulada por la Comisión Técnica Nacional para la Salud Ambiental - CONASA
- Firma del convenio de cooperación 1353 de 2015 entre la Secretaría Distrital de Salud y la Secretaría Distrital de Ambiente
- Coordinación con delegados de la SDS, para revisar los diferentes componentes y procesos que son parte del MGISA y que está en implementación</t>
  </si>
  <si>
    <t xml:space="preserve">PAGO POR SERVICIOS AMBIENTALES-PSA: En conjunto con la DGA, se inician concertaciones para elaboración de resolución conjunta con la CAR para adoptar áreas estratégicas para PSA y se firma con patrimonio el convenio 1303 de 2015 para dar continuidad al proceso de implementación del esquema en una microcuenca del río Tunjuelo. 
TASA RETRIBUTIVA POR CONTAMINACIÓN DE FUENTES MÓVILES: Se diseña la tasa retributiva, la cual se presentó para inclusión en el Plan Nacional de Desarrollo 2014 -2018.   Ésta no es aprobada, pero el estudio sirve para identificar posibilidades de implementación futura a la luz del Decreto 1076 de 2015.
INCENTIVO CONSTRUCCIONES SOSTENIBLES: Por parte De Hacienda distrital se apoya para pasar el proyecto formulado de descuento predial. 
RESERVA REGIONAL PROTECTORA - PRODUCTORA THOMAS VAN DER HAMMEN: Se consolida el acta que formaliza la mesa técnica del plan de manejo y se abre la posibilidad para implementar los instrumentos económicos formulados en el primer trimestre del año, a través de los espacios de trabajo que genere la mesa.   
VALORACIÓN DE COSTOS DEL PLAN DE ADAPTACIÓN Y MITIGACIÓN AL CAMBIO CLIMÁTICO: se consolida tabla de priorización y de valores de los diferentes proyectos  dentro del plan, incluyendo el tema de Estructura Ecológica Principal. 
CENTRO DE FAUNA Y FLORA. Se apoya  con la formulación de documento sobre beneficios económicos del proyecto. El proyecto está en trámite de aprobación ante el fondo de regalías.
PLAN DE ASCENSO TECNOLÓGICO: Reunión para viabilización del Decreto conjunto con movilidad para la puesta en marcha del fondo de reposición de taxis, para incentivar los taxis eléctricos. Reunión con C40 para iniciar procesos de ayuda internacional y de financiación a través de bonos verdes para  sistema de transporte masivo. 
PUBLICIDAD EXTERIOR VISUAL - PEV: Se entrega documento publicable que describe los pasos que llevaron a su consolidación.
</t>
  </si>
  <si>
    <t>Mejor calidad de vida al poder realizr construcciones sostenibles, al montarse en un taxi eléctrico y en la medida en que el plan de Adaptación se implemente beneficiará a todos los habitantes de la ciudad porque cada acción impacta en mejor calidad de vida y mejor ambiente para vivir</t>
  </si>
  <si>
    <t xml:space="preserve">Archivo de Gestión de la DPSIA. </t>
  </si>
  <si>
    <t xml:space="preserve">El OAB tuvo en promedio 1.724 visitas diarias, con 1.021 visitas en enero, 1.565 en febrero, 1.785 en marzo, 2255 en abril, 1833 en mayo, 1437 en junio, 1552 en julio, 2018 en agosto y 2053 en septiembre. Se encuentran publicados 435 indicadores disponibles en el Observatorio, con nivel de actualización de 98,2%.
Así mismo, se adelantaron capacitaciones de administración y actualización de indicadores a 43 servidores de la SDA y del SIAC con 20,15 horas efectivas de dedicación. Se adelantó el proceso de acompañamiento en la actualización de los indicadores y  difusión de los objetivos  a 1176 servidores con un 203,7horas efectivas de dedicación.
Fueron atendidas 226 solicitudes de información realizadas por la comunidad. En el módulo de documentos e investigaciones se ingresaron 149 documentos y se publicaron. Así mismo, se adelantaron 7 foros virtuales y 7 boletines, se elaboraron 414 notas para publicación en el módulo de observatorio con la comunidad, 78 notas para boletín virtual, información para la difusión en redes sociales y en las pantallas de la SDA. 516 personas registradas en el OAB.
</t>
  </si>
  <si>
    <t xml:space="preserve">INDICADORES DE CAMBIO CLIMÁTICO:
Se avanzó en la identificación de la línea base para 4 ciudades firmantes de la Declaración de Bogotá-2012: Ciudad de México, Quito, Santiago, Bogotá. Se realizó trabajo con el Centro Internacional de Innovación y Desarrollo Territorial-CESVITER para consolidar la línea base de los indicadores para Bogotá. Se avanzó en la propuesta metodológica y conceptual para el planteamiento de los indicadores en coordinación con las entidades distritales, regionales y nacionales. Se realizó diagnóstico y desarrollo metodología para la construcción de indicadores de mitigación y adaptación al cambio climático. Construcción de primera propuesta de indicadores adaptados a las políticas e instrumentos de Planeación local  
PROYECTO DE APROVECHAMIENTO Y/O TRATAMIENTO DE RESIDUOS ORGÁNICOS Y ESCOMBROS: La etapa de propuesta de cooperación técnica con el BID, SDA y UAESP fue radicado ante el BID. Se realizó una reunión entre el DNP la UAESP y la SDA para socializar el proyecto y conocer la posición de Planeación Nacional. Se gestionó la elaboración conjunta SDA-UAESP de una carta explicando el proyecto a la Agencia Presidencial de Cooperación Internacional de Colombia-APC con el fin de que dicha entidad pida el concepto técnico del DNP y de su aval ante el BID
SISTEMAS URBANOS DE DRENAJE SOSTENIBLE-SUDS:
Se desarrolla la investigación de las tipologías y/o tecnologías de SUDS que más se adapten a las condiciones de la ciudad de Bogotá D.C, por medio de la Universidad de los Andes, la cual fue contratada en el marco del convenio Secretaria Distrital de Ambiente y La Empresa de Acueducto y Alcantarillado de Bogotá 1269/2013. Se ha recibido a satisfacción el 1er producto: Estudio de los antecedentes e información de las tecnologías y/o tipologías de SUDS existentes. Se elaboró el 2o producto: Informe sobre la investigación y desarrollo de las tecnologías y/o tipologías de SUDS que más se adapten a la problemática de la escorrentía pluvial urbana en la ciudad de Bogotá.  Se avanzó en la tercera actividad: elaboración de los diseños de ingeniería de detalle de 6 pilotos de SUDS y guías técnicas de diseño y construcción y monitoreo de estas 6 tipologías.
</t>
  </si>
  <si>
    <t>El proyecto de Aprovechamiento y/o tramatientos de residuos orgánicos y escompros presenta demoras en los trámites de aval del gobierno nacional en la Agencia Presidencial de Cooperación Internacional y el Departamento Nacional de Planeación.</t>
  </si>
  <si>
    <t>Seguimiento y gestión para agilizar esos avales, y así entre a trámite de aprobación final en el BID con el aval respectivo.</t>
  </si>
  <si>
    <t>Se visibiliza la actividad y gestión de la SDA ante organismos internacionales.
Se coordinan actividades para productos de interés interinstitucional e impacto de ciudad</t>
  </si>
  <si>
    <t xml:space="preserve">Se realizó la Primera sesión de la CISPAER., con los temas: 1. Socialización de la Política de Ecourbanismo y Construcción Sostenible. 2. Aprobación del Reglamento de la Mesa de  Ecourbanismo  y Construcción Sostenible. 3. Aprobación de la modificación al Reglamento de la Mesa de Salud Ambiental.
Se invitó al Ministerio de Ambiente a presentar el resultado final del Realinderamiento de la Cuenca Alta del Río Bogotá, en la Mesa de Ruralidad.
Se realizó la Segunda sesión de la CISPAER., con los temas: 1. Modelo de Calidad del Aire e Índice Bogotano de Calidad del Aire.  2. Seguimiento a la sentencia Río Bogotá.  3. Socialización Cumbre del Clima. 
Se invitó a la CAR a presentar los avances de las acciones del Plan Manejo de la cuenca Alta del Rio Bogotá, en la Mesa de Ruralidad.
Elaboración de los reglamentos internos de la Mesa Protección y Bienestar Animal; del Consejo Consultivo de Gestión de Riesgos y Cambio Climático-CCGRyCC; de la Comisión Intersectorial de Gestión de Riesgos y Cambio Climático-CIGRyCC. Respecto de la Mesa PyBA, se inició el proceso de conformación de los integrantes no institucionales como organizaciones y representantes locales, a través de formularios en la web de la SDA. Respecto a los Consejos Locales de PyBA, se elaboraron los lineamientos para la creación, los cuales se remitieron a las localidades. Se coordinó con el IDIGER, la elección del representante de ONG luego de lo cual se realizó la sesión de instalación del mismo. Se asistió y presidió las sesiones realizadas del Consejo Consultivo y la Comisión Intersectorial de GRyCC, en los que entre otros temas, se presentaron instrumentos como el Plan Distrital de Gestión de Riesgos y el Plan Distrital de Adaptación y Mitigación al Cambio Climático. Se continuó con en análisis sobre la modificación de la reglamentación del Comité Sectorial de Ambiente, para lo cual se han elaborado diferentes versiones con base en recomendaciones de otras entidades así como de la Dirección Legal Ambiental.
</t>
  </si>
  <si>
    <t xml:space="preserve">
Coordinación insterinstitucional para la toma de decisiones en materia ambiental en el D.C</t>
  </si>
  <si>
    <t>Listados de asistencia,  borradores de actas de reunión.</t>
  </si>
  <si>
    <t xml:space="preserve">Nivel 1 ACERCAR: se han vincularon 513 empresas al programa de gestión ambiental empresarial, completando 1880 empresas de las 2500 ponderada para cumplir la totalidad de la meta.
Adicionalmente, se han desarrollado las siguientes actividades:
- Recepción y elaboración de respuesta a los formularios GAE y actas de compromiso para participar en el primer ciclo 2015.
- El 100 % de las visitas técnicas de diagnósticos a las empresas inscritas y que no se retiraron.
- 15 jornadas de capacitación sobre normatividad ambiental dirigida a las empresas inscritas en el primer ciclo Nivel I ACERCAR. 
- Revisión de los talleres de diagrama de flujo y matriz de AIA enviados por las empresas inscritas, los cuales son parte de los compromisos requeridos para aprobar nivel ACERCAR.
- Acercar Expres – Hospitales Verdes: Capacitaciones los días 27/02/2015 y el 27/03/2015 y visitas diagnóstico a los hospitales vinculados; curtiembres San Benito, Zona Franca Bogotá, Hospitales Verdes E.S.E: Capacitaciones los días 28/05/2015 y el 02, 04, 09 y 11/06/2015; así mismo se realizaron 26 visitas técnicas a empresas o sedes de establecimientos del sector salud y se elaboraron veinticuatro (24) informes de resultados de la visitas técnicas realizadas.
- Divulgación del programa GAE en Clientes y comercializadores de combustible de la empresa PETROBRAS, Afiliados a la asociación COTELCO, Oficina de competitividad de la Secretaría Distrital de Desarrollo Económico, Gerencia de desarrollo y bienestar del Banco Agrario, Gerencia técnica de la ARL SURA, el sector madera en el evento intersectorial organizado por la SCAFF, en Barrio Toberín y las Ferias, CocaCola, Zona Franca Bogotá y Sector Curtiembres San Benito, Cencosud.
</t>
  </si>
  <si>
    <t>PÁRAMOS Y BIODIVERSIDAD: Ejercicio de identificación de áreas de intervención por parte de la SDA y patrimonio natural  con el propósito de definir las áreas que pueden ser intervenidas a través del proyecto páramos en la cuenca alta y media del Río Tunjuelo. Se realizó el reporte de seguimiento del proyecto de contrapartida de la SDA. Se ha participado en la formulación de la segunda fase del proyecto que se va a presentar a regalías, que involucra tanto el fortalecimiento del proyecto en Bogotá, Cundinamarca y por otra parte que permitirá la ampliación a los departamentos de Meta, Boyacá y Tolima.
EVALUACIÓN REGIONAL DEL AGUA-ERA: : Elaboración conjunta con la empresa EPAM S.A.S de la matriz DOFA de la ERA en la SDA la cual hace parte de la definición de prioridades y de acciones en el marco del convenio interinstitucional de la ERA.
RESERVA FORESTAL CERROS ORIENTALES: : Remisión de comentarios y recomendaciones a la segunda versión de la propuesta de Ajuste y Modificación al Plan de Manejo Ambiental de la Reserva Forestal Protectora Bosque Oriental de Bogotá, presentada por la CAR. Revisión de ajustes e incorporaciones concertadas entre la SDA y la SDP para la Propuesta de Decreto que adoptará el Plan de Manejo de las Áreas no Ocupadas (Áreas de Ocupación Pública Prioritaria-AOPP) de la Franja de Adecuación. Se emitió concepto sobre consideraciones técnicas respecto a la clasificación y destinación de uso de las áreas no ocupadas sustraídas de la Reserva Forestal Bosque Oriental, ante la solicitud de la DLA al incidente de desacato promovido por el Ministerio de vivienda, ciudad y territorio contra la Alcaldía mayor. Se emitieron comentarios al Proyecto de Decreto reglamentando la tasa compensatoria para la zona de recuperación ambiental de la Reserva Forestal Bosque Oriental, presentada por el Ministerio de Ambiente y Desarrollo Sostenible.
RESERVA FORESTAL THOMAS VAN DER HAMMEN-RFTVDH: Después de la asignación de los recursos de FONDIGER para la adquisición de predios en la RFTVDH, la DGA a través del proyecto de inversión 821 reporta los avances de la ejecución. Actualmente el equipo de profesionales de la SDA asociado a procesos de adquisición predial se encuentra en proceso de consolidación y revisión de información de los inmuebles desde los componentes físico, jurídico y fiscal, con el fin de lograr una priorización de compra a partir de identificar las condiciones actuales con relación a tenencia, cabida y linderos y limitaciones o gravámenes existentes. Se viene apoyando la planeación de una mesa de trabajo para el Intercambio técnico sobre reservas forestales: México D.F., La Haya, Barcelona y Bogotá, que expongan experiencias de modelos de administración y financiación de las reservas urbanas, a fin de desarrollar una propuesta de modelo de diseño, administración y financiación para la RFTVDH</t>
  </si>
  <si>
    <t xml:space="preserve">*Se participó en reuniones lideradas por la RAPE - Región Central y en el que asistieron el PNUD, Min Ambiente, IDEAM, la Unidad Nacional para la Gestión del Riesgo, CIDER, Secretarios de Planeación, Unidades Departamentales de Gestión de Riesgos, Instituto Distrital de Gestión de Riesgos y Cambio Climático IDIGER, Secretarios y/o Directores territoriales de ambiente, Corporaciones Autónomas Regionales, con el objetivo de estructurar el marco estratégico de Cambio Climático de la Región Central a partir del modelo PRICC y sus aplicaciones en Bogotá D.C., y departamentos de Cundinamarca, Boyacá, Tolima y Meta. Se ha compilado información requerida para diligenciar el formato de aplicación al Sistema General de Regalías. A partir de esta reunión se han realizado avances en la formulación del proyecto, específicamente en la identificación del árbol de problemas, el marco conceptual, el marco jurídico, objetivos, metas y actividades 
*Dando continuidad al proceso de formulación del proyecto "Implementación de un esquema de pago por servicios ambientales para la conservación y recuperación de los ecosistemas vulnerables al cambio climático en la región central", se revisó entre la Dirección de Planeación y Sistemas de Información Ambiental y la Dirección de Gestión Ambiental, el avance de la RAPE en el proyecto y los aportes desde el distrito a la construcción del proyecto regional. 
</t>
  </si>
  <si>
    <t xml:space="preserve">Definición y validación del enfoque, objetivos, metas y programas de los componentes de mitigación y de adaptación del PDCC, en reuniones y talleres participativos con otras dependencias internas y con otras entidades del Distrito como: UAESP, Aguas de Bogotá, SDP e IDIGER. 
Consolidación y presentación del Plan Distrital de Adaptación y Mitigación a la variabilidad y al Cambio Climático en instancias consultivas y aprobatorias, como: Consejo Consultivo de Gestión del Riesgo y Cambio Climático, Comité Sectorial Ambiental y el Consejo Distrital de Gestión del Riesgo y Cambio Climático, éste último, donde el Alcalde Mayor de Bogotá conoció el plan y le dio su aprobación para adopción formal. 
Lanzamiento del Plan en evento formal y público, el 23 de septiembre de 2015 en el marco del Encuentro de las Américas Frente al Cambio Climático.  Al igual la elaboración y trámite del decreto de adopción formal del Plan, al interior de la Secretaría Distrital de Ambiente. 
Apoyo continuo a la Campaña Distrital “Con el Cambio Climático, todo cambia”, proceso interinstitucional que facilitó la ideación y puesta en marcha de eventos que ayudan a empoderar actores estratégicos de la ciudad como parte de la puesta en marcha del Plan Distrital de Cambio Climático. 
Para la inclusión del enfoque diferencial de género en el Plan, se realizaron talleres con mujeres de diferentes grupos poblacionales, para construir con ellas iniciativas y proyectos de carácter ambiental que aporten a la mitigación y adaptación al cambio climático en la ciudad. 
</t>
  </si>
  <si>
    <r>
      <rPr>
        <b/>
        <sz val="10"/>
        <rFont val="Arial"/>
        <family val="2"/>
      </rPr>
      <t>Política de Ecourbanismo y Construcción Sostenible:</t>
    </r>
    <r>
      <rPr>
        <sz val="10"/>
        <rFont val="Arial"/>
        <family val="2"/>
      </rPr>
      <t xml:space="preserve"> se terminó la formulación del Plan de Acción de la Política, el cual se validará en la CISPAER.</t>
    </r>
    <r>
      <rPr>
        <b/>
        <sz val="10"/>
        <rFont val="Arial"/>
        <family val="2"/>
      </rPr>
      <t xml:space="preserve">
Política Distrital de Protección y Bienestar Animal: </t>
    </r>
    <r>
      <rPr>
        <sz val="10"/>
        <rFont val="Arial"/>
        <family val="2"/>
      </rPr>
      <t>se formuló la Política, la cual fue adoptada mediante el Decreto 242 de 2015. Se encuentra en consolidación el Plan de Acción.</t>
    </r>
    <r>
      <rPr>
        <b/>
        <sz val="10"/>
        <rFont val="Arial"/>
        <family val="2"/>
      </rPr>
      <t xml:space="preserve">
Política de Humedales del D.C: </t>
    </r>
    <r>
      <rPr>
        <sz val="10"/>
        <rFont val="Arial"/>
        <family val="2"/>
      </rPr>
      <t>En el marco de la Mesa de Humedales del Consejo Consultivo de Ambiente se formuló el Plan de Acción de la Política.</t>
    </r>
    <r>
      <rPr>
        <b/>
        <sz val="10"/>
        <rFont val="Arial"/>
        <family val="2"/>
      </rPr>
      <t xml:space="preserve">
Plan de Silvicultura, Zonas Verdes y Jardines: </t>
    </r>
    <r>
      <rPr>
        <sz val="10"/>
        <rFont val="Arial"/>
        <family val="2"/>
      </rPr>
      <t>se cuenta con el documento consolidado del Plan para ajustes finales.</t>
    </r>
    <r>
      <rPr>
        <b/>
        <sz val="10"/>
        <rFont val="Arial"/>
        <family val="2"/>
      </rPr>
      <t xml:space="preserve">
Plan de Consolidación de la Estructura Ecológica Principal: </t>
    </r>
    <r>
      <rPr>
        <sz val="10"/>
        <rFont val="Arial"/>
        <family val="2"/>
      </rPr>
      <t>se elaboró el Documento Técnico de Soporte y el Plan, el cual se encuentra en proceso de validación.</t>
    </r>
    <r>
      <rPr>
        <b/>
        <sz val="10"/>
        <rFont val="Arial"/>
        <family val="2"/>
      </rPr>
      <t xml:space="preserve">
Política de Producción Sostenible: </t>
    </r>
    <r>
      <rPr>
        <sz val="10"/>
        <rFont val="Arial"/>
        <family val="2"/>
      </rPr>
      <t>Se elaboró la primera versión del documento de ajuste de la Política con la participación de diferentes actores.</t>
    </r>
    <r>
      <rPr>
        <b/>
        <sz val="10"/>
        <rFont val="Arial"/>
        <family val="2"/>
      </rPr>
      <t xml:space="preserve">
Gestión de Riesgos: </t>
    </r>
    <r>
      <rPr>
        <sz val="10"/>
        <rFont val="Arial"/>
        <family val="2"/>
      </rPr>
      <t>se participó en mesas de trabajo interinstitucionales para formular el Plan Estratégico del Sistema de Drenaje Pluvial Sostenible. Se avanzó en la formulación del Sistema de Alertas Tempranas por Calidad del Aire en Bogotá.</t>
    </r>
    <r>
      <rPr>
        <b/>
        <sz val="10"/>
        <rFont val="Arial"/>
        <family val="2"/>
      </rPr>
      <t xml:space="preserve">
Planes Ambientales Locales. </t>
    </r>
    <r>
      <rPr>
        <sz val="10"/>
        <rFont val="Arial"/>
        <family val="2"/>
      </rPr>
      <t xml:space="preserve">Se consolidaron los reportes de seguimiento a los planes vigencia 2014. Se solicitó a las Alcaldías locales la actualización del Diagnóstico Ambiental para el próximo cuatrienio. </t>
    </r>
    <r>
      <rPr>
        <b/>
        <sz val="10"/>
        <rFont val="Arial"/>
        <family val="2"/>
      </rPr>
      <t xml:space="preserve">
</t>
    </r>
  </si>
  <si>
    <t>Se realizó el seguimiento (avance físicos y presupuestales) al Plan de Acción Cuatrienal Ambiental – PACA Distrital, instrumento de Planeación Ambiental que consolida la gestión ambiental en el Distrito Capital, acorde con los compromisos ambientales del Plan de Desarrollo Distrital “Bogotá Humana”, en el marco del cual veinte entidades distritales realizaron una  inversión ambiental de $ 701.604.851.310 para el 2014 y de $ 299.040.045.764 para el primer semestre del 2015. Igualmente se consolidó la evaluación del PACA Distrital, con base a la información recibida por la SPPA, correspondiente al segundo semestre del año 2012, vigencia 2013, 2014 y primer semestre del 2015. Para obtener estos productos la SPPA realizó la orientación y acompañamiento para lo cual se desarrollaron setenta y nueve (79) reuniones y se mantuvo permanente comunicación a través del correo electrónico. Se realizó coordinación y desarrollo del recorrido, recorrido al Camino Peatonal a Monserrate, al Jardín Botánico José Celestino Mutis y la visita al Observatorio de Salud Ambiental  en el cual se evidenció la gestión desarrollada por las entidades participantes en el marco del PACA, se consolidó el Boletín N° 1 y 2 del PACA Distrital y se realizó seguimiento y retroalimentación al Módulo PACA del Observatorio Ambiental de Bogotá – OAB, contando actualmente con 26 indicadores del PACA Distrital, que dan cuenta de la gestión que realizan las entidades, acorde con los compromisos ambientales del Plan de Desarrollo Distrital “Bogotá Humana”</t>
  </si>
  <si>
    <t xml:space="preserve">Se realizaron 54 reuniones con entidades frente al PIGA. Se revisaron 37 informes PIGA, 27 documentos PIGA, 24 planes de acción y se concertó el PIGA con 2 entidades.  Igualmente se desarrollaron 4 reuniones sobre el diseño del Programa Distrital de Compras Verdes, así como la inclusión de observaciones de entidades públicas y privadas.  Se hicieron 9 reuniones con la DGA y la SCAP para coordinar acciones de orientación a las entidades frente al PIGA.
Se proyectó el nuevo procedimiento para el PIGA (126PM02-PR16) con sus respectivos anexos. Al igual se desarrollaron 2 reuniones referentes a la plataforma STORM y la generación de consolidados.
Se realizaron 4 reuniones sobre indicadores de gestión ambiental. Se definieron y publicaron en el Observatorio Ambiental de Bogotá, 3 indicadores de ecoeficiencia (consumo per cápita de agua, y de energía y, generación de residuos sólidos aprovechables) de 2014.
Se realizaron 4 talleres con el apoyo de la Corporación Ambiental Empresarial, para orientar a las entidades en el cálculo de la huella de carbono, resultados presentados en el Encuentro de las Américas.
Se elaboró el informe de la encuesta de percepción realizada a las entidades sobre la formulación y seguimiento documental del PIGA. Se definieron los Boletines N° 12 Residuos Peligrosos, N° 13 Actividades PIGA y, N° 14 Compras Verdes. Al Igual se realizaron 2 reuniones sobre la documentación de metadatos para la georreferenciación de las sedes del PIGA en el visor geográfico ambiental. 
Se entregó al archivo central el archivo de gestión al 2012.
</t>
  </si>
  <si>
    <t xml:space="preserve">Para la puesta en marcha del MGISA, se ha realizado las siguientes actividades:
1. Funcionamiento de Instancias
- Mesa de Salud Ambiental de la CISPAER
• Concertación del plan de acción de la Mesa para la vigencia 2015 
• Identificación de los proyectos prioritarios a desarrollar 
- Mesa Distrital de Salud Ambiental del Consejo Consultivo de Ambiente
• Concertación del plan de acción de la Mesa para la vigencia 2015 
• Discusión del proyecto prioritario en el marco de este espacio 
2. Instrumentos de gestión: 
- Seguimiento a los Planes Locales de Salud Ambiental – PALSA
- Seguimiento a los planes de acción por línea de intervención de la Política Distrital de Salud Ambiental, con corte a junio 30 de 2015
3. Sistema de alertas, se ha coordinado la realización de la Mesa de alertas de calidad del aire y salud, que tiene como producto la elaboración del Índice Bogotano de Calidad del Aire IBOCA y la definición del Plan de Alertas Tempranas de Bogotá, para calidad del aire. 
4. Coordinación interinstitucional
- Proceso de revisión articulado entre la SDS, SDA y Minsalud, de la Política Integral de Salud Ambiental formulada por la Comisión Técnica Nacional para la Salud Ambiental - CONASA
- Firma del convenio de cooperación 1353 de 2015 entre la Secretaría Distrital de Salud y la Secretaría Distrital de Ambiente
- Coordinación con delegados de la SDS, para revisar los diferentes componentes y procesos que son parte del MGISA y que está en implementación
</t>
  </si>
  <si>
    <t xml:space="preserve">PAGO POR SERVICIOS AMBIENTALES-PSA: En conjunto con la DGA, se inician concertaciones para elaboración de resolución conjunta con la CAR para adoptar áreas estratégicas para PSA y se firma con patrimonio el convenio 1303 de 2015 para dar continuidad al proceso de implementación del esquema en una microcuenca del río Tunjuelo. 
TASA RETRIBUTIVA POR CONTAMINACIÓN DE FUENTES MÓVILES: Se diseña la tasa retributiva, la cual se presentó para inclusión en el Plan Nacional de Desarrollo 2014 -2018.   Ésta no es aprobada, pero el estudio sirve para identificar posibilidades de implementación futura a la luz del Decreto 1076 de 2015.
INCENTIVO CONSTRUCCIONES SOSTENIBLES: Por parte De Hacienda distrital se apoya para pasar el proyecto formulado de descuento predial. 
RESERVA REGIONAL PROTECTORA - PRODUCTORA THOMAS VAN DER HAMMEN: Se consolida el acta que formaliza la mesa técnica del plan de manejo y se abre la posibilidad para implementar los instrumentos económicos formulados en el primer trimestre del año, a través de los espacios de trabajo que genere la mesa.   
VALORACIÓN DE COSTOS DEL PLAN DE ADAPTACIÓN Y MITIGACIÓN AL CAMBIO CLIMÁTICO: se consolida tabla de priorización y de valores de los diferentes proyectos  dentro del plan, incluyendo el tema de Estructura Ecológica Principal. 
CENTRO DE FAUNA Y FLORA. Se apoya  con la formulación de documento sobre beneficios económicos del proyecto. El proyecto está en trámite de aprobación ante el fondo de regalías.
PLAN DE ASCENSO TECNOLÓGICO: Reunión para viabilización del Decreto conjunto con movilidad para la puesta en marcha del fondo de reposición de taxis, para incentivar los taxis eléctricos. Reunión con C40 para iniciar procesos de ayuda internacional y de financiación a través de bonos verdes para  sistema de transporte masivo. 
PUBLICIDAD EXTERIOR VISUAL - PEV: Se entrega documento publicable que describe los pasos que llevaron a su consolidación.
</t>
  </si>
  <si>
    <t>El OAB tuvo en promedio 1.724 visitas diarias, con 1.021 visitas en enero, 1.565 en febrero , 1.785 en marzo, 2255 en abril, 1833 en mayo, 1437 en junio, 1552 en julio, 2018 en agosto y 2053 en septiembre. Se encuentran publicados 435 indicadores disponibles en el Observatorio, con nivel de actualización de 98,2%.
Así mismo, se adelantaron capacitaciones de administración y actualización de indicadores a 43 servidores de la SDA y del SIAC con 20,15 horas efectivas de dedicación. Se adelantó el proceso de acompañamiento en la actualización de los indicadores y  difusion de los objetivos  a 1176 servidores con un 203,7horas efectivas de dedicación.
Fueron atendidas 226 solicitudes de información realizadas por la comunidad. En el módulo de documentos e investigaciones se ingresaron 149 documentos y se publicaron. Así mismo, se adelantaron 7 foros virtuales y 7 boletines, se elaboraron 414 notas para publicación en el módulo de observatorio con la comunidad, 78 notas para boletín virtual, información para la difusión en redes sociales y en las pantallas de la SDA. 516 personas registradas en el OAB.
La meta para el 2015 es difundir a 1.600 usuarios promedio anual información, indicadores, estadísticas y variables ambientales a través del observatorio ambiental. Se cumplió la meta para el tercer trimestre por el apoyo que brindo el OAB para la difusión de boletines del segundo día sin carro, el buen porcentaje de actualización de los indicadores y el incremento de los usuarios registrados.</t>
  </si>
  <si>
    <t>Se viene desarrollando la investigación de las tipologías y/o tecnologías de sistemas urbanos de drenaje sostenible (SUDS) que más se adapten a las condiciones de la ciudad de Bogotá D.C, por medio de la Universidad de los Andes, la cual fue contratada en el marco del convenio Secretaria Distrital de Ambiente y La Empresa de Acueducto y Alcantarillado de Bogotá 1269/2013. 
Se ha recibido a satisfacción el primer producto del convenio con la Universidad de los Andes, que consiste en el Estudio de los antecedentes e información de las tecnologías y/o tipologías de SUDS existentes. 
Se elaboró el segundo producto que corresponde al Informe sobre la investigación y desarrollo de las tecnologías y/o tipologías de SUDS que más se adapten a la problemática de la escorrentía pluvial urbana en la ciudad de Bogotá D.C.
• Análisis de factibilidad de las tipologías más apropiadas identificadas en el numeral anterior, teniendo en cuenta: – Condiciones climáticas – Características del suelo y geomorfología – Existencia, características y condiciones del agua subterránea – Identificación y caracterización de la zona de estudio – Consideraciones específicas (diseño, implementación, seguimiento y monitoreo) de cada tipología.
• Identificación, selección y descripción de sitios para los pilotos de SUDS.
Se avanzó en la tercera actividad del convenio el cual consiste en la elaboración de los diseños de ingeniería de detalle de 6 pilotos de SUDS y las guías técnicas de diseño y construcción y monitoreo de estas 6 tipologías consideradas idóneas para la ciudad.</t>
  </si>
  <si>
    <r>
      <t xml:space="preserve">PROYECTO DE APROVECHAMIENTO Y/O TRATAMIENTO DE RESIDUOS ORGÁNICOS Y ESCOMBROS: BID-UAESP </t>
    </r>
    <r>
      <rPr>
        <sz val="10"/>
        <rFont val="Arial"/>
        <family val="2"/>
      </rPr>
      <t>La etapa de propuesta de cooperación técnica con el BID, SDA y UAESP fue radicado ante el BID. Se realizó una reunión entre el DNP la UAESP y la SDA para socializar el proyecto y conocer la posición de Planeación Nacional. Se gestionó la elaboración conjunta SDA-UAESP de una carta explicando el proyecto a la Agencia Presidencial de Cooperación Internacional de Colombia-APC con el fin de que dicha entidad pida el concepto técnico del DNP y de su aval ante el BID.</t>
    </r>
    <r>
      <rPr>
        <b/>
        <sz val="10"/>
        <rFont val="Arial"/>
        <family val="2"/>
      </rPr>
      <t xml:space="preserve">
</t>
    </r>
  </si>
  <si>
    <r>
      <rPr>
        <b/>
        <sz val="10"/>
        <rFont val="Arial"/>
        <family val="2"/>
      </rPr>
      <t>INDICADORES DE CAMBIO CLIMÁTICO:</t>
    </r>
    <r>
      <rPr>
        <sz val="10"/>
        <rFont val="Arial"/>
        <family val="2"/>
      </rPr>
      <t xml:space="preserve">
: Se avanzó en la identificación de la línea base para 4 ciudades firmantes de la Declaración de Bogotá-2012: Ciudad de México, Quito, Santiago, Bogotá. Se realizó trabajo con el Centro Internacional de Innovación y Desarrollo Territorial-CESVITER para consolidar la línea base de los indicadores para Bogotá. Se avanzó en la propuesta metodológica y conceptual para el planteamiento de los indicadores en coordinación con las entidades distritales, regionales y nacionales. Se realizó diagnóstico y desarrollo metodología para la construcción de indicadores de mitigación y adaptación al cambio climático. Construcción de primera propuesta de indicadores adaptados a las políticas e instrumentos de Planeación local </t>
    </r>
  </si>
  <si>
    <t>Se realizó el 25 de marzo de 2015, la Primera sesión de la Comisión Intersectorial para la Sostenibilidad, la Protección Ambiental, el Ecourbanismo y la Ruralidad del D.C., donde se incluyeron los siguientes temas: 1. Socialización de la Política Pública de Ecourbanismo y Construcción Sostenible. 2. Aprobación del Reglamento de la Mesa de  Ecourbanismo  y Construcción Sostenible. 3. Aprobación de la modificación al Reglamento de la Mesa de Salud Ambiental.
Se invitó al Ministerio de Ambiente a realizar una presentación de la propuesta de socialización del resultado final del Realinderamiento de la Cuenca Alta del Río Bogotá, en la Mesa de Ruralidad de la CISPAER, desarrollada el 16 de abril de 2015.
Se realizó la revisión conjunta de la Resolución 0154 de 2010, relacionada con la participación de la Secretaría Distrital de Ambiente en otras Comisiones Intersectoriales del D.C. y su reglamentación.  
Se analizó la participación de la Secretaría Distrital de Ambiente en la Comisión Intersectorial de  Operaciones Estratégicas y Macroproyectos, específicamente en cuanto a la identificación de acciones sobre la cuenca del Río Tunjuelo, que permita iniciar la etapa de formulación del Macroproyecto Tunjuelo. 
Se realizó el 26 de Agosto de 2015, la Segunda sesión de la Comisión Intersectorial para la Sostenibilidad, la Protección Ambiental, el Ecourbanismo y la Ruralidad del D.C., donde se incluyeron los siguientes temas: 1. Modelo de Calidad del Aire e IBOCA- Índice Bogotano de Calidad del Aire.  2. Seguimiento a la sentencia Río Bogotá.  3. Socialización Cumbre del Clima 
Se invitó a la CAR Cundinamarca a realizar una presentación de los avances de las acciones relacionadas con el Plan Manejo de la cuenca Alta del Rio Bogotá, en la Mesa de Ruralidad de la CISPAER, desarrollada el día 19 de agosto de 2015.</t>
  </si>
  <si>
    <t>Elaboración de los reglamentos internos de la Mesa Protección y Bienestar Animal; del Consejo Consultivo de Gestión de Riesgos y Cambio Climático CCGRyCC; de la Comisión Intersectorial de Gestión de Riesgos y Cambio Climático CIGRyCC. Respecto de la Mesa PyBA, se inició el proceso de conformación de los integrantes no institucionales como organizaciones animalistas y representantes locales, a través de formularios en la página web de la SDA. Respecto a los Consejos Locales de PyBA, se elaboraron los lineamientos para la creación y conformación, los cuales se publicaron y remitieron a las localidades. Se coordinó con el IDIGER, la elección del representante de ONG luego de lo cual se realizó la sesión de instalación del mismo. Se asistió y presidió las sesiones realizadas del Consejo Consultivo y la Comisión Intersectorial de GRyCC respectivamente, en los que entre otros temas, se presentaron instrumentos como el Plan Distrital de Gestión de Riesgos y el Plan Distrital de Adaptación y Mitigación al Cambio Climático. Se continuó con en análisis sobre la modificación de la reglamentación del Comité Sectorial de Ambiente, para lo cual se han elaborado diferentes versiones con base en recomendaciones de otras entidades así como de la Dirección Legal Ambiental.</t>
  </si>
  <si>
    <r>
      <rPr>
        <b/>
        <sz val="10"/>
        <rFont val="Arial"/>
        <family val="2"/>
      </rPr>
      <t xml:space="preserve">Nivel 2: </t>
    </r>
    <r>
      <rPr>
        <sz val="10"/>
        <rFont val="Arial"/>
        <family val="2"/>
      </rPr>
      <t xml:space="preserve">Se ha inscrito 148 empresas para el Ciclo 2015, seguimiento a 152 empresas vinculadas, se realizaron 8 jornadas de capacitaciones; ceremonia de clausura del Nivel 2 – Ciclo 2015 18/03/2015, en donde se certificaron 54 empresas que cumplieron con los requisitos estipulados en el programa.
</t>
    </r>
    <r>
      <rPr>
        <b/>
        <sz val="10"/>
        <rFont val="Arial"/>
        <family val="2"/>
      </rPr>
      <t>Nivel 3:</t>
    </r>
    <r>
      <rPr>
        <sz val="10"/>
        <rFont val="Arial"/>
        <family val="2"/>
      </rPr>
      <t xml:space="preserve"> 109 empresas activas en el nivel, revisión y evaluación del entregable “Plan de Mejoramiento” de las empresas participantes y consolidación de informes finales con el resultado obtenido por las empresas durante el ciclo 2015, reconocimiento el día 18/03/2015 a 77 empresas que aprobaron y culminaron el nivel III; se desarrolló el plan de capacitaciones con la realización de (8) ocho jornadas; visitas de diagnóstico a las empresas activas e inscritas en el Nivel 3; divulgación programa GAE a los afiliados de la Asociación Nacional de Laboratorios de Productos Veterinarios “Aprovet”; 26 visitas del Ecodirectorio Empresarial, así mismo 13 visitas a empresas antiguas (años 2012, 2013).
</t>
    </r>
    <r>
      <rPr>
        <b/>
        <sz val="10"/>
        <rFont val="Arial"/>
        <family val="2"/>
      </rPr>
      <t>Nivel 4:</t>
    </r>
    <r>
      <rPr>
        <sz val="10"/>
        <rFont val="Arial"/>
        <family val="2"/>
      </rPr>
      <t xml:space="preserve"> 131 empresas postuladas al PREAD; 126 auditorías a empresas; promoción en las empresas postuladas del apadrinamiento, se tiene un total de 100 empresas apadrinadas, 45 vinculadas al Nivel 1 y 55 en el Nivel 2; socialización Guía de postulación PREAD y la Guía de apadrinamiento, la Resolución 631 de 2015; presentaciones del Programa GAE a la alta dirección de productos COCA-COLA (11/03/2015) y POSTOBON y a sus proveedores.
</t>
    </r>
    <r>
      <rPr>
        <b/>
        <sz val="10"/>
        <rFont val="Arial"/>
        <family val="2"/>
      </rPr>
      <t>Nivel 5:</t>
    </r>
    <r>
      <rPr>
        <sz val="10"/>
        <rFont val="Arial"/>
        <family val="2"/>
      </rPr>
      <t xml:space="preserve"> convocatoria en organización MTS Administración Total SAS, 3 capacitaciones (32 personas de 42 empresas) Proyectos Huella de Carbono; 3 mesas de trabajo (24 personas de 50 empresas) Proyecto Movilidad Sostenible; 2 capacitaciones (07/04/2015 y 07/02015) Proyecto Compras Verdes; 3 reuniones (16/04/2015, 21/05/2015 y 11/06/2015) Proyecto Negocios Sostenibles; se elaboró 47 informes de retroalimentación basados en los datos del autodiagnóstico y las visitas realizadas; jornada de reconocimiento carrera explorando (asistencia de 134 personas).</t>
    </r>
  </si>
  <si>
    <r>
      <rPr>
        <b/>
        <sz val="9"/>
        <rFont val="Arial"/>
        <family val="2"/>
      </rPr>
      <t>SENTENCIA RÍO BOGOTÁ</t>
    </r>
    <r>
      <rPr>
        <sz val="9"/>
        <rFont val="Arial"/>
        <family val="2"/>
      </rPr>
      <t xml:space="preserve">
•</t>
    </r>
    <r>
      <rPr>
        <b/>
        <sz val="9"/>
        <rFont val="Arial"/>
        <family val="2"/>
      </rPr>
      <t xml:space="preserve"> Sector Alimentos:</t>
    </r>
    <r>
      <rPr>
        <sz val="9"/>
        <rFont val="Arial"/>
        <family val="2"/>
      </rPr>
      <t xml:space="preserve"> visita de diagnóstico a 16 empresas y recepción de los planes de acción para el mejoramiento de las condiciones ambientales en materia de vertimientos; toma de muestras para vertimientos en 2 empresas de alimentos (subsector cárnicos).
• </t>
    </r>
    <r>
      <rPr>
        <b/>
        <sz val="9"/>
        <rFont val="Arial"/>
        <family val="2"/>
      </rPr>
      <t>Sector Curtiembres:</t>
    </r>
    <r>
      <rPr>
        <sz val="9"/>
        <rFont val="Arial"/>
        <family val="2"/>
      </rPr>
      <t xml:space="preserve"> Socialización del Plan de Acción del año 2015 a 90 asistentes y capacitación estrategias de Producción Más Limpia-PML a 76 empresas; se vincularon 16 empresas al proyecto de PML, toma de muestras de aguas residuales etapas de pelambre, desencale y curtido a 2 de las empresas vinculadas, generación de informes del levantamiento de la línea base y pruebas piloto. 
• </t>
    </r>
    <r>
      <rPr>
        <b/>
        <sz val="9"/>
        <rFont val="Arial"/>
        <family val="2"/>
      </rPr>
      <t>Sector Lavaderos de vehículos:</t>
    </r>
    <r>
      <rPr>
        <sz val="9"/>
        <rFont val="Arial"/>
        <family val="2"/>
      </rPr>
      <t xml:space="preserve"> Lineamientos para el análisis comparativo de los detergentes biodegradables y los tradicionales, se contactaron 84 establecimientos, reunión acercamiento al sector proyecto de PML; se elaboró el formato de captura de información para lavaderos de vehículos, el cual fue aplicado en tres lavaderos de vehículos. 
</t>
    </r>
    <r>
      <rPr>
        <b/>
        <sz val="9"/>
        <rFont val="Arial"/>
        <family val="2"/>
      </rPr>
      <t>• Sector Salud:</t>
    </r>
    <r>
      <rPr>
        <sz val="9"/>
        <rFont val="Arial"/>
        <family val="2"/>
      </rPr>
      <t xml:space="preserve"> Encuesta en línea sector salud en la actualización del manual de PML, 2 capacitaciones en el manejo de sustancias químicas y manejo de vertimientos. 
Se desarrollaron las primeras versiones de las Guías para la prevención y control de los vertimientos generados por el sector cárnico, de producción más limpia del sector curtiembre, clínicas y hospitales.
</t>
    </r>
    <r>
      <rPr>
        <b/>
        <sz val="9"/>
        <rFont val="Arial"/>
        <family val="2"/>
      </rPr>
      <t xml:space="preserve">PIESB: </t>
    </r>
    <r>
      <rPr>
        <sz val="9"/>
        <rFont val="Arial"/>
        <family val="2"/>
      </rPr>
      <t xml:space="preserve">Primer encuentro institucional y establecimiento mesa técnica del Parque Industrial Ecoeficiente de San Benito – PIESB, acercamiento con la Asociación de Curtidores Amigos del Río Bogotá – ACUARIO, socialización plan de acción año 2015 empresarios del sector (el cual consiste en visitas técnicas, censo del sector, ciclo de capacitaciones en temas de normativa ambiental y de producción más limpia e implementación de un proyecto de PML); proceso de formulación y concertación del mapa de actores del PIESB y del plan de trabajo 2015-2016. Se formuló un proyecto de Decreto para reglamentar el desarrollo del PIESB. 
</t>
    </r>
  </si>
  <si>
    <t xml:space="preserve">A partir del año 2015, ésta meta que pasa a ser reportada directamente por la Secretaria Distrital de Planeación; sin embargo pese a que en la Secretaria Distrital de Ambiente no presenta recursos asignados para el cumplimiento de esta meta durante el año 2015, continuó realizando el acompañamiento con las siguientes actividades desarrolladas en el primer semestre.
Se concertó entre SDA, SDP y SDHT la estrategia para la conformación de la mesa de Ecourbanismo y Construcción Sostenible - MECS de la Comisión intersectorial para la sostenibilidad, la protección ambiental, el ecourbanismo y la ruralidad del D.C. - CISPAER y el contenido del reglamento de la mesa, que fue aprobado en la CISPAER celebrada el 25 de marzo de 2015.
Se validaron las metas de impacto y de resultado, indicadores de resultado y líneas base a nivel distrital del Plan de Acción de la Política Pública de Ecourbanismo y Constricción Sostenible – PPECS con el CCCS (02/07/2015); Se remitieron mediante oficio 2015EE145977, las observaciones realizadas por la SDA sobre las metas de impacto y de resultado del Plan de Acción de la PPECS; Los días 22 y 29/07/2015 y El día 04/08/2015 se realizaron mesas de trabajo entre la SDP, SDHT y SDA para la revisión de las metas de impacto y de resultado del Plan de Acción de la PPECS; Se articularon las metas del Plan de Acción de la Política Publica de Ecourbanismo y Construcción Sostenible y el Plan Distrital de Cambio Climático (05/08/2015); Se desarrolló la Segunda Mesa de Ecourbanismo y Construcción Sostenible, donde se realizó la revisión de las metas del Plan de Acción de la PPECS (14/09/2015); Se realizó evento de socialización del Plan de Acción de la PPECS y los avances en construcción sostenible, en el marco de encuentro del clima (22/09/2015).
</t>
  </si>
  <si>
    <t xml:space="preserve">Se realizó la revisión de cumplimiento de requisitos de los proyectos ZF TOWERS y CABLE AEREO, diligenciando la lista de chequeo para la evaluación del componente urbano y arquitectónico, así mismo se realizó mesa de trabajo con estos proyectos (ZF TOWERS y CABLE AEREO) y con el proyecto PLAN PARCIAL NUEVO SALITRE y se continúa con el acompañamiento a las Aulas Ambientales Soratama y Entrenubes.
Se realizó el primer ciclo de capacitaciones año 2015 del Programa Bogotá Construcción Sostenible – BCS (tema Energía 19/02/2015, Agua 19/03/2015, Diseño 23/04/2015, Materiales 27/05/2015 y Paisaje 25/06/2015), el día 21/09/2015 se realizó la I jornada de capacitación sector académico del programa en los temas de agua, energía, directorio de la construcción sostenible, diseño, materiales y paisaje, realizada en la Universidad Piloto de Colombia; así mismo, se socializado el Programa en diferentes eventos.
Se realizó el reconocimiento ambiental al Hotel BIOHOTEL 25/06/2015, como edificación ecoeficiente en el marco del programa PRECO Resolución 5926 del 2011 y al edificio MID TOWN CORPORATE CENTER BOGOTÁ D.C (resolución 1170 del día 31/07/2015).
Se continúa trabajando en la consolidación de información de empresas proveedoras que desean hacer parte del Directorio de la Construcción Sostenible, herramienta virtual que hace parte del programa Bogotá Construcción Sostenible. Su objetivo principal es promover empresas que presten servicios de consultoría o ventas de productos, relacionados con la protección del medio ambiente, a la fecha se tienen inscritas 62 empresas.
</t>
  </si>
  <si>
    <t>Se han emitido lineamientos al Plan Parcial de desarrollo Hacienda San Antonio; Planes Directores del Parque Zonal Villa Javier, Carmel Club Campestre, Parque Zonal Veraguas, Parque PTAR Cortijo, Parque Urbanización la Felicidad y Urbanización la El Ensueño; Plan Parcial de Renovación Urbana “Bavaria Av Boyacá”, San Bernardo I Etapa; lineamientos a las Zonas verdes Plan parcial de desarrollo Triangulo de Fenicia, ocupación espacio Público Plan Parcial de Renovación Urbana San Victorino – Monoriel; Planes de Implantación Hospital Aranjuez, Cetro Comercial Gran Plaza El Ensueño, Hilanderías, Centro Comercial Iberia; Concepto de modificación del Plan Parcial La Felicidad, 4 Conceptos de compatibilidad de uso de vivienda en área restringida (Av. Calle 17 No 133-09), Carrera 120 No 18A-22 y avenida ferrocarril de occidente –calle 22 y calle 19 con Avenida Carrera 68 y el límite occidental del predio de los ferrocarriles Nacionales, predio Pulpo Av Cll 13 No. 52 – 70; Lineamientos patios permanentes Sistema Integrado de Transporte Publico - SITP, como son: Juan Bosco, Verbena, Alameda, Gaviotas, Margaritas; lineamientos al proyecto de vivienda Arboleda Santa Teresita de la SDH, 47 tramos viales Barrio Villa Rosita – USME, Gran Yomasa y el parque de la Urbanización El Caracol - proyectos CVP, Ecobarrios Villa Rosita y Violeta, andenes de la Caja de Vivienda Popular y 1 solicitud de Caja de Vivienda Popular con 336 tramos de diferentes localidades; Lineamientos diseños de Paisajismo y Urbanismo Primera Línea del Metros de Bogotá; ampliación del puente peatonal de Guadua de la Calle 80; 40 Legalizaciones de barrios, ejm: Linterama, Calvo Sur (La Gallera), Calvo Sur I, Calvo Sur II, La Isla Barrio El Paraíso, Arauquita II, Sagrada Familia II Sector, Los Ángeles, Villa Neira y Buena Vista Sur Orienta y en las localidades Usaquén, Ciudad Bolívar, Fontibón, San Cristóbal, Usme, Suba, Rafael Uribe por solitud de la Secretaría Distrital de Hábitat; doce (12) Regularizaciones de barrios: Salitre I, Miami, El Carmen vereda el Rincón, Gibraltar I y II, Juan José rondón, Domingo liam II sector y condominio el bosque, Palermo sur, Buenos aires, San blas II sector, El portal II, El portal y La paz (el cebadal); y se realizó la revisión de 106 diseños paisajísticos de futuros parques y zonas verdes de la ciudad.</t>
  </si>
  <si>
    <t xml:space="preserve">Se participó en la Mesa Territorial de al RAPE Región Central convocada  que tuvo el objetivo de iniciar el espacio de concertación para construir la agenda estratégica entre Bogotá D.C. y la RAPE Región Central y en el taller de apertura de las jornadas de Asistencia Técnica Reciproca realizada por la SDP y ONUHABITAT en la temática de bordes urbano rurales.  </t>
  </si>
  <si>
    <r>
      <rPr>
        <b/>
        <sz val="10"/>
        <rFont val="Arial"/>
        <family val="2"/>
      </rPr>
      <t>PROYECTO PÁRAMOS</t>
    </r>
    <r>
      <rPr>
        <sz val="10"/>
        <rFont val="Arial"/>
        <family val="2"/>
      </rPr>
      <t xml:space="preserve">: Revisión de los términos de referencia para contratación directa de la intervención en la cuenca del Río Blanco como proyecto definido en el marco del proyecto de Páramos. Identificación de áreas de intervención para definir las zonas que pueden ser intervenidas a través del proyecto páramos en la cuenca alta y media del Río. Participación en la formulación de la II fase del proyecto que se va a presentar a regalías, que involucra tanto el fortalecimiento del proyecto en Bogotá-Cundinamarca, como la ampliación a Meta, Boyacá y Tolima. 
</t>
    </r>
    <r>
      <rPr>
        <b/>
        <sz val="10"/>
        <rFont val="Arial"/>
        <family val="2"/>
      </rPr>
      <t>ERA</t>
    </r>
    <r>
      <rPr>
        <sz val="10"/>
        <rFont val="Arial"/>
        <family val="2"/>
      </rPr>
      <t>: Elaboración conjunta de documentos y validación de dos indicadores para Bogotá: Recarga Potencial y Vulnerabilidad a la contaminación. Se analiza su incorporación para la estructuración de indicadores en el ORARBO y sistema de información SIGICA, que ordena la sentencia del Rio Bogotá. Se avanzó en la construcción del Sistema Integral Regional de Recurso Hídrico.</t>
    </r>
    <r>
      <rPr>
        <b/>
        <sz val="10"/>
        <rFont val="Arial"/>
        <family val="2"/>
      </rPr>
      <t xml:space="preserve"> 
CERROS ORIENTALES</t>
    </r>
    <r>
      <rPr>
        <sz val="10"/>
        <rFont val="Arial"/>
        <family val="2"/>
      </rPr>
      <t>: Remisión de la propuesta de directrices y lineamientos para el ordenamiento ambiental de las áreas no ocupadas en la franja de adecuación de los Cerros Orientales a la SDP. Remisión de comentarios y recomendaciones a la 2da versión de la propuesta de ajuste y modificación al PMA de la Reserva Bosque Oriental, presentada por la CAR. Revisión de ajustes e incorporaciones para la Propuesta de Decreto que adoptará el Plan de Manejo de las Áreas no Ocupadas de la Franja de Adecuación. Se emitieron comentarios al Proyecto de Decreto reglamentando la tasa compensatoria para la zona de recuperación ambiental de la Reserva Bosque Oriental.</t>
    </r>
    <r>
      <rPr>
        <b/>
        <sz val="10"/>
        <rFont val="Arial"/>
        <family val="2"/>
      </rPr>
      <t xml:space="preserve"> RESERVATHOMASVANDERHAMMEN</t>
    </r>
    <r>
      <rPr>
        <sz val="10"/>
        <rFont val="Arial"/>
        <family val="2"/>
      </rPr>
      <t>: Revisión de los programas y proyectos contenidos en el componente estratégico del PMA, identificando avances, posibles acciones conjuntas y la articulación con otros instrumentos de planificación en curso. Mediante Acuerdo No. 07 del 12 de Junio de 2015  la junta directiva del FONDIGER aprobó 90.000millones para la adquisición predial y restauración ambiental de la Reserva, en la subcuenta Adaptación Cambio Climático, su reporte de ejecución se realiza a través de la DGA, como gerente del PI 821</t>
    </r>
  </si>
  <si>
    <r>
      <t xml:space="preserve">7, OBSERVACIONES AVANCE TRIMESTRE 3 DE </t>
    </r>
    <r>
      <rPr>
        <b/>
        <u/>
        <sz val="10"/>
        <rFont val="Arial"/>
        <family val="2"/>
      </rPr>
      <t>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</si>
</sst>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_ * #,##0_ ;_ * \-#,##0_ ;_ * &quot;-&quot;??_ ;_ @_ "/>
    <numFmt numFmtId="173" formatCode="_(&quot;$&quot;* #,##0.00_);_(&quot;$&quot;* \(#,##0.00\);_(&quot;$&quot;* &quot;-&quot;??_);_(@_)"/>
    <numFmt numFmtId="174" formatCode="_(&quot;$&quot;* #,##0_);_(&quot;$&quot;* \(#,##0\);_(&quot;$&quot;* &quot;-&quot;??_);_(@_)"/>
    <numFmt numFmtId="175" formatCode="_-* #,##0\ _€_-;\-* #,##0\ _€_-;_-* &quot;-&quot;??\ _€_-;_-@_-"/>
    <numFmt numFmtId="176" formatCode="_(* #,##0_);_(* \(#,##0\);_(* &quot;-&quot;??_);_(@_)"/>
    <numFmt numFmtId="177" formatCode="_([$$-240A]\ * #,##0.000_);_([$$-240A]\ * \(#,##0.000\);_([$$-240A]\ * &quot;-&quot;??_);_(@_)"/>
    <numFmt numFmtId="178" formatCode="0.0%"/>
    <numFmt numFmtId="179" formatCode="_-* #,##0\ &quot;€&quot;_-;\-* #,##0\ &quot;€&quot;_-;_-* &quot;-&quot;??\ &quot;€&quot;_-;_-@_-"/>
    <numFmt numFmtId="180" formatCode="#,##0.0"/>
    <numFmt numFmtId="181" formatCode="[$$-240A]\ #,##0.00"/>
  </numFmts>
  <fonts count="4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10"/>
      <color rgb="FFFF0000"/>
      <name val="Arial"/>
      <family val="2"/>
    </font>
    <font>
      <sz val="9"/>
      <color theme="1"/>
      <name val="Arial"/>
      <family val="2"/>
    </font>
    <font>
      <b/>
      <sz val="11"/>
      <name val="Calibri"/>
      <family val="2"/>
      <scheme val="minor"/>
    </font>
    <font>
      <sz val="11"/>
      <color indexed="8"/>
      <name val="Arial"/>
      <family val="2"/>
    </font>
    <font>
      <sz val="12"/>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9CD35F"/>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indexed="5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theme="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25">
    <xf numFmtId="0" fontId="0" fillId="0" borderId="0"/>
    <xf numFmtId="169" fontId="10" fillId="0" borderId="0" applyFont="0" applyFill="0" applyBorder="0" applyAlignment="0" applyProtection="0"/>
    <xf numFmtId="169" fontId="4" fillId="0" borderId="0" applyFont="0" applyFill="0" applyBorder="0" applyAlignment="0" applyProtection="0"/>
    <xf numFmtId="167" fontId="7"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71">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8" fillId="0" borderId="1" xfId="0" applyFont="1" applyBorder="1" applyAlignment="1">
      <alignment horizontal="center"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3" fillId="0" borderId="0" xfId="0" applyFont="1" applyFill="1"/>
    <xf numFmtId="175" fontId="0" fillId="0" borderId="0" xfId="0" applyNumberFormat="1" applyFill="1" applyAlignment="1">
      <alignment horizontal="center"/>
    </xf>
    <xf numFmtId="3" fontId="17" fillId="0"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3" fontId="17" fillId="4" borderId="1" xfId="10" applyNumberFormat="1" applyFont="1" applyFill="1" applyBorder="1" applyAlignment="1">
      <alignment horizontal="center" vertical="center" wrapText="1"/>
    </xf>
    <xf numFmtId="171" fontId="18" fillId="4" borderId="1" xfId="0" applyNumberFormat="1" applyFont="1" applyFill="1" applyBorder="1" applyAlignment="1">
      <alignment horizontal="right" vertical="center"/>
    </xf>
    <xf numFmtId="3" fontId="17"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31" xfId="0" applyFill="1" applyBorder="1"/>
    <xf numFmtId="0" fontId="0" fillId="0" borderId="32" xfId="0" applyFill="1" applyBorder="1"/>
    <xf numFmtId="0" fontId="29" fillId="0" borderId="0" xfId="0" applyFont="1" applyFill="1" applyAlignment="1">
      <alignment horizontal="center" vertical="center"/>
    </xf>
    <xf numFmtId="0" fontId="5" fillId="4" borderId="29"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0" fillId="4" borderId="29" xfId="0" applyFont="1" applyFill="1" applyBorder="1"/>
    <xf numFmtId="0" fontId="30" fillId="4" borderId="0" xfId="0" applyFont="1" applyFill="1" applyBorder="1"/>
    <xf numFmtId="0" fontId="30" fillId="4" borderId="0" xfId="0" applyFont="1" applyFill="1" applyBorder="1" applyAlignment="1">
      <alignment horizontal="center"/>
    </xf>
    <xf numFmtId="0" fontId="30" fillId="4" borderId="30" xfId="0" applyFont="1" applyFill="1" applyBorder="1"/>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10" fontId="24" fillId="6" borderId="0" xfId="21" applyNumberFormat="1" applyFont="1" applyFill="1" applyBorder="1" applyAlignment="1"/>
    <xf numFmtId="0" fontId="24" fillId="6" borderId="0" xfId="0" applyFont="1" applyFill="1" applyBorder="1" applyAlignment="1"/>
    <xf numFmtId="0" fontId="25" fillId="6" borderId="0" xfId="0" applyFont="1" applyFill="1" applyBorder="1" applyAlignment="1"/>
    <xf numFmtId="3" fontId="17" fillId="4" borderId="5"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175" fontId="8" fillId="0" borderId="25" xfId="3" applyNumberFormat="1" applyFont="1" applyBorder="1" applyAlignment="1">
      <alignment vertical="center"/>
    </xf>
    <xf numFmtId="175" fontId="8" fillId="0" borderId="25" xfId="3" applyNumberFormat="1" applyFont="1" applyBorder="1" applyAlignment="1">
      <alignment horizontal="left" vertical="center"/>
    </xf>
    <xf numFmtId="0" fontId="25" fillId="6" borderId="30" xfId="0" applyFont="1" applyFill="1" applyBorder="1" applyAlignment="1"/>
    <xf numFmtId="3" fontId="19" fillId="3" borderId="4" xfId="0" applyNumberFormat="1" applyFont="1" applyFill="1" applyBorder="1" applyAlignment="1">
      <alignment horizontal="center" vertical="center" wrapText="1"/>
    </xf>
    <xf numFmtId="0" fontId="24" fillId="6" borderId="32" xfId="0" applyFont="1" applyFill="1" applyBorder="1" applyAlignment="1"/>
    <xf numFmtId="0" fontId="25" fillId="6" borderId="32" xfId="0" applyFont="1" applyFill="1" applyBorder="1" applyAlignment="1"/>
    <xf numFmtId="0" fontId="12" fillId="6" borderId="48"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0" fontId="8" fillId="0" borderId="1" xfId="21" applyNumberFormat="1" applyFont="1" applyBorder="1" applyAlignment="1">
      <alignment vertical="center"/>
    </xf>
    <xf numFmtId="0" fontId="5" fillId="6" borderId="2" xfId="0" applyFont="1" applyFill="1" applyBorder="1" applyAlignment="1">
      <alignment horizontal="center" vertical="center" wrapText="1"/>
    </xf>
    <xf numFmtId="0" fontId="8" fillId="0" borderId="51" xfId="0" applyFont="1" applyBorder="1" applyAlignment="1">
      <alignment horizontal="center" vertical="center"/>
    </xf>
    <xf numFmtId="0" fontId="8" fillId="0" borderId="5" xfId="0" applyFont="1" applyBorder="1" applyAlignment="1">
      <alignment horizontal="center" vertical="center" wrapText="1"/>
    </xf>
    <xf numFmtId="167" fontId="8" fillId="0" borderId="25" xfId="3" applyNumberFormat="1" applyFont="1" applyBorder="1" applyAlignment="1">
      <alignment vertical="center"/>
    </xf>
    <xf numFmtId="0" fontId="8" fillId="0" borderId="5" xfId="0" applyFont="1" applyBorder="1" applyAlignment="1">
      <alignment horizontal="center" vertical="center"/>
    </xf>
    <xf numFmtId="0" fontId="8" fillId="0" borderId="0" xfId="0" applyFont="1" applyAlignment="1">
      <alignment horizontal="center" vertical="center"/>
    </xf>
    <xf numFmtId="175" fontId="8" fillId="0" borderId="1" xfId="3" applyNumberFormat="1" applyFont="1" applyBorder="1" applyAlignment="1">
      <alignment vertical="center"/>
    </xf>
    <xf numFmtId="175" fontId="8" fillId="0" borderId="1" xfId="3" applyNumberFormat="1" applyFont="1" applyBorder="1" applyAlignment="1">
      <alignment horizontal="left" vertical="center"/>
    </xf>
    <xf numFmtId="167" fontId="8" fillId="0" borderId="1" xfId="3" applyNumberFormat="1" applyFont="1" applyBorder="1" applyAlignment="1">
      <alignment vertical="center"/>
    </xf>
    <xf numFmtId="0" fontId="8" fillId="7" borderId="1" xfId="0" applyFont="1" applyFill="1" applyBorder="1" applyAlignment="1">
      <alignment horizontal="center" vertical="center"/>
    </xf>
    <xf numFmtId="4" fontId="17" fillId="0" borderId="3" xfId="0" applyNumberFormat="1" applyFont="1" applyFill="1" applyBorder="1" applyAlignment="1">
      <alignment horizontal="center" vertical="center" wrapText="1"/>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0" fontId="4" fillId="0" borderId="4" xfId="0" applyNumberFormat="1" applyFont="1" applyFill="1" applyBorder="1" applyAlignment="1">
      <alignment horizontal="center" vertical="center"/>
    </xf>
    <xf numFmtId="10" fontId="4" fillId="0" borderId="2" xfId="0" applyNumberFormat="1" applyFont="1" applyFill="1" applyBorder="1" applyAlignment="1">
      <alignment horizontal="center" vertical="center"/>
    </xf>
    <xf numFmtId="4" fontId="17" fillId="4" borderId="1" xfId="10" applyNumberFormat="1" applyFont="1" applyFill="1" applyBorder="1" applyAlignment="1">
      <alignment horizontal="center" vertical="center" wrapText="1"/>
    </xf>
    <xf numFmtId="0" fontId="19" fillId="3" borderId="4" xfId="0" applyNumberFormat="1"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3" xfId="0" applyNumberFormat="1" applyFont="1" applyFill="1" applyBorder="1" applyAlignment="1">
      <alignment horizontal="center" vertical="center" wrapText="1"/>
    </xf>
    <xf numFmtId="178" fontId="17" fillId="0" borderId="3" xfId="21" applyNumberFormat="1" applyFont="1" applyFill="1" applyBorder="1" applyAlignment="1">
      <alignment horizontal="center" vertical="center" wrapText="1"/>
    </xf>
    <xf numFmtId="9" fontId="17" fillId="4" borderId="1" xfId="21" applyFont="1" applyFill="1" applyBorder="1" applyAlignment="1">
      <alignment horizontal="center" vertical="center" wrapText="1"/>
    </xf>
    <xf numFmtId="3" fontId="0" fillId="0" borderId="0" xfId="0" applyNumberFormat="1" applyFill="1" applyAlignment="1">
      <alignment horizontal="center" vertical="center"/>
    </xf>
    <xf numFmtId="175" fontId="36" fillId="0" borderId="37" xfId="5" applyNumberFormat="1" applyFont="1" applyFill="1" applyBorder="1" applyAlignment="1">
      <alignment horizontal="center" vertical="center"/>
    </xf>
    <xf numFmtId="0" fontId="2" fillId="0" borderId="4" xfId="0" applyFont="1" applyFill="1" applyBorder="1" applyAlignment="1" applyProtection="1">
      <alignment horizontal="center" vertical="center" wrapText="1"/>
      <protection locked="0"/>
    </xf>
    <xf numFmtId="10" fontId="34" fillId="9" borderId="4" xfId="0" applyNumberFormat="1" applyFont="1" applyFill="1" applyBorder="1" applyAlignment="1" applyProtection="1">
      <alignment vertical="center"/>
      <protection locked="0"/>
    </xf>
    <xf numFmtId="178" fontId="34" fillId="5" borderId="3" xfId="0" applyNumberFormat="1" applyFont="1" applyFill="1" applyBorder="1" applyAlignment="1">
      <alignment vertical="center"/>
    </xf>
    <xf numFmtId="10" fontId="34" fillId="9" borderId="1" xfId="0" applyNumberFormat="1" applyFont="1" applyFill="1" applyBorder="1" applyAlignment="1" applyProtection="1">
      <alignment vertical="center"/>
      <protection locked="0"/>
    </xf>
    <xf numFmtId="178"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8" fontId="34" fillId="5" borderId="1" xfId="0" applyNumberFormat="1" applyFont="1" applyFill="1" applyBorder="1" applyAlignment="1">
      <alignment vertical="center"/>
    </xf>
    <xf numFmtId="178"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78" fontId="34" fillId="5" borderId="5" xfId="0" applyNumberFormat="1" applyFont="1" applyFill="1" applyBorder="1" applyAlignment="1">
      <alignment vertical="center"/>
    </xf>
    <xf numFmtId="10" fontId="34" fillId="9" borderId="5" xfId="0" applyNumberFormat="1" applyFont="1" applyFill="1" applyBorder="1" applyAlignment="1" applyProtection="1">
      <alignment vertical="center"/>
      <protection locked="0"/>
    </xf>
    <xf numFmtId="10" fontId="37" fillId="9" borderId="4" xfId="0" applyNumberFormat="1" applyFont="1" applyFill="1" applyBorder="1" applyAlignment="1" applyProtection="1">
      <alignment vertical="center"/>
      <protection locked="0"/>
    </xf>
    <xf numFmtId="9" fontId="2" fillId="0" borderId="4"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0" fontId="4" fillId="0" borderId="4" xfId="23" applyNumberFormat="1" applyFont="1" applyFill="1" applyBorder="1" applyAlignment="1">
      <alignment horizontal="center" vertical="center"/>
    </xf>
    <xf numFmtId="0" fontId="36" fillId="4" borderId="1" xfId="0" applyFont="1" applyFill="1" applyBorder="1" applyAlignment="1">
      <alignment horizontal="center" vertical="center"/>
    </xf>
    <xf numFmtId="0" fontId="36" fillId="4" borderId="3" xfId="0" applyFont="1" applyFill="1" applyBorder="1" applyAlignment="1">
      <alignment horizontal="center" vertical="center"/>
    </xf>
    <xf numFmtId="0" fontId="17" fillId="4" borderId="3" xfId="0" applyFont="1" applyFill="1" applyBorder="1" applyAlignment="1">
      <alignment horizontal="center" vertical="center"/>
    </xf>
    <xf numFmtId="37" fontId="17" fillId="4" borderId="1" xfId="9" applyNumberFormat="1" applyFont="1" applyFill="1" applyBorder="1" applyAlignment="1">
      <alignment horizontal="center" vertical="center"/>
    </xf>
    <xf numFmtId="4" fontId="17" fillId="4" borderId="1" xfId="9" applyNumberFormat="1" applyFont="1" applyFill="1" applyBorder="1" applyAlignment="1">
      <alignment horizontal="center" vertical="center"/>
    </xf>
    <xf numFmtId="175" fontId="17" fillId="0" borderId="37" xfId="5" applyNumberFormat="1" applyFont="1" applyFill="1" applyBorder="1" applyAlignment="1">
      <alignment horizontal="center" vertical="center"/>
    </xf>
    <xf numFmtId="175" fontId="17" fillId="0" borderId="55" xfId="5" applyNumberFormat="1" applyFont="1" applyFill="1" applyBorder="1" applyAlignment="1">
      <alignment horizontal="center" vertical="center"/>
    </xf>
    <xf numFmtId="175" fontId="17" fillId="4"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0" borderId="54" xfId="0" applyFont="1" applyFill="1" applyBorder="1" applyAlignment="1">
      <alignment horizontal="center" vertical="center"/>
    </xf>
    <xf numFmtId="37" fontId="17" fillId="4" borderId="2" xfId="9" applyNumberFormat="1" applyFont="1" applyFill="1" applyBorder="1" applyAlignment="1">
      <alignment horizontal="center" vertical="center"/>
    </xf>
    <xf numFmtId="37" fontId="17" fillId="4" borderId="4" xfId="9" applyNumberFormat="1" applyFont="1" applyFill="1" applyBorder="1" applyAlignment="1">
      <alignment horizontal="center" vertical="center"/>
    </xf>
    <xf numFmtId="3" fontId="17" fillId="0" borderId="5" xfId="0" applyNumberFormat="1" applyFont="1" applyFill="1" applyBorder="1" applyAlignment="1">
      <alignment horizontal="center" vertical="center" wrapText="1"/>
    </xf>
    <xf numFmtId="4" fontId="17" fillId="4" borderId="3" xfId="10" applyNumberFormat="1" applyFont="1" applyFill="1" applyBorder="1" applyAlignment="1">
      <alignment horizontal="center" vertical="center" wrapText="1"/>
    </xf>
    <xf numFmtId="172" fontId="17" fillId="0" borderId="1" xfId="5" applyNumberFormat="1" applyFont="1" applyBorder="1" applyAlignment="1">
      <alignment horizontal="center" vertical="center" wrapText="1"/>
    </xf>
    <xf numFmtId="175" fontId="17" fillId="0" borderId="54" xfId="5" applyNumberFormat="1" applyFont="1" applyFill="1" applyBorder="1" applyAlignment="1">
      <alignment horizontal="center" vertical="center"/>
    </xf>
    <xf numFmtId="3" fontId="17" fillId="4" borderId="1" xfId="0" applyNumberFormat="1" applyFont="1" applyFill="1" applyBorder="1" applyAlignment="1">
      <alignment horizontal="center" vertical="center" wrapText="1"/>
    </xf>
    <xf numFmtId="3" fontId="17" fillId="8" borderId="1" xfId="10" applyNumberFormat="1" applyFont="1" applyFill="1" applyBorder="1" applyAlignment="1">
      <alignment horizontal="center" vertical="center" wrapText="1"/>
    </xf>
    <xf numFmtId="3" fontId="17" fillId="2" borderId="2" xfId="1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2" fontId="17" fillId="2" borderId="3" xfId="10" applyNumberFormat="1" applyFont="1" applyFill="1" applyBorder="1" applyAlignment="1">
      <alignment horizontal="center" vertical="center" wrapText="1"/>
    </xf>
    <xf numFmtId="3" fontId="17" fillId="0" borderId="1" xfId="10" applyNumberFormat="1" applyFont="1" applyFill="1" applyBorder="1" applyAlignment="1">
      <alignment horizontal="center" vertical="center" wrapText="1"/>
    </xf>
    <xf numFmtId="175" fontId="17" fillId="4" borderId="1" xfId="3" applyNumberFormat="1" applyFont="1" applyFill="1" applyBorder="1" applyAlignment="1">
      <alignment horizontal="center" vertical="center"/>
    </xf>
    <xf numFmtId="4" fontId="17" fillId="2" borderId="5" xfId="10" applyNumberFormat="1" applyFont="1" applyFill="1" applyBorder="1" applyAlignment="1">
      <alignment horizontal="center" vertical="center" wrapText="1"/>
    </xf>
    <xf numFmtId="3" fontId="17" fillId="0" borderId="3" xfId="0" applyNumberFormat="1" applyFont="1" applyFill="1" applyBorder="1" applyAlignment="1" applyProtection="1">
      <alignment horizontal="center" vertical="center" wrapText="1"/>
      <protection locked="0"/>
    </xf>
    <xf numFmtId="3" fontId="17" fillId="0" borderId="4" xfId="0" applyNumberFormat="1" applyFont="1" applyFill="1" applyBorder="1" applyAlignment="1">
      <alignment horizontal="center" vertical="center" wrapText="1"/>
    </xf>
    <xf numFmtId="4" fontId="17" fillId="0" borderId="1" xfId="0" applyNumberFormat="1" applyFont="1" applyFill="1" applyBorder="1" applyAlignment="1" applyProtection="1">
      <alignment horizontal="center" vertical="center" wrapText="1"/>
      <protection locked="0"/>
    </xf>
    <xf numFmtId="4" fontId="17" fillId="2" borderId="1" xfId="10" applyNumberFormat="1" applyFont="1" applyFill="1" applyBorder="1" applyAlignment="1">
      <alignment horizontal="center" vertical="center" wrapText="1"/>
    </xf>
    <xf numFmtId="9" fontId="17" fillId="0" borderId="3" xfId="23"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3" fontId="17" fillId="0" borderId="1" xfId="0" applyNumberFormat="1" applyFont="1" applyFill="1" applyBorder="1" applyAlignment="1">
      <alignment horizontal="center" vertical="center"/>
    </xf>
    <xf numFmtId="9" fontId="17" fillId="0" borderId="5" xfId="23" applyFont="1" applyFill="1" applyBorder="1" applyAlignment="1" applyProtection="1">
      <alignment horizontal="center" vertical="center" wrapText="1"/>
      <protection locked="0"/>
    </xf>
    <xf numFmtId="3" fontId="17" fillId="0" borderId="3" xfId="10" applyNumberFormat="1" applyFont="1" applyFill="1" applyBorder="1" applyAlignment="1">
      <alignment horizontal="center" vertical="center" wrapText="1"/>
    </xf>
    <xf numFmtId="172" fontId="17" fillId="0" borderId="5" xfId="5" applyNumberFormat="1" applyFont="1" applyBorder="1" applyAlignment="1">
      <alignment horizontal="center" vertical="center" wrapText="1"/>
    </xf>
    <xf numFmtId="172" fontId="17" fillId="0" borderId="54" xfId="0" applyNumberFormat="1" applyFont="1" applyFill="1" applyBorder="1" applyAlignment="1">
      <alignment horizontal="center" vertical="center"/>
    </xf>
    <xf numFmtId="3" fontId="17" fillId="2" borderId="1" xfId="10" applyNumberFormat="1" applyFont="1" applyFill="1" applyBorder="1" applyAlignment="1">
      <alignment horizontal="center" vertical="center" wrapText="1"/>
    </xf>
    <xf numFmtId="3" fontId="17" fillId="0" borderId="56"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xf>
    <xf numFmtId="2" fontId="17" fillId="0" borderId="54" xfId="0" applyNumberFormat="1" applyFont="1" applyFill="1" applyBorder="1" applyAlignment="1">
      <alignment horizontal="center" vertical="center"/>
    </xf>
    <xf numFmtId="4" fontId="17" fillId="2" borderId="2" xfId="10" applyNumberFormat="1" applyFont="1" applyFill="1" applyBorder="1" applyAlignment="1">
      <alignment horizontal="center" vertical="center" wrapText="1"/>
    </xf>
    <xf numFmtId="4" fontId="17" fillId="0" borderId="54" xfId="0" applyNumberFormat="1" applyFont="1" applyFill="1" applyBorder="1" applyAlignment="1">
      <alignment horizontal="center" vertical="center"/>
    </xf>
    <xf numFmtId="9" fontId="17" fillId="2" borderId="2" xfId="23"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9" fontId="17" fillId="0" borderId="1" xfId="23" applyFont="1" applyFill="1" applyBorder="1" applyAlignment="1">
      <alignment horizontal="center" vertical="center" wrapText="1"/>
    </xf>
    <xf numFmtId="9" fontId="17" fillId="0" borderId="58" xfId="23" applyFont="1" applyFill="1" applyBorder="1" applyAlignment="1">
      <alignment horizontal="center" vertical="center"/>
    </xf>
    <xf numFmtId="4" fontId="17" fillId="0" borderId="2" xfId="10" applyNumberFormat="1" applyFont="1" applyFill="1" applyBorder="1" applyAlignment="1">
      <alignment horizontal="center" vertical="center" wrapText="1"/>
    </xf>
    <xf numFmtId="4" fontId="17" fillId="0" borderId="53"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175" fontId="17" fillId="0" borderId="7" xfId="5" applyNumberFormat="1"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171" fontId="17" fillId="4" borderId="1" xfId="0" applyNumberFormat="1" applyFont="1" applyFill="1" applyBorder="1" applyAlignment="1">
      <alignment horizontal="center" vertical="center"/>
    </xf>
    <xf numFmtId="177" fontId="17" fillId="4" borderId="1" xfId="0" applyNumberFormat="1" applyFont="1" applyFill="1" applyBorder="1" applyAlignment="1">
      <alignment horizontal="center" vertical="center"/>
    </xf>
    <xf numFmtId="3" fontId="17" fillId="4" borderId="1" xfId="0" applyNumberFormat="1" applyFont="1" applyFill="1" applyBorder="1" applyAlignment="1">
      <alignment horizontal="center" vertical="center"/>
    </xf>
    <xf numFmtId="179" fontId="17" fillId="4" borderId="1" xfId="9" applyNumberFormat="1" applyFont="1" applyFill="1" applyBorder="1" applyAlignment="1">
      <alignment horizontal="center" vertical="center"/>
    </xf>
    <xf numFmtId="175" fontId="17" fillId="0" borderId="1" xfId="5" applyNumberFormat="1" applyFont="1" applyFill="1" applyBorder="1" applyAlignment="1">
      <alignment horizontal="center" vertical="center"/>
    </xf>
    <xf numFmtId="3" fontId="17" fillId="0" borderId="5"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72" fontId="17" fillId="0" borderId="51" xfId="0" applyNumberFormat="1" applyFont="1" applyBorder="1" applyAlignment="1">
      <alignment horizontal="center" vertical="center" wrapText="1"/>
    </xf>
    <xf numFmtId="172" fontId="17" fillId="0" borderId="1" xfId="0" applyNumberFormat="1" applyFont="1" applyBorder="1" applyAlignment="1">
      <alignment horizontal="center" vertical="center" wrapText="1"/>
    </xf>
    <xf numFmtId="3" fontId="17" fillId="0" borderId="12" xfId="0" applyNumberFormat="1" applyFont="1" applyFill="1" applyBorder="1" applyAlignment="1">
      <alignment horizontal="center" vertical="center" wrapText="1"/>
    </xf>
    <xf numFmtId="3" fontId="36" fillId="0" borderId="52" xfId="0" applyNumberFormat="1" applyFont="1" applyFill="1" applyBorder="1" applyAlignment="1">
      <alignment horizontal="center" vertical="center" wrapText="1"/>
    </xf>
    <xf numFmtId="3" fontId="36" fillId="0" borderId="54" xfId="0" applyNumberFormat="1" applyFont="1" applyBorder="1" applyAlignment="1">
      <alignment horizontal="center" vertical="center" wrapText="1"/>
    </xf>
    <xf numFmtId="175" fontId="36" fillId="0" borderId="55" xfId="5" applyNumberFormat="1" applyFont="1" applyFill="1" applyBorder="1" applyAlignment="1">
      <alignment horizontal="center" vertical="center"/>
    </xf>
    <xf numFmtId="0" fontId="36" fillId="0" borderId="54" xfId="0" applyFont="1" applyFill="1" applyBorder="1" applyAlignment="1">
      <alignment horizontal="center" vertical="center"/>
    </xf>
    <xf numFmtId="0" fontId="36" fillId="0" borderId="3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9" xfId="0" applyFont="1" applyFill="1" applyBorder="1" applyAlignment="1">
      <alignment horizontal="center" vertical="center"/>
    </xf>
    <xf numFmtId="37" fontId="36" fillId="4" borderId="1" xfId="9" applyNumberFormat="1" applyFont="1" applyFill="1" applyBorder="1" applyAlignment="1">
      <alignment horizontal="center" vertical="center"/>
    </xf>
    <xf numFmtId="0" fontId="36" fillId="0" borderId="56" xfId="0" applyFont="1" applyFill="1" applyBorder="1" applyAlignment="1">
      <alignment horizontal="center" vertical="center"/>
    </xf>
    <xf numFmtId="3" fontId="36" fillId="0" borderId="36" xfId="0" applyNumberFormat="1" applyFont="1" applyFill="1" applyBorder="1" applyAlignment="1">
      <alignment horizontal="center" vertical="center"/>
    </xf>
    <xf numFmtId="3" fontId="36" fillId="2" borderId="54" xfId="10" applyNumberFormat="1" applyFont="1" applyFill="1" applyBorder="1" applyAlignment="1">
      <alignment horizontal="center" vertical="center" wrapText="1"/>
    </xf>
    <xf numFmtId="3" fontId="36" fillId="0" borderId="54" xfId="0" applyNumberFormat="1" applyFont="1" applyFill="1" applyBorder="1" applyAlignment="1">
      <alignment horizontal="center" vertical="center" wrapText="1"/>
    </xf>
    <xf numFmtId="175" fontId="36" fillId="0" borderId="54" xfId="5" applyNumberFormat="1" applyFont="1" applyFill="1" applyBorder="1" applyAlignment="1">
      <alignment horizontal="center" vertical="center"/>
    </xf>
    <xf numFmtId="3" fontId="36" fillId="0" borderId="46" xfId="0" applyNumberFormat="1" applyFont="1" applyFill="1" applyBorder="1" applyAlignment="1">
      <alignment horizontal="center" vertical="center" wrapText="1"/>
    </xf>
    <xf numFmtId="9" fontId="36" fillId="0" borderId="56" xfId="23" applyFont="1" applyFill="1" applyBorder="1" applyAlignment="1">
      <alignment horizontal="center" vertical="center"/>
    </xf>
    <xf numFmtId="9" fontId="36" fillId="0" borderId="58" xfId="0" applyNumberFormat="1" applyFont="1" applyFill="1" applyBorder="1" applyAlignment="1">
      <alignment horizontal="center" vertical="center"/>
    </xf>
    <xf numFmtId="172" fontId="36" fillId="0" borderId="54" xfId="0" applyNumberFormat="1" applyFont="1" applyBorder="1" applyAlignment="1">
      <alignment horizontal="center" vertical="center" wrapText="1"/>
    </xf>
    <xf numFmtId="3" fontId="36" fillId="0" borderId="37" xfId="0" applyNumberFormat="1" applyFont="1" applyFill="1" applyBorder="1" applyAlignment="1">
      <alignment horizontal="center" vertical="center"/>
    </xf>
    <xf numFmtId="175" fontId="36" fillId="0" borderId="54" xfId="0" applyNumberFormat="1" applyFont="1" applyFill="1" applyBorder="1" applyAlignment="1">
      <alignment horizontal="center" vertical="center"/>
    </xf>
    <xf numFmtId="9" fontId="36" fillId="2" borderId="57" xfId="23" applyFont="1" applyFill="1" applyBorder="1" applyAlignment="1">
      <alignment horizontal="center" vertical="center" wrapText="1"/>
    </xf>
    <xf numFmtId="175" fontId="36" fillId="0" borderId="46" xfId="5" applyNumberFormat="1" applyFont="1" applyFill="1" applyBorder="1" applyAlignment="1">
      <alignment horizontal="center" vertical="center"/>
    </xf>
    <xf numFmtId="4" fontId="36" fillId="4" borderId="3" xfId="10" applyNumberFormat="1" applyFont="1" applyFill="1" applyBorder="1" applyAlignment="1">
      <alignment horizontal="center" vertical="center" wrapText="1"/>
    </xf>
    <xf numFmtId="3" fontId="36" fillId="4" borderId="1" xfId="0" applyNumberFormat="1" applyFont="1" applyFill="1" applyBorder="1" applyAlignment="1">
      <alignment horizontal="center" vertical="center" wrapText="1"/>
    </xf>
    <xf numFmtId="3" fontId="36" fillId="8" borderId="1" xfId="10" applyNumberFormat="1" applyFont="1" applyFill="1" applyBorder="1" applyAlignment="1">
      <alignment horizontal="center" vertical="center" wrapText="1"/>
    </xf>
    <xf numFmtId="3" fontId="36" fillId="4" borderId="2" xfId="0" applyNumberFormat="1" applyFont="1" applyFill="1" applyBorder="1" applyAlignment="1">
      <alignment horizontal="center" vertical="center" wrapText="1"/>
    </xf>
    <xf numFmtId="3" fontId="36" fillId="0" borderId="1" xfId="10" applyNumberFormat="1" applyFont="1" applyFill="1" applyBorder="1" applyAlignment="1">
      <alignment horizontal="center" vertical="center" wrapText="1"/>
    </xf>
    <xf numFmtId="3" fontId="36" fillId="8" borderId="1" xfId="0" applyNumberFormat="1" applyFont="1" applyFill="1" applyBorder="1" applyAlignment="1">
      <alignment horizontal="center" vertical="center" wrapText="1"/>
    </xf>
    <xf numFmtId="3" fontId="36" fillId="4" borderId="4"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0" fontId="0" fillId="0" borderId="0" xfId="0" applyAlignment="1">
      <alignment wrapText="1"/>
    </xf>
    <xf numFmtId="0" fontId="28" fillId="6" borderId="19" xfId="19" applyFont="1" applyFill="1" applyBorder="1" applyAlignment="1">
      <alignment vertical="center" wrapText="1"/>
    </xf>
    <xf numFmtId="0" fontId="38" fillId="0" borderId="3" xfId="0" applyFont="1" applyFill="1" applyBorder="1" applyAlignment="1">
      <alignment horizontal="center" vertical="center" wrapText="1"/>
    </xf>
    <xf numFmtId="170" fontId="38" fillId="0" borderId="4" xfId="0" applyNumberFormat="1" applyFont="1" applyFill="1" applyBorder="1" applyAlignment="1">
      <alignment horizontal="center" vertical="center" wrapText="1"/>
    </xf>
    <xf numFmtId="174" fontId="0" fillId="0" borderId="0" xfId="0" applyNumberFormat="1"/>
    <xf numFmtId="181" fontId="0" fillId="0" borderId="0" xfId="0" applyNumberFormat="1"/>
    <xf numFmtId="0" fontId="2" fillId="6" borderId="20"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3" xfId="19" applyFont="1" applyFill="1" applyBorder="1" applyAlignment="1">
      <alignment horizontal="center" vertical="center" wrapText="1"/>
    </xf>
    <xf numFmtId="0" fontId="2" fillId="5" borderId="4" xfId="16" applyFont="1" applyFill="1" applyBorder="1" applyAlignment="1">
      <alignment horizontal="center" vertical="center" wrapText="1"/>
    </xf>
    <xf numFmtId="175" fontId="8" fillId="0" borderId="1" xfId="5" applyNumberFormat="1" applyFont="1" applyBorder="1" applyAlignment="1">
      <alignment horizontal="center" vertical="center"/>
    </xf>
    <xf numFmtId="175" fontId="8" fillId="0" borderId="1" xfId="5" applyNumberFormat="1" applyFont="1" applyBorder="1" applyAlignment="1">
      <alignment horizontal="left" vertical="center"/>
    </xf>
    <xf numFmtId="0" fontId="8" fillId="10" borderId="1" xfId="5" applyNumberFormat="1" applyFont="1" applyFill="1" applyBorder="1" applyAlignment="1">
      <alignment horizontal="center" vertical="center"/>
    </xf>
    <xf numFmtId="175" fontId="8" fillId="0" borderId="25" xfId="5" applyNumberFormat="1" applyFont="1" applyBorder="1" applyAlignment="1">
      <alignment horizontal="left" vertical="center"/>
    </xf>
    <xf numFmtId="37" fontId="17" fillId="4" borderId="1" xfId="10" applyNumberFormat="1" applyFont="1" applyFill="1" applyBorder="1" applyAlignment="1">
      <alignment horizontal="center" vertical="center"/>
    </xf>
    <xf numFmtId="175" fontId="36" fillId="0" borderId="5" xfId="5" applyNumberFormat="1" applyFont="1" applyFill="1" applyBorder="1" applyAlignment="1" applyProtection="1">
      <alignment horizontal="center" vertical="center"/>
      <protection locked="0"/>
    </xf>
    <xf numFmtId="37" fontId="17" fillId="4" borderId="4" xfId="10" applyNumberFormat="1" applyFont="1" applyFill="1" applyBorder="1" applyAlignment="1">
      <alignment horizontal="center" vertical="center"/>
    </xf>
    <xf numFmtId="175" fontId="36" fillId="0" borderId="12" xfId="5" applyNumberFormat="1" applyFont="1" applyFill="1" applyBorder="1" applyAlignment="1" applyProtection="1">
      <alignment horizontal="center" vertical="center"/>
      <protection locked="0"/>
    </xf>
    <xf numFmtId="9" fontId="17" fillId="0" borderId="3" xfId="21" applyFont="1" applyFill="1" applyBorder="1" applyAlignment="1">
      <alignment horizontal="center" vertical="center" wrapText="1"/>
    </xf>
    <xf numFmtId="175" fontId="36" fillId="0" borderId="60" xfId="5" applyNumberFormat="1" applyFont="1" applyFill="1" applyBorder="1" applyAlignment="1" applyProtection="1">
      <alignment horizontal="center" vertical="center"/>
      <protection locked="0"/>
    </xf>
    <xf numFmtId="175" fontId="36" fillId="0" borderId="1" xfId="5" applyNumberFormat="1" applyFont="1" applyFill="1" applyBorder="1" applyAlignment="1" applyProtection="1">
      <alignment horizontal="center" vertical="center"/>
      <protection locked="0"/>
    </xf>
    <xf numFmtId="37" fontId="17" fillId="0" borderId="1" xfId="10" applyNumberFormat="1" applyFont="1" applyFill="1" applyBorder="1" applyAlignment="1">
      <alignment horizontal="center" vertical="center"/>
    </xf>
    <xf numFmtId="9" fontId="17" fillId="0" borderId="5" xfId="21" applyFont="1" applyFill="1" applyBorder="1" applyAlignment="1">
      <alignment horizontal="center" vertical="center" wrapText="1"/>
    </xf>
    <xf numFmtId="3" fontId="36" fillId="4" borderId="1" xfId="0" applyNumberFormat="1" applyFont="1" applyFill="1" applyBorder="1" applyAlignment="1" applyProtection="1">
      <alignment horizontal="center" vertical="center" wrapText="1"/>
      <protection locked="0"/>
    </xf>
    <xf numFmtId="3" fontId="36" fillId="4" borderId="1" xfId="0" applyNumberFormat="1" applyFont="1" applyFill="1" applyBorder="1" applyAlignment="1" applyProtection="1">
      <alignment horizontal="center" vertical="center"/>
      <protection locked="0"/>
    </xf>
    <xf numFmtId="3" fontId="36" fillId="0" borderId="1" xfId="0" applyNumberFormat="1" applyFont="1" applyFill="1" applyBorder="1" applyAlignment="1" applyProtection="1">
      <alignment horizontal="center" vertical="center" wrapText="1"/>
      <protection locked="0"/>
    </xf>
    <xf numFmtId="0" fontId="2" fillId="5" borderId="14" xfId="16" applyFont="1" applyFill="1" applyBorder="1" applyAlignment="1">
      <alignment vertical="center" wrapText="1"/>
    </xf>
    <xf numFmtId="0" fontId="2" fillId="5" borderId="16" xfId="16" applyFont="1" applyFill="1" applyBorder="1" applyAlignment="1">
      <alignment vertical="center" wrapText="1"/>
    </xf>
    <xf numFmtId="10" fontId="37" fillId="9" borderId="25" xfId="0" applyNumberFormat="1" applyFont="1" applyFill="1" applyBorder="1" applyAlignment="1" applyProtection="1">
      <alignment vertical="center"/>
      <protection locked="0"/>
    </xf>
    <xf numFmtId="10" fontId="4" fillId="0" borderId="1" xfId="0" applyNumberFormat="1" applyFont="1" applyFill="1" applyBorder="1" applyAlignment="1">
      <alignment horizontal="center" vertical="center"/>
    </xf>
    <xf numFmtId="175" fontId="8" fillId="10" borderId="1" xfId="5" applyNumberFormat="1" applyFont="1" applyFill="1" applyBorder="1" applyAlignment="1">
      <alignment vertical="center"/>
    </xf>
    <xf numFmtId="175" fontId="8" fillId="0" borderId="1" xfId="5" applyNumberFormat="1" applyFont="1" applyBorder="1" applyAlignment="1">
      <alignment vertical="center"/>
    </xf>
    <xf numFmtId="167" fontId="8" fillId="0" borderId="1" xfId="5" applyNumberFormat="1" applyFont="1" applyBorder="1" applyAlignment="1">
      <alignment vertical="center"/>
    </xf>
    <xf numFmtId="10" fontId="39" fillId="4" borderId="1" xfId="23" applyNumberFormat="1" applyFont="1" applyFill="1" applyBorder="1" applyAlignment="1">
      <alignment horizontal="center" vertical="center"/>
    </xf>
    <xf numFmtId="3" fontId="36" fillId="0" borderId="18" xfId="0" applyNumberFormat="1" applyFont="1" applyFill="1" applyBorder="1" applyAlignment="1">
      <alignment horizontal="center" vertical="center" wrapText="1"/>
    </xf>
    <xf numFmtId="0" fontId="36" fillId="0" borderId="19" xfId="0" applyFont="1" applyFill="1" applyBorder="1" applyAlignment="1">
      <alignment horizontal="center" vertical="center"/>
    </xf>
    <xf numFmtId="3" fontId="36" fillId="0" borderId="19" xfId="0" applyNumberFormat="1" applyFont="1" applyBorder="1" applyAlignment="1">
      <alignment horizontal="center" vertical="center" wrapText="1"/>
    </xf>
    <xf numFmtId="3" fontId="36" fillId="2" borderId="19" xfId="10" applyNumberFormat="1" applyFont="1" applyFill="1" applyBorder="1" applyAlignment="1">
      <alignment horizontal="center" vertical="center" wrapText="1"/>
    </xf>
    <xf numFmtId="37" fontId="36" fillId="4" borderId="22" xfId="10" applyNumberFormat="1" applyFont="1" applyFill="1" applyBorder="1" applyAlignment="1">
      <alignment horizontal="center" vertical="center"/>
    </xf>
    <xf numFmtId="9" fontId="36" fillId="0" borderId="18" xfId="23" applyFont="1" applyFill="1" applyBorder="1" applyAlignment="1">
      <alignment horizontal="center" vertical="center"/>
    </xf>
    <xf numFmtId="4" fontId="36" fillId="0" borderId="18" xfId="0" applyNumberFormat="1" applyFont="1" applyFill="1" applyBorder="1" applyAlignment="1">
      <alignment horizontal="center" vertical="center" wrapText="1"/>
    </xf>
    <xf numFmtId="4" fontId="36" fillId="2" borderId="19" xfId="10" applyNumberFormat="1" applyFont="1" applyFill="1" applyBorder="1" applyAlignment="1">
      <alignment horizontal="center" vertical="center" wrapText="1"/>
    </xf>
    <xf numFmtId="9" fontId="36" fillId="0" borderId="18" xfId="23" applyFont="1" applyFill="1" applyBorder="1" applyAlignment="1">
      <alignment horizontal="center" vertical="center" wrapText="1"/>
    </xf>
    <xf numFmtId="3" fontId="36" fillId="10" borderId="18" xfId="0" applyNumberFormat="1" applyFont="1" applyFill="1" applyBorder="1" applyAlignment="1">
      <alignment horizontal="center" vertical="center" wrapText="1"/>
    </xf>
    <xf numFmtId="3" fontId="36" fillId="10" borderId="19" xfId="0" applyNumberFormat="1" applyFont="1" applyFill="1" applyBorder="1" applyAlignment="1">
      <alignment horizontal="center" vertical="center" wrapText="1"/>
    </xf>
    <xf numFmtId="0" fontId="36" fillId="10" borderId="19" xfId="0" applyFont="1" applyFill="1" applyBorder="1" applyAlignment="1">
      <alignment horizontal="center" vertical="center"/>
    </xf>
    <xf numFmtId="3" fontId="36" fillId="10" borderId="19" xfId="10" applyNumberFormat="1" applyFont="1" applyFill="1" applyBorder="1" applyAlignment="1">
      <alignment horizontal="center" vertical="center" wrapText="1"/>
    </xf>
    <xf numFmtId="37" fontId="36" fillId="10" borderId="22" xfId="10" applyNumberFormat="1" applyFont="1" applyFill="1" applyBorder="1" applyAlignment="1">
      <alignment horizontal="center" vertical="center"/>
    </xf>
    <xf numFmtId="9" fontId="36" fillId="2" borderId="18" xfId="23" applyFont="1" applyFill="1" applyBorder="1" applyAlignment="1">
      <alignment horizontal="center" vertical="center" wrapText="1"/>
    </xf>
    <xf numFmtId="37" fontId="36" fillId="4" borderId="20" xfId="10" applyNumberFormat="1" applyFont="1" applyFill="1" applyBorder="1" applyAlignment="1">
      <alignment horizontal="center" vertical="center"/>
    </xf>
    <xf numFmtId="3" fontId="17" fillId="0" borderId="19" xfId="0" applyNumberFormat="1" applyFont="1" applyBorder="1" applyAlignment="1">
      <alignment horizontal="center" vertical="center" wrapText="1"/>
    </xf>
    <xf numFmtId="0" fontId="0" fillId="0" borderId="5" xfId="0" applyBorder="1"/>
    <xf numFmtId="0" fontId="0" fillId="0" borderId="1" xfId="0" applyBorder="1"/>
    <xf numFmtId="170" fontId="38" fillId="0" borderId="1" xfId="0" applyNumberFormat="1" applyFont="1" applyFill="1" applyBorder="1" applyAlignment="1">
      <alignment horizontal="center" vertical="center" wrapText="1"/>
    </xf>
    <xf numFmtId="3" fontId="5" fillId="0" borderId="53" xfId="0" applyNumberFormat="1" applyFont="1" applyBorder="1" applyAlignment="1">
      <alignment horizontal="center" vertical="center"/>
    </xf>
    <xf numFmtId="3" fontId="5" fillId="0" borderId="0" xfId="0" applyNumberFormat="1" applyFont="1" applyBorder="1" applyAlignment="1">
      <alignment horizontal="center" vertical="center"/>
    </xf>
    <xf numFmtId="9" fontId="2" fillId="5" borderId="62" xfId="21" applyFont="1" applyFill="1" applyBorder="1" applyAlignment="1">
      <alignment horizontal="center" vertical="center" wrapText="1"/>
    </xf>
    <xf numFmtId="10" fontId="2" fillId="5" borderId="25" xfId="16" applyNumberFormat="1" applyFont="1" applyFill="1" applyBorder="1" applyAlignment="1">
      <alignment horizontal="center" vertical="center" wrapText="1"/>
    </xf>
    <xf numFmtId="0" fontId="4" fillId="2" borderId="0" xfId="16" applyFont="1" applyFill="1" applyBorder="1" applyAlignment="1">
      <alignment vertical="center"/>
    </xf>
    <xf numFmtId="178" fontId="35" fillId="0" borderId="0" xfId="0" applyNumberFormat="1" applyFont="1" applyFill="1" applyBorder="1" applyAlignment="1">
      <alignment horizontal="center" vertical="center"/>
    </xf>
    <xf numFmtId="0" fontId="13" fillId="2" borderId="0" xfId="16" applyFont="1" applyFill="1" applyBorder="1" applyAlignment="1">
      <alignment vertical="center"/>
    </xf>
    <xf numFmtId="0" fontId="2" fillId="0" borderId="0" xfId="16" applyFont="1" applyBorder="1" applyAlignment="1">
      <alignment vertical="center"/>
    </xf>
    <xf numFmtId="0" fontId="4" fillId="0" borderId="0" xfId="16" applyFill="1" applyBorder="1" applyAlignment="1">
      <alignment horizontal="left" vertical="center"/>
    </xf>
    <xf numFmtId="10" fontId="4" fillId="0" borderId="0" xfId="16" applyNumberFormat="1" applyBorder="1" applyAlignment="1">
      <alignment vertical="center"/>
    </xf>
    <xf numFmtId="0" fontId="4" fillId="0" borderId="10" xfId="16" applyBorder="1" applyAlignment="1">
      <alignment vertical="center"/>
    </xf>
    <xf numFmtId="0" fontId="2" fillId="5" borderId="25" xfId="16" applyFont="1" applyFill="1" applyBorder="1" applyAlignment="1">
      <alignment horizontal="center" vertical="center" wrapText="1"/>
    </xf>
    <xf numFmtId="178" fontId="4" fillId="0" borderId="3"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5" fillId="4" borderId="1" xfId="0" applyFont="1" applyFill="1" applyBorder="1" applyAlignment="1">
      <alignment horizontal="center" vertical="center"/>
    </xf>
    <xf numFmtId="175" fontId="5" fillId="0" borderId="1" xfId="5" applyNumberFormat="1" applyFont="1" applyFill="1" applyBorder="1" applyAlignment="1">
      <alignment vertical="center"/>
    </xf>
    <xf numFmtId="0" fontId="36" fillId="0" borderId="63" xfId="0" applyFont="1" applyFill="1" applyBorder="1" applyAlignment="1">
      <alignment horizontal="center" vertical="center"/>
    </xf>
    <xf numFmtId="37" fontId="36" fillId="4" borderId="8" xfId="9" applyNumberFormat="1" applyFont="1" applyFill="1" applyBorder="1" applyAlignment="1">
      <alignment horizontal="center" vertical="center"/>
    </xf>
    <xf numFmtId="175" fontId="36" fillId="0" borderId="63" xfId="5" applyNumberFormat="1" applyFont="1" applyFill="1" applyBorder="1" applyAlignment="1">
      <alignment horizontal="center" vertical="center"/>
    </xf>
    <xf numFmtId="3" fontId="36" fillId="2" borderId="63" xfId="10" applyNumberFormat="1" applyFont="1" applyFill="1" applyBorder="1" applyAlignment="1">
      <alignment horizontal="center" vertical="center" wrapText="1"/>
    </xf>
    <xf numFmtId="3" fontId="36" fillId="0" borderId="64" xfId="0" applyNumberFormat="1" applyFont="1" applyFill="1" applyBorder="1" applyAlignment="1">
      <alignment horizontal="center" vertical="center" wrapText="1"/>
    </xf>
    <xf numFmtId="9" fontId="36" fillId="0" borderId="52" xfId="23" applyFont="1" applyFill="1" applyBorder="1" applyAlignment="1">
      <alignment horizontal="center" vertical="center" wrapText="1"/>
    </xf>
    <xf numFmtId="9" fontId="36" fillId="2" borderId="65" xfId="23" applyFont="1" applyFill="1" applyBorder="1" applyAlignment="1">
      <alignment horizontal="center" vertical="center" wrapText="1"/>
    </xf>
    <xf numFmtId="175" fontId="36" fillId="0" borderId="64" xfId="5" applyNumberFormat="1" applyFont="1" applyFill="1" applyBorder="1" applyAlignment="1">
      <alignment horizontal="center" vertical="center"/>
    </xf>
    <xf numFmtId="4" fontId="36" fillId="4" borderId="17" xfId="10" applyNumberFormat="1" applyFont="1" applyFill="1" applyBorder="1" applyAlignment="1">
      <alignment horizontal="center" vertical="center" wrapText="1"/>
    </xf>
    <xf numFmtId="3" fontId="36" fillId="4" borderId="8" xfId="0" applyNumberFormat="1" applyFont="1" applyFill="1" applyBorder="1" applyAlignment="1">
      <alignment horizontal="center" vertical="center" wrapText="1"/>
    </xf>
    <xf numFmtId="3" fontId="36" fillId="8" borderId="8" xfId="10" applyNumberFormat="1" applyFont="1" applyFill="1" applyBorder="1" applyAlignment="1">
      <alignment horizontal="center" vertical="center" wrapText="1"/>
    </xf>
    <xf numFmtId="0" fontId="36" fillId="4" borderId="8" xfId="0" applyFont="1" applyFill="1" applyBorder="1" applyAlignment="1">
      <alignment horizontal="center" vertical="center"/>
    </xf>
    <xf numFmtId="3" fontId="36" fillId="4" borderId="39" xfId="0" applyNumberFormat="1" applyFont="1" applyFill="1" applyBorder="1" applyAlignment="1">
      <alignment horizontal="center" vertical="center" wrapText="1"/>
    </xf>
    <xf numFmtId="3" fontId="36" fillId="0" borderId="8" xfId="10" applyNumberFormat="1" applyFont="1" applyFill="1" applyBorder="1" applyAlignment="1">
      <alignment horizontal="center" vertical="center" wrapText="1"/>
    </xf>
    <xf numFmtId="175" fontId="36" fillId="4" borderId="8" xfId="3" applyNumberFormat="1" applyFont="1" applyFill="1" applyBorder="1" applyAlignment="1">
      <alignment horizontal="center" vertical="center"/>
    </xf>
    <xf numFmtId="0" fontId="36" fillId="4" borderId="17" xfId="0" applyFont="1" applyFill="1" applyBorder="1" applyAlignment="1">
      <alignment horizontal="center" vertical="center"/>
    </xf>
    <xf numFmtId="3" fontId="36" fillId="8" borderId="8" xfId="0" applyNumberFormat="1" applyFont="1" applyFill="1" applyBorder="1" applyAlignment="1">
      <alignment horizontal="center" vertical="center" wrapText="1"/>
    </xf>
    <xf numFmtId="3" fontId="36" fillId="4" borderId="50" xfId="0" applyNumberFormat="1" applyFont="1" applyFill="1" applyBorder="1" applyAlignment="1">
      <alignment horizontal="center" vertical="center" wrapText="1"/>
    </xf>
    <xf numFmtId="3" fontId="36" fillId="0" borderId="8" xfId="0" applyNumberFormat="1" applyFont="1" applyFill="1" applyBorder="1" applyAlignment="1">
      <alignment horizontal="center" vertical="center" wrapText="1"/>
    </xf>
    <xf numFmtId="10" fontId="36" fillId="4" borderId="18" xfId="21" applyNumberFormat="1" applyFont="1" applyFill="1" applyBorder="1" applyAlignment="1">
      <alignment horizontal="center" vertical="center"/>
    </xf>
    <xf numFmtId="10" fontId="36" fillId="4" borderId="11" xfId="21" applyNumberFormat="1" applyFont="1" applyFill="1" applyBorder="1" applyAlignment="1">
      <alignment horizontal="center" vertical="center"/>
    </xf>
    <xf numFmtId="10" fontId="36" fillId="4" borderId="49" xfId="21" applyNumberFormat="1" applyFont="1" applyFill="1" applyBorder="1" applyAlignment="1">
      <alignment horizontal="center" vertical="center"/>
    </xf>
    <xf numFmtId="10" fontId="36" fillId="4" borderId="59" xfId="21" applyNumberFormat="1" applyFont="1" applyFill="1" applyBorder="1" applyAlignment="1">
      <alignment horizontal="center" vertical="center"/>
    </xf>
    <xf numFmtId="0" fontId="36" fillId="4" borderId="19" xfId="0" applyFont="1" applyFill="1" applyBorder="1" applyAlignment="1">
      <alignment horizontal="center" vertical="center"/>
    </xf>
    <xf numFmtId="0" fontId="36" fillId="4" borderId="12" xfId="0" applyFont="1" applyFill="1" applyBorder="1" applyAlignment="1">
      <alignment horizontal="center" vertical="center"/>
    </xf>
    <xf numFmtId="10" fontId="36" fillId="4" borderId="19" xfId="21" applyNumberFormat="1" applyFont="1" applyFill="1" applyBorder="1" applyAlignment="1">
      <alignment horizontal="center" vertical="center"/>
    </xf>
    <xf numFmtId="9" fontId="36" fillId="4" borderId="59" xfId="21" applyFont="1" applyFill="1" applyBorder="1" applyAlignment="1">
      <alignment horizontal="center" vertical="center"/>
    </xf>
    <xf numFmtId="10" fontId="36" fillId="4" borderId="12" xfId="21" applyNumberFormat="1" applyFont="1" applyFill="1" applyBorder="1" applyAlignment="1">
      <alignment horizontal="center" vertical="center"/>
    </xf>
    <xf numFmtId="0" fontId="36" fillId="4" borderId="13" xfId="0" applyFont="1" applyFill="1" applyBorder="1" applyAlignment="1">
      <alignment horizontal="center" vertical="center"/>
    </xf>
    <xf numFmtId="9" fontId="36" fillId="4" borderId="59" xfId="21" applyNumberFormat="1" applyFont="1" applyFill="1" applyBorder="1" applyAlignment="1">
      <alignment horizontal="center" vertical="center"/>
    </xf>
    <xf numFmtId="10" fontId="36" fillId="4" borderId="16" xfId="21" applyNumberFormat="1" applyFont="1" applyFill="1" applyBorder="1" applyAlignment="1">
      <alignment horizontal="center" vertical="center"/>
    </xf>
    <xf numFmtId="10" fontId="36" fillId="4" borderId="45" xfId="21" applyNumberFormat="1" applyFont="1" applyFill="1" applyBorder="1" applyAlignment="1">
      <alignment horizontal="center" vertical="center"/>
    </xf>
    <xf numFmtId="0" fontId="2" fillId="0" borderId="5"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lignment horizontal="center" wrapText="1"/>
    </xf>
    <xf numFmtId="0" fontId="0" fillId="0" borderId="0" xfId="0" applyFill="1" applyBorder="1"/>
    <xf numFmtId="0" fontId="11" fillId="0" borderId="0" xfId="0" applyFont="1" applyBorder="1" applyAlignment="1">
      <alignment vertical="center"/>
    </xf>
    <xf numFmtId="3" fontId="0" fillId="0" borderId="0" xfId="0" applyNumberFormat="1"/>
    <xf numFmtId="0" fontId="11" fillId="0" borderId="0" xfId="0" applyFont="1" applyFill="1" applyBorder="1" applyAlignment="1">
      <alignment horizontal="center" vertical="center"/>
    </xf>
    <xf numFmtId="3" fontId="0" fillId="0" borderId="0" xfId="0" applyNumberFormat="1" applyFill="1" applyBorder="1"/>
    <xf numFmtId="1" fontId="4" fillId="0" borderId="1" xfId="0" applyNumberFormat="1"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left" vertical="center" wrapText="1"/>
      <protection locked="0"/>
    </xf>
    <xf numFmtId="1" fontId="5" fillId="0" borderId="12" xfId="0" applyNumberFormat="1" applyFont="1" applyFill="1" applyBorder="1" applyAlignment="1" applyProtection="1">
      <alignment horizontal="center" vertical="center" wrapText="1"/>
      <protection locked="0"/>
    </xf>
    <xf numFmtId="1" fontId="5" fillId="10" borderId="54" xfId="0" applyNumberFormat="1" applyFont="1" applyFill="1" applyBorder="1" applyAlignment="1">
      <alignment vertical="center" wrapText="1"/>
    </xf>
    <xf numFmtId="1" fontId="4" fillId="10" borderId="1" xfId="0" applyNumberFormat="1" applyFont="1" applyFill="1" applyBorder="1" applyAlignment="1">
      <alignment horizontal="center" vertical="center" wrapText="1"/>
    </xf>
    <xf numFmtId="1" fontId="5" fillId="10" borderId="1" xfId="0" applyNumberFormat="1" applyFont="1" applyFill="1" applyBorder="1" applyAlignment="1">
      <alignment vertical="center"/>
    </xf>
    <xf numFmtId="1" fontId="5" fillId="10" borderId="12" xfId="0" applyNumberFormat="1"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5" fillId="0" borderId="10" xfId="0" applyFont="1" applyFill="1" applyBorder="1" applyAlignment="1" applyProtection="1">
      <alignment vertical="center" wrapText="1"/>
      <protection locked="0"/>
    </xf>
    <xf numFmtId="1" fontId="5" fillId="0" borderId="24" xfId="0" applyNumberFormat="1" applyFont="1" applyFill="1" applyBorder="1" applyAlignment="1" applyProtection="1">
      <alignment horizontal="center" vertical="center" wrapText="1"/>
      <protection locked="0"/>
    </xf>
    <xf numFmtId="1" fontId="5" fillId="0" borderId="56" xfId="0" applyNumberFormat="1" applyFont="1" applyFill="1" applyBorder="1" applyAlignment="1">
      <alignment vertical="center" wrapText="1"/>
    </xf>
    <xf numFmtId="171" fontId="18" fillId="4" borderId="1" xfId="0" applyNumberFormat="1" applyFont="1" applyFill="1" applyBorder="1" applyAlignment="1">
      <alignment horizontal="center" vertical="center"/>
    </xf>
    <xf numFmtId="0" fontId="5" fillId="0" borderId="3" xfId="0" applyFont="1" applyFill="1" applyBorder="1" applyAlignment="1">
      <alignment vertical="center" wrapText="1"/>
    </xf>
    <xf numFmtId="1" fontId="5" fillId="0" borderId="54" xfId="0" applyNumberFormat="1" applyFont="1" applyFill="1" applyBorder="1" applyAlignment="1">
      <alignment vertical="center" wrapText="1"/>
    </xf>
    <xf numFmtId="0" fontId="5" fillId="0" borderId="0" xfId="0" applyFont="1" applyFill="1" applyAlignment="1">
      <alignment horizontal="center" vertical="center"/>
    </xf>
    <xf numFmtId="1" fontId="5" fillId="0" borderId="41" xfId="0" applyNumberFormat="1" applyFont="1" applyFill="1" applyBorder="1" applyAlignment="1">
      <alignment vertical="center" wrapText="1"/>
    </xf>
    <xf numFmtId="0" fontId="4" fillId="0" borderId="1" xfId="0" applyFont="1" applyFill="1" applyBorder="1" applyAlignment="1">
      <alignment vertical="center" wrapText="1"/>
    </xf>
    <xf numFmtId="175" fontId="36" fillId="0" borderId="54" xfId="5" applyNumberFormat="1" applyFont="1" applyFill="1" applyBorder="1" applyAlignment="1">
      <alignment horizontal="left" vertical="center"/>
    </xf>
    <xf numFmtId="10" fontId="8" fillId="0" borderId="1" xfId="21" applyNumberFormat="1" applyFont="1" applyFill="1" applyBorder="1" applyAlignment="1">
      <alignment vertical="center"/>
    </xf>
    <xf numFmtId="10" fontId="39" fillId="0" borderId="1" xfId="23" applyNumberFormat="1" applyFont="1" applyFill="1" applyBorder="1" applyAlignment="1">
      <alignment horizontal="center" vertical="center"/>
    </xf>
    <xf numFmtId="9" fontId="36" fillId="4" borderId="3" xfId="21" applyFont="1" applyFill="1" applyBorder="1" applyAlignment="1">
      <alignment horizontal="center" vertical="center"/>
    </xf>
    <xf numFmtId="0" fontId="11" fillId="0" borderId="0" xfId="0" applyFont="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60"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33" fillId="11" borderId="1" xfId="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0" fontId="0" fillId="0" borderId="4" xfId="0" applyBorder="1"/>
    <xf numFmtId="0" fontId="0" fillId="0" borderId="3" xfId="0" applyBorder="1"/>
    <xf numFmtId="9" fontId="30" fillId="0" borderId="3" xfId="23" applyFont="1" applyBorder="1" applyAlignment="1">
      <alignment horizontal="center" vertical="center"/>
    </xf>
    <xf numFmtId="9" fontId="8" fillId="0" borderId="3" xfId="23" applyFont="1" applyFill="1" applyBorder="1" applyAlignment="1">
      <alignment horizontal="center" vertical="center" wrapText="1"/>
    </xf>
    <xf numFmtId="3" fontId="30" fillId="0" borderId="1" xfId="0" applyNumberFormat="1" applyFont="1" applyBorder="1" applyAlignment="1">
      <alignment horizontal="center" vertical="center"/>
    </xf>
    <xf numFmtId="3" fontId="30" fillId="0" borderId="1" xfId="0" applyNumberFormat="1" applyFont="1" applyFill="1" applyBorder="1" applyAlignment="1">
      <alignment horizontal="center" vertical="center"/>
    </xf>
    <xf numFmtId="167" fontId="33" fillId="11" borderId="1" xfId="5" applyFont="1" applyFill="1" applyBorder="1" applyAlignment="1">
      <alignment horizontal="center" vertical="center" wrapText="1"/>
    </xf>
    <xf numFmtId="167" fontId="33" fillId="0" borderId="1" xfId="5" applyFont="1" applyFill="1" applyBorder="1" applyAlignment="1">
      <alignment horizontal="center" vertical="center" wrapText="1"/>
    </xf>
    <xf numFmtId="170" fontId="33" fillId="11" borderId="4" xfId="0" applyNumberFormat="1" applyFont="1" applyFill="1" applyBorder="1" applyAlignment="1">
      <alignment horizontal="center" vertical="center" wrapText="1"/>
    </xf>
    <xf numFmtId="170" fontId="8" fillId="0" borderId="4" xfId="0" applyNumberFormat="1" applyFont="1" applyFill="1" applyBorder="1" applyAlignment="1">
      <alignment horizontal="center" vertical="center" wrapText="1"/>
    </xf>
    <xf numFmtId="3" fontId="30" fillId="0" borderId="3" xfId="0" applyNumberFormat="1" applyFont="1" applyBorder="1" applyAlignment="1">
      <alignment horizontal="center" vertical="center"/>
    </xf>
    <xf numFmtId="180" fontId="8" fillId="0" borderId="3" xfId="0" applyNumberFormat="1" applyFont="1" applyFill="1" applyBorder="1" applyAlignment="1">
      <alignment horizontal="center" vertical="center" wrapText="1"/>
    </xf>
    <xf numFmtId="180" fontId="8" fillId="0" borderId="5"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3" fontId="30" fillId="0" borderId="25"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3" fontId="5" fillId="0" borderId="4" xfId="0" applyNumberFormat="1" applyFont="1" applyFill="1" applyBorder="1" applyAlignment="1">
      <alignment horizontal="center" vertical="center" wrapText="1"/>
    </xf>
    <xf numFmtId="180" fontId="30" fillId="0" borderId="3" xfId="0" applyNumberFormat="1" applyFont="1" applyBorder="1" applyAlignment="1">
      <alignment horizontal="center" vertical="center"/>
    </xf>
    <xf numFmtId="9" fontId="30" fillId="0" borderId="3" xfId="24" applyFont="1" applyBorder="1" applyAlignment="1">
      <alignment horizontal="center" vertical="center"/>
    </xf>
    <xf numFmtId="9" fontId="8" fillId="0" borderId="3" xfId="24" applyFont="1" applyFill="1" applyBorder="1" applyAlignment="1">
      <alignment horizontal="center" vertical="center" wrapText="1"/>
    </xf>
    <xf numFmtId="9" fontId="30" fillId="11" borderId="3" xfId="24" applyFont="1" applyFill="1" applyBorder="1" applyAlignment="1">
      <alignment horizontal="center" vertical="center"/>
    </xf>
    <xf numFmtId="0" fontId="0" fillId="11" borderId="3" xfId="0" applyFill="1" applyBorder="1"/>
    <xf numFmtId="4" fontId="8" fillId="11" borderId="3" xfId="0" applyNumberFormat="1" applyFont="1" applyFill="1" applyBorder="1" applyAlignment="1">
      <alignment horizontal="center" vertical="center" wrapText="1"/>
    </xf>
    <xf numFmtId="3" fontId="30" fillId="11" borderId="25" xfId="0" applyNumberFormat="1" applyFont="1" applyFill="1" applyBorder="1" applyAlignment="1">
      <alignment horizontal="center" vertical="center"/>
    </xf>
    <xf numFmtId="0" fontId="0" fillId="11" borderId="1" xfId="0" applyFill="1" applyBorder="1"/>
    <xf numFmtId="3" fontId="5" fillId="11" borderId="1" xfId="0" applyNumberFormat="1" applyFont="1" applyFill="1" applyBorder="1" applyAlignment="1">
      <alignment horizontal="center" vertical="center" wrapText="1"/>
    </xf>
    <xf numFmtId="170" fontId="33" fillId="11" borderId="50" xfId="0" applyNumberFormat="1" applyFont="1" applyFill="1" applyBorder="1" applyAlignment="1">
      <alignment horizontal="center" vertical="center" wrapText="1"/>
    </xf>
    <xf numFmtId="170" fontId="8" fillId="0" borderId="50" xfId="0" applyNumberFormat="1" applyFont="1" applyFill="1" applyBorder="1" applyAlignment="1">
      <alignment horizontal="center" vertical="center" wrapText="1"/>
    </xf>
    <xf numFmtId="3" fontId="30" fillId="11" borderId="3" xfId="0" applyNumberFormat="1" applyFont="1" applyFill="1" applyBorder="1" applyAlignment="1">
      <alignment horizontal="center" vertical="center"/>
    </xf>
    <xf numFmtId="3" fontId="8" fillId="11" borderId="3" xfId="0" applyNumberFormat="1" applyFont="1" applyFill="1" applyBorder="1" applyAlignment="1">
      <alignment horizontal="center" vertical="center" wrapText="1"/>
    </xf>
    <xf numFmtId="3" fontId="30" fillId="0" borderId="0" xfId="0" applyNumberFormat="1" applyFont="1" applyBorder="1" applyAlignment="1">
      <alignment horizontal="center" vertical="center"/>
    </xf>
    <xf numFmtId="3" fontId="30" fillId="11" borderId="1" xfId="0" applyNumberFormat="1" applyFont="1" applyFill="1" applyBorder="1" applyAlignment="1">
      <alignment horizontal="center" vertical="center"/>
    </xf>
    <xf numFmtId="0" fontId="0" fillId="11" borderId="4" xfId="0" applyFill="1" applyBorder="1"/>
    <xf numFmtId="3" fontId="5" fillId="11" borderId="4" xfId="0" applyNumberFormat="1" applyFont="1" applyFill="1" applyBorder="1" applyAlignment="1">
      <alignment horizontal="center" vertical="center" wrapText="1"/>
    </xf>
    <xf numFmtId="9" fontId="5" fillId="0" borderId="3" xfId="23" applyFont="1" applyFill="1" applyBorder="1" applyAlignment="1">
      <alignment horizontal="center" vertical="center" wrapText="1"/>
    </xf>
    <xf numFmtId="175" fontId="5" fillId="0" borderId="1" xfId="5" applyNumberFormat="1" applyFont="1" applyFill="1" applyBorder="1" applyAlignment="1">
      <alignment vertical="center" wrapText="1"/>
    </xf>
    <xf numFmtId="170" fontId="5" fillId="11" borderId="1" xfId="0" applyNumberFormat="1" applyFont="1" applyFill="1" applyBorder="1" applyAlignment="1">
      <alignment horizontal="center" vertical="center" wrapText="1"/>
    </xf>
    <xf numFmtId="170" fontId="5" fillId="0" borderId="1" xfId="0" applyNumberFormat="1" applyFont="1" applyFill="1" applyBorder="1" applyAlignment="1">
      <alignment horizontal="center" vertical="center" wrapText="1"/>
    </xf>
    <xf numFmtId="170" fontId="5" fillId="0" borderId="4" xfId="0"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5" fillId="0" borderId="3" xfId="0" applyNumberFormat="1" applyFont="1" applyFill="1" applyBorder="1" applyAlignment="1">
      <alignment horizontal="center" vertical="center" wrapText="1"/>
    </xf>
    <xf numFmtId="0" fontId="38" fillId="12" borderId="3" xfId="0" applyFont="1" applyFill="1" applyBorder="1" applyAlignment="1">
      <alignment horizontal="center" vertical="center" wrapText="1"/>
    </xf>
    <xf numFmtId="0" fontId="0" fillId="0" borderId="3" xfId="0" applyFill="1" applyBorder="1"/>
    <xf numFmtId="173" fontId="38" fillId="0" borderId="3" xfId="0" applyNumberFormat="1" applyFont="1" applyFill="1" applyBorder="1" applyAlignment="1">
      <alignment horizontal="center" vertical="center" wrapText="1"/>
    </xf>
    <xf numFmtId="3" fontId="5" fillId="0" borderId="4" xfId="0" applyNumberFormat="1" applyFont="1" applyBorder="1" applyAlignment="1">
      <alignment horizontal="center" vertical="center"/>
    </xf>
    <xf numFmtId="0" fontId="0" fillId="12" borderId="4" xfId="0" applyFill="1" applyBorder="1"/>
    <xf numFmtId="0" fontId="0" fillId="0" borderId="4" xfId="0" applyFill="1" applyBorder="1"/>
    <xf numFmtId="174" fontId="0" fillId="0" borderId="4" xfId="0" applyNumberFormat="1" applyFill="1" applyBorder="1"/>
    <xf numFmtId="181" fontId="0" fillId="0" borderId="0" xfId="0" applyNumberFormat="1" applyFill="1"/>
    <xf numFmtId="0" fontId="11" fillId="6" borderId="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6" borderId="19"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1" fillId="0" borderId="33"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0" fontId="30" fillId="0" borderId="26" xfId="0" applyFont="1" applyFill="1" applyBorder="1" applyAlignment="1">
      <alignment horizontal="center"/>
    </xf>
    <xf numFmtId="0" fontId="30" fillId="0" borderId="27" xfId="0" applyFont="1" applyFill="1" applyBorder="1" applyAlignment="1">
      <alignment horizontal="center"/>
    </xf>
    <xf numFmtId="0" fontId="30" fillId="0" borderId="28" xfId="0" applyFont="1" applyFill="1" applyBorder="1" applyAlignment="1">
      <alignment horizontal="center"/>
    </xf>
    <xf numFmtId="0" fontId="30" fillId="0" borderId="29" xfId="0" applyFont="1" applyFill="1" applyBorder="1" applyAlignment="1">
      <alignment horizontal="center"/>
    </xf>
    <xf numFmtId="0" fontId="30" fillId="0" borderId="0" xfId="0" applyFont="1" applyFill="1" applyBorder="1" applyAlignment="1">
      <alignment horizontal="center"/>
    </xf>
    <xf numFmtId="0" fontId="30" fillId="0" borderId="10" xfId="0" applyFont="1" applyFill="1" applyBorder="1" applyAlignment="1">
      <alignment horizontal="center"/>
    </xf>
    <xf numFmtId="0" fontId="5" fillId="6" borderId="1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4"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5" fillId="0" borderId="21" xfId="0"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45" xfId="0" applyFont="1" applyFill="1" applyBorder="1" applyAlignment="1">
      <alignment horizontal="justify"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5" fillId="0" borderId="57" xfId="0" applyFont="1" applyFill="1" applyBorder="1" applyAlignment="1">
      <alignment horizontal="justify" vertical="center" wrapText="1"/>
    </xf>
    <xf numFmtId="0" fontId="5" fillId="0" borderId="41" xfId="0" applyFont="1" applyFill="1" applyBorder="1" applyAlignment="1">
      <alignment horizontal="justify" vertical="center" wrapText="1"/>
    </xf>
    <xf numFmtId="0" fontId="5" fillId="0" borderId="56"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5" fillId="0" borderId="44" xfId="0" applyFont="1" applyFill="1" applyBorder="1" applyAlignment="1">
      <alignment horizontal="justify" vertical="center" wrapText="1"/>
    </xf>
    <xf numFmtId="1" fontId="5" fillId="0" borderId="49" xfId="0" applyNumberFormat="1" applyFont="1" applyFill="1" applyBorder="1" applyAlignment="1">
      <alignment horizontal="justify" vertical="center" wrapText="1"/>
    </xf>
    <xf numFmtId="1" fontId="5" fillId="0" borderId="19" xfId="0" applyNumberFormat="1" applyFont="1" applyFill="1" applyBorder="1" applyAlignment="1">
      <alignment horizontal="justify" vertical="center" wrapText="1"/>
    </xf>
    <xf numFmtId="1" fontId="5" fillId="0" borderId="20" xfId="0" applyNumberFormat="1" applyFont="1" applyFill="1" applyBorder="1" applyAlignment="1">
      <alignment horizontal="justify" vertical="center" wrapText="1"/>
    </xf>
    <xf numFmtId="0" fontId="30" fillId="0" borderId="5"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30" fillId="0" borderId="5" xfId="0" applyFont="1" applyFill="1" applyBorder="1" applyAlignment="1">
      <alignment horizontal="justify" vertical="center" wrapText="1"/>
    </xf>
    <xf numFmtId="0" fontId="30" fillId="0" borderId="1" xfId="0" applyFont="1" applyFill="1" applyBorder="1" applyAlignment="1">
      <alignment horizontal="justify" vertical="center" wrapText="1"/>
    </xf>
    <xf numFmtId="0" fontId="30" fillId="0" borderId="59" xfId="0" applyFont="1" applyFill="1" applyBorder="1" applyAlignment="1">
      <alignment horizontal="justify" vertical="center" wrapText="1"/>
    </xf>
    <xf numFmtId="0" fontId="30" fillId="0" borderId="12" xfId="0" applyFont="1" applyFill="1" applyBorder="1" applyAlignment="1">
      <alignment horizontal="justify" vertical="center" wrapText="1"/>
    </xf>
    <xf numFmtId="0" fontId="5" fillId="6" borderId="17"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4" fillId="0" borderId="5" xfId="0" applyFont="1" applyFill="1" applyBorder="1" applyAlignment="1">
      <alignment horizontal="justify" vertical="center" wrapText="1"/>
    </xf>
    <xf numFmtId="1" fontId="5" fillId="0" borderId="40" xfId="0" applyNumberFormat="1" applyFont="1" applyFill="1" applyBorder="1" applyAlignment="1">
      <alignment horizontal="justify" vertical="center" wrapText="1"/>
    </xf>
    <xf numFmtId="1" fontId="5" fillId="0" borderId="41" xfId="0" applyNumberFormat="1" applyFont="1" applyFill="1" applyBorder="1" applyAlignment="1">
      <alignment horizontal="justify" vertical="center" wrapText="1"/>
    </xf>
    <xf numFmtId="1" fontId="5" fillId="0" borderId="42" xfId="0" applyNumberFormat="1" applyFont="1" applyFill="1" applyBorder="1" applyAlignment="1">
      <alignment horizontal="justify" vertical="center" wrapText="1"/>
    </xf>
    <xf numFmtId="0" fontId="20" fillId="0" borderId="27" xfId="0" applyFont="1" applyFill="1" applyBorder="1" applyAlignment="1">
      <alignment horizontal="right"/>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2" xfId="0" applyFont="1" applyFill="1" applyBorder="1" applyAlignment="1" applyProtection="1">
      <alignment horizontal="center" vertical="center" wrapText="1"/>
      <protection locked="0"/>
    </xf>
    <xf numFmtId="0" fontId="3" fillId="6" borderId="38" xfId="0" applyFont="1" applyFill="1" applyBorder="1" applyAlignment="1" applyProtection="1">
      <alignment horizontal="center" vertical="center" wrapText="1"/>
      <protection locked="0"/>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49" xfId="0" applyFont="1" applyBorder="1" applyAlignment="1">
      <alignment horizontal="center" vertical="center"/>
    </xf>
    <xf numFmtId="0" fontId="5" fillId="4" borderId="57" xfId="0" applyFont="1" applyFill="1" applyBorder="1" applyAlignment="1">
      <alignment horizontal="justify" vertical="center" wrapText="1"/>
    </xf>
    <xf numFmtId="0" fontId="5" fillId="4" borderId="41" xfId="0" applyFont="1" applyFill="1" applyBorder="1" applyAlignment="1">
      <alignment horizontal="justify" vertical="center" wrapText="1"/>
    </xf>
    <xf numFmtId="0" fontId="5" fillId="4" borderId="56" xfId="0" applyFont="1" applyFill="1" applyBorder="1" applyAlignment="1">
      <alignment horizontal="justify" vertical="center" wrapText="1"/>
    </xf>
    <xf numFmtId="0" fontId="5" fillId="4" borderId="57"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4" borderId="40" xfId="0" applyFont="1" applyFill="1" applyBorder="1" applyAlignment="1">
      <alignment horizontal="justify" vertical="center" wrapText="1"/>
    </xf>
    <xf numFmtId="0" fontId="35" fillId="0" borderId="40"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0" fillId="0" borderId="18" xfId="0" applyFill="1" applyBorder="1" applyAlignment="1">
      <alignment horizontal="center"/>
    </xf>
    <xf numFmtId="0" fontId="0" fillId="0" borderId="3" xfId="0" applyFill="1" applyBorder="1" applyAlignment="1">
      <alignment horizontal="center"/>
    </xf>
    <xf numFmtId="0" fontId="0" fillId="0" borderId="19" xfId="0" applyFill="1" applyBorder="1" applyAlignment="1">
      <alignment horizontal="center"/>
    </xf>
    <xf numFmtId="0" fontId="0" fillId="0" borderId="1" xfId="0" applyFill="1" applyBorder="1" applyAlignment="1">
      <alignment horizontal="center"/>
    </xf>
    <xf numFmtId="0" fontId="0" fillId="0" borderId="20"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4" xfId="0" applyFont="1" applyFill="1" applyBorder="1" applyAlignment="1">
      <alignment horizont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5" fillId="0" borderId="14" xfId="0" applyNumberFormat="1" applyFont="1" applyFill="1" applyBorder="1" applyAlignment="1">
      <alignment horizontal="justify" vertical="center" wrapText="1"/>
    </xf>
    <xf numFmtId="1" fontId="5" fillId="0" borderId="15" xfId="0" applyNumberFormat="1" applyFont="1" applyFill="1" applyBorder="1" applyAlignment="1">
      <alignment horizontal="justify" vertical="center" wrapText="1"/>
    </xf>
    <xf numFmtId="1" fontId="5" fillId="0" borderId="16" xfId="0" applyNumberFormat="1" applyFont="1" applyFill="1" applyBorder="1" applyAlignment="1">
      <alignment horizontal="justify" vertical="center" wrapText="1"/>
    </xf>
    <xf numFmtId="0" fontId="33" fillId="0" borderId="4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44" xfId="0" applyFont="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19" xfId="0" applyFont="1" applyFill="1" applyBorder="1" applyAlignment="1">
      <alignment horizontal="left" vertical="center"/>
    </xf>
    <xf numFmtId="0" fontId="5" fillId="0" borderId="2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2" xfId="0" applyFont="1" applyFill="1" applyBorder="1" applyAlignment="1">
      <alignment horizontal="justify" vertical="center" wrapText="1"/>
    </xf>
    <xf numFmtId="0" fontId="5" fillId="0" borderId="15"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0" borderId="2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5" fillId="10" borderId="23" xfId="0" applyFont="1" applyFill="1" applyBorder="1" applyAlignment="1">
      <alignment horizontal="justify" vertical="center" wrapText="1"/>
    </xf>
    <xf numFmtId="0" fontId="5" fillId="10" borderId="24" xfId="0" applyFont="1" applyFill="1" applyBorder="1" applyAlignment="1">
      <alignment horizontal="justify" vertical="center" wrapText="1"/>
    </xf>
    <xf numFmtId="0" fontId="5" fillId="10" borderId="59" xfId="0" applyFont="1" applyFill="1" applyBorder="1" applyAlignment="1">
      <alignment horizontal="justify" vertical="center" wrapText="1"/>
    </xf>
    <xf numFmtId="1" fontId="5" fillId="10" borderId="41" xfId="0" applyNumberFormat="1" applyFont="1" applyFill="1" applyBorder="1" applyAlignment="1">
      <alignment horizontal="justify" vertical="center" wrapText="1"/>
    </xf>
    <xf numFmtId="1" fontId="5" fillId="10" borderId="42" xfId="0" applyNumberFormat="1" applyFont="1" applyFill="1" applyBorder="1" applyAlignment="1">
      <alignment horizontal="justify" vertical="center" wrapText="1"/>
    </xf>
    <xf numFmtId="0" fontId="5" fillId="10" borderId="14"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0" borderId="43"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5" fillId="10" borderId="44" xfId="0" applyFont="1" applyFill="1" applyBorder="1" applyAlignment="1">
      <alignment horizontal="center" vertical="center" wrapText="1"/>
    </xf>
    <xf numFmtId="1" fontId="5" fillId="10" borderId="43" xfId="0" applyNumberFormat="1" applyFont="1" applyFill="1" applyBorder="1" applyAlignment="1">
      <alignment horizontal="justify" vertical="center" wrapText="1"/>
    </xf>
    <xf numFmtId="1" fontId="5" fillId="10" borderId="25" xfId="0" applyNumberFormat="1" applyFont="1" applyFill="1" applyBorder="1" applyAlignment="1">
      <alignment horizontal="justify" vertical="center" wrapText="1"/>
    </xf>
    <xf numFmtId="1" fontId="5" fillId="10" borderId="44" xfId="0" applyNumberFormat="1" applyFont="1" applyFill="1" applyBorder="1" applyAlignment="1">
      <alignment horizontal="justify" vertical="center" wrapText="1"/>
    </xf>
    <xf numFmtId="1" fontId="5" fillId="10" borderId="23" xfId="0" applyNumberFormat="1" applyFont="1" applyFill="1" applyBorder="1" applyAlignment="1" applyProtection="1">
      <alignment horizontal="justify" vertical="center" wrapText="1"/>
      <protection locked="0"/>
    </xf>
    <xf numFmtId="1" fontId="5" fillId="10" borderId="24" xfId="0" applyNumberFormat="1" applyFont="1" applyFill="1" applyBorder="1" applyAlignment="1" applyProtection="1">
      <alignment horizontal="justify" vertical="center" wrapText="1"/>
      <protection locked="0"/>
    </xf>
    <xf numFmtId="1" fontId="5" fillId="10" borderId="45" xfId="0" applyNumberFormat="1" applyFont="1" applyFill="1" applyBorder="1" applyAlignment="1" applyProtection="1">
      <alignment horizontal="justify" vertical="center" wrapText="1"/>
      <protection locked="0"/>
    </xf>
    <xf numFmtId="0" fontId="4" fillId="0" borderId="4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5" fillId="10" borderId="15" xfId="0" applyFont="1" applyFill="1" applyBorder="1" applyAlignment="1">
      <alignment horizontal="justify" vertical="center" wrapText="1"/>
    </xf>
    <xf numFmtId="0" fontId="5" fillId="10" borderId="49" xfId="0" applyFont="1" applyFill="1" applyBorder="1" applyAlignment="1">
      <alignment horizontal="justify" vertical="center" wrapText="1"/>
    </xf>
    <xf numFmtId="0" fontId="5" fillId="10" borderId="43" xfId="0" applyFont="1" applyFill="1" applyBorder="1" applyAlignment="1">
      <alignment horizontal="justify" vertical="center" wrapText="1"/>
    </xf>
    <xf numFmtId="0" fontId="5" fillId="10" borderId="25" xfId="0" applyFont="1" applyFill="1" applyBorder="1" applyAlignment="1">
      <alignment horizontal="justify" vertical="center" wrapText="1"/>
    </xf>
    <xf numFmtId="0" fontId="5" fillId="10" borderId="5" xfId="0" applyFont="1" applyFill="1" applyBorder="1" applyAlignment="1">
      <alignment horizontal="justify" vertical="center" wrapText="1"/>
    </xf>
    <xf numFmtId="0" fontId="5" fillId="10" borderId="14" xfId="0" applyFont="1" applyFill="1" applyBorder="1" applyAlignment="1">
      <alignment horizontal="justify"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21" xfId="0" applyFont="1" applyFill="1" applyBorder="1" applyAlignment="1">
      <alignment horizontal="left" vertical="center"/>
    </xf>
    <xf numFmtId="1" fontId="5" fillId="0" borderId="1" xfId="0" applyNumberFormat="1" applyFont="1" applyFill="1" applyBorder="1" applyAlignment="1">
      <alignment horizontal="justify" vertical="center" wrapText="1"/>
    </xf>
    <xf numFmtId="1" fontId="5" fillId="0" borderId="12" xfId="0" applyNumberFormat="1" applyFont="1" applyFill="1" applyBorder="1" applyAlignment="1">
      <alignment horizontal="justify" vertical="center" wrapText="1"/>
    </xf>
    <xf numFmtId="1" fontId="5" fillId="0" borderId="18" xfId="0" applyNumberFormat="1" applyFont="1" applyFill="1" applyBorder="1" applyAlignment="1">
      <alignment horizontal="justify" vertical="center" wrapText="1"/>
    </xf>
    <xf numFmtId="1" fontId="5" fillId="0" borderId="40" xfId="0" applyNumberFormat="1" applyFont="1" applyFill="1" applyBorder="1" applyAlignment="1">
      <alignment horizontal="center" vertical="center" wrapText="1"/>
    </xf>
    <xf numFmtId="1" fontId="5" fillId="0" borderId="41" xfId="0" applyNumberFormat="1" applyFont="1" applyFill="1" applyBorder="1" applyAlignment="1">
      <alignment horizontal="center" vertical="center" wrapText="1"/>
    </xf>
    <xf numFmtId="1" fontId="5" fillId="0" borderId="42" xfId="0" applyNumberFormat="1" applyFont="1" applyFill="1" applyBorder="1" applyAlignment="1">
      <alignment horizontal="center" vertical="center" wrapText="1"/>
    </xf>
    <xf numFmtId="1" fontId="5" fillId="0" borderId="53" xfId="0" applyNumberFormat="1" applyFont="1" applyFill="1" applyBorder="1" applyAlignment="1">
      <alignment horizontal="justify" vertical="center" wrapText="1"/>
    </xf>
    <xf numFmtId="1" fontId="5" fillId="0" borderId="54" xfId="0" applyNumberFormat="1" applyFont="1" applyFill="1" applyBorder="1" applyAlignment="1">
      <alignment horizontal="justify" vertical="center" wrapText="1"/>
    </xf>
    <xf numFmtId="1" fontId="5" fillId="0" borderId="46" xfId="0" applyNumberFormat="1" applyFont="1" applyFill="1" applyBorder="1" applyAlignment="1">
      <alignment horizontal="justify" vertical="center" wrapText="1"/>
    </xf>
    <xf numFmtId="0" fontId="4" fillId="0" borderId="5" xfId="16" applyFont="1" applyFill="1" applyBorder="1" applyAlignment="1">
      <alignment horizontal="center" vertical="center" wrapText="1"/>
    </xf>
    <xf numFmtId="0" fontId="4" fillId="0" borderId="1" xfId="16" applyFont="1" applyFill="1" applyBorder="1" applyAlignment="1">
      <alignment horizontal="center" vertical="center" wrapText="1"/>
    </xf>
    <xf numFmtId="178" fontId="2" fillId="0" borderId="43" xfId="23" applyNumberFormat="1" applyFont="1" applyFill="1" applyBorder="1" applyAlignment="1" applyProtection="1">
      <alignment horizontal="center" vertical="center" wrapText="1"/>
      <protection locked="0"/>
    </xf>
    <xf numFmtId="178" fontId="2" fillId="0" borderId="5" xfId="23" applyNumberFormat="1" applyFont="1" applyFill="1" applyBorder="1" applyAlignment="1" applyProtection="1">
      <alignment horizontal="center" vertical="center" wrapText="1"/>
      <protection locked="0"/>
    </xf>
    <xf numFmtId="178" fontId="2" fillId="0" borderId="1" xfId="23" applyNumberFormat="1" applyFont="1" applyFill="1" applyBorder="1" applyAlignment="1" applyProtection="1">
      <alignment horizontal="center" vertical="center" wrapText="1"/>
      <protection locked="0"/>
    </xf>
    <xf numFmtId="178" fontId="2" fillId="0" borderId="4" xfId="23" applyNumberFormat="1" applyFont="1" applyFill="1" applyBorder="1" applyAlignment="1" applyProtection="1">
      <alignment horizontal="center" vertical="center" wrapText="1"/>
      <protection locked="0"/>
    </xf>
    <xf numFmtId="9" fontId="2" fillId="0" borderId="5" xfId="23" applyFont="1" applyFill="1" applyBorder="1" applyAlignment="1" applyProtection="1">
      <alignment horizontal="center" vertical="center" wrapText="1"/>
      <protection locked="0"/>
    </xf>
    <xf numFmtId="9" fontId="2" fillId="0" borderId="1" xfId="23" applyFont="1" applyFill="1" applyBorder="1" applyAlignment="1" applyProtection="1">
      <alignment horizontal="center" vertical="center" wrapText="1"/>
      <protection locked="0"/>
    </xf>
    <xf numFmtId="9" fontId="2" fillId="0" borderId="2" xfId="23"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0" fontId="2" fillId="0" borderId="2" xfId="23" applyNumberFormat="1" applyFont="1" applyFill="1" applyBorder="1" applyAlignment="1" applyProtection="1">
      <alignment horizontal="center" vertical="center" wrapText="1"/>
      <protection locked="0"/>
    </xf>
    <xf numFmtId="10" fontId="2" fillId="0" borderId="5" xfId="23" applyNumberFormat="1" applyFont="1" applyFill="1" applyBorder="1" applyAlignment="1" applyProtection="1">
      <alignment horizontal="center" vertical="center" wrapText="1"/>
      <protection locked="0"/>
    </xf>
    <xf numFmtId="0" fontId="4" fillId="0" borderId="21" xfId="16" applyFont="1" applyFill="1" applyBorder="1" applyAlignment="1">
      <alignment horizontal="justify" vertical="center" wrapText="1"/>
    </xf>
    <xf numFmtId="0" fontId="4" fillId="0" borderId="59" xfId="16" applyFont="1" applyFill="1" applyBorder="1" applyAlignment="1">
      <alignment horizontal="justify" vertical="center" wrapText="1"/>
    </xf>
    <xf numFmtId="0" fontId="2" fillId="0" borderId="44" xfId="0" applyFont="1" applyFill="1" applyBorder="1" applyAlignment="1" applyProtection="1">
      <alignment horizontal="center" vertical="center" wrapText="1"/>
      <protection locked="0"/>
    </xf>
    <xf numFmtId="10" fontId="12" fillId="4" borderId="1" xfId="16" applyNumberFormat="1" applyFont="1" applyFill="1" applyBorder="1" applyAlignment="1">
      <alignment horizontal="right" vertical="center"/>
    </xf>
    <xf numFmtId="0" fontId="4" fillId="0" borderId="45" xfId="16" applyFont="1" applyFill="1" applyBorder="1" applyAlignment="1">
      <alignment horizontal="justify" vertical="center" wrapText="1"/>
    </xf>
    <xf numFmtId="0" fontId="4" fillId="0" borderId="2" xfId="16" applyFont="1" applyFill="1" applyBorder="1" applyAlignment="1">
      <alignment horizontal="center" vertical="center" wrapText="1"/>
    </xf>
    <xf numFmtId="0" fontId="4" fillId="0" borderId="44" xfId="16" applyFont="1" applyFill="1" applyBorder="1" applyAlignment="1">
      <alignment horizontal="center" vertical="center" wrapText="1"/>
    </xf>
    <xf numFmtId="0" fontId="4" fillId="0" borderId="23" xfId="16" applyFont="1" applyFill="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4" fillId="0" borderId="57" xfId="16" applyFont="1" applyFill="1" applyBorder="1" applyAlignment="1">
      <alignment horizontal="left" vertical="center" wrapText="1"/>
    </xf>
    <xf numFmtId="0" fontId="4" fillId="0" borderId="42" xfId="16" applyFont="1" applyFill="1" applyBorder="1" applyAlignment="1">
      <alignment horizontal="left" vertical="center" wrapText="1"/>
    </xf>
    <xf numFmtId="0" fontId="2" fillId="5" borderId="26"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3" fillId="0" borderId="23" xfId="16" applyFont="1" applyFill="1" applyBorder="1" applyAlignment="1">
      <alignment horizontal="left" vertical="center" wrapText="1"/>
    </xf>
    <xf numFmtId="0" fontId="3" fillId="0" borderId="59" xfId="16" applyFont="1" applyFill="1" applyBorder="1" applyAlignment="1">
      <alignment horizontal="left" vertical="center" wrapText="1"/>
    </xf>
    <xf numFmtId="0" fontId="4" fillId="0" borderId="3" xfId="16" applyFont="1" applyFill="1" applyBorder="1" applyAlignment="1">
      <alignment horizontal="center" vertical="center" wrapText="1"/>
    </xf>
    <xf numFmtId="0" fontId="2" fillId="0" borderId="43" xfId="0" applyFont="1" applyBorder="1" applyAlignment="1" applyProtection="1">
      <alignment horizontal="center" vertical="center" wrapText="1"/>
      <protection locked="0"/>
    </xf>
    <xf numFmtId="0" fontId="4" fillId="0" borderId="23" xfId="0" applyFont="1" applyFill="1" applyBorder="1" applyAlignment="1">
      <alignment horizontal="justify" vertical="center" wrapText="1"/>
    </xf>
    <xf numFmtId="0" fontId="4" fillId="0" borderId="59" xfId="0" applyFont="1" applyFill="1" applyBorder="1" applyAlignment="1">
      <alignment horizontal="justify" vertical="center"/>
    </xf>
    <xf numFmtId="0" fontId="4" fillId="0" borderId="41" xfId="16" applyFont="1" applyFill="1" applyBorder="1" applyAlignment="1">
      <alignment horizontal="left" vertical="center" wrapText="1"/>
    </xf>
    <xf numFmtId="0" fontId="4" fillId="0" borderId="21" xfId="16" applyFont="1" applyFill="1" applyBorder="1" applyAlignment="1">
      <alignment horizontal="left" vertical="center" wrapText="1"/>
    </xf>
    <xf numFmtId="0" fontId="4" fillId="0" borderId="59" xfId="16" applyFont="1" applyFill="1" applyBorder="1" applyAlignment="1">
      <alignment horizontal="left" vertical="center" wrapText="1"/>
    </xf>
    <xf numFmtId="0" fontId="4" fillId="0" borderId="5" xfId="0" applyFont="1" applyFill="1" applyBorder="1" applyAlignment="1">
      <alignment horizontal="center" vertical="center" wrapText="1"/>
    </xf>
    <xf numFmtId="9" fontId="2" fillId="0" borderId="25" xfId="23" applyFont="1" applyFill="1" applyBorder="1" applyAlignment="1" applyProtection="1">
      <alignment horizontal="center" vertical="center" wrapText="1"/>
      <protection locked="0"/>
    </xf>
    <xf numFmtId="0" fontId="4" fillId="0" borderId="23" xfId="16" applyFont="1" applyFill="1" applyBorder="1" applyAlignment="1">
      <alignment horizontal="left" vertical="center" wrapText="1"/>
    </xf>
    <xf numFmtId="0" fontId="4" fillId="0" borderId="59" xfId="16" applyFont="1" applyFill="1" applyBorder="1" applyAlignment="1">
      <alignment horizontal="left" vertical="center"/>
    </xf>
    <xf numFmtId="9" fontId="2" fillId="0" borderId="4" xfId="23" applyFont="1" applyFill="1" applyBorder="1" applyAlignment="1" applyProtection="1">
      <alignment horizontal="center" vertical="center" wrapText="1"/>
      <protection locked="0"/>
    </xf>
    <xf numFmtId="10" fontId="2" fillId="0" borderId="43" xfId="0" applyNumberFormat="1" applyFont="1" applyFill="1" applyBorder="1" applyAlignment="1" applyProtection="1">
      <alignment horizontal="center" vertical="center"/>
      <protection locked="0"/>
    </xf>
    <xf numFmtId="10" fontId="2" fillId="0" borderId="25" xfId="0" applyNumberFormat="1" applyFont="1" applyFill="1" applyBorder="1" applyAlignment="1" applyProtection="1">
      <alignment horizontal="center" vertical="center"/>
      <protection locked="0"/>
    </xf>
    <xf numFmtId="0" fontId="2" fillId="5" borderId="3" xfId="16" applyFont="1" applyFill="1" applyBorder="1" applyAlignment="1">
      <alignment horizontal="center" vertical="center" wrapText="1"/>
    </xf>
    <xf numFmtId="0" fontId="4" fillId="0" borderId="18" xfId="16" applyBorder="1"/>
    <xf numFmtId="0" fontId="4" fillId="0" borderId="3" xfId="16" applyBorder="1"/>
    <xf numFmtId="0" fontId="4" fillId="0" borderId="19" xfId="16" applyBorder="1"/>
    <xf numFmtId="0" fontId="4" fillId="0" borderId="1" xfId="16" applyBorder="1"/>
    <xf numFmtId="0" fontId="4" fillId="0" borderId="20" xfId="16" applyBorder="1"/>
    <xf numFmtId="0" fontId="4" fillId="0" borderId="4" xfId="16" applyBorder="1"/>
    <xf numFmtId="0" fontId="21" fillId="5" borderId="3"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43" xfId="16" applyFont="1" applyFill="1" applyBorder="1" applyAlignment="1">
      <alignment horizontal="center" vertical="center" wrapText="1"/>
    </xf>
    <xf numFmtId="0" fontId="2" fillId="5" borderId="44" xfId="16" applyFont="1" applyFill="1" applyBorder="1" applyAlignment="1">
      <alignment horizontal="center" vertical="center" wrapText="1"/>
    </xf>
    <xf numFmtId="0" fontId="15" fillId="5" borderId="17" xfId="16" applyFont="1" applyFill="1" applyBorder="1" applyAlignment="1">
      <alignment horizontal="center" vertical="center" wrapText="1"/>
    </xf>
    <xf numFmtId="0" fontId="15" fillId="5" borderId="4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10" fontId="2" fillId="0" borderId="4" xfId="0" applyNumberFormat="1" applyFont="1" applyFill="1" applyBorder="1" applyAlignment="1" applyProtection="1">
      <alignment horizontal="center" vertical="center" wrapText="1"/>
      <protection locked="0"/>
    </xf>
    <xf numFmtId="0" fontId="4" fillId="0" borderId="44" xfId="0" applyFont="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10" fontId="2" fillId="0" borderId="44" xfId="0" applyNumberFormat="1"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4" fillId="0" borderId="25"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10" fontId="2" fillId="0" borderId="43" xfId="0" applyNumberFormat="1" applyFont="1" applyFill="1" applyBorder="1" applyAlignment="1" applyProtection="1">
      <alignment horizontal="center" vertical="center" wrapText="1"/>
      <protection locked="0"/>
    </xf>
    <xf numFmtId="10" fontId="2" fillId="0" borderId="25" xfId="0" applyNumberFormat="1"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2" borderId="0" xfId="16" applyFont="1" applyFill="1" applyBorder="1" applyAlignment="1">
      <alignment horizontal="justify" vertical="center" wrapText="1"/>
    </xf>
    <xf numFmtId="0" fontId="2" fillId="2" borderId="12" xfId="16" applyFont="1" applyFill="1" applyBorder="1" applyAlignment="1">
      <alignment horizontal="justify" vertical="center" wrapText="1"/>
    </xf>
    <xf numFmtId="0" fontId="4" fillId="2" borderId="12" xfId="16" applyFont="1" applyFill="1" applyBorder="1" applyAlignment="1">
      <alignment horizontal="justify" vertical="center" wrapText="1"/>
    </xf>
    <xf numFmtId="0" fontId="4" fillId="0" borderId="4" xfId="16" applyFont="1" applyFill="1" applyBorder="1" applyAlignment="1">
      <alignment horizontal="center" vertical="center" wrapText="1"/>
    </xf>
    <xf numFmtId="0" fontId="4" fillId="0" borderId="12" xfId="16" applyFont="1" applyFill="1" applyBorder="1" applyAlignment="1">
      <alignment horizontal="justify" vertical="center" wrapText="1"/>
    </xf>
    <xf numFmtId="0" fontId="4" fillId="0" borderId="13" xfId="16" applyFont="1" applyFill="1" applyBorder="1" applyAlignment="1">
      <alignment horizontal="justify" vertical="center"/>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4" fillId="0" borderId="5" xfId="0" applyFont="1" applyBorder="1" applyAlignment="1">
      <alignment horizontal="center" vertical="center" wrapText="1"/>
    </xf>
    <xf numFmtId="10" fontId="2" fillId="0" borderId="3" xfId="0" applyNumberFormat="1" applyFont="1" applyFill="1" applyBorder="1" applyAlignment="1" applyProtection="1">
      <alignment horizontal="center" vertical="center" wrapText="1"/>
      <protection locked="0"/>
    </xf>
    <xf numFmtId="0" fontId="31" fillId="0" borderId="23" xfId="16" applyFont="1" applyFill="1" applyBorder="1" applyAlignment="1">
      <alignment horizontal="justify" vertical="center" wrapText="1"/>
    </xf>
    <xf numFmtId="0" fontId="31" fillId="0" borderId="59" xfId="16" applyFont="1" applyFill="1" applyBorder="1" applyAlignment="1">
      <alignment horizontal="justify" vertical="center"/>
    </xf>
    <xf numFmtId="0" fontId="31" fillId="0" borderId="21" xfId="16" applyFont="1" applyFill="1" applyBorder="1" applyAlignment="1">
      <alignment horizontal="justify" vertical="center" wrapText="1"/>
    </xf>
    <xf numFmtId="0" fontId="31" fillId="0" borderId="45" xfId="16" applyFont="1" applyFill="1" applyBorder="1" applyAlignment="1">
      <alignment horizontal="justify" vertical="center"/>
    </xf>
    <xf numFmtId="0" fontId="4" fillId="0" borderId="59" xfId="16" applyFont="1" applyFill="1" applyBorder="1" applyAlignment="1">
      <alignment horizontal="justify" vertical="center"/>
    </xf>
    <xf numFmtId="0" fontId="17" fillId="0" borderId="21" xfId="16" applyFont="1" applyFill="1" applyBorder="1" applyAlignment="1">
      <alignment horizontal="justify" vertical="center" wrapText="1"/>
    </xf>
    <xf numFmtId="0" fontId="17" fillId="0" borderId="45" xfId="16" applyFont="1" applyFill="1" applyBorder="1" applyAlignment="1">
      <alignment horizontal="justify" vertical="center" wrapText="1"/>
    </xf>
    <xf numFmtId="178" fontId="2" fillId="0" borderId="25" xfId="23" applyNumberFormat="1" applyFont="1" applyFill="1" applyBorder="1" applyAlignment="1" applyProtection="1">
      <alignment horizontal="center" vertical="center" wrapText="1"/>
      <protection locked="0"/>
    </xf>
    <xf numFmtId="9" fontId="2" fillId="0" borderId="44" xfId="23" applyFont="1" applyFill="1" applyBorder="1" applyAlignment="1" applyProtection="1">
      <alignment horizontal="center" vertical="center" wrapText="1"/>
      <protection locked="0"/>
    </xf>
    <xf numFmtId="9" fontId="2" fillId="0" borderId="3" xfId="23"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4" fillId="0" borderId="24" xfId="16" applyFont="1" applyFill="1" applyBorder="1" applyAlignment="1">
      <alignment horizontal="justify" vertical="center" wrapText="1"/>
    </xf>
    <xf numFmtId="0" fontId="4" fillId="0" borderId="11" xfId="16" applyFont="1" applyFill="1" applyBorder="1" applyAlignment="1">
      <alignment horizontal="justify" vertical="center" wrapText="1"/>
    </xf>
    <xf numFmtId="0" fontId="2" fillId="0" borderId="25" xfId="0" applyFont="1" applyFill="1" applyBorder="1" applyAlignment="1" applyProtection="1">
      <alignment horizontal="center" vertical="center" wrapText="1"/>
      <protection locked="0"/>
    </xf>
    <xf numFmtId="10" fontId="2" fillId="0" borderId="3" xfId="23" applyNumberFormat="1" applyFont="1" applyFill="1" applyBorder="1" applyAlignment="1" applyProtection="1">
      <alignment horizontal="center" vertical="center" wrapText="1"/>
      <protection locked="0"/>
    </xf>
    <xf numFmtId="10" fontId="2" fillId="0" borderId="1" xfId="23" applyNumberFormat="1" applyFont="1" applyFill="1" applyBorder="1" applyAlignment="1" applyProtection="1">
      <alignment horizontal="center" vertical="center" wrapText="1"/>
      <protection locked="0"/>
    </xf>
    <xf numFmtId="178" fontId="2" fillId="0" borderId="3" xfId="23" applyNumberFormat="1" applyFont="1" applyFill="1" applyBorder="1" applyAlignment="1" applyProtection="1">
      <alignment horizontal="center" vertical="center" wrapText="1"/>
      <protection locked="0"/>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11" fillId="0" borderId="0" xfId="0" applyFont="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176" fontId="4" fillId="0" borderId="3" xfId="5" applyNumberFormat="1" applyFont="1" applyBorder="1" applyAlignment="1">
      <alignment horizontal="center" vertical="center"/>
    </xf>
    <xf numFmtId="176" fontId="4" fillId="0" borderId="1" xfId="5" applyNumberFormat="1" applyFont="1" applyBorder="1" applyAlignment="1">
      <alignment horizontal="center" vertical="center"/>
    </xf>
    <xf numFmtId="176" fontId="4" fillId="0" borderId="4" xfId="5" applyNumberFormat="1" applyFont="1" applyBorder="1" applyAlignment="1">
      <alignment horizontal="center" vertical="center"/>
    </xf>
    <xf numFmtId="176" fontId="0" fillId="0" borderId="11" xfId="0" applyNumberForma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4" xfId="0" applyBorder="1" applyAlignment="1">
      <alignment horizontal="center"/>
    </xf>
    <xf numFmtId="0" fontId="0" fillId="0" borderId="46" xfId="0" applyBorder="1" applyAlignment="1">
      <alignment horizontal="center"/>
    </xf>
    <xf numFmtId="0" fontId="38" fillId="0" borderId="47"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61" xfId="0" applyFont="1" applyFill="1" applyBorder="1" applyAlignment="1">
      <alignment horizontal="center" vertical="center" wrapText="1"/>
    </xf>
    <xf numFmtId="3" fontId="8" fillId="0" borderId="43" xfId="0" applyNumberFormat="1" applyFont="1" applyFill="1" applyBorder="1" applyAlignment="1">
      <alignment horizontal="center" vertical="center" wrapText="1"/>
    </xf>
    <xf numFmtId="3" fontId="8" fillId="0" borderId="25" xfId="0" applyNumberFormat="1" applyFont="1" applyFill="1" applyBorder="1" applyAlignment="1">
      <alignment horizontal="center" vertical="center" wrapText="1"/>
    </xf>
    <xf numFmtId="3" fontId="8" fillId="0" borderId="44" xfId="0" applyNumberFormat="1"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38" xfId="0" applyFont="1" applyFill="1" applyBorder="1" applyAlignment="1">
      <alignment horizontal="center" vertical="center" wrapText="1"/>
    </xf>
    <xf numFmtId="3" fontId="33" fillId="0" borderId="43" xfId="0" applyNumberFormat="1" applyFont="1" applyFill="1" applyBorder="1" applyAlignment="1">
      <alignment horizontal="center" vertical="center" wrapText="1"/>
    </xf>
    <xf numFmtId="3" fontId="33" fillId="0" borderId="25" xfId="0" applyNumberFormat="1" applyFont="1" applyFill="1" applyBorder="1" applyAlignment="1">
      <alignment horizontal="center" vertical="center" wrapText="1"/>
    </xf>
    <xf numFmtId="3" fontId="33" fillId="0" borderId="44" xfId="0" applyNumberFormat="1"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0" fillId="0" borderId="53" xfId="0" applyBorder="1" applyAlignment="1">
      <alignment horizontal="center"/>
    </xf>
    <xf numFmtId="0" fontId="0" fillId="0" borderId="25" xfId="0" applyBorder="1" applyAlignment="1">
      <alignment horizontal="center"/>
    </xf>
    <xf numFmtId="0" fontId="0" fillId="0" borderId="44" xfId="0" applyBorder="1" applyAlignment="1">
      <alignment horizontal="center"/>
    </xf>
    <xf numFmtId="3" fontId="8" fillId="0" borderId="5" xfId="0" applyNumberFormat="1" applyFont="1" applyFill="1" applyBorder="1" applyAlignment="1">
      <alignment horizontal="center" vertical="center" wrapText="1"/>
    </xf>
    <xf numFmtId="0" fontId="4" fillId="0" borderId="26" xfId="19" applyBorder="1" applyAlignment="1">
      <alignment horizontal="center"/>
    </xf>
    <xf numFmtId="0" fontId="4" fillId="0" borderId="27" xfId="19" applyBorder="1" applyAlignment="1">
      <alignment horizontal="center"/>
    </xf>
    <xf numFmtId="0" fontId="4" fillId="0" borderId="29" xfId="19" applyBorder="1" applyAlignment="1">
      <alignment horizontal="center"/>
    </xf>
    <xf numFmtId="0" fontId="4" fillId="0" borderId="0" xfId="19" applyBorder="1" applyAlignment="1">
      <alignment horizontal="center"/>
    </xf>
    <xf numFmtId="0" fontId="4" fillId="0" borderId="31" xfId="19" applyBorder="1" applyAlignment="1">
      <alignment horizontal="center"/>
    </xf>
    <xf numFmtId="0" fontId="4" fillId="0" borderId="32" xfId="19" applyBorder="1" applyAlignment="1">
      <alignment horizontal="center"/>
    </xf>
    <xf numFmtId="0" fontId="27" fillId="6" borderId="18" xfId="19" applyFont="1" applyFill="1" applyBorder="1" applyAlignment="1">
      <alignment horizontal="center" vertical="center" wrapText="1"/>
    </xf>
    <xf numFmtId="0" fontId="27" fillId="6" borderId="3" xfId="19" applyFont="1" applyFill="1" applyBorder="1" applyAlignment="1">
      <alignment horizontal="center" vertical="center" wrapText="1"/>
    </xf>
    <xf numFmtId="0" fontId="27" fillId="6" borderId="11" xfId="19" applyFont="1" applyFill="1" applyBorder="1" applyAlignment="1">
      <alignment horizontal="center" vertical="center" wrapText="1"/>
    </xf>
    <xf numFmtId="0" fontId="27" fillId="6" borderId="19" xfId="19" applyFont="1" applyFill="1" applyBorder="1" applyAlignment="1">
      <alignment horizontal="center" vertical="center" wrapText="1"/>
    </xf>
    <xf numFmtId="0" fontId="27" fillId="6" borderId="1" xfId="19" applyFont="1" applyFill="1" applyBorder="1" applyAlignment="1">
      <alignment horizontal="center" vertical="center" wrapText="1"/>
    </xf>
    <xf numFmtId="0" fontId="27" fillId="6" borderId="12" xfId="19" applyFont="1" applyFill="1" applyBorder="1" applyAlignment="1">
      <alignment horizontal="center" vertical="center" wrapText="1"/>
    </xf>
    <xf numFmtId="0" fontId="28" fillId="6" borderId="1" xfId="19" applyFont="1" applyFill="1" applyBorder="1" applyAlignment="1">
      <alignment horizontal="center" vertical="center" wrapText="1"/>
    </xf>
    <xf numFmtId="0" fontId="28" fillId="6" borderId="12" xfId="19" applyFont="1" applyFill="1" applyBorder="1" applyAlignment="1">
      <alignment horizontal="center" vertical="center" wrapText="1"/>
    </xf>
    <xf numFmtId="0" fontId="15" fillId="6" borderId="40" xfId="19" applyFont="1" applyFill="1" applyBorder="1" applyAlignment="1">
      <alignment horizontal="center" vertical="center" wrapText="1"/>
    </xf>
    <xf numFmtId="0" fontId="15" fillId="6" borderId="41" xfId="19" applyFont="1" applyFill="1" applyBorder="1" applyAlignment="1">
      <alignment horizontal="center" vertical="center" wrapText="1"/>
    </xf>
    <xf numFmtId="0" fontId="2" fillId="6" borderId="40" xfId="19" applyFont="1" applyFill="1" applyBorder="1" applyAlignment="1">
      <alignment horizontal="center" vertical="center" wrapText="1"/>
    </xf>
    <xf numFmtId="0" fontId="2" fillId="6" borderId="41" xfId="19" applyFont="1" applyFill="1" applyBorder="1" applyAlignment="1">
      <alignment horizontal="center" vertical="center" wrapText="1"/>
    </xf>
    <xf numFmtId="0" fontId="2" fillId="6" borderId="26" xfId="19" applyFont="1" applyFill="1" applyBorder="1" applyAlignment="1">
      <alignment horizontal="center" vertical="center" wrapText="1"/>
    </xf>
    <xf numFmtId="0" fontId="2" fillId="6" borderId="29" xfId="19" applyFont="1" applyFill="1" applyBorder="1" applyAlignment="1">
      <alignment horizontal="center" vertical="center" wrapText="1"/>
    </xf>
    <xf numFmtId="0" fontId="2" fillId="6" borderId="17" xfId="19" applyFont="1" applyFill="1" applyBorder="1" applyAlignment="1">
      <alignment horizontal="center" vertical="center" wrapText="1"/>
    </xf>
    <xf numFmtId="0" fontId="2" fillId="6" borderId="39" xfId="19" applyFont="1" applyFill="1" applyBorder="1" applyAlignment="1">
      <alignment horizontal="center" vertical="center" wrapText="1"/>
    </xf>
    <xf numFmtId="176" fontId="4" fillId="0" borderId="5" xfId="5" applyNumberFormat="1" applyFont="1" applyBorder="1" applyAlignment="1">
      <alignment horizontal="center" vertical="center"/>
    </xf>
    <xf numFmtId="176" fontId="0" fillId="0" borderId="59" xfId="0" applyNumberFormat="1" applyBorder="1" applyAlignment="1">
      <alignment horizontal="center" vertical="center" wrapText="1"/>
    </xf>
    <xf numFmtId="0" fontId="2" fillId="6" borderId="19" xfId="19" applyFont="1" applyFill="1" applyBorder="1" applyAlignment="1">
      <alignment horizontal="center" vertical="center" wrapText="1"/>
    </xf>
  </cellXfs>
  <cellStyles count="25">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3" xfId="14" xr:uid="{00000000-0005-0000-0000-00000D000000}"/>
    <cellStyle name="Moneda 4" xfId="15" xr:uid="{00000000-0005-0000-0000-00000E000000}"/>
    <cellStyle name="Normal" xfId="0" builtinId="0"/>
    <cellStyle name="Normal 2" xfId="16" xr:uid="{00000000-0005-0000-0000-000010000000}"/>
    <cellStyle name="Normal 2 10" xfId="17" xr:uid="{00000000-0005-0000-0000-000011000000}"/>
    <cellStyle name="Normal 3" xfId="18" xr:uid="{00000000-0005-0000-0000-000012000000}"/>
    <cellStyle name="Normal 3 2" xfId="19" xr:uid="{00000000-0005-0000-0000-000013000000}"/>
    <cellStyle name="Normal 4 2" xfId="20" xr:uid="{00000000-0005-0000-0000-000014000000}"/>
    <cellStyle name="Porcentaje" xfId="21" builtinId="5"/>
    <cellStyle name="Porcentaje 2" xfId="24" xr:uid="{00000000-0005-0000-0000-000016000000}"/>
    <cellStyle name="Porcentual 2" xfId="22" xr:uid="{00000000-0005-0000-0000-000017000000}"/>
    <cellStyle name="Porcentual 2 2" xfId="23" xr:uid="{00000000-0005-0000-0000-000018000000}"/>
  </cellStyles>
  <dxfs count="0"/>
  <tableStyles count="0" defaultTableStyle="TableStyleMedium9" defaultPivotStyle="PivotStyleLight16"/>
  <colors>
    <mruColors>
      <color rgb="FF669900"/>
      <color rgb="FF9CD35F"/>
      <color rgb="FF7BB800"/>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361950</xdr:colOff>
      <xdr:row>1</xdr:row>
      <xdr:rowOff>190500</xdr:rowOff>
    </xdr:from>
    <xdr:to>
      <xdr:col>3</xdr:col>
      <xdr:colOff>704850</xdr:colOff>
      <xdr:row>3</xdr:row>
      <xdr:rowOff>276225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57200"/>
          <a:ext cx="2800350" cy="93345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1271648</xdr:colOff>
      <xdr:row>0</xdr:row>
      <xdr:rowOff>92943</xdr:rowOff>
    </xdr:from>
    <xdr:to>
      <xdr:col>2</xdr:col>
      <xdr:colOff>703241</xdr:colOff>
      <xdr:row>3</xdr:row>
      <xdr:rowOff>151907</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33648" y="92943"/>
          <a:ext cx="1165143"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9"/>
  <sheetViews>
    <sheetView view="pageBreakPreview" topLeftCell="T15" zoomScale="50" zoomScaleNormal="60" zoomScaleSheetLayoutView="50" workbookViewId="0">
      <selection activeCell="AM18" sqref="AM18"/>
    </sheetView>
  </sheetViews>
  <sheetFormatPr baseColWidth="10"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7" width="12.85546875" style="1" customWidth="1"/>
    <col min="8" max="8" width="11.7109375" style="1" customWidth="1"/>
    <col min="9" max="9" width="13.5703125" style="19" bestFit="1" customWidth="1"/>
    <col min="10" max="10" width="12.7109375" style="28" customWidth="1"/>
    <col min="11" max="11" width="12.7109375" style="19" customWidth="1"/>
    <col min="12" max="12" width="19" style="29" customWidth="1"/>
    <col min="13" max="13" width="12.7109375" style="28" customWidth="1"/>
    <col min="14" max="14" width="14.28515625" style="28" customWidth="1"/>
    <col min="15" max="16" width="12.7109375" style="28" customWidth="1"/>
    <col min="17" max="17" width="12.7109375" style="29" customWidth="1"/>
    <col min="18" max="18" width="9" style="28" customWidth="1"/>
    <col min="19" max="21" width="12.7109375" style="28" customWidth="1"/>
    <col min="22" max="22" width="12.7109375" style="29" customWidth="1"/>
    <col min="23" max="26" width="12.7109375" style="28" customWidth="1"/>
    <col min="27" max="32" width="12.7109375" style="29"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17"/>
      <c r="J1" s="17"/>
      <c r="K1" s="17"/>
      <c r="L1" s="17"/>
      <c r="M1" s="17"/>
      <c r="N1" s="17"/>
      <c r="O1" s="17"/>
      <c r="P1" s="17"/>
      <c r="Q1" s="17"/>
      <c r="R1" s="17"/>
      <c r="S1" s="17"/>
      <c r="T1" s="17"/>
      <c r="U1" s="17"/>
      <c r="V1" s="17"/>
      <c r="W1" s="17"/>
      <c r="X1" s="17"/>
      <c r="Y1" s="17"/>
      <c r="Z1" s="17"/>
      <c r="AA1" s="17"/>
      <c r="AB1" s="17"/>
      <c r="AC1" s="17"/>
      <c r="AD1" s="17"/>
      <c r="AE1" s="17"/>
      <c r="AF1" s="17"/>
      <c r="AG1" s="4"/>
      <c r="AH1" s="4"/>
      <c r="AI1" s="4"/>
      <c r="AJ1" s="4"/>
      <c r="AK1" s="4"/>
      <c r="AL1" s="4"/>
      <c r="AM1" s="4"/>
      <c r="AN1" s="4"/>
      <c r="AO1" s="4"/>
      <c r="AP1" s="4"/>
      <c r="AQ1" s="4"/>
    </row>
    <row r="2" spans="1:43" ht="38.25" customHeight="1" x14ac:dyDescent="0.25">
      <c r="A2" s="415"/>
      <c r="B2" s="416"/>
      <c r="C2" s="416"/>
      <c r="D2" s="416"/>
      <c r="E2" s="416"/>
      <c r="F2" s="417"/>
      <c r="G2" s="422" t="s">
        <v>0</v>
      </c>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3"/>
    </row>
    <row r="3" spans="1:43" ht="28.5" customHeight="1" x14ac:dyDescent="0.25">
      <c r="A3" s="418"/>
      <c r="B3" s="419"/>
      <c r="C3" s="419"/>
      <c r="D3" s="419"/>
      <c r="E3" s="419"/>
      <c r="F3" s="420"/>
      <c r="G3" s="396" t="s">
        <v>118</v>
      </c>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7"/>
    </row>
    <row r="4" spans="1:43" ht="27.75" customHeight="1" x14ac:dyDescent="0.25">
      <c r="A4" s="418"/>
      <c r="B4" s="419"/>
      <c r="C4" s="419"/>
      <c r="D4" s="419"/>
      <c r="E4" s="419"/>
      <c r="F4" s="420"/>
      <c r="G4" s="396" t="s">
        <v>1</v>
      </c>
      <c r="H4" s="396"/>
      <c r="I4" s="396"/>
      <c r="J4" s="396"/>
      <c r="K4" s="396"/>
      <c r="L4" s="396"/>
      <c r="M4" s="396"/>
      <c r="N4" s="396"/>
      <c r="O4" s="396"/>
      <c r="P4" s="396" t="s">
        <v>122</v>
      </c>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7"/>
    </row>
    <row r="5" spans="1:43" ht="26.25" customHeight="1" x14ac:dyDescent="0.25">
      <c r="A5" s="418"/>
      <c r="B5" s="419"/>
      <c r="C5" s="419"/>
      <c r="D5" s="419"/>
      <c r="E5" s="419"/>
      <c r="F5" s="420"/>
      <c r="G5" s="396" t="s">
        <v>3</v>
      </c>
      <c r="H5" s="396"/>
      <c r="I5" s="396"/>
      <c r="J5" s="396"/>
      <c r="K5" s="396"/>
      <c r="L5" s="396"/>
      <c r="M5" s="396"/>
      <c r="N5" s="396"/>
      <c r="O5" s="396"/>
      <c r="P5" s="396" t="s">
        <v>123</v>
      </c>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7"/>
    </row>
    <row r="6" spans="1:43" ht="15.75" x14ac:dyDescent="0.25">
      <c r="A6" s="41"/>
      <c r="B6" s="42"/>
      <c r="C6" s="42"/>
      <c r="D6" s="42"/>
      <c r="E6" s="42"/>
      <c r="F6" s="42"/>
      <c r="G6" s="42"/>
      <c r="H6" s="42"/>
      <c r="I6" s="43"/>
      <c r="J6" s="43"/>
      <c r="K6" s="43"/>
      <c r="L6" s="43"/>
      <c r="M6" s="43"/>
      <c r="N6" s="43"/>
      <c r="O6" s="43"/>
      <c r="P6" s="43"/>
      <c r="Q6" s="43"/>
      <c r="R6" s="43"/>
      <c r="S6" s="43"/>
      <c r="T6" s="43"/>
      <c r="U6" s="43"/>
      <c r="V6" s="43"/>
      <c r="W6" s="43"/>
      <c r="X6" s="43"/>
      <c r="Y6" s="43"/>
      <c r="Z6" s="43"/>
      <c r="AA6" s="43"/>
      <c r="AB6" s="43"/>
      <c r="AC6" s="43"/>
      <c r="AD6" s="43"/>
      <c r="AE6" s="43"/>
      <c r="AF6" s="43"/>
      <c r="AG6" s="42"/>
      <c r="AH6" s="42"/>
      <c r="AI6" s="42"/>
      <c r="AJ6" s="42"/>
      <c r="AK6" s="42"/>
      <c r="AL6" s="42"/>
      <c r="AM6" s="42"/>
      <c r="AN6" s="42"/>
      <c r="AO6" s="42"/>
      <c r="AP6" s="42"/>
      <c r="AQ6" s="44"/>
    </row>
    <row r="7" spans="1:43" ht="30" customHeight="1" x14ac:dyDescent="0.25">
      <c r="A7" s="426" t="s">
        <v>4</v>
      </c>
      <c r="B7" s="396"/>
      <c r="C7" s="396"/>
      <c r="D7" s="396"/>
      <c r="E7" s="396"/>
      <c r="F7" s="396"/>
      <c r="G7" s="396"/>
      <c r="H7" s="396"/>
      <c r="I7" s="396"/>
      <c r="J7" s="396"/>
      <c r="K7" s="396"/>
      <c r="L7" s="396"/>
      <c r="M7" s="396"/>
      <c r="N7" s="396"/>
      <c r="O7" s="396"/>
      <c r="P7" s="429" t="s">
        <v>124</v>
      </c>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30"/>
    </row>
    <row r="8" spans="1:43" ht="30" customHeight="1" thickBot="1" x14ac:dyDescent="0.3">
      <c r="A8" s="427" t="s">
        <v>2</v>
      </c>
      <c r="B8" s="428"/>
      <c r="C8" s="428" t="s">
        <v>2</v>
      </c>
      <c r="D8" s="428"/>
      <c r="E8" s="428"/>
      <c r="F8" s="428"/>
      <c r="G8" s="428"/>
      <c r="H8" s="428"/>
      <c r="I8" s="428"/>
      <c r="J8" s="428"/>
      <c r="K8" s="428"/>
      <c r="L8" s="428"/>
      <c r="M8" s="428"/>
      <c r="N8" s="428"/>
      <c r="O8" s="428"/>
      <c r="P8" s="424" t="s">
        <v>125</v>
      </c>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5"/>
    </row>
    <row r="9" spans="1:43" ht="36" customHeight="1" thickBot="1" x14ac:dyDescent="0.3">
      <c r="A9" s="38"/>
      <c r="B9" s="39"/>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2"/>
      <c r="AH9" s="42"/>
      <c r="AI9" s="42"/>
      <c r="AJ9" s="42"/>
      <c r="AK9" s="42"/>
      <c r="AL9" s="42"/>
      <c r="AM9" s="42"/>
      <c r="AN9" s="42"/>
      <c r="AO9" s="42"/>
      <c r="AP9" s="42"/>
      <c r="AQ9" s="44"/>
    </row>
    <row r="10" spans="1:43" s="2" customFormat="1" ht="70.5" customHeight="1" x14ac:dyDescent="0.25">
      <c r="A10" s="421" t="s">
        <v>95</v>
      </c>
      <c r="B10" s="406"/>
      <c r="C10" s="406" t="s">
        <v>98</v>
      </c>
      <c r="D10" s="406"/>
      <c r="E10" s="406" t="s">
        <v>100</v>
      </c>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t="s">
        <v>108</v>
      </c>
      <c r="AL10" s="406" t="s">
        <v>109</v>
      </c>
      <c r="AM10" s="400" t="s">
        <v>110</v>
      </c>
      <c r="AN10" s="400" t="s">
        <v>111</v>
      </c>
      <c r="AO10" s="400" t="s">
        <v>112</v>
      </c>
      <c r="AP10" s="400" t="s">
        <v>113</v>
      </c>
      <c r="AQ10" s="403" t="s">
        <v>114</v>
      </c>
    </row>
    <row r="11" spans="1:43" s="3" customFormat="1" ht="45.75" customHeight="1" x14ac:dyDescent="0.2">
      <c r="A11" s="410" t="s">
        <v>96</v>
      </c>
      <c r="B11" s="398" t="s">
        <v>97</v>
      </c>
      <c r="C11" s="398" t="s">
        <v>78</v>
      </c>
      <c r="D11" s="398" t="s">
        <v>99</v>
      </c>
      <c r="E11" s="398" t="s">
        <v>101</v>
      </c>
      <c r="F11" s="398" t="s">
        <v>102</v>
      </c>
      <c r="G11" s="398" t="s">
        <v>103</v>
      </c>
      <c r="H11" s="398" t="s">
        <v>104</v>
      </c>
      <c r="I11" s="398" t="s">
        <v>105</v>
      </c>
      <c r="J11" s="431" t="s">
        <v>106</v>
      </c>
      <c r="K11" s="432"/>
      <c r="L11" s="432"/>
      <c r="M11" s="432"/>
      <c r="N11" s="432"/>
      <c r="O11" s="432"/>
      <c r="P11" s="432"/>
      <c r="Q11" s="432"/>
      <c r="R11" s="432"/>
      <c r="S11" s="432"/>
      <c r="T11" s="432"/>
      <c r="U11" s="432"/>
      <c r="V11" s="432"/>
      <c r="W11" s="432"/>
      <c r="X11" s="432"/>
      <c r="Y11" s="432"/>
      <c r="Z11" s="432"/>
      <c r="AA11" s="432"/>
      <c r="AB11" s="432"/>
      <c r="AC11" s="432"/>
      <c r="AD11" s="432"/>
      <c r="AE11" s="432"/>
      <c r="AF11" s="433"/>
      <c r="AG11" s="407" t="s">
        <v>107</v>
      </c>
      <c r="AH11" s="407"/>
      <c r="AI11" s="407"/>
      <c r="AJ11" s="407"/>
      <c r="AK11" s="398"/>
      <c r="AL11" s="398"/>
      <c r="AM11" s="401"/>
      <c r="AN11" s="401"/>
      <c r="AO11" s="401"/>
      <c r="AP11" s="401"/>
      <c r="AQ11" s="404"/>
    </row>
    <row r="12" spans="1:43" s="3" customFormat="1" ht="51" customHeight="1" x14ac:dyDescent="0.2">
      <c r="A12" s="410"/>
      <c r="B12" s="398"/>
      <c r="C12" s="398"/>
      <c r="D12" s="398"/>
      <c r="E12" s="398"/>
      <c r="F12" s="398"/>
      <c r="G12" s="398"/>
      <c r="H12" s="398"/>
      <c r="I12" s="398"/>
      <c r="J12" s="407">
        <v>2012</v>
      </c>
      <c r="K12" s="407"/>
      <c r="L12" s="407"/>
      <c r="M12" s="407">
        <v>2013</v>
      </c>
      <c r="N12" s="407"/>
      <c r="O12" s="407"/>
      <c r="P12" s="407"/>
      <c r="Q12" s="407"/>
      <c r="R12" s="407">
        <v>2014</v>
      </c>
      <c r="S12" s="407"/>
      <c r="T12" s="407"/>
      <c r="U12" s="407"/>
      <c r="V12" s="407"/>
      <c r="W12" s="407">
        <v>2015</v>
      </c>
      <c r="X12" s="407"/>
      <c r="Y12" s="407"/>
      <c r="Z12" s="407"/>
      <c r="AA12" s="407"/>
      <c r="AB12" s="407">
        <v>2016</v>
      </c>
      <c r="AC12" s="407"/>
      <c r="AD12" s="407"/>
      <c r="AE12" s="407"/>
      <c r="AF12" s="407"/>
      <c r="AG12" s="398" t="s">
        <v>5</v>
      </c>
      <c r="AH12" s="398" t="s">
        <v>6</v>
      </c>
      <c r="AI12" s="398" t="s">
        <v>7</v>
      </c>
      <c r="AJ12" s="398" t="s">
        <v>8</v>
      </c>
      <c r="AK12" s="398"/>
      <c r="AL12" s="398"/>
      <c r="AM12" s="401"/>
      <c r="AN12" s="401"/>
      <c r="AO12" s="401"/>
      <c r="AP12" s="401"/>
      <c r="AQ12" s="404"/>
    </row>
    <row r="13" spans="1:43" s="3" customFormat="1" ht="54" customHeight="1" thickBot="1" x14ac:dyDescent="0.25">
      <c r="A13" s="411"/>
      <c r="B13" s="399"/>
      <c r="C13" s="399"/>
      <c r="D13" s="399"/>
      <c r="E13" s="399"/>
      <c r="F13" s="399"/>
      <c r="G13" s="399"/>
      <c r="H13" s="399"/>
      <c r="I13" s="399"/>
      <c r="J13" s="69" t="s">
        <v>7</v>
      </c>
      <c r="K13" s="69" t="s">
        <v>8</v>
      </c>
      <c r="L13" s="69" t="s">
        <v>31</v>
      </c>
      <c r="M13" s="69" t="s">
        <v>5</v>
      </c>
      <c r="N13" s="69" t="s">
        <v>6</v>
      </c>
      <c r="O13" s="69" t="s">
        <v>7</v>
      </c>
      <c r="P13" s="69" t="s">
        <v>8</v>
      </c>
      <c r="Q13" s="69" t="s">
        <v>31</v>
      </c>
      <c r="R13" s="69" t="s">
        <v>5</v>
      </c>
      <c r="S13" s="69" t="s">
        <v>6</v>
      </c>
      <c r="T13" s="69" t="s">
        <v>7</v>
      </c>
      <c r="U13" s="69" t="s">
        <v>8</v>
      </c>
      <c r="V13" s="69" t="s">
        <v>31</v>
      </c>
      <c r="W13" s="69" t="s">
        <v>5</v>
      </c>
      <c r="X13" s="69" t="s">
        <v>6</v>
      </c>
      <c r="Y13" s="69" t="s">
        <v>7</v>
      </c>
      <c r="Z13" s="69" t="s">
        <v>8</v>
      </c>
      <c r="AA13" s="69" t="s">
        <v>31</v>
      </c>
      <c r="AB13" s="69" t="s">
        <v>5</v>
      </c>
      <c r="AC13" s="69" t="s">
        <v>6</v>
      </c>
      <c r="AD13" s="69" t="s">
        <v>7</v>
      </c>
      <c r="AE13" s="69" t="s">
        <v>8</v>
      </c>
      <c r="AF13" s="69" t="s">
        <v>31</v>
      </c>
      <c r="AG13" s="399"/>
      <c r="AH13" s="399"/>
      <c r="AI13" s="399"/>
      <c r="AJ13" s="399"/>
      <c r="AK13" s="399"/>
      <c r="AL13" s="399"/>
      <c r="AM13" s="402"/>
      <c r="AN13" s="402"/>
      <c r="AO13" s="402"/>
      <c r="AP13" s="402"/>
      <c r="AQ13" s="405"/>
    </row>
    <row r="14" spans="1:43" s="3" customFormat="1" ht="167.25" customHeight="1" x14ac:dyDescent="0.2">
      <c r="A14" s="408">
        <v>184</v>
      </c>
      <c r="B14" s="409" t="s">
        <v>126</v>
      </c>
      <c r="C14" s="78">
        <v>316</v>
      </c>
      <c r="D14" s="22" t="s">
        <v>127</v>
      </c>
      <c r="E14" s="18">
        <v>332</v>
      </c>
      <c r="F14" s="23" t="s">
        <v>128</v>
      </c>
      <c r="G14" s="23" t="s">
        <v>132</v>
      </c>
      <c r="H14" s="18" t="s">
        <v>129</v>
      </c>
      <c r="I14" s="75">
        <v>100</v>
      </c>
      <c r="J14" s="76">
        <v>10</v>
      </c>
      <c r="K14" s="75">
        <v>10</v>
      </c>
      <c r="L14" s="75">
        <v>10</v>
      </c>
      <c r="M14" s="76">
        <v>30</v>
      </c>
      <c r="N14" s="76">
        <v>30</v>
      </c>
      <c r="O14" s="76">
        <v>30</v>
      </c>
      <c r="P14" s="75">
        <v>30</v>
      </c>
      <c r="Q14" s="27">
        <v>30</v>
      </c>
      <c r="R14" s="76">
        <v>60</v>
      </c>
      <c r="S14" s="76">
        <v>60</v>
      </c>
      <c r="T14" s="76">
        <v>60</v>
      </c>
      <c r="U14" s="75">
        <v>60</v>
      </c>
      <c r="V14" s="75"/>
      <c r="W14" s="213">
        <v>90</v>
      </c>
      <c r="X14" s="213">
        <v>90</v>
      </c>
      <c r="Y14" s="76">
        <v>90</v>
      </c>
      <c r="Z14" s="75"/>
      <c r="AA14" s="75"/>
      <c r="AB14" s="213">
        <v>100</v>
      </c>
      <c r="AC14" s="76"/>
      <c r="AD14" s="76"/>
      <c r="AE14" s="75"/>
      <c r="AF14" s="75"/>
      <c r="AG14" s="271">
        <v>65</v>
      </c>
      <c r="AH14" s="27">
        <v>74</v>
      </c>
      <c r="AI14" s="27">
        <v>83</v>
      </c>
      <c r="AJ14" s="27"/>
      <c r="AK14" s="334">
        <f>AH14/W14</f>
        <v>0.82222222222222219</v>
      </c>
      <c r="AL14" s="335">
        <f>AH14/I14</f>
        <v>0.74</v>
      </c>
      <c r="AM14" s="328" t="s">
        <v>235</v>
      </c>
      <c r="AN14" s="315" t="s">
        <v>236</v>
      </c>
      <c r="AO14" s="315" t="s">
        <v>121</v>
      </c>
      <c r="AP14" s="328" t="s">
        <v>237</v>
      </c>
      <c r="AQ14" s="328" t="s">
        <v>231</v>
      </c>
    </row>
    <row r="15" spans="1:43" s="3" customFormat="1" ht="167.25" customHeight="1" x14ac:dyDescent="0.2">
      <c r="A15" s="408"/>
      <c r="B15" s="409"/>
      <c r="C15" s="408">
        <v>320</v>
      </c>
      <c r="D15" s="409" t="s">
        <v>130</v>
      </c>
      <c r="E15" s="18">
        <v>337</v>
      </c>
      <c r="F15" s="23" t="s">
        <v>131</v>
      </c>
      <c r="G15" s="23" t="s">
        <v>132</v>
      </c>
      <c r="H15" s="18" t="s">
        <v>129</v>
      </c>
      <c r="I15" s="75">
        <v>50</v>
      </c>
      <c r="J15" s="76">
        <v>10</v>
      </c>
      <c r="K15" s="75">
        <v>10</v>
      </c>
      <c r="L15" s="77">
        <v>8.6999999999999993</v>
      </c>
      <c r="M15" s="76">
        <v>30</v>
      </c>
      <c r="N15" s="76">
        <v>30</v>
      </c>
      <c r="O15" s="76">
        <v>30</v>
      </c>
      <c r="P15" s="75">
        <v>30</v>
      </c>
      <c r="Q15" s="77">
        <v>30</v>
      </c>
      <c r="R15" s="76">
        <v>35</v>
      </c>
      <c r="S15" s="76">
        <v>35</v>
      </c>
      <c r="T15" s="76">
        <v>35</v>
      </c>
      <c r="U15" s="75">
        <v>35</v>
      </c>
      <c r="V15" s="75"/>
      <c r="W15" s="214">
        <v>45</v>
      </c>
      <c r="X15" s="214">
        <v>45</v>
      </c>
      <c r="Y15" s="76">
        <v>45</v>
      </c>
      <c r="Z15" s="75"/>
      <c r="AA15" s="75"/>
      <c r="AB15" s="214">
        <v>50</v>
      </c>
      <c r="AC15" s="76"/>
      <c r="AD15" s="76"/>
      <c r="AE15" s="75"/>
      <c r="AF15" s="75"/>
      <c r="AG15" s="272">
        <v>37</v>
      </c>
      <c r="AH15" s="75">
        <v>40</v>
      </c>
      <c r="AI15" s="75">
        <v>45</v>
      </c>
      <c r="AJ15" s="77"/>
      <c r="AK15" s="334">
        <f>AH15/W15</f>
        <v>0.88888888888888884</v>
      </c>
      <c r="AL15" s="335">
        <f>AH15/I15</f>
        <v>0.8</v>
      </c>
      <c r="AM15" s="329" t="s">
        <v>238</v>
      </c>
      <c r="AN15" s="316" t="s">
        <v>239</v>
      </c>
      <c r="AO15" s="330" t="s">
        <v>121</v>
      </c>
      <c r="AP15" s="317" t="s">
        <v>240</v>
      </c>
      <c r="AQ15" s="318" t="s">
        <v>241</v>
      </c>
    </row>
    <row r="16" spans="1:43" s="3" customFormat="1" ht="167.25" customHeight="1" x14ac:dyDescent="0.2">
      <c r="A16" s="408"/>
      <c r="B16" s="409"/>
      <c r="C16" s="408"/>
      <c r="D16" s="409"/>
      <c r="E16" s="18">
        <v>339</v>
      </c>
      <c r="F16" s="23" t="s">
        <v>133</v>
      </c>
      <c r="G16" s="18" t="s">
        <v>132</v>
      </c>
      <c r="H16" s="18" t="s">
        <v>129</v>
      </c>
      <c r="I16" s="75">
        <v>100</v>
      </c>
      <c r="J16" s="76">
        <v>0</v>
      </c>
      <c r="K16" s="75">
        <v>0</v>
      </c>
      <c r="L16" s="75">
        <v>0</v>
      </c>
      <c r="M16" s="76">
        <v>40</v>
      </c>
      <c r="N16" s="76">
        <v>40</v>
      </c>
      <c r="O16" s="76">
        <v>40</v>
      </c>
      <c r="P16" s="76">
        <v>40</v>
      </c>
      <c r="Q16" s="75">
        <v>10</v>
      </c>
      <c r="R16" s="76">
        <v>45</v>
      </c>
      <c r="S16" s="76">
        <v>45</v>
      </c>
      <c r="T16" s="76">
        <v>45</v>
      </c>
      <c r="U16" s="76">
        <v>45</v>
      </c>
      <c r="V16" s="75"/>
      <c r="W16" s="215">
        <v>0</v>
      </c>
      <c r="X16" s="215">
        <v>0</v>
      </c>
      <c r="Y16" s="215">
        <v>0</v>
      </c>
      <c r="Z16" s="76"/>
      <c r="AA16" s="75"/>
      <c r="AB16" s="215">
        <v>0</v>
      </c>
      <c r="AC16" s="76"/>
      <c r="AD16" s="76"/>
      <c r="AE16" s="76"/>
      <c r="AF16" s="75"/>
      <c r="AG16" s="233"/>
      <c r="AH16" s="75"/>
      <c r="AI16" s="75"/>
      <c r="AJ16" s="75"/>
      <c r="AK16" s="334">
        <v>0</v>
      </c>
      <c r="AL16" s="335">
        <v>0.23499999999999999</v>
      </c>
      <c r="AM16" s="319"/>
      <c r="AN16" s="320"/>
      <c r="AO16" s="320"/>
      <c r="AP16" s="321"/>
      <c r="AQ16" s="322"/>
    </row>
    <row r="17" spans="1:43" s="3" customFormat="1" ht="167.25" customHeight="1" x14ac:dyDescent="0.2">
      <c r="A17" s="408"/>
      <c r="B17" s="409"/>
      <c r="C17" s="18">
        <v>321</v>
      </c>
      <c r="D17" s="23" t="s">
        <v>134</v>
      </c>
      <c r="E17" s="18">
        <v>549</v>
      </c>
      <c r="F17" s="23" t="s">
        <v>135</v>
      </c>
      <c r="G17" s="18" t="s">
        <v>132</v>
      </c>
      <c r="H17" s="18" t="s">
        <v>120</v>
      </c>
      <c r="I17" s="75">
        <v>100</v>
      </c>
      <c r="J17" s="76">
        <v>100</v>
      </c>
      <c r="K17" s="75">
        <v>100</v>
      </c>
      <c r="L17" s="75">
        <v>100</v>
      </c>
      <c r="M17" s="76">
        <v>100</v>
      </c>
      <c r="N17" s="76">
        <v>100</v>
      </c>
      <c r="O17" s="76">
        <v>100</v>
      </c>
      <c r="P17" s="76">
        <v>100</v>
      </c>
      <c r="Q17" s="75">
        <v>100</v>
      </c>
      <c r="R17" s="76">
        <v>100</v>
      </c>
      <c r="S17" s="76">
        <v>100</v>
      </c>
      <c r="T17" s="76">
        <v>100</v>
      </c>
      <c r="U17" s="76">
        <v>100</v>
      </c>
      <c r="V17" s="75"/>
      <c r="W17" s="214">
        <v>100</v>
      </c>
      <c r="X17" s="214">
        <v>100</v>
      </c>
      <c r="Y17" s="76">
        <v>100</v>
      </c>
      <c r="Z17" s="76"/>
      <c r="AA17" s="75"/>
      <c r="AB17" s="214">
        <v>100</v>
      </c>
      <c r="AC17" s="76"/>
      <c r="AD17" s="76"/>
      <c r="AE17" s="76"/>
      <c r="AF17" s="75"/>
      <c r="AG17" s="234">
        <v>100</v>
      </c>
      <c r="AH17" s="75">
        <v>100</v>
      </c>
      <c r="AI17" s="75">
        <v>100</v>
      </c>
      <c r="AJ17" s="75"/>
      <c r="AK17" s="334">
        <f>AH17/X17</f>
        <v>1</v>
      </c>
      <c r="AL17" s="335">
        <v>0.8</v>
      </c>
      <c r="AM17" s="331" t="s">
        <v>242</v>
      </c>
      <c r="AN17" s="323" t="s">
        <v>212</v>
      </c>
      <c r="AO17" s="323" t="s">
        <v>121</v>
      </c>
      <c r="AP17" s="324" t="s">
        <v>243</v>
      </c>
      <c r="AQ17" s="325" t="s">
        <v>139</v>
      </c>
    </row>
    <row r="18" spans="1:43" s="3" customFormat="1" ht="167.25" customHeight="1" x14ac:dyDescent="0.2">
      <c r="A18" s="70">
        <v>185</v>
      </c>
      <c r="B18" s="71" t="s">
        <v>136</v>
      </c>
      <c r="C18" s="73">
        <v>322</v>
      </c>
      <c r="D18" s="71" t="s">
        <v>137</v>
      </c>
      <c r="E18" s="55">
        <v>341</v>
      </c>
      <c r="F18" s="56" t="s">
        <v>138</v>
      </c>
      <c r="G18" s="55" t="s">
        <v>132</v>
      </c>
      <c r="H18" s="55" t="s">
        <v>129</v>
      </c>
      <c r="I18" s="74">
        <v>100</v>
      </c>
      <c r="J18" s="57">
        <v>15</v>
      </c>
      <c r="K18" s="58">
        <v>15</v>
      </c>
      <c r="L18" s="72">
        <v>14.1</v>
      </c>
      <c r="M18" s="58">
        <v>35</v>
      </c>
      <c r="N18" s="58">
        <v>35</v>
      </c>
      <c r="O18" s="58">
        <v>35</v>
      </c>
      <c r="P18" s="58">
        <v>35</v>
      </c>
      <c r="Q18" s="77">
        <v>35</v>
      </c>
      <c r="R18" s="58">
        <v>65</v>
      </c>
      <c r="S18" s="58">
        <v>65</v>
      </c>
      <c r="T18" s="58">
        <v>65</v>
      </c>
      <c r="U18" s="58">
        <v>65</v>
      </c>
      <c r="V18" s="57"/>
      <c r="W18" s="216">
        <v>85</v>
      </c>
      <c r="X18" s="216">
        <v>85</v>
      </c>
      <c r="Y18" s="58">
        <v>85</v>
      </c>
      <c r="Z18" s="58"/>
      <c r="AA18" s="57"/>
      <c r="AB18" s="216">
        <v>100</v>
      </c>
      <c r="AC18" s="58"/>
      <c r="AD18" s="58"/>
      <c r="AE18" s="58"/>
      <c r="AF18" s="57"/>
      <c r="AG18" s="235">
        <v>68</v>
      </c>
      <c r="AH18" s="77">
        <v>75</v>
      </c>
      <c r="AI18" s="77">
        <v>80.599999999999994</v>
      </c>
      <c r="AJ18" s="77"/>
      <c r="AK18" s="68">
        <f>AH18/X18</f>
        <v>0.88235294117647056</v>
      </c>
      <c r="AL18" s="236">
        <f>AH18/I18</f>
        <v>0.75</v>
      </c>
      <c r="AM18" s="326" t="s">
        <v>244</v>
      </c>
      <c r="AN18" s="315" t="s">
        <v>213</v>
      </c>
      <c r="AO18" s="315" t="s">
        <v>211</v>
      </c>
      <c r="AP18" s="332" t="s">
        <v>245</v>
      </c>
      <c r="AQ18" s="332" t="s">
        <v>233</v>
      </c>
    </row>
    <row r="19" spans="1:43" ht="90.75" customHeight="1" thickBot="1" x14ac:dyDescent="0.3">
      <c r="A19" s="35"/>
      <c r="B19" s="36"/>
      <c r="C19" s="412" t="s">
        <v>115</v>
      </c>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4"/>
    </row>
  </sheetData>
  <mergeCells count="46">
    <mergeCell ref="C19:AQ19"/>
    <mergeCell ref="A2:F5"/>
    <mergeCell ref="A10:B10"/>
    <mergeCell ref="G2:AQ2"/>
    <mergeCell ref="G3:AQ3"/>
    <mergeCell ref="P8:AQ8"/>
    <mergeCell ref="G4:O4"/>
    <mergeCell ref="C10:D10"/>
    <mergeCell ref="A7:O7"/>
    <mergeCell ref="A8:O8"/>
    <mergeCell ref="P7:AQ7"/>
    <mergeCell ref="AO10:AO13"/>
    <mergeCell ref="P4:AQ4"/>
    <mergeCell ref="G5:O5"/>
    <mergeCell ref="AB12:AF12"/>
    <mergeCell ref="J11:AF11"/>
    <mergeCell ref="A14:A17"/>
    <mergeCell ref="B14:B17"/>
    <mergeCell ref="AG12:AG13"/>
    <mergeCell ref="AH12:AH13"/>
    <mergeCell ref="A11:A13"/>
    <mergeCell ref="B11:B13"/>
    <mergeCell ref="C11:C13"/>
    <mergeCell ref="C15:C16"/>
    <mergeCell ref="D11:D13"/>
    <mergeCell ref="AG11:AJ11"/>
    <mergeCell ref="J12:L12"/>
    <mergeCell ref="M12:Q12"/>
    <mergeCell ref="E11:E13"/>
    <mergeCell ref="D15:D16"/>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M10:AM13"/>
    <mergeCell ref="E10:AJ10"/>
  </mergeCells>
  <phoneticPr fontId="9" type="noConversion"/>
  <dataValidations count="2">
    <dataValidation type="list" allowBlank="1" showInputMessage="1" showErrorMessage="1" sqref="H15:H18" xr:uid="{00000000-0002-0000-0000-000000000000}">
      <formula1>$AS$13:$AS$16</formula1>
    </dataValidation>
    <dataValidation type="list" allowBlank="1" showInputMessage="1" showErrorMessage="1" sqref="H14" xr:uid="{00000000-0002-0000-0000-000001000000}">
      <formula1>$AS$14:$AS$18</formula1>
    </dataValidation>
  </dataValidations>
  <printOptions horizontalCentered="1" verticalCentered="1"/>
  <pageMargins left="0" right="0" top="0.55118110236220474" bottom="0" header="0.31496062992125984" footer="0.31496062992125984"/>
  <pageSetup scale="41" fitToWidth="2"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90"/>
  <sheetViews>
    <sheetView view="pageBreakPreview" topLeftCell="C4" zoomScale="69" zoomScaleNormal="10" zoomScaleSheetLayoutView="69" workbookViewId="0">
      <pane xSplit="5" ySplit="5" topLeftCell="AH70" activePane="bottomRight" state="frozen"/>
      <selection activeCell="C4" sqref="C4"/>
      <selection pane="topRight" activeCell="H4" sqref="H4"/>
      <selection pane="bottomLeft" activeCell="C9" sqref="C9"/>
      <selection pane="bottomRight" activeCell="AL69" sqref="AL69:AL74"/>
    </sheetView>
  </sheetViews>
  <sheetFormatPr baseColWidth="10" defaultRowHeight="15.75" x14ac:dyDescent="0.25"/>
  <cols>
    <col min="1" max="1" width="12.85546875" style="1" customWidth="1"/>
    <col min="2" max="2" width="12.42578125" style="1" customWidth="1"/>
    <col min="3" max="3" width="25.140625" style="1" customWidth="1"/>
    <col min="4" max="4" width="17.85546875" style="7" customWidth="1"/>
    <col min="5" max="5" width="16.140625" style="7" hidden="1" customWidth="1"/>
    <col min="6" max="6" width="14.140625" style="7" hidden="1" customWidth="1"/>
    <col min="7" max="7" width="13.85546875" style="24" customWidth="1"/>
    <col min="8" max="8" width="16.28515625" style="8" customWidth="1"/>
    <col min="9" max="9" width="13.42578125" style="8" customWidth="1"/>
    <col min="10" max="10" width="18.140625" style="8" customWidth="1"/>
    <col min="11" max="11" width="18.28515625" style="8" customWidth="1"/>
    <col min="12" max="14" width="16.85546875" style="8" customWidth="1"/>
    <col min="15" max="15" width="16.85546875" style="8" bestFit="1" customWidth="1"/>
    <col min="16" max="16" width="18.28515625" style="8" customWidth="1"/>
    <col min="17" max="17" width="18.42578125" style="8" customWidth="1"/>
    <col min="18" max="20" width="15.5703125" style="8" customWidth="1"/>
    <col min="21" max="21" width="15.28515625" style="8" customWidth="1"/>
    <col min="22" max="24" width="16.140625" style="8" customWidth="1"/>
    <col min="25" max="25" width="16.28515625" style="8" customWidth="1"/>
    <col min="26" max="26" width="18.28515625" style="8" customWidth="1"/>
    <col min="27" max="30" width="16.28515625" style="8" customWidth="1"/>
    <col min="31" max="31" width="18.28515625" style="8" customWidth="1"/>
    <col min="32" max="32" width="19" style="1" bestFit="1" customWidth="1"/>
    <col min="33" max="33" width="23.28515625" style="1" customWidth="1"/>
    <col min="34" max="35" width="23.28515625" style="19" customWidth="1"/>
    <col min="36" max="36" width="13.42578125" style="1" customWidth="1"/>
    <col min="37" max="37" width="13.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44" width="11.42578125" style="1"/>
    <col min="45" max="45" width="15.5703125" style="1" bestFit="1" customWidth="1"/>
    <col min="46" max="16384" width="11.42578125" style="1"/>
  </cols>
  <sheetData>
    <row r="1" spans="1:44" ht="38.25" customHeight="1" x14ac:dyDescent="0.25">
      <c r="A1" s="515"/>
      <c r="B1" s="516"/>
      <c r="C1" s="516"/>
      <c r="D1" s="516"/>
      <c r="E1" s="516"/>
      <c r="F1" s="527" t="s">
        <v>0</v>
      </c>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9"/>
    </row>
    <row r="2" spans="1:44" ht="30.75" customHeight="1" x14ac:dyDescent="0.25">
      <c r="A2" s="517"/>
      <c r="B2" s="518"/>
      <c r="C2" s="518"/>
      <c r="D2" s="518"/>
      <c r="E2" s="518"/>
      <c r="F2" s="521" t="s">
        <v>117</v>
      </c>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3"/>
    </row>
    <row r="3" spans="1:44" ht="27.75" customHeight="1" x14ac:dyDescent="0.25">
      <c r="A3" s="517"/>
      <c r="B3" s="518"/>
      <c r="C3" s="518"/>
      <c r="D3" s="518"/>
      <c r="E3" s="518"/>
      <c r="F3" s="396" t="s">
        <v>1</v>
      </c>
      <c r="G3" s="396"/>
      <c r="H3" s="396"/>
      <c r="I3" s="396"/>
      <c r="J3" s="396"/>
      <c r="K3" s="396"/>
      <c r="L3" s="396"/>
      <c r="M3" s="396"/>
      <c r="N3" s="396"/>
      <c r="O3" s="521" t="s">
        <v>122</v>
      </c>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3"/>
    </row>
    <row r="4" spans="1:44" ht="26.25" customHeight="1" thickBot="1" x14ac:dyDescent="0.3">
      <c r="A4" s="519"/>
      <c r="B4" s="520"/>
      <c r="C4" s="520"/>
      <c r="D4" s="520"/>
      <c r="E4" s="520"/>
      <c r="F4" s="428" t="s">
        <v>3</v>
      </c>
      <c r="G4" s="428"/>
      <c r="H4" s="428"/>
      <c r="I4" s="428"/>
      <c r="J4" s="428"/>
      <c r="K4" s="428"/>
      <c r="L4" s="428"/>
      <c r="M4" s="428"/>
      <c r="N4" s="428"/>
      <c r="O4" s="524" t="s">
        <v>123</v>
      </c>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6"/>
    </row>
    <row r="5" spans="1:44" ht="14.25" customHeight="1" thickBot="1" x14ac:dyDescent="0.3">
      <c r="AI5" s="25"/>
    </row>
    <row r="6" spans="1:44" s="37" customFormat="1" ht="53.25" customHeight="1" x14ac:dyDescent="0.25">
      <c r="A6" s="421" t="s">
        <v>67</v>
      </c>
      <c r="B6" s="406" t="s">
        <v>77</v>
      </c>
      <c r="C6" s="406"/>
      <c r="D6" s="406"/>
      <c r="E6" s="406" t="s">
        <v>81</v>
      </c>
      <c r="F6" s="406" t="s">
        <v>82</v>
      </c>
      <c r="G6" s="406" t="s">
        <v>83</v>
      </c>
      <c r="H6" s="406" t="s">
        <v>84</v>
      </c>
      <c r="I6" s="472" t="s">
        <v>85</v>
      </c>
      <c r="J6" s="473"/>
      <c r="K6" s="473"/>
      <c r="L6" s="473"/>
      <c r="M6" s="473"/>
      <c r="N6" s="473"/>
      <c r="O6" s="473"/>
      <c r="P6" s="473"/>
      <c r="Q6" s="473"/>
      <c r="R6" s="473"/>
      <c r="S6" s="473"/>
      <c r="T6" s="473"/>
      <c r="U6" s="473"/>
      <c r="V6" s="473"/>
      <c r="W6" s="473"/>
      <c r="X6" s="473"/>
      <c r="Y6" s="473"/>
      <c r="Z6" s="473"/>
      <c r="AA6" s="473"/>
      <c r="AB6" s="473"/>
      <c r="AC6" s="473"/>
      <c r="AD6" s="473"/>
      <c r="AE6" s="474"/>
      <c r="AF6" s="406" t="s">
        <v>86</v>
      </c>
      <c r="AG6" s="406"/>
      <c r="AH6" s="406"/>
      <c r="AI6" s="406"/>
      <c r="AJ6" s="406" t="s">
        <v>88</v>
      </c>
      <c r="AK6" s="406" t="s">
        <v>89</v>
      </c>
      <c r="AL6" s="406" t="s">
        <v>90</v>
      </c>
      <c r="AM6" s="406" t="s">
        <v>91</v>
      </c>
      <c r="AN6" s="406" t="s">
        <v>92</v>
      </c>
      <c r="AO6" s="406" t="s">
        <v>93</v>
      </c>
      <c r="AP6" s="531" t="s">
        <v>94</v>
      </c>
    </row>
    <row r="7" spans="1:44" s="37" customFormat="1" ht="53.25" customHeight="1" x14ac:dyDescent="0.25">
      <c r="A7" s="410"/>
      <c r="B7" s="398"/>
      <c r="C7" s="398"/>
      <c r="D7" s="398"/>
      <c r="E7" s="398"/>
      <c r="F7" s="398"/>
      <c r="G7" s="398"/>
      <c r="H7" s="398"/>
      <c r="I7" s="407">
        <v>2012</v>
      </c>
      <c r="J7" s="407"/>
      <c r="K7" s="407"/>
      <c r="L7" s="407">
        <v>2013</v>
      </c>
      <c r="M7" s="407"/>
      <c r="N7" s="407"/>
      <c r="O7" s="407"/>
      <c r="P7" s="407"/>
      <c r="Q7" s="407">
        <v>2014</v>
      </c>
      <c r="R7" s="407"/>
      <c r="S7" s="407"/>
      <c r="T7" s="407"/>
      <c r="U7" s="407"/>
      <c r="V7" s="431">
        <v>2015</v>
      </c>
      <c r="W7" s="432"/>
      <c r="X7" s="432"/>
      <c r="Y7" s="432"/>
      <c r="Z7" s="433"/>
      <c r="AA7" s="431">
        <v>2016</v>
      </c>
      <c r="AB7" s="432"/>
      <c r="AC7" s="432"/>
      <c r="AD7" s="432"/>
      <c r="AE7" s="433"/>
      <c r="AF7" s="407" t="s">
        <v>87</v>
      </c>
      <c r="AG7" s="407"/>
      <c r="AH7" s="407"/>
      <c r="AI7" s="407"/>
      <c r="AJ7" s="398"/>
      <c r="AK7" s="398"/>
      <c r="AL7" s="398"/>
      <c r="AM7" s="398"/>
      <c r="AN7" s="398"/>
      <c r="AO7" s="398"/>
      <c r="AP7" s="532"/>
    </row>
    <row r="8" spans="1:44" s="37" customFormat="1" ht="55.5" customHeight="1" thickBot="1" x14ac:dyDescent="0.3">
      <c r="A8" s="530"/>
      <c r="B8" s="54" t="s">
        <v>78</v>
      </c>
      <c r="C8" s="53" t="s">
        <v>79</v>
      </c>
      <c r="D8" s="67" t="s">
        <v>80</v>
      </c>
      <c r="E8" s="475"/>
      <c r="F8" s="475"/>
      <c r="G8" s="475"/>
      <c r="H8" s="534"/>
      <c r="I8" s="53" t="s">
        <v>7</v>
      </c>
      <c r="J8" s="53" t="s">
        <v>8</v>
      </c>
      <c r="K8" s="53" t="s">
        <v>31</v>
      </c>
      <c r="L8" s="53" t="s">
        <v>5</v>
      </c>
      <c r="M8" s="53" t="s">
        <v>6</v>
      </c>
      <c r="N8" s="53" t="s">
        <v>7</v>
      </c>
      <c r="O8" s="53" t="s">
        <v>8</v>
      </c>
      <c r="P8" s="53" t="s">
        <v>31</v>
      </c>
      <c r="Q8" s="53" t="s">
        <v>5</v>
      </c>
      <c r="R8" s="53" t="s">
        <v>6</v>
      </c>
      <c r="S8" s="53" t="s">
        <v>7</v>
      </c>
      <c r="T8" s="53" t="s">
        <v>8</v>
      </c>
      <c r="U8" s="53" t="s">
        <v>31</v>
      </c>
      <c r="V8" s="53" t="s">
        <v>5</v>
      </c>
      <c r="W8" s="53" t="s">
        <v>6</v>
      </c>
      <c r="X8" s="53" t="s">
        <v>7</v>
      </c>
      <c r="Y8" s="53" t="s">
        <v>8</v>
      </c>
      <c r="Z8" s="54" t="s">
        <v>31</v>
      </c>
      <c r="AA8" s="54" t="s">
        <v>5</v>
      </c>
      <c r="AB8" s="54" t="s">
        <v>6</v>
      </c>
      <c r="AC8" s="54" t="s">
        <v>7</v>
      </c>
      <c r="AD8" s="54" t="s">
        <v>8</v>
      </c>
      <c r="AE8" s="53" t="s">
        <v>31</v>
      </c>
      <c r="AF8" s="53" t="s">
        <v>5</v>
      </c>
      <c r="AG8" s="53" t="s">
        <v>6</v>
      </c>
      <c r="AH8" s="53" t="s">
        <v>7</v>
      </c>
      <c r="AI8" s="53" t="s">
        <v>8</v>
      </c>
      <c r="AJ8" s="475"/>
      <c r="AK8" s="475"/>
      <c r="AL8" s="475"/>
      <c r="AM8" s="475"/>
      <c r="AN8" s="475"/>
      <c r="AO8" s="475"/>
      <c r="AP8" s="533"/>
    </row>
    <row r="9" spans="1:44" s="5" customFormat="1" ht="61.5" customHeight="1" x14ac:dyDescent="0.25">
      <c r="A9" s="507" t="s">
        <v>142</v>
      </c>
      <c r="B9" s="476">
        <v>1</v>
      </c>
      <c r="C9" s="477" t="s">
        <v>170</v>
      </c>
      <c r="D9" s="435" t="s">
        <v>129</v>
      </c>
      <c r="E9" s="577" t="s">
        <v>141</v>
      </c>
      <c r="F9" s="577">
        <v>184</v>
      </c>
      <c r="G9" s="48" t="s">
        <v>9</v>
      </c>
      <c r="H9" s="52">
        <v>100</v>
      </c>
      <c r="I9" s="89">
        <v>10</v>
      </c>
      <c r="J9" s="89">
        <v>10</v>
      </c>
      <c r="K9" s="89">
        <v>10</v>
      </c>
      <c r="L9" s="52">
        <v>30</v>
      </c>
      <c r="M9" s="52">
        <v>30</v>
      </c>
      <c r="N9" s="52">
        <v>30</v>
      </c>
      <c r="O9" s="52">
        <v>30</v>
      </c>
      <c r="P9" s="115">
        <v>30</v>
      </c>
      <c r="Q9" s="52">
        <v>60</v>
      </c>
      <c r="R9" s="52">
        <v>60</v>
      </c>
      <c r="S9" s="52">
        <v>60</v>
      </c>
      <c r="T9" s="52">
        <v>60</v>
      </c>
      <c r="U9" s="52">
        <v>60</v>
      </c>
      <c r="V9" s="30">
        <v>90</v>
      </c>
      <c r="W9" s="52">
        <v>90</v>
      </c>
      <c r="X9" s="52">
        <v>90</v>
      </c>
      <c r="Y9" s="52"/>
      <c r="Z9" s="52"/>
      <c r="AA9" s="52">
        <v>100</v>
      </c>
      <c r="AB9" s="52"/>
      <c r="AC9" s="52"/>
      <c r="AD9" s="52"/>
      <c r="AE9" s="52"/>
      <c r="AF9" s="237">
        <v>66</v>
      </c>
      <c r="AG9" s="174">
        <v>75</v>
      </c>
      <c r="AH9" s="174">
        <v>84</v>
      </c>
      <c r="AI9" s="174"/>
      <c r="AJ9" s="292">
        <f>AG9/V9</f>
        <v>0.83333333333333337</v>
      </c>
      <c r="AK9" s="293"/>
      <c r="AL9" s="478" t="s">
        <v>246</v>
      </c>
      <c r="AM9" s="494" t="s">
        <v>213</v>
      </c>
      <c r="AN9" s="503" t="s">
        <v>121</v>
      </c>
      <c r="AO9" s="503" t="s">
        <v>247</v>
      </c>
      <c r="AP9" s="491" t="s">
        <v>248</v>
      </c>
    </row>
    <row r="10" spans="1:44" s="5" customFormat="1" ht="61.5" customHeight="1" x14ac:dyDescent="0.25">
      <c r="A10" s="508"/>
      <c r="B10" s="437"/>
      <c r="C10" s="440"/>
      <c r="D10" s="435"/>
      <c r="E10" s="578"/>
      <c r="F10" s="578"/>
      <c r="G10" s="45" t="s">
        <v>10</v>
      </c>
      <c r="H10" s="116">
        <f>K10+P10+U10+W10+AA10</f>
        <v>618886700</v>
      </c>
      <c r="I10" s="117">
        <v>60000000</v>
      </c>
      <c r="J10" s="117">
        <v>60000000</v>
      </c>
      <c r="K10" s="117">
        <v>60000000</v>
      </c>
      <c r="L10" s="116">
        <v>225070000</v>
      </c>
      <c r="M10" s="116">
        <v>225070000</v>
      </c>
      <c r="N10" s="116">
        <v>225070000</v>
      </c>
      <c r="O10" s="116">
        <v>225070000</v>
      </c>
      <c r="P10" s="116">
        <v>225070000</v>
      </c>
      <c r="Q10" s="116">
        <v>187070000</v>
      </c>
      <c r="R10" s="116">
        <v>187070000</v>
      </c>
      <c r="S10" s="116">
        <v>190130000</v>
      </c>
      <c r="T10" s="116">
        <v>55130000</v>
      </c>
      <c r="U10" s="116">
        <v>55130000</v>
      </c>
      <c r="V10" s="217">
        <v>167866700</v>
      </c>
      <c r="W10" s="116">
        <v>204650700</v>
      </c>
      <c r="X10" s="116">
        <v>204650700</v>
      </c>
      <c r="Y10" s="116"/>
      <c r="Z10" s="116"/>
      <c r="AA10" s="217">
        <v>74036000</v>
      </c>
      <c r="AB10" s="116"/>
      <c r="AC10" s="116"/>
      <c r="AD10" s="116"/>
      <c r="AE10" s="116"/>
      <c r="AF10" s="253">
        <v>67866700</v>
      </c>
      <c r="AG10" s="175">
        <v>200736700</v>
      </c>
      <c r="AH10" s="94">
        <v>200736700</v>
      </c>
      <c r="AI10" s="176"/>
      <c r="AJ10" s="294">
        <f>AG10/W10</f>
        <v>0.98087472947808141</v>
      </c>
      <c r="AK10" s="295">
        <f>(K10+P10+U10+AG10)/H10</f>
        <v>0.87404802850020857</v>
      </c>
      <c r="AL10" s="479"/>
      <c r="AM10" s="495"/>
      <c r="AN10" s="504"/>
      <c r="AO10" s="504"/>
      <c r="AP10" s="492"/>
    </row>
    <row r="11" spans="1:44" s="5" customFormat="1" ht="46.5" customHeight="1" x14ac:dyDescent="0.25">
      <c r="A11" s="508"/>
      <c r="B11" s="437"/>
      <c r="C11" s="440"/>
      <c r="D11" s="435"/>
      <c r="E11" s="578"/>
      <c r="F11" s="578"/>
      <c r="G11" s="45" t="s">
        <v>11</v>
      </c>
      <c r="H11" s="121"/>
      <c r="I11" s="162"/>
      <c r="J11" s="162"/>
      <c r="K11" s="162"/>
      <c r="L11" s="121"/>
      <c r="M11" s="121"/>
      <c r="N11" s="121"/>
      <c r="O11" s="121"/>
      <c r="P11" s="120"/>
      <c r="Q11" s="121"/>
      <c r="R11" s="121"/>
      <c r="S11" s="121"/>
      <c r="T11" s="121"/>
      <c r="U11" s="121"/>
      <c r="V11" s="121"/>
      <c r="W11" s="121"/>
      <c r="X11" s="121"/>
      <c r="Y11" s="121"/>
      <c r="Z11" s="121"/>
      <c r="AA11" s="121"/>
      <c r="AB11" s="121"/>
      <c r="AC11" s="121"/>
      <c r="AD11" s="121"/>
      <c r="AE11" s="121"/>
      <c r="AF11" s="238"/>
      <c r="AG11" s="177"/>
      <c r="AH11" s="178"/>
      <c r="AI11" s="179"/>
      <c r="AJ11" s="296"/>
      <c r="AK11" s="297"/>
      <c r="AL11" s="479"/>
      <c r="AM11" s="495"/>
      <c r="AN11" s="504"/>
      <c r="AO11" s="504"/>
      <c r="AP11" s="492"/>
    </row>
    <row r="12" spans="1:44" s="5" customFormat="1" ht="52.5" customHeight="1" x14ac:dyDescent="0.2">
      <c r="A12" s="508"/>
      <c r="B12" s="437"/>
      <c r="C12" s="440"/>
      <c r="D12" s="435"/>
      <c r="E12" s="578"/>
      <c r="F12" s="578"/>
      <c r="G12" s="45" t="s">
        <v>12</v>
      </c>
      <c r="H12" s="121"/>
      <c r="I12" s="162"/>
      <c r="J12" s="162"/>
      <c r="K12" s="162"/>
      <c r="L12" s="121"/>
      <c r="M12" s="121"/>
      <c r="N12" s="121"/>
      <c r="O12" s="121"/>
      <c r="P12" s="121"/>
      <c r="Q12" s="121">
        <v>58304333</v>
      </c>
      <c r="R12" s="121">
        <v>58304333</v>
      </c>
      <c r="S12" s="121">
        <v>58304333</v>
      </c>
      <c r="T12" s="121">
        <v>58304333</v>
      </c>
      <c r="U12" s="121">
        <v>58304333</v>
      </c>
      <c r="V12" s="218">
        <v>18880000</v>
      </c>
      <c r="W12" s="121">
        <v>18880000</v>
      </c>
      <c r="X12" s="121">
        <v>18880000</v>
      </c>
      <c r="Y12" s="121"/>
      <c r="Z12" s="121"/>
      <c r="AA12" s="121"/>
      <c r="AB12" s="121"/>
      <c r="AC12" s="121"/>
      <c r="AD12" s="121"/>
      <c r="AE12" s="121"/>
      <c r="AF12" s="239">
        <v>3880000</v>
      </c>
      <c r="AG12" s="177">
        <v>18880000</v>
      </c>
      <c r="AH12" s="178">
        <v>18880000</v>
      </c>
      <c r="AI12" s="180"/>
      <c r="AJ12" s="298"/>
      <c r="AK12" s="297"/>
      <c r="AL12" s="479"/>
      <c r="AM12" s="495"/>
      <c r="AN12" s="504"/>
      <c r="AO12" s="504"/>
      <c r="AP12" s="492"/>
      <c r="AR12" s="3"/>
    </row>
    <row r="13" spans="1:44" s="5" customFormat="1" ht="61.5" customHeight="1" x14ac:dyDescent="0.2">
      <c r="A13" s="508"/>
      <c r="B13" s="437"/>
      <c r="C13" s="440"/>
      <c r="D13" s="435"/>
      <c r="E13" s="578"/>
      <c r="F13" s="578"/>
      <c r="G13" s="45" t="s">
        <v>13</v>
      </c>
      <c r="H13" s="31">
        <f t="shared" ref="H13:L14" si="0">+H9+H11</f>
        <v>100</v>
      </c>
      <c r="I13" s="87">
        <f t="shared" si="0"/>
        <v>10</v>
      </c>
      <c r="J13" s="87">
        <f t="shared" si="0"/>
        <v>10</v>
      </c>
      <c r="K13" s="87">
        <f t="shared" si="0"/>
        <v>10</v>
      </c>
      <c r="L13" s="31">
        <f t="shared" si="0"/>
        <v>30</v>
      </c>
      <c r="M13" s="31">
        <f t="shared" ref="M13:O13" si="1">+M9+M11</f>
        <v>30</v>
      </c>
      <c r="N13" s="31">
        <f t="shared" si="1"/>
        <v>30</v>
      </c>
      <c r="O13" s="31">
        <f t="shared" si="1"/>
        <v>30</v>
      </c>
      <c r="P13" s="31">
        <f t="shared" ref="P13" si="2">+P9+P11</f>
        <v>30</v>
      </c>
      <c r="Q13" s="31">
        <f t="shared" ref="Q13:Q14" si="3">+Q9+Q11</f>
        <v>60</v>
      </c>
      <c r="R13" s="31">
        <v>60</v>
      </c>
      <c r="S13" s="31">
        <v>60</v>
      </c>
      <c r="T13" s="31">
        <v>60</v>
      </c>
      <c r="U13" s="31">
        <v>60</v>
      </c>
      <c r="V13" s="31">
        <f t="shared" ref="V13:V14" si="4">+V9+V11</f>
        <v>90</v>
      </c>
      <c r="W13" s="31">
        <v>90</v>
      </c>
      <c r="X13" s="31">
        <v>90</v>
      </c>
      <c r="Y13" s="31"/>
      <c r="Z13" s="31"/>
      <c r="AA13" s="31">
        <v>100</v>
      </c>
      <c r="AB13" s="31"/>
      <c r="AC13" s="31"/>
      <c r="AD13" s="31"/>
      <c r="AE13" s="31"/>
      <c r="AF13" s="240">
        <f>+AF9+AF11</f>
        <v>66</v>
      </c>
      <c r="AG13" s="177">
        <v>75</v>
      </c>
      <c r="AH13" s="177">
        <v>84</v>
      </c>
      <c r="AI13" s="273"/>
      <c r="AJ13" s="294"/>
      <c r="AK13" s="299"/>
      <c r="AL13" s="479"/>
      <c r="AM13" s="495"/>
      <c r="AN13" s="504"/>
      <c r="AO13" s="504"/>
      <c r="AP13" s="492"/>
      <c r="AR13" s="3"/>
    </row>
    <row r="14" spans="1:44" s="5" customFormat="1" ht="61.5" customHeight="1" thickBot="1" x14ac:dyDescent="0.25">
      <c r="A14" s="508"/>
      <c r="B14" s="438"/>
      <c r="C14" s="441"/>
      <c r="D14" s="435"/>
      <c r="E14" s="578"/>
      <c r="F14" s="578"/>
      <c r="G14" s="46" t="s">
        <v>14</v>
      </c>
      <c r="H14" s="116">
        <f>+H10</f>
        <v>618886700</v>
      </c>
      <c r="I14" s="117">
        <f t="shared" si="0"/>
        <v>60000000</v>
      </c>
      <c r="J14" s="117">
        <f t="shared" si="0"/>
        <v>60000000</v>
      </c>
      <c r="K14" s="117">
        <f t="shared" si="0"/>
        <v>60000000</v>
      </c>
      <c r="L14" s="116">
        <f t="shared" si="0"/>
        <v>225070000</v>
      </c>
      <c r="M14" s="116">
        <f t="shared" ref="M14:O14" si="5">+M10+M12</f>
        <v>225070000</v>
      </c>
      <c r="N14" s="116">
        <f t="shared" si="5"/>
        <v>225070000</v>
      </c>
      <c r="O14" s="116">
        <f t="shared" si="5"/>
        <v>225070000</v>
      </c>
      <c r="P14" s="116">
        <f t="shared" ref="P14" si="6">+P10+P12</f>
        <v>225070000</v>
      </c>
      <c r="Q14" s="116">
        <f t="shared" si="3"/>
        <v>245374333</v>
      </c>
      <c r="R14" s="116">
        <v>245374333</v>
      </c>
      <c r="S14" s="116">
        <v>248434333</v>
      </c>
      <c r="T14" s="116">
        <v>113434333</v>
      </c>
      <c r="U14" s="116">
        <v>113434333</v>
      </c>
      <c r="V14" s="219">
        <f t="shared" si="4"/>
        <v>186746700</v>
      </c>
      <c r="W14" s="116">
        <v>223530700</v>
      </c>
      <c r="X14" s="116">
        <v>223530700</v>
      </c>
      <c r="Y14" s="116"/>
      <c r="Z14" s="116"/>
      <c r="AA14" s="217">
        <v>74036000</v>
      </c>
      <c r="AB14" s="116"/>
      <c r="AC14" s="116"/>
      <c r="AD14" s="116"/>
      <c r="AE14" s="116"/>
      <c r="AF14" s="241">
        <f>+AF10+AF12</f>
        <v>71746700</v>
      </c>
      <c r="AG14" s="181">
        <v>219616700</v>
      </c>
      <c r="AH14" s="181">
        <v>219616700</v>
      </c>
      <c r="AI14" s="274"/>
      <c r="AJ14" s="294"/>
      <c r="AK14" s="295"/>
      <c r="AL14" s="480"/>
      <c r="AM14" s="496"/>
      <c r="AN14" s="505"/>
      <c r="AO14" s="505"/>
      <c r="AP14" s="493"/>
      <c r="AR14" s="3"/>
    </row>
    <row r="15" spans="1:44" s="5" customFormat="1" ht="45" customHeight="1" x14ac:dyDescent="0.25">
      <c r="A15" s="508"/>
      <c r="B15" s="436">
        <v>2</v>
      </c>
      <c r="C15" s="439" t="s">
        <v>171</v>
      </c>
      <c r="D15" s="435" t="s">
        <v>129</v>
      </c>
      <c r="E15" s="578"/>
      <c r="F15" s="578"/>
      <c r="G15" s="48" t="s">
        <v>9</v>
      </c>
      <c r="H15" s="30">
        <v>100</v>
      </c>
      <c r="I15" s="90">
        <v>10</v>
      </c>
      <c r="J15" s="90">
        <v>10</v>
      </c>
      <c r="K15" s="90">
        <v>10</v>
      </c>
      <c r="L15" s="30">
        <v>30</v>
      </c>
      <c r="M15" s="30">
        <v>30</v>
      </c>
      <c r="N15" s="30">
        <v>30</v>
      </c>
      <c r="O15" s="30">
        <v>30</v>
      </c>
      <c r="P15" s="30">
        <v>30</v>
      </c>
      <c r="Q15" s="30">
        <v>60</v>
      </c>
      <c r="R15" s="30">
        <v>60</v>
      </c>
      <c r="S15" s="30">
        <v>60</v>
      </c>
      <c r="T15" s="30">
        <v>60</v>
      </c>
      <c r="U15" s="30">
        <v>57</v>
      </c>
      <c r="V15" s="26">
        <v>90</v>
      </c>
      <c r="W15" s="30">
        <v>90</v>
      </c>
      <c r="X15" s="30">
        <v>90</v>
      </c>
      <c r="Y15" s="30"/>
      <c r="Z15" s="30"/>
      <c r="AA15" s="30">
        <v>100</v>
      </c>
      <c r="AB15" s="30"/>
      <c r="AC15" s="30"/>
      <c r="AD15" s="30"/>
      <c r="AE15" s="30"/>
      <c r="AF15" s="237">
        <v>64</v>
      </c>
      <c r="AG15" s="182">
        <v>73</v>
      </c>
      <c r="AH15" s="183">
        <v>82</v>
      </c>
      <c r="AI15" s="174"/>
      <c r="AJ15" s="294">
        <f>AG15/W15</f>
        <v>0.81111111111111112</v>
      </c>
      <c r="AK15" s="295"/>
      <c r="AL15" s="506" t="s">
        <v>249</v>
      </c>
      <c r="AM15" s="434" t="s">
        <v>121</v>
      </c>
      <c r="AN15" s="434" t="s">
        <v>121</v>
      </c>
      <c r="AO15" s="497" t="s">
        <v>227</v>
      </c>
      <c r="AP15" s="500" t="s">
        <v>148</v>
      </c>
    </row>
    <row r="16" spans="1:44" s="5" customFormat="1" ht="36" customHeight="1" x14ac:dyDescent="0.25">
      <c r="A16" s="508"/>
      <c r="B16" s="437"/>
      <c r="C16" s="440"/>
      <c r="D16" s="435"/>
      <c r="E16" s="578"/>
      <c r="F16" s="578"/>
      <c r="G16" s="45" t="s">
        <v>10</v>
      </c>
      <c r="H16" s="116">
        <f>K16+P16+U16+W16+AA16</f>
        <v>1355132666</v>
      </c>
      <c r="I16" s="117">
        <v>54928333</v>
      </c>
      <c r="J16" s="117">
        <v>54928333</v>
      </c>
      <c r="K16" s="117">
        <v>54928333</v>
      </c>
      <c r="L16" s="116">
        <v>267580000</v>
      </c>
      <c r="M16" s="116">
        <v>267580000</v>
      </c>
      <c r="N16" s="116">
        <v>267580000</v>
      </c>
      <c r="O16" s="116">
        <v>267580000</v>
      </c>
      <c r="P16" s="116">
        <v>267580000</v>
      </c>
      <c r="Q16" s="116">
        <v>291310000</v>
      </c>
      <c r="R16" s="116">
        <v>312715000</v>
      </c>
      <c r="S16" s="116">
        <v>281850000</v>
      </c>
      <c r="T16" s="116">
        <v>285214333</v>
      </c>
      <c r="U16" s="116">
        <v>285214333</v>
      </c>
      <c r="V16" s="217">
        <v>310442000</v>
      </c>
      <c r="W16" s="116">
        <v>340442000</v>
      </c>
      <c r="X16" s="116">
        <v>340442000</v>
      </c>
      <c r="Y16" s="116"/>
      <c r="Z16" s="116"/>
      <c r="AA16" s="217">
        <v>406968000</v>
      </c>
      <c r="AB16" s="116"/>
      <c r="AC16" s="116"/>
      <c r="AD16" s="116"/>
      <c r="AE16" s="116"/>
      <c r="AF16" s="239">
        <v>307897900</v>
      </c>
      <c r="AG16" s="185">
        <v>324048300</v>
      </c>
      <c r="AH16" s="94">
        <v>324048300</v>
      </c>
      <c r="AI16" s="176"/>
      <c r="AJ16" s="294">
        <f>AG16/W16</f>
        <v>0.95184583570769765</v>
      </c>
      <c r="AK16" s="295">
        <f>AG16/W16</f>
        <v>0.95184583570769765</v>
      </c>
      <c r="AL16" s="498"/>
      <c r="AM16" s="429"/>
      <c r="AN16" s="429"/>
      <c r="AO16" s="498"/>
      <c r="AP16" s="501"/>
    </row>
    <row r="17" spans="1:42" s="5" customFormat="1" ht="40.5" customHeight="1" x14ac:dyDescent="0.25">
      <c r="A17" s="508"/>
      <c r="B17" s="437"/>
      <c r="C17" s="440"/>
      <c r="D17" s="435"/>
      <c r="E17" s="578"/>
      <c r="F17" s="578"/>
      <c r="G17" s="45" t="s">
        <v>11</v>
      </c>
      <c r="H17" s="121"/>
      <c r="I17" s="162"/>
      <c r="J17" s="162"/>
      <c r="K17" s="162"/>
      <c r="L17" s="121"/>
      <c r="M17" s="121"/>
      <c r="N17" s="121"/>
      <c r="O17" s="121"/>
      <c r="P17" s="121"/>
      <c r="Q17" s="121"/>
      <c r="R17" s="121"/>
      <c r="S17" s="121"/>
      <c r="T17" s="121"/>
      <c r="U17" s="121"/>
      <c r="V17" s="121"/>
      <c r="W17" s="121"/>
      <c r="X17" s="121"/>
      <c r="Y17" s="121"/>
      <c r="Z17" s="121"/>
      <c r="AA17" s="121"/>
      <c r="AB17" s="121"/>
      <c r="AC17" s="121"/>
      <c r="AD17" s="121"/>
      <c r="AE17" s="121"/>
      <c r="AF17" s="238"/>
      <c r="AG17" s="177"/>
      <c r="AH17" s="178"/>
      <c r="AI17" s="179"/>
      <c r="AJ17" s="296"/>
      <c r="AK17" s="300"/>
      <c r="AL17" s="498"/>
      <c r="AM17" s="429"/>
      <c r="AN17" s="429"/>
      <c r="AO17" s="498"/>
      <c r="AP17" s="501"/>
    </row>
    <row r="18" spans="1:42" s="5" customFormat="1" ht="33" customHeight="1" x14ac:dyDescent="0.25">
      <c r="A18" s="508"/>
      <c r="B18" s="437"/>
      <c r="C18" s="440"/>
      <c r="D18" s="435"/>
      <c r="E18" s="578"/>
      <c r="F18" s="578"/>
      <c r="G18" s="45" t="s">
        <v>12</v>
      </c>
      <c r="H18" s="164"/>
      <c r="I18" s="162"/>
      <c r="J18" s="162"/>
      <c r="K18" s="162"/>
      <c r="L18" s="165">
        <v>353333</v>
      </c>
      <c r="M18" s="165">
        <v>353333</v>
      </c>
      <c r="N18" s="165">
        <v>353333</v>
      </c>
      <c r="O18" s="165">
        <v>353333</v>
      </c>
      <c r="P18" s="165">
        <v>353333</v>
      </c>
      <c r="Q18" s="164">
        <v>35313334</v>
      </c>
      <c r="R18" s="164">
        <v>35313334</v>
      </c>
      <c r="S18" s="164">
        <v>35313334</v>
      </c>
      <c r="T18" s="164">
        <v>35313334</v>
      </c>
      <c r="U18" s="164">
        <v>35313334</v>
      </c>
      <c r="V18" s="220">
        <v>7743334</v>
      </c>
      <c r="W18" s="164">
        <v>7743334</v>
      </c>
      <c r="X18" s="164">
        <v>7743334</v>
      </c>
      <c r="Y18" s="164"/>
      <c r="Z18" s="164"/>
      <c r="AA18" s="164"/>
      <c r="AB18" s="164"/>
      <c r="AC18" s="164"/>
      <c r="AD18" s="164"/>
      <c r="AE18" s="164"/>
      <c r="AF18" s="239">
        <v>7743334</v>
      </c>
      <c r="AG18" s="333">
        <v>7743334</v>
      </c>
      <c r="AH18" s="186">
        <v>7743334</v>
      </c>
      <c r="AI18" s="275"/>
      <c r="AJ18" s="298"/>
      <c r="AK18" s="300"/>
      <c r="AL18" s="498"/>
      <c r="AM18" s="429"/>
      <c r="AN18" s="429"/>
      <c r="AO18" s="498"/>
      <c r="AP18" s="501"/>
    </row>
    <row r="19" spans="1:42" s="5" customFormat="1" ht="36" customHeight="1" x14ac:dyDescent="0.25">
      <c r="A19" s="508"/>
      <c r="B19" s="437"/>
      <c r="C19" s="440"/>
      <c r="D19" s="435"/>
      <c r="E19" s="578"/>
      <c r="F19" s="578"/>
      <c r="G19" s="45" t="s">
        <v>13</v>
      </c>
      <c r="H19" s="31">
        <f t="shared" ref="H19:L20" si="7">+H15+H17</f>
        <v>100</v>
      </c>
      <c r="I19" s="87">
        <f t="shared" si="7"/>
        <v>10</v>
      </c>
      <c r="J19" s="87">
        <f t="shared" si="7"/>
        <v>10</v>
      </c>
      <c r="K19" s="87">
        <f t="shared" si="7"/>
        <v>10</v>
      </c>
      <c r="L19" s="31">
        <f t="shared" si="7"/>
        <v>30</v>
      </c>
      <c r="M19" s="31">
        <f t="shared" ref="M19:O19" si="8">+M15+M17</f>
        <v>30</v>
      </c>
      <c r="N19" s="31">
        <f t="shared" si="8"/>
        <v>30</v>
      </c>
      <c r="O19" s="31">
        <f t="shared" si="8"/>
        <v>30</v>
      </c>
      <c r="P19" s="31">
        <f t="shared" ref="P19" si="9">+P15+P17</f>
        <v>30</v>
      </c>
      <c r="Q19" s="31">
        <f t="shared" ref="Q19:Q20" si="10">+Q15+Q17</f>
        <v>60</v>
      </c>
      <c r="R19" s="31">
        <v>60</v>
      </c>
      <c r="S19" s="31">
        <v>60</v>
      </c>
      <c r="T19" s="31">
        <v>60</v>
      </c>
      <c r="U19" s="31">
        <v>57</v>
      </c>
      <c r="V19" s="31">
        <f t="shared" ref="V19:V20" si="11">+V15+V17</f>
        <v>90</v>
      </c>
      <c r="W19" s="31">
        <v>90</v>
      </c>
      <c r="X19" s="31">
        <v>90</v>
      </c>
      <c r="Y19" s="31"/>
      <c r="Z19" s="31"/>
      <c r="AA19" s="31">
        <v>100</v>
      </c>
      <c r="AB19" s="31"/>
      <c r="AC19" s="31"/>
      <c r="AD19" s="31"/>
      <c r="AE19" s="31"/>
      <c r="AF19" s="240">
        <f>+AF15+AF17</f>
        <v>64</v>
      </c>
      <c r="AG19" s="184">
        <v>73</v>
      </c>
      <c r="AH19" s="184">
        <v>82</v>
      </c>
      <c r="AI19" s="276"/>
      <c r="AJ19" s="294"/>
      <c r="AK19" s="295"/>
      <c r="AL19" s="498"/>
      <c r="AM19" s="429"/>
      <c r="AN19" s="429"/>
      <c r="AO19" s="498"/>
      <c r="AP19" s="501"/>
    </row>
    <row r="20" spans="1:42" s="5" customFormat="1" ht="49.5" customHeight="1" thickBot="1" x14ac:dyDescent="0.3">
      <c r="A20" s="508"/>
      <c r="B20" s="438"/>
      <c r="C20" s="441"/>
      <c r="D20" s="435"/>
      <c r="E20" s="578"/>
      <c r="F20" s="578"/>
      <c r="G20" s="46" t="s">
        <v>14</v>
      </c>
      <c r="H20" s="116">
        <f t="shared" si="7"/>
        <v>1355132666</v>
      </c>
      <c r="I20" s="117">
        <f t="shared" si="7"/>
        <v>54928333</v>
      </c>
      <c r="J20" s="117">
        <f t="shared" si="7"/>
        <v>54928333</v>
      </c>
      <c r="K20" s="117">
        <f t="shared" si="7"/>
        <v>54928333</v>
      </c>
      <c r="L20" s="116">
        <f t="shared" si="7"/>
        <v>267933333</v>
      </c>
      <c r="M20" s="116">
        <f t="shared" ref="M20:P20" si="12">+M16+M18</f>
        <v>267933333</v>
      </c>
      <c r="N20" s="116">
        <f t="shared" si="12"/>
        <v>267933333</v>
      </c>
      <c r="O20" s="116">
        <f t="shared" si="12"/>
        <v>267933333</v>
      </c>
      <c r="P20" s="116">
        <f t="shared" si="12"/>
        <v>267933333</v>
      </c>
      <c r="Q20" s="116">
        <f t="shared" si="10"/>
        <v>326623334</v>
      </c>
      <c r="R20" s="116">
        <v>348028334</v>
      </c>
      <c r="S20" s="116">
        <v>317163334</v>
      </c>
      <c r="T20" s="116">
        <v>320527667</v>
      </c>
      <c r="U20" s="123">
        <v>320527667</v>
      </c>
      <c r="V20" s="217">
        <f t="shared" si="11"/>
        <v>318185334</v>
      </c>
      <c r="W20" s="116">
        <v>348185334</v>
      </c>
      <c r="X20" s="116">
        <v>348185334</v>
      </c>
      <c r="Y20" s="116"/>
      <c r="Z20" s="123"/>
      <c r="AA20" s="217">
        <v>406968000</v>
      </c>
      <c r="AB20" s="116"/>
      <c r="AC20" s="116"/>
      <c r="AD20" s="116"/>
      <c r="AE20" s="123"/>
      <c r="AF20" s="241">
        <f>+AF16+AF18</f>
        <v>315641234</v>
      </c>
      <c r="AG20" s="187">
        <v>331791634</v>
      </c>
      <c r="AH20" s="187">
        <v>331791634</v>
      </c>
      <c r="AI20" s="277"/>
      <c r="AJ20" s="294"/>
      <c r="AK20" s="295"/>
      <c r="AL20" s="499"/>
      <c r="AM20" s="429"/>
      <c r="AN20" s="429"/>
      <c r="AO20" s="499"/>
      <c r="AP20" s="502"/>
    </row>
    <row r="21" spans="1:42" s="5" customFormat="1" ht="63.75" customHeight="1" x14ac:dyDescent="0.25">
      <c r="A21" s="508"/>
      <c r="B21" s="445">
        <v>3</v>
      </c>
      <c r="C21" s="439" t="s">
        <v>172</v>
      </c>
      <c r="D21" s="435" t="s">
        <v>120</v>
      </c>
      <c r="E21" s="578"/>
      <c r="F21" s="578"/>
      <c r="G21" s="48" t="s">
        <v>9</v>
      </c>
      <c r="H21" s="26">
        <v>100</v>
      </c>
      <c r="I21" s="79">
        <v>100</v>
      </c>
      <c r="J21" s="79">
        <v>100</v>
      </c>
      <c r="K21" s="79">
        <v>100</v>
      </c>
      <c r="L21" s="91">
        <v>1</v>
      </c>
      <c r="M21" s="91">
        <v>1</v>
      </c>
      <c r="N21" s="91">
        <v>1</v>
      </c>
      <c r="O21" s="91">
        <v>1</v>
      </c>
      <c r="P21" s="115">
        <v>100</v>
      </c>
      <c r="Q21" s="26">
        <v>100</v>
      </c>
      <c r="R21" s="26">
        <v>1</v>
      </c>
      <c r="S21" s="26">
        <v>1</v>
      </c>
      <c r="T21" s="26">
        <v>1</v>
      </c>
      <c r="U21" s="26">
        <v>1</v>
      </c>
      <c r="V21" s="221">
        <v>1</v>
      </c>
      <c r="W21" s="26">
        <v>1</v>
      </c>
      <c r="X21" s="26">
        <v>1</v>
      </c>
      <c r="Y21" s="26"/>
      <c r="Z21" s="26"/>
      <c r="AA21" s="26">
        <v>1</v>
      </c>
      <c r="AB21" s="26"/>
      <c r="AC21" s="26"/>
      <c r="AD21" s="26"/>
      <c r="AE21" s="26"/>
      <c r="AF21" s="242">
        <v>0.22</v>
      </c>
      <c r="AG21" s="188">
        <v>0.49</v>
      </c>
      <c r="AH21" s="189">
        <v>0.76</v>
      </c>
      <c r="AI21" s="278"/>
      <c r="AJ21" s="294">
        <f>AG21/W21</f>
        <v>0.49</v>
      </c>
      <c r="AK21" s="295"/>
      <c r="AL21" s="449" t="s">
        <v>250</v>
      </c>
      <c r="AM21" s="452" t="s">
        <v>121</v>
      </c>
      <c r="AN21" s="452" t="s">
        <v>121</v>
      </c>
      <c r="AO21" s="449" t="s">
        <v>228</v>
      </c>
      <c r="AP21" s="454" t="s">
        <v>148</v>
      </c>
    </row>
    <row r="22" spans="1:42" s="5" customFormat="1" ht="66.75" customHeight="1" x14ac:dyDescent="0.25">
      <c r="A22" s="508"/>
      <c r="B22" s="446"/>
      <c r="C22" s="440"/>
      <c r="D22" s="435"/>
      <c r="E22" s="578"/>
      <c r="F22" s="578"/>
      <c r="G22" s="45" t="s">
        <v>10</v>
      </c>
      <c r="H22" s="116">
        <f>K22+P22+U22+W22+AA22</f>
        <v>3120830167</v>
      </c>
      <c r="I22" s="117">
        <v>163446667</v>
      </c>
      <c r="J22" s="117">
        <v>163446667</v>
      </c>
      <c r="K22" s="117">
        <v>163446667</v>
      </c>
      <c r="L22" s="116">
        <v>491670000</v>
      </c>
      <c r="M22" s="116">
        <v>491670000</v>
      </c>
      <c r="N22" s="116">
        <v>491670000</v>
      </c>
      <c r="O22" s="116">
        <v>491670000</v>
      </c>
      <c r="P22" s="116">
        <v>487000000</v>
      </c>
      <c r="Q22" s="116">
        <v>1251075000</v>
      </c>
      <c r="R22" s="116">
        <v>1251075000</v>
      </c>
      <c r="S22" s="116">
        <v>807115000</v>
      </c>
      <c r="T22" s="116">
        <v>800815000</v>
      </c>
      <c r="U22" s="116">
        <v>800815000</v>
      </c>
      <c r="V22" s="222">
        <v>829793500</v>
      </c>
      <c r="W22" s="116">
        <v>793009500</v>
      </c>
      <c r="X22" s="116">
        <v>793009500</v>
      </c>
      <c r="Y22" s="116"/>
      <c r="Z22" s="116"/>
      <c r="AA22" s="217">
        <v>876559000</v>
      </c>
      <c r="AB22" s="116"/>
      <c r="AC22" s="116"/>
      <c r="AD22" s="116"/>
      <c r="AE22" s="116"/>
      <c r="AF22" s="240">
        <v>592517800</v>
      </c>
      <c r="AG22" s="190">
        <v>592517800</v>
      </c>
      <c r="AH22" s="191">
        <v>592517800</v>
      </c>
      <c r="AI22" s="176"/>
      <c r="AJ22" s="294">
        <f>AG22/W22</f>
        <v>0.74717616875964288</v>
      </c>
      <c r="AK22" s="295">
        <f>+(K22+P22+U22+AG22)/H22</f>
        <v>0.65488327067943264</v>
      </c>
      <c r="AL22" s="450"/>
      <c r="AM22" s="453"/>
      <c r="AN22" s="453"/>
      <c r="AO22" s="450"/>
      <c r="AP22" s="455"/>
    </row>
    <row r="23" spans="1:42" s="5" customFormat="1" ht="53.25" customHeight="1" x14ac:dyDescent="0.25">
      <c r="A23" s="508"/>
      <c r="B23" s="446"/>
      <c r="C23" s="440"/>
      <c r="D23" s="435"/>
      <c r="E23" s="578"/>
      <c r="F23" s="578"/>
      <c r="G23" s="45" t="s">
        <v>11</v>
      </c>
      <c r="H23" s="121"/>
      <c r="I23" s="162"/>
      <c r="J23" s="162"/>
      <c r="K23" s="162"/>
      <c r="L23" s="121"/>
      <c r="M23" s="121"/>
      <c r="N23" s="121"/>
      <c r="O23" s="121"/>
      <c r="P23" s="121"/>
      <c r="Q23" s="121"/>
      <c r="R23" s="121"/>
      <c r="S23" s="121"/>
      <c r="T23" s="121"/>
      <c r="U23" s="121"/>
      <c r="V23" s="121"/>
      <c r="W23" s="121"/>
      <c r="X23" s="121"/>
      <c r="Y23" s="121"/>
      <c r="Z23" s="121"/>
      <c r="AA23" s="121"/>
      <c r="AB23" s="121"/>
      <c r="AC23" s="121"/>
      <c r="AD23" s="121"/>
      <c r="AE23" s="121"/>
      <c r="AF23" s="238"/>
      <c r="AG23" s="192"/>
      <c r="AH23" s="178"/>
      <c r="AI23" s="179"/>
      <c r="AJ23" s="296"/>
      <c r="AK23" s="300"/>
      <c r="AL23" s="450"/>
      <c r="AM23" s="453"/>
      <c r="AN23" s="453"/>
      <c r="AO23" s="450"/>
      <c r="AP23" s="455"/>
    </row>
    <row r="24" spans="1:42" s="5" customFormat="1" ht="62.25" customHeight="1" x14ac:dyDescent="0.25">
      <c r="A24" s="508"/>
      <c r="B24" s="446"/>
      <c r="C24" s="440"/>
      <c r="D24" s="435"/>
      <c r="E24" s="578"/>
      <c r="F24" s="578"/>
      <c r="G24" s="45" t="s">
        <v>12</v>
      </c>
      <c r="H24" s="166"/>
      <c r="I24" s="162"/>
      <c r="J24" s="162"/>
      <c r="K24" s="162"/>
      <c r="L24" s="166">
        <v>2253333</v>
      </c>
      <c r="M24" s="166">
        <v>2253333</v>
      </c>
      <c r="N24" s="166">
        <v>2253333</v>
      </c>
      <c r="O24" s="166">
        <v>2253333</v>
      </c>
      <c r="P24" s="166">
        <v>2253333</v>
      </c>
      <c r="Q24" s="167">
        <v>60645335</v>
      </c>
      <c r="R24" s="121">
        <v>60645335</v>
      </c>
      <c r="S24" s="121">
        <v>60645335</v>
      </c>
      <c r="T24" s="121">
        <v>60645335</v>
      </c>
      <c r="U24" s="121">
        <v>60645335</v>
      </c>
      <c r="V24" s="223">
        <v>29829333</v>
      </c>
      <c r="W24" s="121">
        <v>29829333</v>
      </c>
      <c r="X24" s="121">
        <v>29829333</v>
      </c>
      <c r="Y24" s="121"/>
      <c r="Z24" s="121"/>
      <c r="AA24" s="121"/>
      <c r="AB24" s="121"/>
      <c r="AC24" s="121"/>
      <c r="AD24" s="121"/>
      <c r="AE24" s="121"/>
      <c r="AF24" s="240">
        <v>26006000</v>
      </c>
      <c r="AG24" s="186">
        <v>29829333</v>
      </c>
      <c r="AH24" s="186">
        <v>29829333</v>
      </c>
      <c r="AI24" s="275"/>
      <c r="AJ24" s="298"/>
      <c r="AK24" s="295"/>
      <c r="AL24" s="450"/>
      <c r="AM24" s="453"/>
      <c r="AN24" s="453"/>
      <c r="AO24" s="450"/>
      <c r="AP24" s="455"/>
    </row>
    <row r="25" spans="1:42" s="5" customFormat="1" ht="54.75" customHeight="1" x14ac:dyDescent="0.25">
      <c r="A25" s="508"/>
      <c r="B25" s="446"/>
      <c r="C25" s="440"/>
      <c r="D25" s="435"/>
      <c r="E25" s="578"/>
      <c r="F25" s="578"/>
      <c r="G25" s="45" t="s">
        <v>13</v>
      </c>
      <c r="H25" s="92">
        <v>1</v>
      </c>
      <c r="I25" s="92">
        <v>1</v>
      </c>
      <c r="J25" s="92">
        <v>1</v>
      </c>
      <c r="K25" s="92">
        <v>1</v>
      </c>
      <c r="L25" s="92">
        <v>1</v>
      </c>
      <c r="M25" s="92">
        <v>1</v>
      </c>
      <c r="N25" s="92">
        <v>1</v>
      </c>
      <c r="O25" s="92">
        <v>1</v>
      </c>
      <c r="P25" s="92">
        <v>1</v>
      </c>
      <c r="Q25" s="31">
        <f t="shared" ref="Q25:Q26" si="13">+Q21+Q23</f>
        <v>100</v>
      </c>
      <c r="R25" s="31">
        <v>1</v>
      </c>
      <c r="S25" s="31">
        <v>1</v>
      </c>
      <c r="T25" s="31">
        <v>1</v>
      </c>
      <c r="U25" s="31">
        <v>1</v>
      </c>
      <c r="V25" s="92">
        <f t="shared" ref="V25:V26" si="14">+V21+V23</f>
        <v>1</v>
      </c>
      <c r="W25" s="31">
        <v>1</v>
      </c>
      <c r="X25" s="31">
        <v>1</v>
      </c>
      <c r="Y25" s="31"/>
      <c r="Z25" s="31"/>
      <c r="AA25" s="92">
        <v>1</v>
      </c>
      <c r="AB25" s="31"/>
      <c r="AC25" s="31"/>
      <c r="AD25" s="31"/>
      <c r="AE25" s="31"/>
      <c r="AF25" s="92">
        <f>+AF21</f>
        <v>0.22</v>
      </c>
      <c r="AG25" s="193">
        <v>0.49</v>
      </c>
      <c r="AH25" s="193">
        <v>0.76</v>
      </c>
      <c r="AI25" s="279"/>
      <c r="AJ25" s="294"/>
      <c r="AK25" s="295"/>
      <c r="AL25" s="450"/>
      <c r="AM25" s="453"/>
      <c r="AN25" s="453"/>
      <c r="AO25" s="450"/>
      <c r="AP25" s="455"/>
    </row>
    <row r="26" spans="1:42" s="5" customFormat="1" ht="63.75" customHeight="1" thickBot="1" x14ac:dyDescent="0.3">
      <c r="A26" s="509"/>
      <c r="B26" s="447"/>
      <c r="C26" s="448"/>
      <c r="D26" s="435"/>
      <c r="E26" s="578"/>
      <c r="F26" s="578"/>
      <c r="G26" s="46" t="s">
        <v>14</v>
      </c>
      <c r="H26" s="116">
        <f t="shared" ref="H26:L26" si="15">+H22+H24</f>
        <v>3120830167</v>
      </c>
      <c r="I26" s="117">
        <f t="shared" si="15"/>
        <v>163446667</v>
      </c>
      <c r="J26" s="117">
        <f t="shared" si="15"/>
        <v>163446667</v>
      </c>
      <c r="K26" s="117">
        <f t="shared" si="15"/>
        <v>163446667</v>
      </c>
      <c r="L26" s="116">
        <f t="shared" si="15"/>
        <v>493923333</v>
      </c>
      <c r="M26" s="116">
        <f t="shared" ref="M26:O26" si="16">+M22+M24</f>
        <v>493923333</v>
      </c>
      <c r="N26" s="116">
        <f t="shared" si="16"/>
        <v>493923333</v>
      </c>
      <c r="O26" s="116">
        <f t="shared" si="16"/>
        <v>493923333</v>
      </c>
      <c r="P26" s="116">
        <f t="shared" ref="P26" si="17">+P22+P24</f>
        <v>489253333</v>
      </c>
      <c r="Q26" s="116">
        <f t="shared" si="13"/>
        <v>1311720335</v>
      </c>
      <c r="R26" s="116">
        <v>1311720335</v>
      </c>
      <c r="S26" s="116">
        <v>867760335</v>
      </c>
      <c r="T26" s="116">
        <v>861460335</v>
      </c>
      <c r="U26" s="124">
        <v>861460335</v>
      </c>
      <c r="V26" s="217">
        <f t="shared" si="14"/>
        <v>859622833</v>
      </c>
      <c r="W26" s="116">
        <v>822838833</v>
      </c>
      <c r="X26" s="116">
        <v>822838833</v>
      </c>
      <c r="Y26" s="116"/>
      <c r="Z26" s="124"/>
      <c r="AA26" s="217">
        <v>976558200</v>
      </c>
      <c r="AB26" s="116"/>
      <c r="AC26" s="116"/>
      <c r="AD26" s="116"/>
      <c r="AE26" s="124"/>
      <c r="AF26" s="219">
        <f t="shared" ref="AF26" si="18">+AF22+AF24</f>
        <v>618523800</v>
      </c>
      <c r="AG26" s="194">
        <v>622347133</v>
      </c>
      <c r="AH26" s="194">
        <v>622347133</v>
      </c>
      <c r="AI26" s="280"/>
      <c r="AJ26" s="294"/>
      <c r="AK26" s="301"/>
      <c r="AL26" s="451"/>
      <c r="AM26" s="453"/>
      <c r="AN26" s="453"/>
      <c r="AO26" s="451"/>
      <c r="AP26" s="456"/>
    </row>
    <row r="27" spans="1:42" s="5" customFormat="1" ht="63.75" customHeight="1" x14ac:dyDescent="0.25">
      <c r="A27" s="535" t="s">
        <v>143</v>
      </c>
      <c r="B27" s="445">
        <v>4</v>
      </c>
      <c r="C27" s="439" t="s">
        <v>173</v>
      </c>
      <c r="D27" s="435" t="s">
        <v>129</v>
      </c>
      <c r="E27" s="578"/>
      <c r="F27" s="578"/>
      <c r="G27" s="48" t="s">
        <v>9</v>
      </c>
      <c r="H27" s="26">
        <v>100</v>
      </c>
      <c r="I27" s="79">
        <v>10</v>
      </c>
      <c r="J27" s="79">
        <v>10</v>
      </c>
      <c r="K27" s="79">
        <v>10</v>
      </c>
      <c r="L27" s="26">
        <v>25</v>
      </c>
      <c r="M27" s="26">
        <v>25</v>
      </c>
      <c r="N27" s="26">
        <v>25</v>
      </c>
      <c r="O27" s="26">
        <v>25</v>
      </c>
      <c r="P27" s="26">
        <v>25</v>
      </c>
      <c r="Q27" s="125">
        <v>55</v>
      </c>
      <c r="R27" s="26">
        <v>55</v>
      </c>
      <c r="S27" s="26">
        <v>55</v>
      </c>
      <c r="T27" s="26">
        <v>55</v>
      </c>
      <c r="U27" s="26">
        <v>55</v>
      </c>
      <c r="V27" s="26">
        <v>100</v>
      </c>
      <c r="W27" s="26">
        <v>100</v>
      </c>
      <c r="X27" s="26">
        <v>100</v>
      </c>
      <c r="Y27" s="26"/>
      <c r="Z27" s="26"/>
      <c r="AA27" s="26">
        <v>100</v>
      </c>
      <c r="AB27" s="26"/>
      <c r="AC27" s="26"/>
      <c r="AD27" s="26"/>
      <c r="AE27" s="26"/>
      <c r="AF27" s="237">
        <v>64</v>
      </c>
      <c r="AG27" s="195">
        <v>77</v>
      </c>
      <c r="AH27" s="195">
        <v>89</v>
      </c>
      <c r="AI27" s="281"/>
      <c r="AJ27" s="294">
        <f>AG27/W27</f>
        <v>0.77</v>
      </c>
      <c r="AK27" s="295"/>
      <c r="AL27" s="449" t="s">
        <v>251</v>
      </c>
      <c r="AM27" s="452" t="s">
        <v>121</v>
      </c>
      <c r="AN27" s="452" t="s">
        <v>121</v>
      </c>
      <c r="AO27" s="449" t="s">
        <v>174</v>
      </c>
      <c r="AP27" s="449" t="s">
        <v>148</v>
      </c>
    </row>
    <row r="28" spans="1:42" s="5" customFormat="1" ht="66.75" customHeight="1" x14ac:dyDescent="0.25">
      <c r="A28" s="536"/>
      <c r="B28" s="446"/>
      <c r="C28" s="440"/>
      <c r="D28" s="435"/>
      <c r="E28" s="578"/>
      <c r="F28" s="578"/>
      <c r="G28" s="45" t="s">
        <v>10</v>
      </c>
      <c r="H28" s="116">
        <f>K28+P28+U28+V28+AA28</f>
        <v>247779000</v>
      </c>
      <c r="I28" s="117">
        <v>31500000</v>
      </c>
      <c r="J28" s="117">
        <v>31500000</v>
      </c>
      <c r="K28" s="117">
        <v>31500000</v>
      </c>
      <c r="L28" s="116">
        <v>75600000</v>
      </c>
      <c r="M28" s="116">
        <v>75600000</v>
      </c>
      <c r="N28" s="116">
        <v>75600000</v>
      </c>
      <c r="O28" s="116">
        <v>75600000</v>
      </c>
      <c r="P28" s="116">
        <v>75600000</v>
      </c>
      <c r="Q28" s="127">
        <v>72450000</v>
      </c>
      <c r="R28" s="116">
        <v>72450000</v>
      </c>
      <c r="S28" s="116">
        <v>69300000</v>
      </c>
      <c r="T28" s="116">
        <v>69300000</v>
      </c>
      <c r="U28" s="116">
        <v>69300000</v>
      </c>
      <c r="V28" s="217">
        <v>71379000</v>
      </c>
      <c r="W28" s="116">
        <v>71379000</v>
      </c>
      <c r="X28" s="116">
        <v>71379000</v>
      </c>
      <c r="Y28" s="116"/>
      <c r="Z28" s="116"/>
      <c r="AA28" s="217">
        <v>0</v>
      </c>
      <c r="AB28" s="116"/>
      <c r="AC28" s="116"/>
      <c r="AD28" s="116"/>
      <c r="AE28" s="116"/>
      <c r="AF28" s="239">
        <v>71379000</v>
      </c>
      <c r="AG28" s="196">
        <v>71379000</v>
      </c>
      <c r="AH28" s="196">
        <v>71379000</v>
      </c>
      <c r="AI28" s="282"/>
      <c r="AJ28" s="294">
        <f>AG28/W28</f>
        <v>1</v>
      </c>
      <c r="AK28" s="295">
        <f>(K28+P28+U28+AG28)/H28</f>
        <v>1</v>
      </c>
      <c r="AL28" s="450"/>
      <c r="AM28" s="453"/>
      <c r="AN28" s="453"/>
      <c r="AO28" s="450"/>
      <c r="AP28" s="450"/>
    </row>
    <row r="29" spans="1:42" s="5" customFormat="1" ht="53.25" customHeight="1" x14ac:dyDescent="0.25">
      <c r="A29" s="536"/>
      <c r="B29" s="446"/>
      <c r="C29" s="440"/>
      <c r="D29" s="435"/>
      <c r="E29" s="578"/>
      <c r="F29" s="578"/>
      <c r="G29" s="45" t="s">
        <v>11</v>
      </c>
      <c r="H29" s="121"/>
      <c r="I29" s="162"/>
      <c r="J29" s="162"/>
      <c r="K29" s="162"/>
      <c r="L29" s="121"/>
      <c r="M29" s="121"/>
      <c r="N29" s="121"/>
      <c r="O29" s="121"/>
      <c r="P29" s="121"/>
      <c r="Q29" s="142"/>
      <c r="R29" s="142"/>
      <c r="S29" s="142"/>
      <c r="T29" s="142"/>
      <c r="U29" s="142"/>
      <c r="V29" s="142"/>
      <c r="W29" s="142"/>
      <c r="X29" s="142"/>
      <c r="Y29" s="142"/>
      <c r="Z29" s="142"/>
      <c r="AA29" s="142"/>
      <c r="AB29" s="142"/>
      <c r="AC29" s="142"/>
      <c r="AD29" s="142"/>
      <c r="AE29" s="142"/>
      <c r="AF29" s="238"/>
      <c r="AG29" s="197"/>
      <c r="AH29" s="197"/>
      <c r="AI29" s="283"/>
      <c r="AJ29" s="296"/>
      <c r="AK29" s="300"/>
      <c r="AL29" s="450"/>
      <c r="AM29" s="453"/>
      <c r="AN29" s="453"/>
      <c r="AO29" s="450"/>
      <c r="AP29" s="450"/>
    </row>
    <row r="30" spans="1:42" s="5" customFormat="1" ht="62.25" customHeight="1" x14ac:dyDescent="0.25">
      <c r="A30" s="536"/>
      <c r="B30" s="446"/>
      <c r="C30" s="440"/>
      <c r="D30" s="435"/>
      <c r="E30" s="578"/>
      <c r="F30" s="578"/>
      <c r="G30" s="45" t="s">
        <v>12</v>
      </c>
      <c r="H30" s="121"/>
      <c r="I30" s="162"/>
      <c r="J30" s="162"/>
      <c r="K30" s="162"/>
      <c r="L30" s="135">
        <v>6300000</v>
      </c>
      <c r="M30" s="135">
        <v>6300000</v>
      </c>
      <c r="N30" s="135">
        <v>6300000</v>
      </c>
      <c r="O30" s="135">
        <v>6300000</v>
      </c>
      <c r="P30" s="135">
        <v>6300000</v>
      </c>
      <c r="Q30" s="142"/>
      <c r="R30" s="142"/>
      <c r="S30" s="142"/>
      <c r="T30" s="142"/>
      <c r="U30" s="142"/>
      <c r="V30" s="217">
        <v>5250000</v>
      </c>
      <c r="W30" s="142">
        <v>5250000</v>
      </c>
      <c r="X30" s="142">
        <v>5250000</v>
      </c>
      <c r="Y30" s="142"/>
      <c r="Z30" s="142"/>
      <c r="AA30" s="142"/>
      <c r="AB30" s="142"/>
      <c r="AC30" s="142"/>
      <c r="AD30" s="142"/>
      <c r="AE30" s="142"/>
      <c r="AF30" s="239">
        <v>5250000</v>
      </c>
      <c r="AG30" s="196">
        <v>5250000</v>
      </c>
      <c r="AH30" s="196">
        <v>5250000</v>
      </c>
      <c r="AI30" s="282"/>
      <c r="AJ30" s="298"/>
      <c r="AK30" s="295"/>
      <c r="AL30" s="450"/>
      <c r="AM30" s="453"/>
      <c r="AN30" s="453"/>
      <c r="AO30" s="450"/>
      <c r="AP30" s="450"/>
    </row>
    <row r="31" spans="1:42" s="5" customFormat="1" ht="54.75" customHeight="1" x14ac:dyDescent="0.25">
      <c r="A31" s="536"/>
      <c r="B31" s="446"/>
      <c r="C31" s="440"/>
      <c r="D31" s="435"/>
      <c r="E31" s="578"/>
      <c r="F31" s="578"/>
      <c r="G31" s="45" t="s">
        <v>13</v>
      </c>
      <c r="H31" s="31">
        <f t="shared" ref="H31:L32" si="19">+H27+H29</f>
        <v>100</v>
      </c>
      <c r="I31" s="87">
        <f t="shared" si="19"/>
        <v>10</v>
      </c>
      <c r="J31" s="87">
        <f t="shared" si="19"/>
        <v>10</v>
      </c>
      <c r="K31" s="87">
        <f t="shared" si="19"/>
        <v>10</v>
      </c>
      <c r="L31" s="31">
        <f t="shared" si="19"/>
        <v>25</v>
      </c>
      <c r="M31" s="31">
        <f t="shared" ref="M31:O31" si="20">+M27+M29</f>
        <v>25</v>
      </c>
      <c r="N31" s="31">
        <f t="shared" si="20"/>
        <v>25</v>
      </c>
      <c r="O31" s="31">
        <f t="shared" si="20"/>
        <v>25</v>
      </c>
      <c r="P31" s="31">
        <f t="shared" ref="P31" si="21">+P27+P29</f>
        <v>25</v>
      </c>
      <c r="Q31" s="131">
        <v>55</v>
      </c>
      <c r="R31" s="31">
        <v>55</v>
      </c>
      <c r="S31" s="31">
        <v>55</v>
      </c>
      <c r="T31" s="31">
        <v>55</v>
      </c>
      <c r="U31" s="31">
        <v>55</v>
      </c>
      <c r="V31" s="31">
        <f t="shared" ref="V31:V32" si="22">+V27+V29</f>
        <v>100</v>
      </c>
      <c r="W31" s="31">
        <v>100</v>
      </c>
      <c r="X31" s="31">
        <v>100</v>
      </c>
      <c r="Y31" s="31"/>
      <c r="Z31" s="31"/>
      <c r="AA31" s="31">
        <v>100</v>
      </c>
      <c r="AB31" s="31"/>
      <c r="AC31" s="31"/>
      <c r="AD31" s="31"/>
      <c r="AE31" s="31"/>
      <c r="AF31" s="240">
        <f>+AF27+AF29</f>
        <v>64</v>
      </c>
      <c r="AG31" s="113">
        <v>77</v>
      </c>
      <c r="AH31" s="113">
        <v>89</v>
      </c>
      <c r="AI31" s="284"/>
      <c r="AJ31" s="294"/>
      <c r="AK31" s="295"/>
      <c r="AL31" s="450"/>
      <c r="AM31" s="453"/>
      <c r="AN31" s="453"/>
      <c r="AO31" s="450"/>
      <c r="AP31" s="450"/>
    </row>
    <row r="32" spans="1:42" s="5" customFormat="1" ht="63.75" customHeight="1" thickBot="1" x14ac:dyDescent="0.3">
      <c r="A32" s="536"/>
      <c r="B32" s="447"/>
      <c r="C32" s="448"/>
      <c r="D32" s="435"/>
      <c r="E32" s="578"/>
      <c r="F32" s="578"/>
      <c r="G32" s="46" t="s">
        <v>14</v>
      </c>
      <c r="H32" s="116">
        <f t="shared" si="19"/>
        <v>247779000</v>
      </c>
      <c r="I32" s="117">
        <f t="shared" si="19"/>
        <v>31500000</v>
      </c>
      <c r="J32" s="117">
        <f t="shared" si="19"/>
        <v>31500000</v>
      </c>
      <c r="K32" s="117">
        <f t="shared" si="19"/>
        <v>31500000</v>
      </c>
      <c r="L32" s="116">
        <f t="shared" si="19"/>
        <v>81900000</v>
      </c>
      <c r="M32" s="116">
        <f t="shared" ref="M32:O32" si="23">+M28+M30</f>
        <v>81900000</v>
      </c>
      <c r="N32" s="116">
        <f t="shared" si="23"/>
        <v>81900000</v>
      </c>
      <c r="O32" s="116">
        <f t="shared" si="23"/>
        <v>81900000</v>
      </c>
      <c r="P32" s="116">
        <f t="shared" ref="P32:Q32" si="24">+P28+P30</f>
        <v>81900000</v>
      </c>
      <c r="Q32" s="132">
        <f t="shared" si="24"/>
        <v>72450000</v>
      </c>
      <c r="R32" s="116">
        <v>72450000</v>
      </c>
      <c r="S32" s="116">
        <v>69300000</v>
      </c>
      <c r="T32" s="116">
        <v>69300000</v>
      </c>
      <c r="U32" s="124">
        <v>69300000</v>
      </c>
      <c r="V32" s="217">
        <f t="shared" si="22"/>
        <v>76629000</v>
      </c>
      <c r="W32" s="116">
        <v>76629000</v>
      </c>
      <c r="X32" s="116">
        <v>76629000</v>
      </c>
      <c r="Y32" s="116"/>
      <c r="Z32" s="124"/>
      <c r="AA32" s="217">
        <v>0</v>
      </c>
      <c r="AB32" s="116"/>
      <c r="AC32" s="116"/>
      <c r="AD32" s="116"/>
      <c r="AE32" s="124"/>
      <c r="AF32" s="241">
        <f>+AF28+AF30</f>
        <v>76629000</v>
      </c>
      <c r="AG32" s="198">
        <v>76629000</v>
      </c>
      <c r="AH32" s="198">
        <v>76629000</v>
      </c>
      <c r="AI32" s="285"/>
      <c r="AJ32" s="294"/>
      <c r="AK32" s="295"/>
      <c r="AL32" s="451"/>
      <c r="AM32" s="453"/>
      <c r="AN32" s="453"/>
      <c r="AO32" s="451"/>
      <c r="AP32" s="451"/>
    </row>
    <row r="33" spans="1:45" s="5" customFormat="1" ht="63.75" customHeight="1" x14ac:dyDescent="0.25">
      <c r="A33" s="536"/>
      <c r="B33" s="445">
        <v>5</v>
      </c>
      <c r="C33" s="439" t="s">
        <v>175</v>
      </c>
      <c r="D33" s="435" t="s">
        <v>129</v>
      </c>
      <c r="E33" s="578"/>
      <c r="F33" s="578"/>
      <c r="G33" s="48" t="s">
        <v>9</v>
      </c>
      <c r="H33" s="26">
        <v>4</v>
      </c>
      <c r="I33" s="79">
        <v>0.4</v>
      </c>
      <c r="J33" s="79">
        <v>0.4</v>
      </c>
      <c r="K33" s="79">
        <v>0.35</v>
      </c>
      <c r="L33" s="79">
        <v>1.05</v>
      </c>
      <c r="M33" s="79">
        <v>1.05</v>
      </c>
      <c r="N33" s="79">
        <v>1.05</v>
      </c>
      <c r="O33" s="79">
        <v>1.05</v>
      </c>
      <c r="P33" s="79">
        <v>1.05</v>
      </c>
      <c r="Q33" s="133">
        <v>2</v>
      </c>
      <c r="R33" s="26">
        <v>2</v>
      </c>
      <c r="S33" s="26">
        <v>2</v>
      </c>
      <c r="T33" s="26">
        <v>2</v>
      </c>
      <c r="U33" s="26">
        <v>2</v>
      </c>
      <c r="V33" s="79">
        <v>3.5</v>
      </c>
      <c r="W33" s="79">
        <v>3.5</v>
      </c>
      <c r="X33" s="79">
        <v>3.5</v>
      </c>
      <c r="Y33" s="79"/>
      <c r="Z33" s="26"/>
      <c r="AA33" s="26">
        <v>4</v>
      </c>
      <c r="AB33" s="26"/>
      <c r="AC33" s="26"/>
      <c r="AD33" s="26"/>
      <c r="AE33" s="26"/>
      <c r="AF33" s="243">
        <v>2.14</v>
      </c>
      <c r="AG33" s="195">
        <v>2.5099999999999998</v>
      </c>
      <c r="AH33" s="195">
        <v>3.14</v>
      </c>
      <c r="AI33" s="281"/>
      <c r="AJ33" s="294">
        <f>AG33/W33</f>
        <v>0.71714285714285708</v>
      </c>
      <c r="AK33" s="295"/>
      <c r="AL33" s="461" t="s">
        <v>252</v>
      </c>
      <c r="AM33" s="546" t="s">
        <v>121</v>
      </c>
      <c r="AN33" s="546" t="s">
        <v>121</v>
      </c>
      <c r="AO33" s="589" t="s">
        <v>253</v>
      </c>
      <c r="AP33" s="590" t="s">
        <v>254</v>
      </c>
    </row>
    <row r="34" spans="1:45" s="5" customFormat="1" ht="66.75" customHeight="1" x14ac:dyDescent="0.25">
      <c r="A34" s="536"/>
      <c r="B34" s="446"/>
      <c r="C34" s="440"/>
      <c r="D34" s="435"/>
      <c r="E34" s="578"/>
      <c r="F34" s="578"/>
      <c r="G34" s="45" t="s">
        <v>10</v>
      </c>
      <c r="H34" s="116">
        <f>K34+P34+U34+W34+AA34</f>
        <v>560519667</v>
      </c>
      <c r="I34" s="117">
        <v>78000000</v>
      </c>
      <c r="J34" s="117">
        <v>78000000</v>
      </c>
      <c r="K34" s="117">
        <v>66800000</v>
      </c>
      <c r="L34" s="116">
        <v>151147667</v>
      </c>
      <c r="M34" s="116">
        <v>151147667</v>
      </c>
      <c r="N34" s="116">
        <v>151147667</v>
      </c>
      <c r="O34" s="116">
        <v>151147667</v>
      </c>
      <c r="P34" s="116">
        <v>151147667</v>
      </c>
      <c r="Q34" s="127">
        <v>175800000</v>
      </c>
      <c r="R34" s="116">
        <v>175800000</v>
      </c>
      <c r="S34" s="116">
        <v>170080000</v>
      </c>
      <c r="T34" s="116">
        <v>164670000</v>
      </c>
      <c r="U34" s="116">
        <v>164670000</v>
      </c>
      <c r="V34" s="217">
        <v>111034000</v>
      </c>
      <c r="W34" s="116">
        <v>111034000</v>
      </c>
      <c r="X34" s="116">
        <v>111034000</v>
      </c>
      <c r="Y34" s="116"/>
      <c r="Z34" s="116"/>
      <c r="AA34" s="217">
        <v>66868000</v>
      </c>
      <c r="AB34" s="116"/>
      <c r="AC34" s="116"/>
      <c r="AD34" s="116"/>
      <c r="AE34" s="116"/>
      <c r="AF34" s="239">
        <v>109241800</v>
      </c>
      <c r="AG34" s="196">
        <v>109241800</v>
      </c>
      <c r="AH34" s="196">
        <v>109241800</v>
      </c>
      <c r="AI34" s="282"/>
      <c r="AJ34" s="294">
        <f>AG34/W34</f>
        <v>0.98385899814471245</v>
      </c>
      <c r="AK34" s="295">
        <f>(K34+P34+U34+AG34)/H34</f>
        <v>0.87750617142930687</v>
      </c>
      <c r="AL34" s="461"/>
      <c r="AM34" s="546"/>
      <c r="AN34" s="546"/>
      <c r="AO34" s="589"/>
      <c r="AP34" s="590"/>
    </row>
    <row r="35" spans="1:45" s="5" customFormat="1" ht="53.25" customHeight="1" x14ac:dyDescent="0.25">
      <c r="A35" s="536"/>
      <c r="B35" s="446"/>
      <c r="C35" s="440"/>
      <c r="D35" s="435"/>
      <c r="E35" s="578"/>
      <c r="F35" s="578"/>
      <c r="G35" s="45" t="s">
        <v>11</v>
      </c>
      <c r="H35" s="121"/>
      <c r="I35" s="162"/>
      <c r="J35" s="162"/>
      <c r="K35" s="162"/>
      <c r="L35" s="121"/>
      <c r="M35" s="121"/>
      <c r="N35" s="121"/>
      <c r="O35" s="121"/>
      <c r="P35" s="130"/>
      <c r="Q35" s="142"/>
      <c r="R35" s="121"/>
      <c r="S35" s="121"/>
      <c r="T35" s="121"/>
      <c r="U35" s="121"/>
      <c r="V35" s="121"/>
      <c r="W35" s="121"/>
      <c r="X35" s="121"/>
      <c r="Y35" s="121"/>
      <c r="Z35" s="121"/>
      <c r="AA35" s="121"/>
      <c r="AB35" s="121"/>
      <c r="AC35" s="121"/>
      <c r="AD35" s="121"/>
      <c r="AE35" s="121"/>
      <c r="AF35" s="238"/>
      <c r="AG35" s="199"/>
      <c r="AH35" s="199"/>
      <c r="AI35" s="286"/>
      <c r="AJ35" s="296"/>
      <c r="AK35" s="300"/>
      <c r="AL35" s="461"/>
      <c r="AM35" s="546"/>
      <c r="AN35" s="546"/>
      <c r="AO35" s="589"/>
      <c r="AP35" s="590"/>
      <c r="AS35" s="93"/>
    </row>
    <row r="36" spans="1:45" s="5" customFormat="1" ht="62.25" customHeight="1" thickBot="1" x14ac:dyDescent="0.3">
      <c r="A36" s="536"/>
      <c r="B36" s="446"/>
      <c r="C36" s="440"/>
      <c r="D36" s="435"/>
      <c r="E36" s="578"/>
      <c r="F36" s="578"/>
      <c r="G36" s="45" t="s">
        <v>12</v>
      </c>
      <c r="H36" s="121"/>
      <c r="I36" s="162"/>
      <c r="J36" s="162"/>
      <c r="K36" s="162"/>
      <c r="L36" s="135">
        <v>3040000</v>
      </c>
      <c r="M36" s="135">
        <v>3040000</v>
      </c>
      <c r="N36" s="135">
        <v>3040000</v>
      </c>
      <c r="O36" s="135">
        <v>3040000</v>
      </c>
      <c r="P36" s="135">
        <v>3040000</v>
      </c>
      <c r="Q36" s="168">
        <v>15983001</v>
      </c>
      <c r="R36" s="121">
        <v>15983001</v>
      </c>
      <c r="S36" s="121">
        <v>15983001</v>
      </c>
      <c r="T36" s="121">
        <v>15983001</v>
      </c>
      <c r="U36" s="121">
        <v>15983001</v>
      </c>
      <c r="V36" s="217">
        <v>8194667</v>
      </c>
      <c r="W36" s="121">
        <v>8194667</v>
      </c>
      <c r="X36" s="121">
        <v>8194667</v>
      </c>
      <c r="Y36" s="121"/>
      <c r="Z36" s="121"/>
      <c r="AA36" s="121"/>
      <c r="AB36" s="121"/>
      <c r="AC36" s="121"/>
      <c r="AD36" s="121"/>
      <c r="AE36" s="121"/>
      <c r="AF36" s="239">
        <v>0</v>
      </c>
      <c r="AG36" s="196">
        <v>8194667</v>
      </c>
      <c r="AH36" s="196">
        <v>8194667</v>
      </c>
      <c r="AI36" s="282"/>
      <c r="AJ36" s="298"/>
      <c r="AK36" s="295"/>
      <c r="AL36" s="461"/>
      <c r="AM36" s="546"/>
      <c r="AN36" s="546"/>
      <c r="AO36" s="589"/>
      <c r="AP36" s="590"/>
    </row>
    <row r="37" spans="1:45" s="5" customFormat="1" ht="54.75" customHeight="1" x14ac:dyDescent="0.25">
      <c r="A37" s="536"/>
      <c r="B37" s="446"/>
      <c r="C37" s="440"/>
      <c r="D37" s="435"/>
      <c r="E37" s="578"/>
      <c r="F37" s="578"/>
      <c r="G37" s="45" t="s">
        <v>13</v>
      </c>
      <c r="H37" s="31">
        <f t="shared" ref="H37:L38" si="25">+H33+H35</f>
        <v>4</v>
      </c>
      <c r="I37" s="79">
        <v>0.4</v>
      </c>
      <c r="J37" s="79">
        <v>0.4</v>
      </c>
      <c r="K37" s="79">
        <v>0.35</v>
      </c>
      <c r="L37" s="87">
        <v>1.05</v>
      </c>
      <c r="M37" s="87">
        <v>1.05</v>
      </c>
      <c r="N37" s="87">
        <v>1.05</v>
      </c>
      <c r="O37" s="87">
        <v>1.05</v>
      </c>
      <c r="P37" s="87">
        <v>1.05</v>
      </c>
      <c r="Q37" s="136">
        <f t="shared" ref="Q37" si="26">+Q33</f>
        <v>2</v>
      </c>
      <c r="R37" s="87">
        <v>2</v>
      </c>
      <c r="S37" s="87">
        <v>2</v>
      </c>
      <c r="T37" s="87">
        <v>2</v>
      </c>
      <c r="U37" s="31">
        <v>2</v>
      </c>
      <c r="V37" s="87">
        <f t="shared" ref="V37:V38" si="27">+V33+V35</f>
        <v>3.5</v>
      </c>
      <c r="W37" s="87">
        <v>3.5</v>
      </c>
      <c r="X37" s="87">
        <v>3.5</v>
      </c>
      <c r="Y37" s="87"/>
      <c r="Z37" s="31"/>
      <c r="AA37" s="87">
        <v>4</v>
      </c>
      <c r="AB37" s="87"/>
      <c r="AC37" s="87"/>
      <c r="AD37" s="87"/>
      <c r="AE37" s="31"/>
      <c r="AF37" s="244">
        <f>+AF33+AF35</f>
        <v>2.14</v>
      </c>
      <c r="AG37" s="113">
        <v>2.5099999999999998</v>
      </c>
      <c r="AH37" s="113">
        <v>3.14</v>
      </c>
      <c r="AI37" s="284"/>
      <c r="AJ37" s="294"/>
      <c r="AK37" s="295"/>
      <c r="AL37" s="461"/>
      <c r="AM37" s="546"/>
      <c r="AN37" s="546"/>
      <c r="AO37" s="589"/>
      <c r="AP37" s="590"/>
    </row>
    <row r="38" spans="1:45" s="5" customFormat="1" ht="63.75" customHeight="1" thickBot="1" x14ac:dyDescent="0.3">
      <c r="A38" s="536"/>
      <c r="B38" s="447"/>
      <c r="C38" s="448"/>
      <c r="D38" s="435"/>
      <c r="E38" s="578"/>
      <c r="F38" s="578"/>
      <c r="G38" s="46" t="s">
        <v>14</v>
      </c>
      <c r="H38" s="116">
        <f t="shared" si="25"/>
        <v>560519667</v>
      </c>
      <c r="I38" s="117">
        <f t="shared" si="25"/>
        <v>78000000</v>
      </c>
      <c r="J38" s="117">
        <f t="shared" si="25"/>
        <v>78000000</v>
      </c>
      <c r="K38" s="117">
        <f t="shared" si="25"/>
        <v>66800000</v>
      </c>
      <c r="L38" s="116">
        <f t="shared" si="25"/>
        <v>154187667</v>
      </c>
      <c r="M38" s="116">
        <f t="shared" ref="M38:O38" si="28">+M34+M36</f>
        <v>154187667</v>
      </c>
      <c r="N38" s="116">
        <f t="shared" si="28"/>
        <v>154187667</v>
      </c>
      <c r="O38" s="116">
        <f t="shared" si="28"/>
        <v>154187667</v>
      </c>
      <c r="P38" s="116">
        <f t="shared" ref="P38" si="29">+P34+P36</f>
        <v>154187667</v>
      </c>
      <c r="Q38" s="132">
        <f t="shared" ref="Q38" si="30">+Q34+Q36</f>
        <v>191783001</v>
      </c>
      <c r="R38" s="116">
        <v>191783001</v>
      </c>
      <c r="S38" s="116">
        <v>186063001</v>
      </c>
      <c r="T38" s="116">
        <v>180653001</v>
      </c>
      <c r="U38" s="124">
        <v>180653001</v>
      </c>
      <c r="V38" s="217">
        <f t="shared" si="27"/>
        <v>119228667</v>
      </c>
      <c r="W38" s="116">
        <v>119228667</v>
      </c>
      <c r="X38" s="116">
        <v>119228667</v>
      </c>
      <c r="Y38" s="116"/>
      <c r="Z38" s="124"/>
      <c r="AA38" s="217">
        <v>66868000</v>
      </c>
      <c r="AB38" s="116"/>
      <c r="AC38" s="116"/>
      <c r="AD38" s="116"/>
      <c r="AE38" s="124"/>
      <c r="AF38" s="241">
        <f>+AF34+AF36</f>
        <v>109241800</v>
      </c>
      <c r="AG38" s="198">
        <v>117436467</v>
      </c>
      <c r="AH38" s="198">
        <v>117436467</v>
      </c>
      <c r="AI38" s="285"/>
      <c r="AJ38" s="294"/>
      <c r="AK38" s="295"/>
      <c r="AL38" s="461"/>
      <c r="AM38" s="546"/>
      <c r="AN38" s="546"/>
      <c r="AO38" s="589"/>
      <c r="AP38" s="590"/>
    </row>
    <row r="39" spans="1:45" s="5" customFormat="1" ht="63.75" customHeight="1" x14ac:dyDescent="0.25">
      <c r="A39" s="536"/>
      <c r="B39" s="445">
        <v>6</v>
      </c>
      <c r="C39" s="439" t="s">
        <v>176</v>
      </c>
      <c r="D39" s="435" t="s">
        <v>129</v>
      </c>
      <c r="E39" s="578"/>
      <c r="F39" s="578"/>
      <c r="G39" s="48" t="s">
        <v>9</v>
      </c>
      <c r="H39" s="26">
        <v>2500</v>
      </c>
      <c r="I39" s="79">
        <v>1200</v>
      </c>
      <c r="J39" s="79">
        <v>1200</v>
      </c>
      <c r="K39" s="26">
        <v>1535</v>
      </c>
      <c r="L39" s="26">
        <v>1200</v>
      </c>
      <c r="M39" s="26">
        <v>1200</v>
      </c>
      <c r="N39" s="26">
        <v>1200</v>
      </c>
      <c r="O39" s="26">
        <v>1200</v>
      </c>
      <c r="P39" s="26">
        <v>1105</v>
      </c>
      <c r="Q39" s="137">
        <v>1250</v>
      </c>
      <c r="R39" s="26">
        <v>1250</v>
      </c>
      <c r="S39" s="26">
        <v>1250</v>
      </c>
      <c r="T39" s="26">
        <v>1250</v>
      </c>
      <c r="U39" s="26">
        <v>1519</v>
      </c>
      <c r="V39" s="26">
        <v>1600</v>
      </c>
      <c r="W39" s="26">
        <v>1600</v>
      </c>
      <c r="X39" s="26">
        <v>1649</v>
      </c>
      <c r="Y39" s="26"/>
      <c r="Z39" s="26"/>
      <c r="AA39" s="26">
        <v>2500</v>
      </c>
      <c r="AB39" s="26"/>
      <c r="AC39" s="26"/>
      <c r="AD39" s="26"/>
      <c r="AE39" s="26"/>
      <c r="AF39" s="237">
        <v>1519</v>
      </c>
      <c r="AG39" s="195">
        <v>1649</v>
      </c>
      <c r="AH39" s="195">
        <v>1724</v>
      </c>
      <c r="AI39" s="281"/>
      <c r="AJ39" s="294">
        <f>AG39/W39</f>
        <v>1.0306249999999999</v>
      </c>
      <c r="AK39" s="295"/>
      <c r="AL39" s="547" t="s">
        <v>255</v>
      </c>
      <c r="AM39" s="453" t="s">
        <v>210</v>
      </c>
      <c r="AN39" s="453" t="s">
        <v>121</v>
      </c>
      <c r="AO39" s="465" t="s">
        <v>177</v>
      </c>
      <c r="AP39" s="586" t="s">
        <v>229</v>
      </c>
    </row>
    <row r="40" spans="1:45" s="5" customFormat="1" ht="66.75" customHeight="1" x14ac:dyDescent="0.25">
      <c r="A40" s="536"/>
      <c r="B40" s="446"/>
      <c r="C40" s="440"/>
      <c r="D40" s="435"/>
      <c r="E40" s="578"/>
      <c r="F40" s="578"/>
      <c r="G40" s="45" t="s">
        <v>10</v>
      </c>
      <c r="H40" s="116">
        <f>K40+P40+U40+W40+AA40</f>
        <v>2420117031</v>
      </c>
      <c r="I40" s="117">
        <v>178419553</v>
      </c>
      <c r="J40" s="117">
        <v>178419553</v>
      </c>
      <c r="K40" s="117">
        <v>178419553</v>
      </c>
      <c r="L40" s="116">
        <v>467544346</v>
      </c>
      <c r="M40" s="116">
        <v>467544346</v>
      </c>
      <c r="N40" s="116">
        <v>467544346</v>
      </c>
      <c r="O40" s="116">
        <v>467544346</v>
      </c>
      <c r="P40" s="116">
        <v>467494318</v>
      </c>
      <c r="Q40" s="169">
        <v>91740000</v>
      </c>
      <c r="R40" s="116">
        <v>80300000</v>
      </c>
      <c r="S40" s="116">
        <v>465747920</v>
      </c>
      <c r="T40" s="116">
        <v>456147920</v>
      </c>
      <c r="U40" s="116">
        <v>456147920</v>
      </c>
      <c r="V40" s="224">
        <v>395461240</v>
      </c>
      <c r="W40" s="116">
        <v>545461240</v>
      </c>
      <c r="X40" s="116">
        <v>545461240</v>
      </c>
      <c r="Y40" s="116"/>
      <c r="Z40" s="116"/>
      <c r="AA40" s="217">
        <v>772594000</v>
      </c>
      <c r="AB40" s="116"/>
      <c r="AC40" s="116"/>
      <c r="AD40" s="116"/>
      <c r="AE40" s="116"/>
      <c r="AF40" s="239">
        <v>395152240</v>
      </c>
      <c r="AG40" s="196">
        <v>395152240</v>
      </c>
      <c r="AH40" s="196">
        <v>543353840</v>
      </c>
      <c r="AI40" s="282"/>
      <c r="AJ40" s="294">
        <f>AG40/W40</f>
        <v>0.72443688207800061</v>
      </c>
      <c r="AK40" s="295">
        <f>(K40+P40+U40+AG40)/H40</f>
        <v>0.61865356584898146</v>
      </c>
      <c r="AL40" s="548"/>
      <c r="AM40" s="550"/>
      <c r="AN40" s="550"/>
      <c r="AO40" s="466"/>
      <c r="AP40" s="587"/>
    </row>
    <row r="41" spans="1:45" s="5" customFormat="1" ht="53.25" customHeight="1" x14ac:dyDescent="0.25">
      <c r="A41" s="536"/>
      <c r="B41" s="446"/>
      <c r="C41" s="440"/>
      <c r="D41" s="435"/>
      <c r="E41" s="578"/>
      <c r="F41" s="578"/>
      <c r="G41" s="45" t="s">
        <v>11</v>
      </c>
      <c r="H41" s="121"/>
      <c r="I41" s="162"/>
      <c r="J41" s="162"/>
      <c r="K41" s="162"/>
      <c r="L41" s="121"/>
      <c r="M41" s="121"/>
      <c r="N41" s="121"/>
      <c r="O41" s="121"/>
      <c r="P41" s="121"/>
      <c r="Q41" s="142"/>
      <c r="R41" s="142"/>
      <c r="S41" s="142"/>
      <c r="T41" s="142"/>
      <c r="U41" s="142"/>
      <c r="V41" s="142"/>
      <c r="W41" s="142"/>
      <c r="X41" s="142"/>
      <c r="Y41" s="142"/>
      <c r="Z41" s="142"/>
      <c r="AA41" s="142"/>
      <c r="AB41" s="142"/>
      <c r="AC41" s="142"/>
      <c r="AD41" s="142"/>
      <c r="AE41" s="142"/>
      <c r="AF41" s="238"/>
      <c r="AG41" s="197"/>
      <c r="AH41" s="197"/>
      <c r="AI41" s="283"/>
      <c r="AJ41" s="296"/>
      <c r="AK41" s="300"/>
      <c r="AL41" s="548"/>
      <c r="AM41" s="550"/>
      <c r="AN41" s="550"/>
      <c r="AO41" s="466"/>
      <c r="AP41" s="587"/>
    </row>
    <row r="42" spans="1:45" s="5" customFormat="1" ht="62.25" customHeight="1" x14ac:dyDescent="0.25">
      <c r="A42" s="536"/>
      <c r="B42" s="446"/>
      <c r="C42" s="440"/>
      <c r="D42" s="435"/>
      <c r="E42" s="578"/>
      <c r="F42" s="578"/>
      <c r="G42" s="45" t="s">
        <v>12</v>
      </c>
      <c r="H42" s="121"/>
      <c r="I42" s="162"/>
      <c r="J42" s="162"/>
      <c r="K42" s="162"/>
      <c r="L42" s="135">
        <v>76139851</v>
      </c>
      <c r="M42" s="135">
        <v>76139851</v>
      </c>
      <c r="N42" s="135">
        <v>76139851</v>
      </c>
      <c r="O42" s="135">
        <v>76139851</v>
      </c>
      <c r="P42" s="135">
        <v>76139851</v>
      </c>
      <c r="Q42" s="168">
        <v>281011668</v>
      </c>
      <c r="R42" s="121">
        <v>281011668</v>
      </c>
      <c r="S42" s="121">
        <v>281011668</v>
      </c>
      <c r="T42" s="121">
        <v>281011668</v>
      </c>
      <c r="U42" s="121">
        <v>281011668</v>
      </c>
      <c r="V42" s="217">
        <v>322045973</v>
      </c>
      <c r="W42" s="121">
        <v>322045973</v>
      </c>
      <c r="X42" s="121">
        <v>322045973</v>
      </c>
      <c r="Y42" s="121"/>
      <c r="Z42" s="121"/>
      <c r="AA42" s="121"/>
      <c r="AB42" s="121"/>
      <c r="AC42" s="121"/>
      <c r="AD42" s="121"/>
      <c r="AE42" s="121"/>
      <c r="AF42" s="239">
        <v>3163333</v>
      </c>
      <c r="AG42" s="196">
        <v>103163319</v>
      </c>
      <c r="AH42" s="196">
        <v>281645951</v>
      </c>
      <c r="AI42" s="282"/>
      <c r="AJ42" s="298"/>
      <c r="AK42" s="295"/>
      <c r="AL42" s="548"/>
      <c r="AM42" s="550"/>
      <c r="AN42" s="550"/>
      <c r="AO42" s="466"/>
      <c r="AP42" s="587"/>
    </row>
    <row r="43" spans="1:45" s="5" customFormat="1" ht="54.75" customHeight="1" x14ac:dyDescent="0.25">
      <c r="A43" s="536"/>
      <c r="B43" s="446"/>
      <c r="C43" s="440"/>
      <c r="D43" s="435"/>
      <c r="E43" s="578"/>
      <c r="F43" s="578"/>
      <c r="G43" s="45" t="s">
        <v>13</v>
      </c>
      <c r="H43" s="31">
        <v>2500</v>
      </c>
      <c r="I43" s="87">
        <f t="shared" ref="H43:L44" si="31">+I39+I41</f>
        <v>1200</v>
      </c>
      <c r="J43" s="87">
        <f t="shared" si="31"/>
        <v>1200</v>
      </c>
      <c r="K43" s="87">
        <f t="shared" si="31"/>
        <v>1535</v>
      </c>
      <c r="L43" s="31">
        <f t="shared" si="31"/>
        <v>1200</v>
      </c>
      <c r="M43" s="31">
        <f t="shared" ref="M43:O43" si="32">+M39+M41</f>
        <v>1200</v>
      </c>
      <c r="N43" s="31">
        <f t="shared" si="32"/>
        <v>1200</v>
      </c>
      <c r="O43" s="31">
        <f t="shared" si="32"/>
        <v>1200</v>
      </c>
      <c r="P43" s="31">
        <f t="shared" ref="P43" si="33">+P39+P41</f>
        <v>1105</v>
      </c>
      <c r="Q43" s="131">
        <v>1250</v>
      </c>
      <c r="R43" s="31">
        <v>1250</v>
      </c>
      <c r="S43" s="31">
        <v>1250</v>
      </c>
      <c r="T43" s="31">
        <v>1250</v>
      </c>
      <c r="U43" s="31">
        <v>1519</v>
      </c>
      <c r="V43" s="217">
        <f t="shared" ref="V43:V44" si="34">+V39+V41</f>
        <v>1600</v>
      </c>
      <c r="W43" s="31">
        <v>1600</v>
      </c>
      <c r="X43" s="31">
        <v>1649</v>
      </c>
      <c r="Y43" s="31"/>
      <c r="Z43" s="31"/>
      <c r="AA43" s="31">
        <v>2500</v>
      </c>
      <c r="AB43" s="31"/>
      <c r="AC43" s="31"/>
      <c r="AD43" s="31"/>
      <c r="AE43" s="31"/>
      <c r="AF43" s="240">
        <f>+AF39+AF41</f>
        <v>1519</v>
      </c>
      <c r="AG43" s="113">
        <v>1649</v>
      </c>
      <c r="AH43" s="113">
        <v>1724</v>
      </c>
      <c r="AI43" s="287"/>
      <c r="AJ43" s="294"/>
      <c r="AK43" s="299"/>
      <c r="AL43" s="548"/>
      <c r="AM43" s="550"/>
      <c r="AN43" s="550"/>
      <c r="AO43" s="466"/>
      <c r="AP43" s="587"/>
    </row>
    <row r="44" spans="1:45" s="5" customFormat="1" ht="63.75" customHeight="1" thickBot="1" x14ac:dyDescent="0.3">
      <c r="A44" s="536"/>
      <c r="B44" s="447"/>
      <c r="C44" s="448"/>
      <c r="D44" s="435"/>
      <c r="E44" s="578"/>
      <c r="F44" s="578"/>
      <c r="G44" s="46" t="s">
        <v>14</v>
      </c>
      <c r="H44" s="116">
        <f t="shared" si="31"/>
        <v>2420117031</v>
      </c>
      <c r="I44" s="117">
        <f t="shared" si="31"/>
        <v>178419553</v>
      </c>
      <c r="J44" s="117">
        <f t="shared" si="31"/>
        <v>178419553</v>
      </c>
      <c r="K44" s="117">
        <f t="shared" si="31"/>
        <v>178419553</v>
      </c>
      <c r="L44" s="116">
        <f t="shared" si="31"/>
        <v>543684197</v>
      </c>
      <c r="M44" s="116">
        <f t="shared" ref="M44:O44" si="35">+M40+M42</f>
        <v>543684197</v>
      </c>
      <c r="N44" s="116">
        <f t="shared" si="35"/>
        <v>543684197</v>
      </c>
      <c r="O44" s="116">
        <f t="shared" si="35"/>
        <v>543684197</v>
      </c>
      <c r="P44" s="116">
        <f t="shared" ref="P44:Q44" si="36">+P40+P42</f>
        <v>543634169</v>
      </c>
      <c r="Q44" s="138">
        <f t="shared" si="36"/>
        <v>372751668</v>
      </c>
      <c r="R44" s="116">
        <v>361311668</v>
      </c>
      <c r="S44" s="116">
        <v>746759588</v>
      </c>
      <c r="T44" s="116">
        <v>737159588</v>
      </c>
      <c r="U44" s="124">
        <v>737159588</v>
      </c>
      <c r="V44" s="217">
        <f t="shared" si="34"/>
        <v>717507213</v>
      </c>
      <c r="W44" s="116">
        <v>867507213</v>
      </c>
      <c r="X44" s="116">
        <v>867507213</v>
      </c>
      <c r="Y44" s="116"/>
      <c r="Z44" s="124"/>
      <c r="AA44" s="217">
        <v>809444000</v>
      </c>
      <c r="AB44" s="116"/>
      <c r="AC44" s="116"/>
      <c r="AD44" s="116"/>
      <c r="AE44" s="124"/>
      <c r="AF44" s="241">
        <f>+AF40+AF42</f>
        <v>398315573</v>
      </c>
      <c r="AG44" s="198">
        <v>498315559</v>
      </c>
      <c r="AH44" s="198">
        <v>824999791</v>
      </c>
      <c r="AI44" s="285"/>
      <c r="AJ44" s="294"/>
      <c r="AK44" s="295"/>
      <c r="AL44" s="549"/>
      <c r="AM44" s="551"/>
      <c r="AN44" s="551"/>
      <c r="AO44" s="467"/>
      <c r="AP44" s="588"/>
    </row>
    <row r="45" spans="1:45" s="5" customFormat="1" ht="63.75" customHeight="1" x14ac:dyDescent="0.25">
      <c r="A45" s="536"/>
      <c r="B45" s="445">
        <v>7</v>
      </c>
      <c r="C45" s="439" t="s">
        <v>178</v>
      </c>
      <c r="D45" s="435" t="s">
        <v>129</v>
      </c>
      <c r="E45" s="578"/>
      <c r="F45" s="578"/>
      <c r="G45" s="48" t="s">
        <v>9</v>
      </c>
      <c r="H45" s="26">
        <v>6</v>
      </c>
      <c r="I45" s="79" t="s">
        <v>168</v>
      </c>
      <c r="J45" s="79" t="s">
        <v>168</v>
      </c>
      <c r="K45" s="79" t="s">
        <v>168</v>
      </c>
      <c r="L45" s="79">
        <v>1.5</v>
      </c>
      <c r="M45" s="79">
        <v>1.5</v>
      </c>
      <c r="N45" s="79">
        <v>1.5</v>
      </c>
      <c r="O45" s="79">
        <v>1.5</v>
      </c>
      <c r="P45" s="79">
        <v>1.5</v>
      </c>
      <c r="Q45" s="139">
        <v>4.5</v>
      </c>
      <c r="R45" s="79">
        <v>4.5</v>
      </c>
      <c r="S45" s="79">
        <v>4.5</v>
      </c>
      <c r="T45" s="79">
        <v>4.5</v>
      </c>
      <c r="U45" s="26">
        <v>4.5</v>
      </c>
      <c r="V45" s="79">
        <v>5.5</v>
      </c>
      <c r="W45" s="79">
        <v>5.5</v>
      </c>
      <c r="X45" s="79">
        <v>5.5</v>
      </c>
      <c r="Y45" s="79"/>
      <c r="Z45" s="26"/>
      <c r="AA45" s="26">
        <v>6</v>
      </c>
      <c r="AB45" s="26"/>
      <c r="AC45" s="26"/>
      <c r="AD45" s="26"/>
      <c r="AE45" s="26"/>
      <c r="AF45" s="243">
        <v>4.6900000000000004</v>
      </c>
      <c r="AG45" s="195">
        <v>4.97</v>
      </c>
      <c r="AH45" s="195">
        <v>5</v>
      </c>
      <c r="AI45" s="281"/>
      <c r="AJ45" s="294">
        <f>AG45/W45</f>
        <v>0.90363636363636357</v>
      </c>
      <c r="AK45" s="295"/>
      <c r="AL45" s="591" t="s">
        <v>256</v>
      </c>
      <c r="AM45" s="592" t="s">
        <v>257</v>
      </c>
      <c r="AN45" s="592" t="s">
        <v>258</v>
      </c>
      <c r="AO45" s="591" t="s">
        <v>259</v>
      </c>
      <c r="AP45" s="595" t="s">
        <v>234</v>
      </c>
    </row>
    <row r="46" spans="1:45" s="5" customFormat="1" ht="66.75" customHeight="1" x14ac:dyDescent="0.25">
      <c r="A46" s="536"/>
      <c r="B46" s="446"/>
      <c r="C46" s="440"/>
      <c r="D46" s="435"/>
      <c r="E46" s="578"/>
      <c r="F46" s="578"/>
      <c r="G46" s="45" t="s">
        <v>10</v>
      </c>
      <c r="H46" s="116">
        <f>K46+P46+U46+W46+AA46</f>
        <v>1045668300</v>
      </c>
      <c r="I46" s="117">
        <v>46800000</v>
      </c>
      <c r="J46" s="117">
        <v>46800000</v>
      </c>
      <c r="K46" s="117">
        <v>46800000</v>
      </c>
      <c r="L46" s="116">
        <v>826055000</v>
      </c>
      <c r="M46" s="116">
        <v>826055000</v>
      </c>
      <c r="N46" s="116">
        <v>826055000</v>
      </c>
      <c r="O46" s="116">
        <v>826055000</v>
      </c>
      <c r="P46" s="116">
        <v>826055000</v>
      </c>
      <c r="Q46" s="170">
        <v>312965000</v>
      </c>
      <c r="R46" s="116">
        <v>307110000</v>
      </c>
      <c r="S46" s="116">
        <v>102297080</v>
      </c>
      <c r="T46" s="116">
        <v>67385080</v>
      </c>
      <c r="U46" s="116">
        <v>67310000</v>
      </c>
      <c r="V46" s="217">
        <v>79423300</v>
      </c>
      <c r="W46" s="116">
        <v>79423300</v>
      </c>
      <c r="X46" s="116">
        <v>79423300</v>
      </c>
      <c r="Y46" s="116"/>
      <c r="Z46" s="116"/>
      <c r="AA46" s="217">
        <v>26080000</v>
      </c>
      <c r="AB46" s="116"/>
      <c r="AC46" s="116"/>
      <c r="AD46" s="116"/>
      <c r="AE46" s="116"/>
      <c r="AF46" s="239">
        <v>79423300</v>
      </c>
      <c r="AG46" s="196">
        <v>35346167</v>
      </c>
      <c r="AH46" s="196">
        <v>35346167</v>
      </c>
      <c r="AI46" s="282"/>
      <c r="AJ46" s="294">
        <f>AG46/W46</f>
        <v>0.44503523525212374</v>
      </c>
      <c r="AK46" s="295">
        <f>(K46+P46+U46+AG46)/H46</f>
        <v>0.93290689504501567</v>
      </c>
      <c r="AL46" s="461"/>
      <c r="AM46" s="593"/>
      <c r="AN46" s="593"/>
      <c r="AO46" s="461"/>
      <c r="AP46" s="596"/>
    </row>
    <row r="47" spans="1:45" s="5" customFormat="1" ht="53.25" customHeight="1" x14ac:dyDescent="0.25">
      <c r="A47" s="536"/>
      <c r="B47" s="446"/>
      <c r="C47" s="440"/>
      <c r="D47" s="435"/>
      <c r="E47" s="578"/>
      <c r="F47" s="578"/>
      <c r="G47" s="45" t="s">
        <v>11</v>
      </c>
      <c r="H47" s="121"/>
      <c r="I47" s="162"/>
      <c r="J47" s="162"/>
      <c r="K47" s="162"/>
      <c r="L47" s="121"/>
      <c r="M47" s="121"/>
      <c r="N47" s="121"/>
      <c r="O47" s="121"/>
      <c r="P47" s="121"/>
      <c r="Q47" s="142"/>
      <c r="R47" s="142"/>
      <c r="S47" s="142"/>
      <c r="T47" s="142"/>
      <c r="U47" s="142"/>
      <c r="V47" s="142"/>
      <c r="W47" s="142"/>
      <c r="X47" s="142"/>
      <c r="Y47" s="142"/>
      <c r="Z47" s="142"/>
      <c r="AA47" s="142"/>
      <c r="AB47" s="142"/>
      <c r="AC47" s="142"/>
      <c r="AD47" s="142"/>
      <c r="AE47" s="142"/>
      <c r="AF47" s="238"/>
      <c r="AG47" s="197"/>
      <c r="AH47" s="197"/>
      <c r="AI47" s="283"/>
      <c r="AJ47" s="296"/>
      <c r="AK47" s="300"/>
      <c r="AL47" s="461"/>
      <c r="AM47" s="593"/>
      <c r="AN47" s="593"/>
      <c r="AO47" s="461"/>
      <c r="AP47" s="596"/>
    </row>
    <row r="48" spans="1:45" s="5" customFormat="1" ht="62.25" customHeight="1" x14ac:dyDescent="0.25">
      <c r="A48" s="536"/>
      <c r="B48" s="446"/>
      <c r="C48" s="440"/>
      <c r="D48" s="435"/>
      <c r="E48" s="578"/>
      <c r="F48" s="578"/>
      <c r="G48" s="45" t="s">
        <v>12</v>
      </c>
      <c r="H48" s="121"/>
      <c r="I48" s="162"/>
      <c r="J48" s="162"/>
      <c r="K48" s="162"/>
      <c r="L48" s="135">
        <v>3000000</v>
      </c>
      <c r="M48" s="135">
        <v>3000000</v>
      </c>
      <c r="N48" s="135">
        <v>3000000</v>
      </c>
      <c r="O48" s="135">
        <v>3000000</v>
      </c>
      <c r="P48" s="135">
        <v>3000000</v>
      </c>
      <c r="Q48" s="168">
        <v>6170666</v>
      </c>
      <c r="R48" s="121">
        <v>6170666</v>
      </c>
      <c r="S48" s="121">
        <v>6170666</v>
      </c>
      <c r="T48" s="121">
        <v>6170666</v>
      </c>
      <c r="U48" s="121">
        <v>6170666</v>
      </c>
      <c r="V48" s="217">
        <v>3430000</v>
      </c>
      <c r="W48" s="121">
        <v>3430000</v>
      </c>
      <c r="X48" s="121">
        <v>3430000</v>
      </c>
      <c r="Y48" s="121"/>
      <c r="Z48" s="121"/>
      <c r="AA48" s="121"/>
      <c r="AB48" s="121"/>
      <c r="AC48" s="121"/>
      <c r="AD48" s="121"/>
      <c r="AE48" s="121"/>
      <c r="AF48" s="239">
        <v>3430000</v>
      </c>
      <c r="AG48" s="196">
        <v>3430000</v>
      </c>
      <c r="AH48" s="196">
        <v>3430000</v>
      </c>
      <c r="AI48" s="282"/>
      <c r="AJ48" s="298"/>
      <c r="AK48" s="295"/>
      <c r="AL48" s="461"/>
      <c r="AM48" s="593"/>
      <c r="AN48" s="593"/>
      <c r="AO48" s="461"/>
      <c r="AP48" s="596"/>
    </row>
    <row r="49" spans="1:42" s="5" customFormat="1" ht="54.75" customHeight="1" x14ac:dyDescent="0.25">
      <c r="A49" s="536"/>
      <c r="B49" s="446"/>
      <c r="C49" s="440"/>
      <c r="D49" s="435"/>
      <c r="E49" s="578"/>
      <c r="F49" s="578"/>
      <c r="G49" s="45" t="s">
        <v>13</v>
      </c>
      <c r="H49" s="31">
        <f t="shared" ref="H49:L50" si="37">+H45+H47</f>
        <v>6</v>
      </c>
      <c r="I49" s="87">
        <v>46800000</v>
      </c>
      <c r="J49" s="87">
        <v>46800000</v>
      </c>
      <c r="K49" s="87">
        <v>46800000</v>
      </c>
      <c r="L49" s="87">
        <f t="shared" si="37"/>
        <v>1.5</v>
      </c>
      <c r="M49" s="87">
        <f t="shared" ref="M49:O49" si="38">+M45+M47</f>
        <v>1.5</v>
      </c>
      <c r="N49" s="87">
        <f t="shared" si="38"/>
        <v>1.5</v>
      </c>
      <c r="O49" s="87">
        <f t="shared" si="38"/>
        <v>1.5</v>
      </c>
      <c r="P49" s="87">
        <f t="shared" ref="P49" si="39">+P45+P47</f>
        <v>1.5</v>
      </c>
      <c r="Q49" s="140">
        <f t="shared" ref="Q49" si="40">+Q45</f>
        <v>4.5</v>
      </c>
      <c r="R49" s="87">
        <v>4.5</v>
      </c>
      <c r="S49" s="87">
        <v>4.5</v>
      </c>
      <c r="T49" s="87">
        <v>4.5</v>
      </c>
      <c r="U49" s="31">
        <v>4.5</v>
      </c>
      <c r="V49" s="87">
        <f t="shared" ref="V49:V50" si="41">+V45+V47</f>
        <v>5.5</v>
      </c>
      <c r="W49" s="87">
        <v>5.5</v>
      </c>
      <c r="X49" s="87">
        <v>5.5</v>
      </c>
      <c r="Y49" s="87"/>
      <c r="Z49" s="31"/>
      <c r="AA49" s="87">
        <v>6</v>
      </c>
      <c r="AB49" s="87"/>
      <c r="AC49" s="87"/>
      <c r="AD49" s="87"/>
      <c r="AE49" s="31"/>
      <c r="AF49" s="244">
        <f>+AF45+AF47</f>
        <v>4.6900000000000004</v>
      </c>
      <c r="AG49" s="113">
        <v>4.97</v>
      </c>
      <c r="AH49" s="113">
        <v>5</v>
      </c>
      <c r="AI49" s="284"/>
      <c r="AJ49" s="294"/>
      <c r="AK49" s="295"/>
      <c r="AL49" s="461"/>
      <c r="AM49" s="593"/>
      <c r="AN49" s="593"/>
      <c r="AO49" s="461"/>
      <c r="AP49" s="596"/>
    </row>
    <row r="50" spans="1:42" s="5" customFormat="1" ht="63.75" customHeight="1" thickBot="1" x14ac:dyDescent="0.3">
      <c r="A50" s="536"/>
      <c r="B50" s="447"/>
      <c r="C50" s="448"/>
      <c r="D50" s="435"/>
      <c r="E50" s="578"/>
      <c r="F50" s="578"/>
      <c r="G50" s="46" t="s">
        <v>14</v>
      </c>
      <c r="H50" s="116">
        <f t="shared" si="37"/>
        <v>1045668300</v>
      </c>
      <c r="I50" s="117">
        <f t="shared" si="37"/>
        <v>46800000</v>
      </c>
      <c r="J50" s="117">
        <f t="shared" si="37"/>
        <v>46800000</v>
      </c>
      <c r="K50" s="117">
        <f t="shared" si="37"/>
        <v>46800000</v>
      </c>
      <c r="L50" s="116">
        <f t="shared" si="37"/>
        <v>829055000</v>
      </c>
      <c r="M50" s="116">
        <f t="shared" ref="M50:O50" si="42">+M46+M48</f>
        <v>829055000</v>
      </c>
      <c r="N50" s="116">
        <f t="shared" si="42"/>
        <v>829055000</v>
      </c>
      <c r="O50" s="116">
        <f t="shared" si="42"/>
        <v>829055000</v>
      </c>
      <c r="P50" s="116">
        <f t="shared" ref="P50" si="43">+P46+P48</f>
        <v>829055000</v>
      </c>
      <c r="Q50" s="132">
        <f>+Q46+Q48</f>
        <v>319135666</v>
      </c>
      <c r="R50" s="116">
        <v>313280666</v>
      </c>
      <c r="S50" s="116">
        <v>108467746</v>
      </c>
      <c r="T50" s="116">
        <v>73555746</v>
      </c>
      <c r="U50" s="124">
        <v>73480666</v>
      </c>
      <c r="V50" s="219">
        <f t="shared" si="41"/>
        <v>82853300</v>
      </c>
      <c r="W50" s="116">
        <v>82853300</v>
      </c>
      <c r="X50" s="116">
        <v>82853300</v>
      </c>
      <c r="Y50" s="116"/>
      <c r="Z50" s="124"/>
      <c r="AA50" s="219">
        <v>26080000</v>
      </c>
      <c r="AB50" s="116"/>
      <c r="AC50" s="116"/>
      <c r="AD50" s="116"/>
      <c r="AE50" s="124"/>
      <c r="AF50" s="241">
        <f>+AF46+AF48</f>
        <v>82853300</v>
      </c>
      <c r="AG50" s="198">
        <v>38776167</v>
      </c>
      <c r="AH50" s="198">
        <v>38776167</v>
      </c>
      <c r="AI50" s="285"/>
      <c r="AJ50" s="294"/>
      <c r="AK50" s="295"/>
      <c r="AL50" s="462"/>
      <c r="AM50" s="594"/>
      <c r="AN50" s="594"/>
      <c r="AO50" s="462"/>
      <c r="AP50" s="597"/>
    </row>
    <row r="51" spans="1:42" s="5" customFormat="1" ht="63.75" customHeight="1" x14ac:dyDescent="0.25">
      <c r="A51" s="536"/>
      <c r="B51" s="445">
        <v>8</v>
      </c>
      <c r="C51" s="439" t="s">
        <v>179</v>
      </c>
      <c r="D51" s="435" t="s">
        <v>120</v>
      </c>
      <c r="E51" s="578"/>
      <c r="F51" s="578"/>
      <c r="G51" s="48" t="s">
        <v>9</v>
      </c>
      <c r="H51" s="126">
        <v>100</v>
      </c>
      <c r="I51" s="79">
        <v>100</v>
      </c>
      <c r="J51" s="79">
        <v>100</v>
      </c>
      <c r="K51" s="79">
        <v>100</v>
      </c>
      <c r="L51" s="26">
        <v>100</v>
      </c>
      <c r="M51" s="26">
        <v>100</v>
      </c>
      <c r="N51" s="26">
        <v>100</v>
      </c>
      <c r="O51" s="26">
        <v>100</v>
      </c>
      <c r="P51" s="26">
        <v>100</v>
      </c>
      <c r="Q51" s="141">
        <v>1</v>
      </c>
      <c r="R51" s="142">
        <v>1</v>
      </c>
      <c r="S51" s="142">
        <v>1</v>
      </c>
      <c r="T51" s="142">
        <v>1</v>
      </c>
      <c r="U51" s="26">
        <v>1</v>
      </c>
      <c r="V51" s="225">
        <v>1</v>
      </c>
      <c r="W51" s="26">
        <v>1</v>
      </c>
      <c r="X51" s="26">
        <v>1</v>
      </c>
      <c r="Y51" s="26"/>
      <c r="Z51" s="26"/>
      <c r="AA51" s="225">
        <v>1</v>
      </c>
      <c r="AB51" s="26"/>
      <c r="AC51" s="26"/>
      <c r="AD51" s="26"/>
      <c r="AE51" s="26"/>
      <c r="AF51" s="245">
        <v>1</v>
      </c>
      <c r="AG51" s="195">
        <v>1</v>
      </c>
      <c r="AH51" s="195">
        <v>1</v>
      </c>
      <c r="AI51" s="281"/>
      <c r="AJ51" s="294">
        <f>AF51/V51</f>
        <v>1</v>
      </c>
      <c r="AK51" s="295"/>
      <c r="AL51" s="460" t="s">
        <v>260</v>
      </c>
      <c r="AM51" s="463" t="s">
        <v>121</v>
      </c>
      <c r="AN51" s="463" t="s">
        <v>121</v>
      </c>
      <c r="AO51" s="468" t="s">
        <v>261</v>
      </c>
      <c r="AP51" s="470" t="s">
        <v>262</v>
      </c>
    </row>
    <row r="52" spans="1:42" s="5" customFormat="1" ht="66.75" customHeight="1" x14ac:dyDescent="0.25">
      <c r="A52" s="536"/>
      <c r="B52" s="446"/>
      <c r="C52" s="440"/>
      <c r="D52" s="435"/>
      <c r="E52" s="578"/>
      <c r="F52" s="578"/>
      <c r="G52" s="45" t="s">
        <v>10</v>
      </c>
      <c r="H52" s="116">
        <f>K52+P52+U52+V52+AA52</f>
        <v>985106167</v>
      </c>
      <c r="I52" s="117">
        <v>21906667</v>
      </c>
      <c r="J52" s="117">
        <v>21906667</v>
      </c>
      <c r="K52" s="117">
        <v>21906667</v>
      </c>
      <c r="L52" s="116">
        <v>160280000</v>
      </c>
      <c r="M52" s="116">
        <v>160280000</v>
      </c>
      <c r="N52" s="116">
        <v>160280000</v>
      </c>
      <c r="O52" s="116">
        <v>160280000</v>
      </c>
      <c r="P52" s="116">
        <v>160280000</v>
      </c>
      <c r="Q52" s="127">
        <v>245750000</v>
      </c>
      <c r="R52" s="143">
        <v>241640000</v>
      </c>
      <c r="S52" s="143">
        <v>241640000</v>
      </c>
      <c r="T52" s="143">
        <v>249480000</v>
      </c>
      <c r="U52" s="116">
        <v>249480000</v>
      </c>
      <c r="V52" s="224">
        <v>260136500</v>
      </c>
      <c r="W52" s="116">
        <v>260136500</v>
      </c>
      <c r="X52" s="116">
        <v>260136500</v>
      </c>
      <c r="Y52" s="116"/>
      <c r="Z52" s="116"/>
      <c r="AA52" s="217">
        <v>293303000</v>
      </c>
      <c r="AB52" s="116"/>
      <c r="AC52" s="116"/>
      <c r="AD52" s="116"/>
      <c r="AE52" s="116"/>
      <c r="AF52" s="239">
        <v>249908900</v>
      </c>
      <c r="AG52" s="196">
        <v>249908900</v>
      </c>
      <c r="AH52" s="196">
        <v>249908900</v>
      </c>
      <c r="AI52" s="282"/>
      <c r="AJ52" s="294">
        <f>AG52/W52</f>
        <v>0.96068371797114205</v>
      </c>
      <c r="AK52" s="295">
        <f>+(K52+P52+U52+AF52)/H52</f>
        <v>0.69188031689583362</v>
      </c>
      <c r="AL52" s="461"/>
      <c r="AM52" s="464"/>
      <c r="AN52" s="464"/>
      <c r="AO52" s="469"/>
      <c r="AP52" s="471"/>
    </row>
    <row r="53" spans="1:42" s="5" customFormat="1" ht="53.25" customHeight="1" x14ac:dyDescent="0.25">
      <c r="A53" s="536"/>
      <c r="B53" s="446"/>
      <c r="C53" s="440"/>
      <c r="D53" s="435"/>
      <c r="E53" s="578"/>
      <c r="F53" s="578"/>
      <c r="G53" s="45" t="s">
        <v>11</v>
      </c>
      <c r="H53" s="121"/>
      <c r="I53" s="162"/>
      <c r="J53" s="162"/>
      <c r="K53" s="162"/>
      <c r="L53" s="121"/>
      <c r="M53" s="121"/>
      <c r="N53" s="121"/>
      <c r="O53" s="121"/>
      <c r="P53" s="121"/>
      <c r="Q53" s="142"/>
      <c r="R53" s="142"/>
      <c r="S53" s="142"/>
      <c r="T53" s="142"/>
      <c r="U53" s="142"/>
      <c r="V53" s="142"/>
      <c r="W53" s="142"/>
      <c r="X53" s="142"/>
      <c r="Y53" s="142"/>
      <c r="Z53" s="142"/>
      <c r="AA53" s="142"/>
      <c r="AB53" s="142"/>
      <c r="AC53" s="142"/>
      <c r="AD53" s="142"/>
      <c r="AE53" s="142"/>
      <c r="AF53" s="238"/>
      <c r="AG53" s="199"/>
      <c r="AH53" s="199"/>
      <c r="AI53" s="286"/>
      <c r="AJ53" s="296"/>
      <c r="AK53" s="300"/>
      <c r="AL53" s="461"/>
      <c r="AM53" s="464"/>
      <c r="AN53" s="464"/>
      <c r="AO53" s="469"/>
      <c r="AP53" s="471"/>
    </row>
    <row r="54" spans="1:42" s="5" customFormat="1" ht="62.25" customHeight="1" x14ac:dyDescent="0.25">
      <c r="A54" s="536"/>
      <c r="B54" s="446"/>
      <c r="C54" s="440"/>
      <c r="D54" s="435"/>
      <c r="E54" s="578"/>
      <c r="F54" s="578"/>
      <c r="G54" s="45" t="s">
        <v>12</v>
      </c>
      <c r="H54" s="121"/>
      <c r="I54" s="162"/>
      <c r="J54" s="162"/>
      <c r="K54" s="162"/>
      <c r="L54" s="135"/>
      <c r="M54" s="135"/>
      <c r="N54" s="135"/>
      <c r="O54" s="135"/>
      <c r="P54" s="135"/>
      <c r="Q54" s="168">
        <v>15668666</v>
      </c>
      <c r="R54" s="121">
        <v>15668666</v>
      </c>
      <c r="S54" s="121">
        <v>15668666</v>
      </c>
      <c r="T54" s="121">
        <v>15668666</v>
      </c>
      <c r="U54" s="121">
        <v>15668666</v>
      </c>
      <c r="V54" s="226">
        <v>6271666</v>
      </c>
      <c r="W54" s="121">
        <v>6271666</v>
      </c>
      <c r="X54" s="121">
        <v>6271666</v>
      </c>
      <c r="Y54" s="121"/>
      <c r="Z54" s="121"/>
      <c r="AA54" s="121"/>
      <c r="AB54" s="121"/>
      <c r="AC54" s="121"/>
      <c r="AD54" s="121"/>
      <c r="AE54" s="121"/>
      <c r="AF54" s="239">
        <v>6271666</v>
      </c>
      <c r="AG54" s="196">
        <v>6271666</v>
      </c>
      <c r="AH54" s="196">
        <v>6271666</v>
      </c>
      <c r="AI54" s="282"/>
      <c r="AJ54" s="298"/>
      <c r="AK54" s="295"/>
      <c r="AL54" s="461"/>
      <c r="AM54" s="464"/>
      <c r="AN54" s="464"/>
      <c r="AO54" s="469"/>
      <c r="AP54" s="471"/>
    </row>
    <row r="55" spans="1:42" s="5" customFormat="1" ht="54.75" customHeight="1" x14ac:dyDescent="0.25">
      <c r="A55" s="536"/>
      <c r="B55" s="446"/>
      <c r="C55" s="440"/>
      <c r="D55" s="435"/>
      <c r="E55" s="578"/>
      <c r="F55" s="578"/>
      <c r="G55" s="45" t="s">
        <v>13</v>
      </c>
      <c r="H55" s="87">
        <f t="shared" ref="H55:L56" si="44">+H51+H53</f>
        <v>100</v>
      </c>
      <c r="I55" s="87">
        <f t="shared" si="44"/>
        <v>100</v>
      </c>
      <c r="J55" s="87">
        <f t="shared" si="44"/>
        <v>100</v>
      </c>
      <c r="K55" s="87">
        <f t="shared" si="44"/>
        <v>100</v>
      </c>
      <c r="L55" s="87">
        <f t="shared" si="44"/>
        <v>100</v>
      </c>
      <c r="M55" s="87">
        <f t="shared" ref="M55:O55" si="45">+M51+M53</f>
        <v>100</v>
      </c>
      <c r="N55" s="87">
        <f t="shared" si="45"/>
        <v>100</v>
      </c>
      <c r="O55" s="87">
        <f t="shared" si="45"/>
        <v>100</v>
      </c>
      <c r="P55" s="87">
        <f t="shared" ref="P55" si="46">+P51+P53</f>
        <v>100</v>
      </c>
      <c r="Q55" s="144">
        <v>1</v>
      </c>
      <c r="R55" s="87">
        <v>1</v>
      </c>
      <c r="S55" s="87">
        <v>1</v>
      </c>
      <c r="T55" s="87">
        <v>1</v>
      </c>
      <c r="U55" s="31">
        <v>1</v>
      </c>
      <c r="V55" s="92">
        <f t="shared" ref="V55:V56" si="47">+V51+V53</f>
        <v>1</v>
      </c>
      <c r="W55" s="87">
        <v>1</v>
      </c>
      <c r="X55" s="87">
        <v>1</v>
      </c>
      <c r="Y55" s="87"/>
      <c r="Z55" s="31"/>
      <c r="AA55" s="92">
        <v>1</v>
      </c>
      <c r="AB55" s="87"/>
      <c r="AC55" s="87"/>
      <c r="AD55" s="87"/>
      <c r="AE55" s="31"/>
      <c r="AF55" s="92">
        <f t="shared" ref="AF55:AF56" si="48">+AF51+AF53</f>
        <v>1</v>
      </c>
      <c r="AG55" s="113">
        <v>1</v>
      </c>
      <c r="AH55" s="113">
        <v>1</v>
      </c>
      <c r="AI55" s="284"/>
      <c r="AJ55" s="294"/>
      <c r="AK55" s="302"/>
      <c r="AL55" s="461"/>
      <c r="AM55" s="464"/>
      <c r="AN55" s="464"/>
      <c r="AO55" s="469"/>
      <c r="AP55" s="471"/>
    </row>
    <row r="56" spans="1:42" s="5" customFormat="1" ht="63.75" customHeight="1" thickBot="1" x14ac:dyDescent="0.3">
      <c r="A56" s="536"/>
      <c r="B56" s="447"/>
      <c r="C56" s="448"/>
      <c r="D56" s="435"/>
      <c r="E56" s="578"/>
      <c r="F56" s="578"/>
      <c r="G56" s="46" t="s">
        <v>14</v>
      </c>
      <c r="H56" s="116">
        <f t="shared" si="44"/>
        <v>985106167</v>
      </c>
      <c r="I56" s="117">
        <f t="shared" si="44"/>
        <v>21906667</v>
      </c>
      <c r="J56" s="117">
        <f t="shared" si="44"/>
        <v>21906667</v>
      </c>
      <c r="K56" s="117">
        <f t="shared" si="44"/>
        <v>21906667</v>
      </c>
      <c r="L56" s="116">
        <f t="shared" si="44"/>
        <v>160280000</v>
      </c>
      <c r="M56" s="116">
        <f t="shared" ref="M56:O56" si="49">+M52+M54</f>
        <v>160280000</v>
      </c>
      <c r="N56" s="116">
        <f t="shared" si="49"/>
        <v>160280000</v>
      </c>
      <c r="O56" s="116">
        <f t="shared" si="49"/>
        <v>160280000</v>
      </c>
      <c r="P56" s="116">
        <f t="shared" ref="P56:Q56" si="50">+P52+P54</f>
        <v>160280000</v>
      </c>
      <c r="Q56" s="132">
        <f t="shared" si="50"/>
        <v>261418666</v>
      </c>
      <c r="R56" s="116">
        <v>257308666</v>
      </c>
      <c r="S56" s="116">
        <v>257308666</v>
      </c>
      <c r="T56" s="116">
        <v>265148666</v>
      </c>
      <c r="U56" s="124">
        <v>265148666</v>
      </c>
      <c r="V56" s="217">
        <f t="shared" si="47"/>
        <v>266408166</v>
      </c>
      <c r="W56" s="116">
        <v>266408166</v>
      </c>
      <c r="X56" s="116">
        <v>266408166</v>
      </c>
      <c r="Y56" s="116"/>
      <c r="Z56" s="124"/>
      <c r="AA56" s="217">
        <v>293302800</v>
      </c>
      <c r="AB56" s="116"/>
      <c r="AC56" s="116"/>
      <c r="AD56" s="116"/>
      <c r="AE56" s="124"/>
      <c r="AF56" s="217">
        <f t="shared" si="48"/>
        <v>256180566</v>
      </c>
      <c r="AG56" s="198">
        <v>256180566</v>
      </c>
      <c r="AH56" s="198">
        <v>256180566</v>
      </c>
      <c r="AI56" s="285"/>
      <c r="AJ56" s="294"/>
      <c r="AK56" s="295"/>
      <c r="AL56" s="462"/>
      <c r="AM56" s="464"/>
      <c r="AN56" s="464"/>
      <c r="AO56" s="469"/>
      <c r="AP56" s="471"/>
    </row>
    <row r="57" spans="1:42" s="5" customFormat="1" ht="63.75" customHeight="1" x14ac:dyDescent="0.25">
      <c r="A57" s="536"/>
      <c r="B57" s="445">
        <v>9</v>
      </c>
      <c r="C57" s="439" t="s">
        <v>180</v>
      </c>
      <c r="D57" s="435" t="s">
        <v>129</v>
      </c>
      <c r="E57" s="578"/>
      <c r="F57" s="578"/>
      <c r="G57" s="48" t="s">
        <v>9</v>
      </c>
      <c r="H57" s="126">
        <v>2500</v>
      </c>
      <c r="I57" s="79">
        <v>366</v>
      </c>
      <c r="J57" s="79">
        <v>366</v>
      </c>
      <c r="K57" s="79">
        <v>366</v>
      </c>
      <c r="L57" s="26">
        <v>950</v>
      </c>
      <c r="M57" s="26">
        <v>950</v>
      </c>
      <c r="N57" s="26">
        <v>950</v>
      </c>
      <c r="O57" s="26">
        <v>950</v>
      </c>
      <c r="P57" s="142">
        <v>941</v>
      </c>
      <c r="Q57" s="145">
        <v>1550</v>
      </c>
      <c r="R57" s="142">
        <v>1550</v>
      </c>
      <c r="S57" s="142">
        <v>1550</v>
      </c>
      <c r="T57" s="142">
        <v>1550</v>
      </c>
      <c r="U57" s="26">
        <v>1367</v>
      </c>
      <c r="V57" s="26">
        <f>+U57+850</f>
        <v>2217</v>
      </c>
      <c r="W57" s="26">
        <v>2217</v>
      </c>
      <c r="X57" s="26">
        <v>2217</v>
      </c>
      <c r="Y57" s="26"/>
      <c r="Z57" s="26"/>
      <c r="AA57" s="26">
        <v>2500</v>
      </c>
      <c r="AB57" s="26"/>
      <c r="AC57" s="26"/>
      <c r="AD57" s="26"/>
      <c r="AE57" s="26"/>
      <c r="AF57" s="237">
        <v>1467</v>
      </c>
      <c r="AG57" s="195">
        <v>1725</v>
      </c>
      <c r="AH57" s="195">
        <v>1880</v>
      </c>
      <c r="AI57" s="281"/>
      <c r="AJ57" s="294">
        <f>AG57/W57</f>
        <v>0.77807848443843031</v>
      </c>
      <c r="AK57" s="295"/>
      <c r="AL57" s="478" t="s">
        <v>263</v>
      </c>
      <c r="AM57" s="438" t="s">
        <v>212</v>
      </c>
      <c r="AN57" s="512" t="s">
        <v>121</v>
      </c>
      <c r="AO57" s="457" t="s">
        <v>181</v>
      </c>
      <c r="AP57" s="442" t="s">
        <v>139</v>
      </c>
    </row>
    <row r="58" spans="1:42" s="5" customFormat="1" ht="66.75" customHeight="1" x14ac:dyDescent="0.25">
      <c r="A58" s="536"/>
      <c r="B58" s="446"/>
      <c r="C58" s="440"/>
      <c r="D58" s="435"/>
      <c r="E58" s="578"/>
      <c r="F58" s="578"/>
      <c r="G58" s="45" t="s">
        <v>10</v>
      </c>
      <c r="H58" s="116">
        <f>K58+P58+U58+W58+AA58</f>
        <v>4176408326</v>
      </c>
      <c r="I58" s="117">
        <v>399000000</v>
      </c>
      <c r="J58" s="117">
        <v>399000000</v>
      </c>
      <c r="K58" s="117">
        <v>393582666</v>
      </c>
      <c r="L58" s="116">
        <v>728062060</v>
      </c>
      <c r="M58" s="116">
        <v>728062060</v>
      </c>
      <c r="N58" s="116">
        <v>728062060</v>
      </c>
      <c r="O58" s="116">
        <v>728062060</v>
      </c>
      <c r="P58" s="142">
        <v>724208000</v>
      </c>
      <c r="Q58" s="146">
        <v>666920000</v>
      </c>
      <c r="R58" s="143">
        <v>696920000</v>
      </c>
      <c r="S58" s="143">
        <v>696920000</v>
      </c>
      <c r="T58" s="143">
        <v>656695000</v>
      </c>
      <c r="U58" s="116">
        <v>653325000</v>
      </c>
      <c r="V58" s="224">
        <v>1032343660</v>
      </c>
      <c r="W58" s="116">
        <v>1032343660</v>
      </c>
      <c r="X58" s="116">
        <v>1032343660</v>
      </c>
      <c r="Y58" s="116"/>
      <c r="Z58" s="116"/>
      <c r="AA58" s="217">
        <v>1372949000</v>
      </c>
      <c r="AB58" s="116"/>
      <c r="AC58" s="116"/>
      <c r="AD58" s="116"/>
      <c r="AE58" s="116"/>
      <c r="AF58" s="239">
        <v>930440200</v>
      </c>
      <c r="AG58" s="196">
        <v>1000382865</v>
      </c>
      <c r="AH58" s="196">
        <v>1023082865</v>
      </c>
      <c r="AI58" s="282"/>
      <c r="AJ58" s="294">
        <f>AG58/W58</f>
        <v>0.96904054702094067</v>
      </c>
      <c r="AK58" s="295">
        <f>+(K58+P58+U58+AG58)/H58</f>
        <v>0.66360813279347919</v>
      </c>
      <c r="AL58" s="479"/>
      <c r="AM58" s="510"/>
      <c r="AN58" s="513"/>
      <c r="AO58" s="458"/>
      <c r="AP58" s="443"/>
    </row>
    <row r="59" spans="1:42" s="5" customFormat="1" ht="53.25" customHeight="1" x14ac:dyDescent="0.25">
      <c r="A59" s="536"/>
      <c r="B59" s="446"/>
      <c r="C59" s="440"/>
      <c r="D59" s="435"/>
      <c r="E59" s="578"/>
      <c r="F59" s="578"/>
      <c r="G59" s="45" t="s">
        <v>11</v>
      </c>
      <c r="H59" s="121"/>
      <c r="I59" s="162"/>
      <c r="J59" s="162"/>
      <c r="K59" s="162"/>
      <c r="L59" s="121"/>
      <c r="M59" s="121"/>
      <c r="N59" s="121"/>
      <c r="O59" s="121"/>
      <c r="P59" s="134"/>
      <c r="Q59" s="142"/>
      <c r="R59" s="121"/>
      <c r="S59" s="121"/>
      <c r="T59" s="121"/>
      <c r="U59" s="121"/>
      <c r="V59" s="121"/>
      <c r="W59" s="121"/>
      <c r="X59" s="121"/>
      <c r="Y59" s="121"/>
      <c r="Z59" s="121"/>
      <c r="AA59" s="121"/>
      <c r="AB59" s="121"/>
      <c r="AC59" s="121"/>
      <c r="AD59" s="121"/>
      <c r="AE59" s="121"/>
      <c r="AF59" s="238"/>
      <c r="AG59" s="197"/>
      <c r="AH59" s="197"/>
      <c r="AI59" s="283"/>
      <c r="AJ59" s="296"/>
      <c r="AK59" s="300"/>
      <c r="AL59" s="479"/>
      <c r="AM59" s="510"/>
      <c r="AN59" s="513"/>
      <c r="AO59" s="458"/>
      <c r="AP59" s="443"/>
    </row>
    <row r="60" spans="1:42" s="5" customFormat="1" ht="62.25" customHeight="1" x14ac:dyDescent="0.25">
      <c r="A60" s="536"/>
      <c r="B60" s="446"/>
      <c r="C60" s="440"/>
      <c r="D60" s="435"/>
      <c r="E60" s="578"/>
      <c r="F60" s="578"/>
      <c r="G60" s="45" t="s">
        <v>12</v>
      </c>
      <c r="H60" s="121"/>
      <c r="I60" s="162"/>
      <c r="J60" s="162"/>
      <c r="K60" s="162"/>
      <c r="L60" s="135">
        <v>46095761</v>
      </c>
      <c r="M60" s="135">
        <v>46095761</v>
      </c>
      <c r="N60" s="135">
        <v>46095761</v>
      </c>
      <c r="O60" s="135">
        <v>46095761</v>
      </c>
      <c r="P60" s="147">
        <v>35945761</v>
      </c>
      <c r="Q60" s="168">
        <v>131987336</v>
      </c>
      <c r="R60" s="121">
        <v>129736670</v>
      </c>
      <c r="S60" s="121">
        <v>129736670</v>
      </c>
      <c r="T60" s="121">
        <v>129736670</v>
      </c>
      <c r="U60" s="121">
        <v>129736670</v>
      </c>
      <c r="V60" s="226">
        <v>50921333</v>
      </c>
      <c r="W60" s="121">
        <v>50921333</v>
      </c>
      <c r="X60" s="121">
        <v>50921333</v>
      </c>
      <c r="Y60" s="121"/>
      <c r="Z60" s="121"/>
      <c r="AA60" s="121">
        <v>0</v>
      </c>
      <c r="AB60" s="121"/>
      <c r="AC60" s="121"/>
      <c r="AD60" s="121"/>
      <c r="AE60" s="121"/>
      <c r="AF60" s="239">
        <v>35328165</v>
      </c>
      <c r="AG60" s="196">
        <v>47281365</v>
      </c>
      <c r="AH60" s="196">
        <v>47663666</v>
      </c>
      <c r="AI60" s="282"/>
      <c r="AJ60" s="298"/>
      <c r="AK60" s="295"/>
      <c r="AL60" s="479"/>
      <c r="AM60" s="510"/>
      <c r="AN60" s="513"/>
      <c r="AO60" s="458"/>
      <c r="AP60" s="443"/>
    </row>
    <row r="61" spans="1:42" s="5" customFormat="1" ht="54.75" customHeight="1" x14ac:dyDescent="0.25">
      <c r="A61" s="536"/>
      <c r="B61" s="446"/>
      <c r="C61" s="440"/>
      <c r="D61" s="435"/>
      <c r="E61" s="578"/>
      <c r="F61" s="578"/>
      <c r="G61" s="45" t="s">
        <v>13</v>
      </c>
      <c r="H61" s="87">
        <f t="shared" ref="H61:L62" si="51">+H57+H59</f>
        <v>2500</v>
      </c>
      <c r="I61" s="87">
        <f t="shared" si="51"/>
        <v>366</v>
      </c>
      <c r="J61" s="87">
        <f t="shared" si="51"/>
        <v>366</v>
      </c>
      <c r="K61" s="87">
        <f t="shared" si="51"/>
        <v>366</v>
      </c>
      <c r="L61" s="87">
        <f t="shared" si="51"/>
        <v>950</v>
      </c>
      <c r="M61" s="87">
        <f t="shared" ref="M61:O61" si="52">+M57+M59</f>
        <v>950</v>
      </c>
      <c r="N61" s="87">
        <f t="shared" si="52"/>
        <v>950</v>
      </c>
      <c r="O61" s="87">
        <f t="shared" si="52"/>
        <v>950</v>
      </c>
      <c r="P61" s="121">
        <v>941</v>
      </c>
      <c r="Q61" s="148">
        <f t="shared" ref="Q61:Q62" si="53">+Q57+Q59</f>
        <v>1550</v>
      </c>
      <c r="R61" s="87">
        <v>1550</v>
      </c>
      <c r="S61" s="87">
        <v>1550</v>
      </c>
      <c r="T61" s="87">
        <v>1550</v>
      </c>
      <c r="U61" s="31">
        <v>1367</v>
      </c>
      <c r="V61" s="227">
        <f>+V57</f>
        <v>2217</v>
      </c>
      <c r="W61" s="87">
        <v>2217</v>
      </c>
      <c r="X61" s="87">
        <v>2217</v>
      </c>
      <c r="Y61" s="87"/>
      <c r="Z61" s="31"/>
      <c r="AA61" s="31">
        <v>2500</v>
      </c>
      <c r="AB61" s="87"/>
      <c r="AC61" s="87"/>
      <c r="AD61" s="87"/>
      <c r="AE61" s="31"/>
      <c r="AF61" s="240">
        <f>+AF57+AF59</f>
        <v>1467</v>
      </c>
      <c r="AG61" s="113">
        <v>1725</v>
      </c>
      <c r="AH61" s="113">
        <v>1880</v>
      </c>
      <c r="AI61" s="284"/>
      <c r="AJ61" s="294"/>
      <c r="AK61" s="295"/>
      <c r="AL61" s="479"/>
      <c r="AM61" s="510"/>
      <c r="AN61" s="513"/>
      <c r="AO61" s="458"/>
      <c r="AP61" s="443"/>
    </row>
    <row r="62" spans="1:42" s="5" customFormat="1" ht="63.75" customHeight="1" thickBot="1" x14ac:dyDescent="0.3">
      <c r="A62" s="537"/>
      <c r="B62" s="447"/>
      <c r="C62" s="448"/>
      <c r="D62" s="435"/>
      <c r="E62" s="579"/>
      <c r="F62" s="578"/>
      <c r="G62" s="46" t="s">
        <v>14</v>
      </c>
      <c r="H62" s="116">
        <f t="shared" si="51"/>
        <v>4176408326</v>
      </c>
      <c r="I62" s="117">
        <f t="shared" si="51"/>
        <v>399000000</v>
      </c>
      <c r="J62" s="117">
        <f t="shared" si="51"/>
        <v>399000000</v>
      </c>
      <c r="K62" s="117">
        <f t="shared" si="51"/>
        <v>393582666</v>
      </c>
      <c r="L62" s="116">
        <f t="shared" si="51"/>
        <v>774157821</v>
      </c>
      <c r="M62" s="116">
        <f t="shared" ref="M62:O62" si="54">+M58+M60</f>
        <v>774157821</v>
      </c>
      <c r="N62" s="116">
        <f t="shared" si="54"/>
        <v>774157821</v>
      </c>
      <c r="O62" s="116">
        <f t="shared" si="54"/>
        <v>774157821</v>
      </c>
      <c r="P62" s="129">
        <f>+P58+P60</f>
        <v>760153761</v>
      </c>
      <c r="Q62" s="132">
        <f t="shared" si="53"/>
        <v>798907336</v>
      </c>
      <c r="R62" s="116">
        <v>826656670</v>
      </c>
      <c r="S62" s="116">
        <v>826656670</v>
      </c>
      <c r="T62" s="116">
        <v>786431670</v>
      </c>
      <c r="U62" s="124">
        <v>783061670</v>
      </c>
      <c r="V62" s="217">
        <f>+V58</f>
        <v>1032343660</v>
      </c>
      <c r="W62" s="116">
        <v>1032343660</v>
      </c>
      <c r="X62" s="116">
        <v>1083264993</v>
      </c>
      <c r="Y62" s="116"/>
      <c r="Z62" s="124"/>
      <c r="AA62" s="217">
        <v>1372949000</v>
      </c>
      <c r="AB62" s="116"/>
      <c r="AC62" s="116"/>
      <c r="AD62" s="116"/>
      <c r="AE62" s="124"/>
      <c r="AF62" s="241">
        <f>+AF58+AF60</f>
        <v>965768365</v>
      </c>
      <c r="AG62" s="198">
        <v>1047664230</v>
      </c>
      <c r="AH62" s="198">
        <v>1070746531</v>
      </c>
      <c r="AI62" s="285"/>
      <c r="AJ62" s="294"/>
      <c r="AK62" s="295"/>
      <c r="AL62" s="480"/>
      <c r="AM62" s="511"/>
      <c r="AN62" s="514"/>
      <c r="AO62" s="459"/>
      <c r="AP62" s="444"/>
    </row>
    <row r="63" spans="1:42" s="5" customFormat="1" ht="63.75" customHeight="1" x14ac:dyDescent="0.25">
      <c r="A63" s="535" t="s">
        <v>146</v>
      </c>
      <c r="B63" s="445">
        <v>10</v>
      </c>
      <c r="C63" s="439" t="s">
        <v>182</v>
      </c>
      <c r="D63" s="435" t="s">
        <v>129</v>
      </c>
      <c r="E63" s="577" t="s">
        <v>144</v>
      </c>
      <c r="F63" s="578"/>
      <c r="G63" s="48" t="s">
        <v>9</v>
      </c>
      <c r="H63" s="26">
        <v>100</v>
      </c>
      <c r="I63" s="79">
        <v>20</v>
      </c>
      <c r="J63" s="79">
        <v>20</v>
      </c>
      <c r="K63" s="79" t="s">
        <v>169</v>
      </c>
      <c r="L63" s="79">
        <v>62.6</v>
      </c>
      <c r="M63" s="79">
        <v>62.6</v>
      </c>
      <c r="N63" s="79">
        <v>62.6</v>
      </c>
      <c r="O63" s="26">
        <v>62.6</v>
      </c>
      <c r="P63" s="149">
        <v>62.6</v>
      </c>
      <c r="Q63" s="141">
        <v>0.7</v>
      </c>
      <c r="R63" s="26">
        <v>0.7</v>
      </c>
      <c r="S63" s="26">
        <v>0.7</v>
      </c>
      <c r="T63" s="26">
        <v>0.7</v>
      </c>
      <c r="U63" s="26">
        <v>0.7</v>
      </c>
      <c r="V63" s="221">
        <v>0</v>
      </c>
      <c r="W63" s="26">
        <v>0</v>
      </c>
      <c r="X63" s="26">
        <v>0</v>
      </c>
      <c r="Y63" s="26"/>
      <c r="Z63" s="26"/>
      <c r="AA63" s="221">
        <v>1</v>
      </c>
      <c r="AB63" s="26"/>
      <c r="AC63" s="26"/>
      <c r="AD63" s="26"/>
      <c r="AE63" s="26"/>
      <c r="AF63" s="246">
        <v>0</v>
      </c>
      <c r="AG63" s="114"/>
      <c r="AH63" s="114">
        <v>0</v>
      </c>
      <c r="AI63" s="288"/>
      <c r="AJ63" s="294">
        <v>0</v>
      </c>
      <c r="AK63" s="295"/>
      <c r="AL63" s="563"/>
      <c r="AM63" s="565"/>
      <c r="AN63" s="568"/>
      <c r="AO63" s="571"/>
      <c r="AP63" s="574"/>
    </row>
    <row r="64" spans="1:42" s="5" customFormat="1" ht="66.75" customHeight="1" x14ac:dyDescent="0.25">
      <c r="A64" s="536"/>
      <c r="B64" s="446"/>
      <c r="C64" s="440"/>
      <c r="D64" s="435"/>
      <c r="E64" s="578"/>
      <c r="F64" s="578"/>
      <c r="G64" s="45" t="s">
        <v>10</v>
      </c>
      <c r="H64" s="116">
        <f>K64+P64+U64+V64+AA64</f>
        <v>282818333</v>
      </c>
      <c r="I64" s="117">
        <v>139733333</v>
      </c>
      <c r="J64" s="117">
        <v>139733333</v>
      </c>
      <c r="K64" s="117">
        <v>139733333</v>
      </c>
      <c r="L64" s="116">
        <v>70330000</v>
      </c>
      <c r="M64" s="116">
        <v>70330000</v>
      </c>
      <c r="N64" s="116">
        <v>70330000</v>
      </c>
      <c r="O64" s="171">
        <v>70330000</v>
      </c>
      <c r="P64" s="119">
        <v>62215000</v>
      </c>
      <c r="Q64" s="127">
        <v>56805000</v>
      </c>
      <c r="R64" s="116">
        <v>43210000</v>
      </c>
      <c r="S64" s="116">
        <v>43210000</v>
      </c>
      <c r="T64" s="116">
        <v>36910000</v>
      </c>
      <c r="U64" s="116">
        <v>36910000</v>
      </c>
      <c r="V64" s="224">
        <v>0</v>
      </c>
      <c r="W64" s="116">
        <v>0</v>
      </c>
      <c r="X64" s="116">
        <v>0</v>
      </c>
      <c r="Y64" s="116"/>
      <c r="Z64" s="116"/>
      <c r="AA64" s="224">
        <v>43960000</v>
      </c>
      <c r="AB64" s="116"/>
      <c r="AC64" s="116"/>
      <c r="AD64" s="116"/>
      <c r="AE64" s="116"/>
      <c r="AF64" s="247">
        <v>0</v>
      </c>
      <c r="AG64" s="196"/>
      <c r="AH64" s="196">
        <v>0</v>
      </c>
      <c r="AI64" s="282"/>
      <c r="AJ64" s="294">
        <v>0</v>
      </c>
      <c r="AK64" s="295">
        <v>0.92949999999999999</v>
      </c>
      <c r="AL64" s="563"/>
      <c r="AM64" s="566"/>
      <c r="AN64" s="569"/>
      <c r="AO64" s="572"/>
      <c r="AP64" s="575"/>
    </row>
    <row r="65" spans="1:42" s="5" customFormat="1" ht="53.25" customHeight="1" x14ac:dyDescent="0.25">
      <c r="A65" s="536"/>
      <c r="B65" s="446"/>
      <c r="C65" s="440"/>
      <c r="D65" s="435"/>
      <c r="E65" s="578"/>
      <c r="F65" s="578"/>
      <c r="G65" s="45" t="s">
        <v>11</v>
      </c>
      <c r="H65" s="121"/>
      <c r="I65" s="162"/>
      <c r="J65" s="162"/>
      <c r="K65" s="162"/>
      <c r="L65" s="121"/>
      <c r="M65" s="121"/>
      <c r="N65" s="121"/>
      <c r="O65" s="150"/>
      <c r="P65" s="151"/>
      <c r="Q65" s="142"/>
      <c r="R65" s="142"/>
      <c r="S65" s="142"/>
      <c r="T65" s="142"/>
      <c r="U65" s="142"/>
      <c r="V65" s="142"/>
      <c r="W65" s="142"/>
      <c r="X65" s="142"/>
      <c r="Y65" s="142"/>
      <c r="Z65" s="142"/>
      <c r="AA65" s="142"/>
      <c r="AB65" s="142"/>
      <c r="AC65" s="142"/>
      <c r="AD65" s="142"/>
      <c r="AE65" s="142"/>
      <c r="AF65" s="238"/>
      <c r="AG65" s="197"/>
      <c r="AH65" s="197">
        <v>0</v>
      </c>
      <c r="AI65" s="283"/>
      <c r="AJ65" s="296"/>
      <c r="AK65" s="300"/>
      <c r="AL65" s="563"/>
      <c r="AM65" s="566"/>
      <c r="AN65" s="569"/>
      <c r="AO65" s="572"/>
      <c r="AP65" s="575"/>
    </row>
    <row r="66" spans="1:42" s="5" customFormat="1" ht="62.25" customHeight="1" x14ac:dyDescent="0.25">
      <c r="A66" s="536"/>
      <c r="B66" s="446"/>
      <c r="C66" s="440"/>
      <c r="D66" s="435"/>
      <c r="E66" s="578"/>
      <c r="F66" s="578"/>
      <c r="G66" s="45" t="s">
        <v>12</v>
      </c>
      <c r="H66" s="121"/>
      <c r="I66" s="162"/>
      <c r="J66" s="162"/>
      <c r="K66" s="162"/>
      <c r="L66" s="166">
        <v>47730000</v>
      </c>
      <c r="M66" s="166">
        <v>47730000</v>
      </c>
      <c r="N66" s="166">
        <v>47730000</v>
      </c>
      <c r="O66" s="127">
        <v>47730000</v>
      </c>
      <c r="P66" s="128">
        <v>47730000</v>
      </c>
      <c r="Q66" s="168">
        <v>18652667</v>
      </c>
      <c r="R66" s="121">
        <v>18652667</v>
      </c>
      <c r="S66" s="121">
        <v>18652667</v>
      </c>
      <c r="T66" s="121">
        <v>18652667</v>
      </c>
      <c r="U66" s="121">
        <v>18652667</v>
      </c>
      <c r="V66" s="217">
        <v>2100000</v>
      </c>
      <c r="W66" s="121">
        <v>2100000</v>
      </c>
      <c r="X66" s="121">
        <v>2100000</v>
      </c>
      <c r="Y66" s="121"/>
      <c r="Z66" s="121"/>
      <c r="AA66" s="121"/>
      <c r="AB66" s="121"/>
      <c r="AC66" s="121"/>
      <c r="AD66" s="121"/>
      <c r="AE66" s="121"/>
      <c r="AF66" s="239">
        <v>2100000</v>
      </c>
      <c r="AG66" s="200">
        <v>2100000</v>
      </c>
      <c r="AH66" s="200">
        <v>2100000</v>
      </c>
      <c r="AI66" s="289"/>
      <c r="AJ66" s="298"/>
      <c r="AK66" s="300"/>
      <c r="AL66" s="563"/>
      <c r="AM66" s="566"/>
      <c r="AN66" s="569"/>
      <c r="AO66" s="572"/>
      <c r="AP66" s="575"/>
    </row>
    <row r="67" spans="1:42" s="5" customFormat="1" ht="54.75" customHeight="1" x14ac:dyDescent="0.25">
      <c r="A67" s="536"/>
      <c r="B67" s="446"/>
      <c r="C67" s="440"/>
      <c r="D67" s="435"/>
      <c r="E67" s="578"/>
      <c r="F67" s="578"/>
      <c r="G67" s="45" t="s">
        <v>13</v>
      </c>
      <c r="H67" s="87">
        <f t="shared" ref="H67:L68" si="55">+H63+H65</f>
        <v>100</v>
      </c>
      <c r="I67" s="87">
        <f t="shared" si="55"/>
        <v>20</v>
      </c>
      <c r="J67" s="87">
        <f t="shared" si="55"/>
        <v>20</v>
      </c>
      <c r="K67" s="87">
        <v>17.399999999999999</v>
      </c>
      <c r="L67" s="87">
        <f t="shared" si="55"/>
        <v>62.6</v>
      </c>
      <c r="M67" s="87">
        <f t="shared" ref="M67:N67" si="56">+M63+M65</f>
        <v>62.6</v>
      </c>
      <c r="N67" s="87">
        <f t="shared" si="56"/>
        <v>62.6</v>
      </c>
      <c r="O67" s="152">
        <f>+O65+O63</f>
        <v>62.6</v>
      </c>
      <c r="P67" s="153">
        <f>+P63+P65</f>
        <v>62.6</v>
      </c>
      <c r="Q67" s="154">
        <f t="shared" ref="Q67:Q68" si="57">+Q63+Q65</f>
        <v>0.7</v>
      </c>
      <c r="R67" s="87">
        <v>0.7</v>
      </c>
      <c r="S67" s="87">
        <v>0.7</v>
      </c>
      <c r="T67" s="87">
        <v>0.7</v>
      </c>
      <c r="U67" s="31">
        <v>0.7</v>
      </c>
      <c r="V67" s="92">
        <f t="shared" ref="V67:V68" si="58">+V63+V65</f>
        <v>0</v>
      </c>
      <c r="W67" s="87">
        <v>0</v>
      </c>
      <c r="X67" s="87">
        <v>0</v>
      </c>
      <c r="Y67" s="87"/>
      <c r="Z67" s="31"/>
      <c r="AA67" s="87">
        <v>0</v>
      </c>
      <c r="AB67" s="87"/>
      <c r="AC67" s="87"/>
      <c r="AD67" s="87"/>
      <c r="AE67" s="31"/>
      <c r="AF67" s="240">
        <f>+AF63+AF65</f>
        <v>0</v>
      </c>
      <c r="AG67" s="113"/>
      <c r="AH67" s="113"/>
      <c r="AI67" s="284"/>
      <c r="AJ67" s="294"/>
      <c r="AK67" s="295"/>
      <c r="AL67" s="563"/>
      <c r="AM67" s="566"/>
      <c r="AN67" s="569"/>
      <c r="AO67" s="572"/>
      <c r="AP67" s="575"/>
    </row>
    <row r="68" spans="1:42" s="5" customFormat="1" ht="63.75" customHeight="1" thickBot="1" x14ac:dyDescent="0.3">
      <c r="A68" s="536"/>
      <c r="B68" s="447"/>
      <c r="C68" s="448"/>
      <c r="D68" s="435"/>
      <c r="E68" s="578"/>
      <c r="F68" s="578"/>
      <c r="G68" s="46" t="s">
        <v>14</v>
      </c>
      <c r="H68" s="116">
        <f t="shared" si="55"/>
        <v>282818333</v>
      </c>
      <c r="I68" s="117">
        <v>19733333</v>
      </c>
      <c r="J68" s="117">
        <v>19733333</v>
      </c>
      <c r="K68" s="117">
        <v>19733333</v>
      </c>
      <c r="L68" s="116">
        <f t="shared" si="55"/>
        <v>118060000</v>
      </c>
      <c r="M68" s="116">
        <f t="shared" ref="M68:N68" si="59">+M64+M66</f>
        <v>118060000</v>
      </c>
      <c r="N68" s="116">
        <f t="shared" si="59"/>
        <v>118060000</v>
      </c>
      <c r="O68" s="138">
        <f>+O64+O66</f>
        <v>118060000</v>
      </c>
      <c r="P68" s="138">
        <f>+P64+P66</f>
        <v>109945000</v>
      </c>
      <c r="Q68" s="138">
        <f t="shared" si="57"/>
        <v>75457667</v>
      </c>
      <c r="R68" s="116">
        <v>61862667</v>
      </c>
      <c r="S68" s="116">
        <v>61862667</v>
      </c>
      <c r="T68" s="116">
        <v>55562667</v>
      </c>
      <c r="U68" s="124">
        <v>55562667</v>
      </c>
      <c r="V68" s="217">
        <f t="shared" si="58"/>
        <v>2100000</v>
      </c>
      <c r="W68" s="116">
        <v>2100000</v>
      </c>
      <c r="X68" s="116">
        <v>2100000</v>
      </c>
      <c r="Y68" s="116"/>
      <c r="Z68" s="124"/>
      <c r="AA68" s="217">
        <v>43960400</v>
      </c>
      <c r="AB68" s="116"/>
      <c r="AC68" s="116"/>
      <c r="AD68" s="116"/>
      <c r="AE68" s="124"/>
      <c r="AF68" s="241">
        <f>+AF64+AF66</f>
        <v>2100000</v>
      </c>
      <c r="AG68" s="201">
        <v>2100000</v>
      </c>
      <c r="AH68" s="201">
        <v>2100000</v>
      </c>
      <c r="AI68" s="290"/>
      <c r="AJ68" s="294"/>
      <c r="AK68" s="295"/>
      <c r="AL68" s="564"/>
      <c r="AM68" s="567"/>
      <c r="AN68" s="570"/>
      <c r="AO68" s="573"/>
      <c r="AP68" s="576"/>
    </row>
    <row r="69" spans="1:42" s="5" customFormat="1" ht="63.75" customHeight="1" x14ac:dyDescent="0.25">
      <c r="A69" s="536"/>
      <c r="B69" s="445">
        <v>13</v>
      </c>
      <c r="C69" s="439" t="s">
        <v>183</v>
      </c>
      <c r="D69" s="435" t="s">
        <v>129</v>
      </c>
      <c r="E69" s="578"/>
      <c r="F69" s="578"/>
      <c r="G69" s="48" t="s">
        <v>9</v>
      </c>
      <c r="H69" s="26">
        <v>100</v>
      </c>
      <c r="I69" s="79">
        <v>0</v>
      </c>
      <c r="J69" s="79">
        <v>0</v>
      </c>
      <c r="K69" s="79">
        <v>0</v>
      </c>
      <c r="L69" s="26">
        <v>40</v>
      </c>
      <c r="M69" s="26">
        <v>40</v>
      </c>
      <c r="N69" s="26">
        <v>40</v>
      </c>
      <c r="O69" s="26">
        <v>40</v>
      </c>
      <c r="P69" s="26">
        <v>10</v>
      </c>
      <c r="Q69" s="137">
        <v>45</v>
      </c>
      <c r="R69" s="26">
        <v>45</v>
      </c>
      <c r="S69" s="26">
        <v>45</v>
      </c>
      <c r="T69" s="26">
        <v>45</v>
      </c>
      <c r="U69" s="26">
        <v>23.5</v>
      </c>
      <c r="V69" s="26">
        <v>0</v>
      </c>
      <c r="W69" s="26">
        <v>0</v>
      </c>
      <c r="X69" s="26">
        <v>0</v>
      </c>
      <c r="Y69" s="26"/>
      <c r="Z69" s="26"/>
      <c r="AA69" s="26">
        <v>0</v>
      </c>
      <c r="AB69" s="26"/>
      <c r="AC69" s="26"/>
      <c r="AD69" s="26"/>
      <c r="AE69" s="26"/>
      <c r="AF69" s="246">
        <v>0</v>
      </c>
      <c r="AG69" s="114"/>
      <c r="AH69" s="114">
        <v>0</v>
      </c>
      <c r="AI69" s="288"/>
      <c r="AJ69" s="294">
        <f>AI69/T69</f>
        <v>0</v>
      </c>
      <c r="AK69" s="295"/>
      <c r="AL69" s="580"/>
      <c r="AM69" s="582"/>
      <c r="AN69" s="560"/>
      <c r="AO69" s="585"/>
      <c r="AP69" s="560"/>
    </row>
    <row r="70" spans="1:42" s="5" customFormat="1" ht="66.75" customHeight="1" x14ac:dyDescent="0.25">
      <c r="A70" s="536"/>
      <c r="B70" s="446"/>
      <c r="C70" s="440"/>
      <c r="D70" s="435"/>
      <c r="E70" s="578"/>
      <c r="F70" s="578"/>
      <c r="G70" s="45" t="s">
        <v>10</v>
      </c>
      <c r="H70" s="116">
        <f>K70+P70+U70+V70+AA70</f>
        <v>94500000</v>
      </c>
      <c r="I70" s="117">
        <v>0</v>
      </c>
      <c r="J70" s="117">
        <v>0</v>
      </c>
      <c r="K70" s="117">
        <v>0</v>
      </c>
      <c r="L70" s="116">
        <v>63000000</v>
      </c>
      <c r="M70" s="116">
        <v>63000000</v>
      </c>
      <c r="N70" s="116">
        <v>63000000</v>
      </c>
      <c r="O70" s="116">
        <v>63000000</v>
      </c>
      <c r="P70" s="171">
        <v>63000000</v>
      </c>
      <c r="Q70" s="127">
        <v>69300000</v>
      </c>
      <c r="R70" s="116">
        <v>31500000</v>
      </c>
      <c r="S70" s="116">
        <v>31500000</v>
      </c>
      <c r="T70" s="116">
        <v>31500000</v>
      </c>
      <c r="U70" s="116">
        <v>31500000</v>
      </c>
      <c r="V70" s="217">
        <v>0</v>
      </c>
      <c r="W70" s="116">
        <v>0</v>
      </c>
      <c r="X70" s="116">
        <v>0</v>
      </c>
      <c r="Y70" s="116"/>
      <c r="Z70" s="116"/>
      <c r="AA70" s="224">
        <v>0</v>
      </c>
      <c r="AB70" s="116"/>
      <c r="AC70" s="116"/>
      <c r="AD70" s="116"/>
      <c r="AE70" s="116"/>
      <c r="AF70" s="247"/>
      <c r="AG70" s="196"/>
      <c r="AH70" s="196">
        <v>0</v>
      </c>
      <c r="AI70" s="282"/>
      <c r="AJ70" s="294">
        <f>AI70/T70</f>
        <v>0</v>
      </c>
      <c r="AK70" s="295">
        <f>+(K70+P70+U70+AF70)/H70</f>
        <v>1</v>
      </c>
      <c r="AL70" s="580"/>
      <c r="AM70" s="583"/>
      <c r="AN70" s="561"/>
      <c r="AO70" s="580"/>
      <c r="AP70" s="561"/>
    </row>
    <row r="71" spans="1:42" s="5" customFormat="1" ht="53.25" customHeight="1" x14ac:dyDescent="0.25">
      <c r="A71" s="536"/>
      <c r="B71" s="446"/>
      <c r="C71" s="440"/>
      <c r="D71" s="435"/>
      <c r="E71" s="578"/>
      <c r="F71" s="578"/>
      <c r="G71" s="45" t="s">
        <v>11</v>
      </c>
      <c r="H71" s="121"/>
      <c r="I71" s="162"/>
      <c r="J71" s="162"/>
      <c r="K71" s="162"/>
      <c r="L71" s="121"/>
      <c r="M71" s="121"/>
      <c r="N71" s="121"/>
      <c r="O71" s="121"/>
      <c r="P71" s="142"/>
      <c r="Q71" s="142"/>
      <c r="R71" s="142"/>
      <c r="S71" s="142"/>
      <c r="T71" s="142"/>
      <c r="U71" s="142"/>
      <c r="V71" s="142"/>
      <c r="W71" s="142"/>
      <c r="X71" s="142"/>
      <c r="Y71" s="142"/>
      <c r="Z71" s="142"/>
      <c r="AA71" s="142"/>
      <c r="AB71" s="142"/>
      <c r="AC71" s="142"/>
      <c r="AD71" s="142"/>
      <c r="AE71" s="142"/>
      <c r="AF71" s="248"/>
      <c r="AG71" s="199"/>
      <c r="AH71" s="199">
        <v>0</v>
      </c>
      <c r="AI71" s="286"/>
      <c r="AJ71" s="296"/>
      <c r="AK71" s="300"/>
      <c r="AL71" s="580"/>
      <c r="AM71" s="583"/>
      <c r="AN71" s="561"/>
      <c r="AO71" s="580"/>
      <c r="AP71" s="561"/>
    </row>
    <row r="72" spans="1:42" s="5" customFormat="1" ht="62.25" customHeight="1" x14ac:dyDescent="0.25">
      <c r="A72" s="536"/>
      <c r="B72" s="446"/>
      <c r="C72" s="440"/>
      <c r="D72" s="435"/>
      <c r="E72" s="578"/>
      <c r="F72" s="578"/>
      <c r="G72" s="45" t="s">
        <v>12</v>
      </c>
      <c r="H72" s="121"/>
      <c r="I72" s="162"/>
      <c r="J72" s="162"/>
      <c r="K72" s="162"/>
      <c r="L72" s="121"/>
      <c r="M72" s="121"/>
      <c r="N72" s="121"/>
      <c r="O72" s="121"/>
      <c r="P72" s="142"/>
      <c r="Q72" s="168">
        <v>4200000</v>
      </c>
      <c r="R72" s="121">
        <v>4200000</v>
      </c>
      <c r="S72" s="121">
        <v>4200000</v>
      </c>
      <c r="T72" s="121">
        <v>4200000</v>
      </c>
      <c r="U72" s="121">
        <v>4200000</v>
      </c>
      <c r="V72" s="121"/>
      <c r="W72" s="121"/>
      <c r="X72" s="121"/>
      <c r="Y72" s="121"/>
      <c r="Z72" s="121"/>
      <c r="AA72" s="121"/>
      <c r="AB72" s="121"/>
      <c r="AC72" s="121"/>
      <c r="AD72" s="121"/>
      <c r="AE72" s="121"/>
      <c r="AF72" s="247"/>
      <c r="AG72" s="202"/>
      <c r="AH72" s="202">
        <v>0</v>
      </c>
      <c r="AI72" s="291"/>
      <c r="AJ72" s="298"/>
      <c r="AK72" s="300"/>
      <c r="AL72" s="580"/>
      <c r="AM72" s="583"/>
      <c r="AN72" s="561"/>
      <c r="AO72" s="580"/>
      <c r="AP72" s="561"/>
    </row>
    <row r="73" spans="1:42" s="5" customFormat="1" ht="54.75" customHeight="1" x14ac:dyDescent="0.25">
      <c r="A73" s="536"/>
      <c r="B73" s="446"/>
      <c r="C73" s="440"/>
      <c r="D73" s="435"/>
      <c r="E73" s="578"/>
      <c r="F73" s="578"/>
      <c r="G73" s="45" t="s">
        <v>13</v>
      </c>
      <c r="H73" s="87">
        <f t="shared" ref="H73:L74" si="60">+H69+H71</f>
        <v>100</v>
      </c>
      <c r="I73" s="87">
        <f t="shared" si="60"/>
        <v>0</v>
      </c>
      <c r="J73" s="87">
        <f t="shared" si="60"/>
        <v>0</v>
      </c>
      <c r="K73" s="87">
        <f t="shared" si="60"/>
        <v>0</v>
      </c>
      <c r="L73" s="87">
        <f t="shared" si="60"/>
        <v>40</v>
      </c>
      <c r="M73" s="87">
        <f t="shared" ref="M73:O73" si="61">+M69+M71</f>
        <v>40</v>
      </c>
      <c r="N73" s="87">
        <f t="shared" si="61"/>
        <v>40</v>
      </c>
      <c r="O73" s="87">
        <f t="shared" si="61"/>
        <v>40</v>
      </c>
      <c r="P73" s="131">
        <v>10</v>
      </c>
      <c r="Q73" s="131">
        <v>45</v>
      </c>
      <c r="R73" s="87">
        <v>45</v>
      </c>
      <c r="S73" s="87">
        <v>45</v>
      </c>
      <c r="T73" s="87">
        <v>45</v>
      </c>
      <c r="U73" s="31">
        <v>23.5</v>
      </c>
      <c r="V73" s="87">
        <f t="shared" ref="V73:V74" si="62">+V69+V71</f>
        <v>0</v>
      </c>
      <c r="W73" s="87">
        <v>0</v>
      </c>
      <c r="X73" s="87">
        <v>0</v>
      </c>
      <c r="Y73" s="87"/>
      <c r="Z73" s="31"/>
      <c r="AA73" s="87">
        <v>0</v>
      </c>
      <c r="AB73" s="87"/>
      <c r="AC73" s="87"/>
      <c r="AD73" s="87"/>
      <c r="AE73" s="31"/>
      <c r="AF73" s="249">
        <f>+AF69+AF71</f>
        <v>0</v>
      </c>
      <c r="AG73" s="113"/>
      <c r="AH73" s="113">
        <v>0</v>
      </c>
      <c r="AI73" s="284"/>
      <c r="AJ73" s="294"/>
      <c r="AK73" s="295"/>
      <c r="AL73" s="580"/>
      <c r="AM73" s="583"/>
      <c r="AN73" s="561"/>
      <c r="AO73" s="580"/>
      <c r="AP73" s="561"/>
    </row>
    <row r="74" spans="1:42" s="5" customFormat="1" ht="63.75" customHeight="1" thickBot="1" x14ac:dyDescent="0.3">
      <c r="A74" s="536"/>
      <c r="B74" s="447"/>
      <c r="C74" s="448"/>
      <c r="D74" s="435"/>
      <c r="E74" s="579"/>
      <c r="F74" s="578"/>
      <c r="G74" s="46" t="s">
        <v>14</v>
      </c>
      <c r="H74" s="116">
        <f t="shared" si="60"/>
        <v>94500000</v>
      </c>
      <c r="I74" s="117">
        <f t="shared" si="60"/>
        <v>0</v>
      </c>
      <c r="J74" s="117">
        <f t="shared" si="60"/>
        <v>0</v>
      </c>
      <c r="K74" s="117">
        <f t="shared" si="60"/>
        <v>0</v>
      </c>
      <c r="L74" s="116">
        <f t="shared" si="60"/>
        <v>63000000</v>
      </c>
      <c r="M74" s="116">
        <f t="shared" ref="M74:O74" si="63">+M70+M72</f>
        <v>63000000</v>
      </c>
      <c r="N74" s="116">
        <f t="shared" si="63"/>
        <v>63000000</v>
      </c>
      <c r="O74" s="116">
        <f t="shared" si="63"/>
        <v>63000000</v>
      </c>
      <c r="P74" s="138">
        <f>+P70+P72</f>
        <v>63000000</v>
      </c>
      <c r="Q74" s="138">
        <f>+Q70+Q72</f>
        <v>73500000</v>
      </c>
      <c r="R74" s="116">
        <v>35700000</v>
      </c>
      <c r="S74" s="116">
        <v>35700000</v>
      </c>
      <c r="T74" s="116">
        <v>35700000</v>
      </c>
      <c r="U74" s="124">
        <v>35700000</v>
      </c>
      <c r="V74" s="217">
        <f t="shared" si="62"/>
        <v>0</v>
      </c>
      <c r="W74" s="116">
        <v>0</v>
      </c>
      <c r="X74" s="116">
        <v>0</v>
      </c>
      <c r="Y74" s="116"/>
      <c r="Z74" s="124"/>
      <c r="AA74" s="217">
        <v>0</v>
      </c>
      <c r="AB74" s="116"/>
      <c r="AC74" s="116"/>
      <c r="AD74" s="116"/>
      <c r="AE74" s="124"/>
      <c r="AF74" s="250">
        <f>+AF70+AF72</f>
        <v>0</v>
      </c>
      <c r="AG74" s="201"/>
      <c r="AH74" s="201">
        <v>0</v>
      </c>
      <c r="AI74" s="290"/>
      <c r="AJ74" s="294"/>
      <c r="AK74" s="295"/>
      <c r="AL74" s="581"/>
      <c r="AM74" s="584"/>
      <c r="AN74" s="562"/>
      <c r="AO74" s="581"/>
      <c r="AP74" s="562"/>
    </row>
    <row r="75" spans="1:42" s="5" customFormat="1" ht="63.75" customHeight="1" x14ac:dyDescent="0.25">
      <c r="A75" s="536"/>
      <c r="B75" s="445">
        <v>11</v>
      </c>
      <c r="C75" s="439" t="s">
        <v>184</v>
      </c>
      <c r="D75" s="435" t="s">
        <v>120</v>
      </c>
      <c r="E75" s="538" t="s">
        <v>145</v>
      </c>
      <c r="F75" s="578"/>
      <c r="G75" s="48" t="s">
        <v>9</v>
      </c>
      <c r="H75" s="26">
        <v>100</v>
      </c>
      <c r="I75" s="79">
        <v>100</v>
      </c>
      <c r="J75" s="79">
        <v>100</v>
      </c>
      <c r="K75" s="79">
        <v>100</v>
      </c>
      <c r="L75" s="26">
        <v>100</v>
      </c>
      <c r="M75" s="26">
        <v>100</v>
      </c>
      <c r="N75" s="26">
        <v>100</v>
      </c>
      <c r="O75" s="156">
        <v>1</v>
      </c>
      <c r="P75" s="157">
        <v>1</v>
      </c>
      <c r="Q75" s="141">
        <v>1</v>
      </c>
      <c r="R75" s="26">
        <v>1</v>
      </c>
      <c r="S75" s="26">
        <v>1</v>
      </c>
      <c r="T75" s="26">
        <v>1</v>
      </c>
      <c r="U75" s="26">
        <v>1</v>
      </c>
      <c r="V75" s="221">
        <v>1</v>
      </c>
      <c r="W75" s="221">
        <v>1</v>
      </c>
      <c r="X75" s="26">
        <v>1</v>
      </c>
      <c r="Y75" s="26"/>
      <c r="Z75" s="26"/>
      <c r="AA75" s="221">
        <v>1</v>
      </c>
      <c r="AB75" s="26"/>
      <c r="AC75" s="26"/>
      <c r="AD75" s="26"/>
      <c r="AE75" s="26"/>
      <c r="AF75" s="251">
        <v>1</v>
      </c>
      <c r="AG75" s="336">
        <v>1</v>
      </c>
      <c r="AH75" s="114">
        <v>1</v>
      </c>
      <c r="AI75" s="288"/>
      <c r="AJ75" s="294">
        <f>AG75/W75</f>
        <v>1</v>
      </c>
      <c r="AK75" s="295"/>
      <c r="AL75" s="457" t="s">
        <v>242</v>
      </c>
      <c r="AM75" s="457" t="s">
        <v>213</v>
      </c>
      <c r="AN75" s="442" t="s">
        <v>121</v>
      </c>
      <c r="AO75" s="552" t="s">
        <v>140</v>
      </c>
      <c r="AP75" s="555" t="s">
        <v>139</v>
      </c>
    </row>
    <row r="76" spans="1:42" s="5" customFormat="1" ht="66.75" customHeight="1" x14ac:dyDescent="0.25">
      <c r="A76" s="536"/>
      <c r="B76" s="446"/>
      <c r="C76" s="440"/>
      <c r="D76" s="435"/>
      <c r="E76" s="435"/>
      <c r="F76" s="578"/>
      <c r="G76" s="45" t="s">
        <v>10</v>
      </c>
      <c r="H76" s="116">
        <f>K76+P76+U76+W76+AA76</f>
        <v>2118981900</v>
      </c>
      <c r="I76" s="117">
        <v>133530000</v>
      </c>
      <c r="J76" s="117">
        <v>133530000</v>
      </c>
      <c r="K76" s="117">
        <v>133530000</v>
      </c>
      <c r="L76" s="116">
        <v>382253152</v>
      </c>
      <c r="M76" s="116">
        <v>382253152</v>
      </c>
      <c r="N76" s="116">
        <v>382253152</v>
      </c>
      <c r="O76" s="155">
        <v>382253152</v>
      </c>
      <c r="P76" s="118">
        <v>380350000</v>
      </c>
      <c r="Q76" s="155">
        <v>370469000</v>
      </c>
      <c r="R76" s="116">
        <v>391864000</v>
      </c>
      <c r="S76" s="116">
        <v>691864000</v>
      </c>
      <c r="T76" s="116">
        <v>705520000</v>
      </c>
      <c r="U76" s="116">
        <v>374389800</v>
      </c>
      <c r="V76" s="31">
        <v>597337100</v>
      </c>
      <c r="W76" s="31">
        <v>597337100</v>
      </c>
      <c r="X76" s="116">
        <v>597337100</v>
      </c>
      <c r="Y76" s="116"/>
      <c r="Z76" s="116"/>
      <c r="AA76" s="217">
        <v>633375000</v>
      </c>
      <c r="AB76" s="116"/>
      <c r="AC76" s="116"/>
      <c r="AD76" s="116"/>
      <c r="AE76" s="116"/>
      <c r="AF76" s="239">
        <v>353918300</v>
      </c>
      <c r="AG76" s="196">
        <v>485918300</v>
      </c>
      <c r="AH76" s="196">
        <v>485918300</v>
      </c>
      <c r="AI76" s="282"/>
      <c r="AJ76" s="294">
        <f>AG76/W76</f>
        <v>0.81347416726669075</v>
      </c>
      <c r="AK76" s="295">
        <f>+(K76+P76+U76+AG76)/H76</f>
        <v>0.64851337333273118</v>
      </c>
      <c r="AL76" s="458"/>
      <c r="AM76" s="458"/>
      <c r="AN76" s="443"/>
      <c r="AO76" s="553"/>
      <c r="AP76" s="556"/>
    </row>
    <row r="77" spans="1:42" s="5" customFormat="1" ht="53.25" customHeight="1" x14ac:dyDescent="0.25">
      <c r="A77" s="536"/>
      <c r="B77" s="446"/>
      <c r="C77" s="440"/>
      <c r="D77" s="435"/>
      <c r="E77" s="435"/>
      <c r="F77" s="578"/>
      <c r="G77" s="45" t="s">
        <v>11</v>
      </c>
      <c r="H77" s="121"/>
      <c r="I77" s="162"/>
      <c r="J77" s="162"/>
      <c r="K77" s="162"/>
      <c r="L77" s="121"/>
      <c r="M77" s="121"/>
      <c r="N77" s="121"/>
      <c r="O77" s="142"/>
      <c r="P77" s="163"/>
      <c r="Q77" s="142"/>
      <c r="R77" s="142"/>
      <c r="S77" s="142"/>
      <c r="T77" s="142"/>
      <c r="U77" s="142"/>
      <c r="V77" s="142"/>
      <c r="W77" s="142"/>
      <c r="X77" s="142"/>
      <c r="Y77" s="142"/>
      <c r="Z77" s="142"/>
      <c r="AA77" s="142"/>
      <c r="AB77" s="142"/>
      <c r="AC77" s="142"/>
      <c r="AD77" s="142"/>
      <c r="AE77" s="142"/>
      <c r="AF77" s="238"/>
      <c r="AG77" s="199"/>
      <c r="AH77" s="199"/>
      <c r="AI77" s="286"/>
      <c r="AJ77" s="296"/>
      <c r="AK77" s="300"/>
      <c r="AL77" s="458"/>
      <c r="AM77" s="458"/>
      <c r="AN77" s="443"/>
      <c r="AO77" s="553"/>
      <c r="AP77" s="556"/>
    </row>
    <row r="78" spans="1:42" s="5" customFormat="1" ht="62.25" customHeight="1" x14ac:dyDescent="0.25">
      <c r="A78" s="536"/>
      <c r="B78" s="446"/>
      <c r="C78" s="440"/>
      <c r="D78" s="435"/>
      <c r="E78" s="435"/>
      <c r="F78" s="578"/>
      <c r="G78" s="45" t="s">
        <v>12</v>
      </c>
      <c r="H78" s="121"/>
      <c r="I78" s="162"/>
      <c r="J78" s="162"/>
      <c r="K78" s="162"/>
      <c r="L78" s="166">
        <v>6183333</v>
      </c>
      <c r="M78" s="166">
        <v>6183333</v>
      </c>
      <c r="N78" s="166">
        <v>6183333</v>
      </c>
      <c r="O78" s="155">
        <v>6183333</v>
      </c>
      <c r="P78" s="128">
        <v>6183333</v>
      </c>
      <c r="Q78" s="168">
        <v>64379002</v>
      </c>
      <c r="R78" s="121">
        <v>64379002</v>
      </c>
      <c r="S78" s="121">
        <v>64379002</v>
      </c>
      <c r="T78" s="121">
        <v>64379002</v>
      </c>
      <c r="U78" s="121">
        <v>64379002</v>
      </c>
      <c r="V78" s="228">
        <v>56803000</v>
      </c>
      <c r="W78" s="228">
        <v>56803000</v>
      </c>
      <c r="X78" s="121">
        <v>56803000</v>
      </c>
      <c r="Y78" s="121"/>
      <c r="Z78" s="121"/>
      <c r="AA78" s="121"/>
      <c r="AB78" s="121"/>
      <c r="AC78" s="121"/>
      <c r="AD78" s="121"/>
      <c r="AE78" s="121"/>
      <c r="AF78" s="239">
        <v>25428000</v>
      </c>
      <c r="AG78" s="202">
        <v>30518259</v>
      </c>
      <c r="AH78" s="202">
        <v>51797381</v>
      </c>
      <c r="AI78" s="291"/>
      <c r="AJ78" s="298"/>
      <c r="AK78" s="300"/>
      <c r="AL78" s="458"/>
      <c r="AM78" s="458"/>
      <c r="AN78" s="443"/>
      <c r="AO78" s="553"/>
      <c r="AP78" s="556"/>
    </row>
    <row r="79" spans="1:42" s="5" customFormat="1" ht="54.75" customHeight="1" x14ac:dyDescent="0.25">
      <c r="A79" s="536"/>
      <c r="B79" s="446"/>
      <c r="C79" s="440"/>
      <c r="D79" s="435"/>
      <c r="E79" s="435"/>
      <c r="F79" s="578"/>
      <c r="G79" s="45" t="s">
        <v>13</v>
      </c>
      <c r="H79" s="87">
        <f t="shared" ref="H79:L79" si="64">+H75+H77</f>
        <v>100</v>
      </c>
      <c r="I79" s="87">
        <f t="shared" si="64"/>
        <v>100</v>
      </c>
      <c r="J79" s="87">
        <f t="shared" si="64"/>
        <v>100</v>
      </c>
      <c r="K79" s="87">
        <f t="shared" si="64"/>
        <v>100</v>
      </c>
      <c r="L79" s="87">
        <f t="shared" si="64"/>
        <v>100</v>
      </c>
      <c r="M79" s="87">
        <f t="shared" ref="M79:N79" si="65">+M75+M77</f>
        <v>100</v>
      </c>
      <c r="N79" s="87">
        <f t="shared" si="65"/>
        <v>100</v>
      </c>
      <c r="O79" s="156">
        <f t="shared" ref="O79" si="66">+O75</f>
        <v>1</v>
      </c>
      <c r="P79" s="157">
        <f>+P75</f>
        <v>1</v>
      </c>
      <c r="Q79" s="144">
        <v>1</v>
      </c>
      <c r="R79" s="87">
        <v>1</v>
      </c>
      <c r="S79" s="87">
        <v>1</v>
      </c>
      <c r="T79" s="87">
        <v>1</v>
      </c>
      <c r="U79" s="31">
        <v>1</v>
      </c>
      <c r="V79" s="92">
        <f t="shared" ref="V79:V80" si="67">+V75+V77</f>
        <v>1</v>
      </c>
      <c r="W79" s="92">
        <v>1</v>
      </c>
      <c r="X79" s="87">
        <v>1</v>
      </c>
      <c r="Y79" s="87"/>
      <c r="Z79" s="31"/>
      <c r="AA79" s="92">
        <v>1</v>
      </c>
      <c r="AB79" s="87"/>
      <c r="AC79" s="87"/>
      <c r="AD79" s="87"/>
      <c r="AE79" s="31"/>
      <c r="AF79" s="92">
        <f t="shared" ref="AF79:AF80" si="68">+AF75+AF77</f>
        <v>1</v>
      </c>
      <c r="AG79" s="113">
        <v>1</v>
      </c>
      <c r="AH79" s="113">
        <v>1</v>
      </c>
      <c r="AI79" s="284"/>
      <c r="AJ79" s="294"/>
      <c r="AK79" s="295"/>
      <c r="AL79" s="458"/>
      <c r="AM79" s="458"/>
      <c r="AN79" s="443"/>
      <c r="AO79" s="553"/>
      <c r="AP79" s="556"/>
    </row>
    <row r="80" spans="1:42" s="5" customFormat="1" ht="63.75" customHeight="1" thickBot="1" x14ac:dyDescent="0.3">
      <c r="A80" s="536"/>
      <c r="B80" s="447"/>
      <c r="C80" s="448"/>
      <c r="D80" s="435"/>
      <c r="E80" s="539"/>
      <c r="F80" s="579"/>
      <c r="G80" s="46" t="s">
        <v>14</v>
      </c>
      <c r="H80" s="116">
        <f>+H76+H78</f>
        <v>2118981900</v>
      </c>
      <c r="I80" s="117">
        <f>+I76</f>
        <v>133530000</v>
      </c>
      <c r="J80" s="117">
        <f>+J76</f>
        <v>133530000</v>
      </c>
      <c r="K80" s="117">
        <f>+K76</f>
        <v>133530000</v>
      </c>
      <c r="L80" s="116">
        <f>+L76+L78</f>
        <v>388436485</v>
      </c>
      <c r="M80" s="116">
        <f>+M76+M78</f>
        <v>388436485</v>
      </c>
      <c r="N80" s="116">
        <f>+N76+N78</f>
        <v>388436485</v>
      </c>
      <c r="O80" s="138">
        <f>+O76+O78</f>
        <v>388436485</v>
      </c>
      <c r="P80" s="138">
        <f t="shared" ref="P80:Q80" si="69">+P76+P78</f>
        <v>386533333</v>
      </c>
      <c r="Q80" s="138">
        <f t="shared" si="69"/>
        <v>434848002</v>
      </c>
      <c r="R80" s="116">
        <v>456243002</v>
      </c>
      <c r="S80" s="116">
        <v>756243002</v>
      </c>
      <c r="T80" s="116">
        <v>769899002</v>
      </c>
      <c r="U80" s="124">
        <v>438768802</v>
      </c>
      <c r="V80" s="217">
        <f t="shared" si="67"/>
        <v>654140100</v>
      </c>
      <c r="W80" s="217">
        <v>654140100</v>
      </c>
      <c r="X80" s="116">
        <v>654140100</v>
      </c>
      <c r="Y80" s="116"/>
      <c r="Z80" s="124"/>
      <c r="AA80" s="217">
        <v>633375000</v>
      </c>
      <c r="AB80" s="116"/>
      <c r="AC80" s="116"/>
      <c r="AD80" s="116"/>
      <c r="AE80" s="124"/>
      <c r="AF80" s="217">
        <f t="shared" si="68"/>
        <v>379346300</v>
      </c>
      <c r="AG80" s="201">
        <v>516436559</v>
      </c>
      <c r="AH80" s="201">
        <v>537715681</v>
      </c>
      <c r="AI80" s="290"/>
      <c r="AJ80" s="294"/>
      <c r="AK80" s="295"/>
      <c r="AL80" s="459"/>
      <c r="AM80" s="459"/>
      <c r="AN80" s="444"/>
      <c r="AO80" s="554"/>
      <c r="AP80" s="557"/>
    </row>
    <row r="81" spans="1:46" s="5" customFormat="1" ht="63.75" customHeight="1" x14ac:dyDescent="0.25">
      <c r="A81" s="536"/>
      <c r="B81" s="445">
        <v>12</v>
      </c>
      <c r="C81" s="439" t="s">
        <v>185</v>
      </c>
      <c r="D81" s="435" t="s">
        <v>129</v>
      </c>
      <c r="E81" s="538" t="s">
        <v>147</v>
      </c>
      <c r="F81" s="538">
        <v>185</v>
      </c>
      <c r="G81" s="48" t="s">
        <v>9</v>
      </c>
      <c r="H81" s="26">
        <v>4</v>
      </c>
      <c r="I81" s="79">
        <v>0.5</v>
      </c>
      <c r="J81" s="79">
        <v>0.5</v>
      </c>
      <c r="K81" s="79">
        <v>0.47</v>
      </c>
      <c r="L81" s="79">
        <v>1.03</v>
      </c>
      <c r="M81" s="79">
        <v>1.03</v>
      </c>
      <c r="N81" s="79">
        <v>1.03</v>
      </c>
      <c r="O81" s="158">
        <v>1.03</v>
      </c>
      <c r="P81" s="159">
        <v>1.03</v>
      </c>
      <c r="Q81" s="131">
        <v>2</v>
      </c>
      <c r="R81" s="26">
        <v>2</v>
      </c>
      <c r="S81" s="26">
        <v>2</v>
      </c>
      <c r="T81" s="26">
        <v>2</v>
      </c>
      <c r="U81" s="26">
        <v>2</v>
      </c>
      <c r="V81" s="26">
        <v>3</v>
      </c>
      <c r="W81" s="26">
        <v>3</v>
      </c>
      <c r="X81" s="26">
        <v>3</v>
      </c>
      <c r="Y81" s="26"/>
      <c r="Z81" s="26"/>
      <c r="AA81" s="26">
        <v>4</v>
      </c>
      <c r="AB81" s="26"/>
      <c r="AC81" s="26"/>
      <c r="AD81" s="26"/>
      <c r="AE81" s="26"/>
      <c r="AF81" s="243">
        <v>2.25</v>
      </c>
      <c r="AG81" s="114">
        <v>2.5</v>
      </c>
      <c r="AH81" s="114">
        <v>2.75</v>
      </c>
      <c r="AI81" s="288"/>
      <c r="AJ81" s="294">
        <f>AG81/W81</f>
        <v>0.83333333333333337</v>
      </c>
      <c r="AK81" s="295"/>
      <c r="AL81" s="540" t="s">
        <v>264</v>
      </c>
      <c r="AM81" s="543" t="s">
        <v>213</v>
      </c>
      <c r="AN81" s="543" t="s">
        <v>211</v>
      </c>
      <c r="AO81" s="503" t="s">
        <v>232</v>
      </c>
      <c r="AP81" s="491" t="s">
        <v>233</v>
      </c>
    </row>
    <row r="82" spans="1:46" s="5" customFormat="1" ht="66.75" customHeight="1" x14ac:dyDescent="0.25">
      <c r="A82" s="536"/>
      <c r="B82" s="446"/>
      <c r="C82" s="440"/>
      <c r="D82" s="435"/>
      <c r="E82" s="435"/>
      <c r="F82" s="435"/>
      <c r="G82" s="45" t="s">
        <v>10</v>
      </c>
      <c r="H82" s="116">
        <f>K82+P82+U82+W82+AA82</f>
        <v>618730334</v>
      </c>
      <c r="I82" s="117">
        <v>85072667</v>
      </c>
      <c r="J82" s="117">
        <v>85072667</v>
      </c>
      <c r="K82" s="117">
        <v>85072667</v>
      </c>
      <c r="L82" s="116">
        <v>116066667</v>
      </c>
      <c r="M82" s="116">
        <v>116066667</v>
      </c>
      <c r="N82" s="116">
        <v>116066667</v>
      </c>
      <c r="O82" s="172">
        <v>116066667</v>
      </c>
      <c r="P82" s="119">
        <v>99520000</v>
      </c>
      <c r="Q82" s="127">
        <v>169160000</v>
      </c>
      <c r="R82" s="116">
        <v>169160000</v>
      </c>
      <c r="S82" s="116">
        <v>169160000</v>
      </c>
      <c r="T82" s="116">
        <v>169046667</v>
      </c>
      <c r="U82" s="116">
        <v>169046667</v>
      </c>
      <c r="V82" s="224">
        <v>126783000</v>
      </c>
      <c r="W82" s="116">
        <v>126783000</v>
      </c>
      <c r="X82" s="116">
        <v>126783000</v>
      </c>
      <c r="Y82" s="116"/>
      <c r="Z82" s="116"/>
      <c r="AA82" s="217">
        <v>138308000</v>
      </c>
      <c r="AB82" s="116"/>
      <c r="AC82" s="116"/>
      <c r="AD82" s="116"/>
      <c r="AE82" s="116"/>
      <c r="AF82" s="239">
        <v>119778700</v>
      </c>
      <c r="AG82" s="196">
        <v>119778700</v>
      </c>
      <c r="AH82" s="196">
        <v>119778700</v>
      </c>
      <c r="AI82" s="282"/>
      <c r="AJ82" s="294">
        <f>AG82/W82</f>
        <v>0.94475363416230884</v>
      </c>
      <c r="AK82" s="295">
        <f>(K82+P82+U82+AG82)/H82</f>
        <v>0.76514437386546497</v>
      </c>
      <c r="AL82" s="541"/>
      <c r="AM82" s="544"/>
      <c r="AN82" s="544"/>
      <c r="AO82" s="504"/>
      <c r="AP82" s="492"/>
    </row>
    <row r="83" spans="1:46" s="5" customFormat="1" ht="53.25" customHeight="1" x14ac:dyDescent="0.25">
      <c r="A83" s="536"/>
      <c r="B83" s="446"/>
      <c r="C83" s="440"/>
      <c r="D83" s="435"/>
      <c r="E83" s="435"/>
      <c r="F83" s="435"/>
      <c r="G83" s="45" t="s">
        <v>11</v>
      </c>
      <c r="H83" s="121"/>
      <c r="I83" s="162"/>
      <c r="J83" s="162"/>
      <c r="K83" s="162"/>
      <c r="L83" s="121"/>
      <c r="M83" s="121"/>
      <c r="N83" s="121"/>
      <c r="O83" s="160">
        <v>0.03</v>
      </c>
      <c r="P83" s="122">
        <v>0.03</v>
      </c>
      <c r="Q83" s="160"/>
      <c r="R83" s="142"/>
      <c r="S83" s="142"/>
      <c r="T83" s="142"/>
      <c r="U83" s="142"/>
      <c r="V83" s="142"/>
      <c r="W83" s="142"/>
      <c r="X83" s="142"/>
      <c r="Y83" s="142"/>
      <c r="Z83" s="142"/>
      <c r="AA83" s="142"/>
      <c r="AB83" s="142"/>
      <c r="AC83" s="142"/>
      <c r="AD83" s="142"/>
      <c r="AE83" s="142"/>
      <c r="AF83" s="238"/>
      <c r="AG83" s="197"/>
      <c r="AH83" s="197"/>
      <c r="AI83" s="283"/>
      <c r="AJ83" s="296"/>
      <c r="AK83" s="300"/>
      <c r="AL83" s="541"/>
      <c r="AM83" s="544"/>
      <c r="AN83" s="544"/>
      <c r="AO83" s="504"/>
      <c r="AP83" s="492"/>
    </row>
    <row r="84" spans="1:46" s="5" customFormat="1" ht="62.25" customHeight="1" x14ac:dyDescent="0.25">
      <c r="A84" s="536"/>
      <c r="B84" s="446"/>
      <c r="C84" s="440"/>
      <c r="D84" s="435"/>
      <c r="E84" s="435"/>
      <c r="F84" s="435"/>
      <c r="G84" s="45" t="s">
        <v>12</v>
      </c>
      <c r="H84" s="121"/>
      <c r="I84" s="162"/>
      <c r="J84" s="162"/>
      <c r="K84" s="162"/>
      <c r="L84" s="166">
        <v>5893334</v>
      </c>
      <c r="M84" s="166">
        <v>5893334</v>
      </c>
      <c r="N84" s="166">
        <v>5893334</v>
      </c>
      <c r="O84" s="161">
        <v>5893334</v>
      </c>
      <c r="P84" s="128">
        <v>5893334</v>
      </c>
      <c r="Q84" s="168">
        <v>14624667</v>
      </c>
      <c r="R84" s="121">
        <v>14624667</v>
      </c>
      <c r="S84" s="121">
        <v>14624667</v>
      </c>
      <c r="T84" s="121">
        <v>14624667</v>
      </c>
      <c r="U84" s="121">
        <v>14624667</v>
      </c>
      <c r="V84" s="228">
        <v>9923333</v>
      </c>
      <c r="W84" s="121">
        <v>9923333</v>
      </c>
      <c r="X84" s="121">
        <v>9923333</v>
      </c>
      <c r="Y84" s="121"/>
      <c r="Z84" s="121"/>
      <c r="AA84" s="121"/>
      <c r="AB84" s="121"/>
      <c r="AC84" s="121"/>
      <c r="AD84" s="121"/>
      <c r="AE84" s="121"/>
      <c r="AF84" s="239">
        <v>9923333</v>
      </c>
      <c r="AG84" s="200">
        <v>9923333</v>
      </c>
      <c r="AH84" s="200">
        <v>9923333</v>
      </c>
      <c r="AI84" s="289"/>
      <c r="AJ84" s="298"/>
      <c r="AK84" s="300"/>
      <c r="AL84" s="541"/>
      <c r="AM84" s="544"/>
      <c r="AN84" s="544"/>
      <c r="AO84" s="504"/>
      <c r="AP84" s="492"/>
    </row>
    <row r="85" spans="1:46" s="5" customFormat="1" ht="54.75" customHeight="1" x14ac:dyDescent="0.25">
      <c r="A85" s="536"/>
      <c r="B85" s="446"/>
      <c r="C85" s="440"/>
      <c r="D85" s="435"/>
      <c r="E85" s="435"/>
      <c r="F85" s="435"/>
      <c r="G85" s="45" t="s">
        <v>13</v>
      </c>
      <c r="H85" s="87">
        <f>+H81+H83</f>
        <v>4</v>
      </c>
      <c r="I85" s="87">
        <f t="shared" ref="I85:J85" si="70">+I81</f>
        <v>0.5</v>
      </c>
      <c r="J85" s="87">
        <f t="shared" si="70"/>
        <v>0.5</v>
      </c>
      <c r="K85" s="87">
        <f t="shared" ref="K85:L85" si="71">+K81</f>
        <v>0.47</v>
      </c>
      <c r="L85" s="87">
        <f t="shared" si="71"/>
        <v>1.03</v>
      </c>
      <c r="M85" s="87">
        <f t="shared" ref="M85:N85" si="72">+M81</f>
        <v>1.03</v>
      </c>
      <c r="N85" s="87">
        <f t="shared" si="72"/>
        <v>1.03</v>
      </c>
      <c r="O85" s="152"/>
      <c r="P85" s="151"/>
      <c r="Q85" s="152">
        <f>+Q81</f>
        <v>2</v>
      </c>
      <c r="R85" s="87">
        <v>2</v>
      </c>
      <c r="S85" s="87">
        <v>2</v>
      </c>
      <c r="T85" s="87">
        <v>2</v>
      </c>
      <c r="U85" s="31">
        <v>2</v>
      </c>
      <c r="V85" s="87">
        <f t="shared" ref="V85:V86" si="73">+V81+V83</f>
        <v>3</v>
      </c>
      <c r="W85" s="87">
        <v>3</v>
      </c>
      <c r="X85" s="87">
        <v>3</v>
      </c>
      <c r="Y85" s="87"/>
      <c r="Z85" s="31"/>
      <c r="AA85" s="87">
        <v>4</v>
      </c>
      <c r="AB85" s="87"/>
      <c r="AC85" s="87"/>
      <c r="AD85" s="87"/>
      <c r="AE85" s="31"/>
      <c r="AF85" s="244">
        <f>+AF81+AF83</f>
        <v>2.25</v>
      </c>
      <c r="AG85" s="113">
        <v>2.5</v>
      </c>
      <c r="AH85" s="113">
        <v>2.75</v>
      </c>
      <c r="AI85" s="284"/>
      <c r="AJ85" s="294"/>
      <c r="AK85" s="295"/>
      <c r="AL85" s="541"/>
      <c r="AM85" s="544"/>
      <c r="AN85" s="544"/>
      <c r="AO85" s="504"/>
      <c r="AP85" s="492"/>
    </row>
    <row r="86" spans="1:46" s="5" customFormat="1" ht="63.75" customHeight="1" thickBot="1" x14ac:dyDescent="0.3">
      <c r="A86" s="537"/>
      <c r="B86" s="447"/>
      <c r="C86" s="448"/>
      <c r="D86" s="435"/>
      <c r="E86" s="539"/>
      <c r="F86" s="539"/>
      <c r="G86" s="46" t="s">
        <v>14</v>
      </c>
      <c r="H86" s="116">
        <f>+H82+H84</f>
        <v>618730334</v>
      </c>
      <c r="I86" s="117">
        <f t="shared" ref="I86:J86" si="74">+I82+I84</f>
        <v>85072667</v>
      </c>
      <c r="J86" s="117">
        <f t="shared" si="74"/>
        <v>85072667</v>
      </c>
      <c r="K86" s="117">
        <f t="shared" ref="K86" si="75">+K82+K84</f>
        <v>85072667</v>
      </c>
      <c r="L86" s="116">
        <v>121960001</v>
      </c>
      <c r="M86" s="116">
        <v>121960001</v>
      </c>
      <c r="N86" s="116">
        <v>121960001</v>
      </c>
      <c r="O86" s="155">
        <f>+O82+O84</f>
        <v>121960001</v>
      </c>
      <c r="P86" s="173">
        <f t="shared" ref="P86" si="76">+P82+P84</f>
        <v>105413334</v>
      </c>
      <c r="Q86" s="155">
        <f>+Q82+Q84</f>
        <v>183784667</v>
      </c>
      <c r="R86" s="116">
        <v>183784667</v>
      </c>
      <c r="S86" s="116">
        <v>183784667</v>
      </c>
      <c r="T86" s="116">
        <v>183671334</v>
      </c>
      <c r="U86" s="116">
        <v>183671334</v>
      </c>
      <c r="V86" s="219">
        <f t="shared" si="73"/>
        <v>136706333</v>
      </c>
      <c r="W86" s="116">
        <v>136706333</v>
      </c>
      <c r="X86" s="116">
        <v>136706333</v>
      </c>
      <c r="Y86" s="116"/>
      <c r="Z86" s="116"/>
      <c r="AA86" s="219">
        <v>138308400</v>
      </c>
      <c r="AB86" s="116"/>
      <c r="AC86" s="116"/>
      <c r="AD86" s="116"/>
      <c r="AE86" s="116"/>
      <c r="AF86" s="252">
        <f>+AF82+AF84</f>
        <v>129702033</v>
      </c>
      <c r="AG86" s="196">
        <v>129702033</v>
      </c>
      <c r="AH86" s="196">
        <v>129702033</v>
      </c>
      <c r="AI86" s="282"/>
      <c r="AJ86" s="303"/>
      <c r="AK86" s="304"/>
      <c r="AL86" s="542"/>
      <c r="AM86" s="545"/>
      <c r="AN86" s="545"/>
      <c r="AO86" s="558"/>
      <c r="AP86" s="559"/>
    </row>
    <row r="87" spans="1:46" ht="31.5" customHeight="1" x14ac:dyDescent="0.25">
      <c r="A87" s="482" t="s">
        <v>15</v>
      </c>
      <c r="B87" s="483"/>
      <c r="C87" s="483"/>
      <c r="D87" s="484"/>
      <c r="E87" s="483"/>
      <c r="F87" s="485"/>
      <c r="G87" s="48" t="s">
        <v>10</v>
      </c>
      <c r="H87" s="33">
        <f t="shared" ref="H87:AE87" si="77">H10+H16+H22+H28+H34+H40+H46+H52+H58+H64+H70+H76+H82</f>
        <v>17645478591</v>
      </c>
      <c r="I87" s="33"/>
      <c r="J87" s="33"/>
      <c r="K87" s="33">
        <v>1375719886</v>
      </c>
      <c r="L87" s="33">
        <f t="shared" si="77"/>
        <v>4024658892</v>
      </c>
      <c r="M87" s="33">
        <f t="shared" si="77"/>
        <v>4024658892</v>
      </c>
      <c r="N87" s="33">
        <f t="shared" si="77"/>
        <v>4024658892</v>
      </c>
      <c r="O87" s="33">
        <f t="shared" si="77"/>
        <v>4024658892</v>
      </c>
      <c r="P87" s="33">
        <f t="shared" si="77"/>
        <v>3989519985</v>
      </c>
      <c r="Q87" s="33">
        <f>Q10+Q16+Q22+Q28+Q34+Q40+Q46+Q52+Q58+Q64+Q70+Q76+Q82</f>
        <v>3960814000</v>
      </c>
      <c r="R87" s="33">
        <v>3960814000</v>
      </c>
      <c r="S87" s="33">
        <v>3960814000</v>
      </c>
      <c r="T87" s="33">
        <f t="shared" si="77"/>
        <v>3747814000</v>
      </c>
      <c r="U87" s="33">
        <f t="shared" si="77"/>
        <v>3413238720</v>
      </c>
      <c r="V87" s="33">
        <f t="shared" ref="V87" si="78">V10+V16+V22+V28+V34+V40+V46+V52+V58+V64+V70+V76+V82</f>
        <v>3982000000</v>
      </c>
      <c r="W87" s="33">
        <f t="shared" si="77"/>
        <v>4162000000</v>
      </c>
      <c r="X87" s="33">
        <f t="shared" si="77"/>
        <v>4162000000</v>
      </c>
      <c r="Y87" s="33">
        <f t="shared" si="77"/>
        <v>0</v>
      </c>
      <c r="Z87" s="33">
        <f t="shared" si="77"/>
        <v>0</v>
      </c>
      <c r="AA87" s="33">
        <f t="shared" si="77"/>
        <v>4705000000</v>
      </c>
      <c r="AB87" s="33"/>
      <c r="AC87" s="33">
        <f t="shared" si="77"/>
        <v>0</v>
      </c>
      <c r="AD87" s="33">
        <f t="shared" si="77"/>
        <v>0</v>
      </c>
      <c r="AE87" s="33">
        <f t="shared" si="77"/>
        <v>0</v>
      </c>
      <c r="AF87" s="33">
        <f>+AF10+AF16+AF22+AF28+AF34+AF40+AF46+AF52+AF58+AF64+AF70+AF76+AF82</f>
        <v>3277524840</v>
      </c>
      <c r="AG87" s="33">
        <f>+AG10+AG16+AG22+AG28+AG34+AG40+AG46+AG52+AG58+AG64+AG70+AG76+AG82</f>
        <v>3584410772</v>
      </c>
      <c r="AH87" s="33">
        <f>+AH10+AH16+AH22+AH28+AH34+AH40+AH46+AH52+AH58+AH64+AH70+AH76+AH82</f>
        <v>3755312372</v>
      </c>
      <c r="AI87" s="33"/>
      <c r="AJ87" s="49"/>
      <c r="AK87" s="50"/>
      <c r="AL87" s="51"/>
      <c r="AM87" s="51"/>
      <c r="AN87" s="51"/>
      <c r="AO87" s="51"/>
      <c r="AP87" s="59"/>
    </row>
    <row r="88" spans="1:46" ht="28.5" customHeight="1" x14ac:dyDescent="0.25">
      <c r="A88" s="486"/>
      <c r="B88" s="484"/>
      <c r="C88" s="484"/>
      <c r="D88" s="484"/>
      <c r="E88" s="484"/>
      <c r="F88" s="487"/>
      <c r="G88" s="45" t="s">
        <v>12</v>
      </c>
      <c r="H88" s="32">
        <f t="shared" ref="H88:AF88" si="79">+H12+H18+H24+H30+H36+H42+H48+H54+H60+H66+H72+H78+H84</f>
        <v>0</v>
      </c>
      <c r="I88" s="32"/>
      <c r="J88" s="32"/>
      <c r="K88" s="32">
        <f t="shared" si="79"/>
        <v>0</v>
      </c>
      <c r="L88" s="32">
        <f t="shared" si="79"/>
        <v>196988945</v>
      </c>
      <c r="M88" s="32">
        <f t="shared" si="79"/>
        <v>196988945</v>
      </c>
      <c r="N88" s="32">
        <f t="shared" si="79"/>
        <v>196988945</v>
      </c>
      <c r="O88" s="32">
        <f t="shared" si="79"/>
        <v>196988945</v>
      </c>
      <c r="P88" s="32">
        <f t="shared" si="79"/>
        <v>186838945</v>
      </c>
      <c r="Q88" s="32">
        <f>+Q18+Q24+Q36+Q42+Q48+Q54+Q60+Q66+Q72+Q78+Q84+Q12</f>
        <v>706940675</v>
      </c>
      <c r="R88" s="32">
        <v>704690009</v>
      </c>
      <c r="S88" s="32">
        <v>704690009</v>
      </c>
      <c r="T88" s="32">
        <f t="shared" si="79"/>
        <v>704690009</v>
      </c>
      <c r="U88" s="32">
        <f t="shared" si="79"/>
        <v>704690009</v>
      </c>
      <c r="V88" s="32">
        <f t="shared" ref="V88" si="80">+V12+V18+V24+V30+V36+V42+V48+V54+V60+V66+V72+V78+V84</f>
        <v>521392639</v>
      </c>
      <c r="W88" s="32">
        <f t="shared" si="79"/>
        <v>521392639</v>
      </c>
      <c r="X88" s="32">
        <f t="shared" si="79"/>
        <v>521392639</v>
      </c>
      <c r="Y88" s="32">
        <f t="shared" si="79"/>
        <v>0</v>
      </c>
      <c r="Z88" s="32">
        <f t="shared" si="79"/>
        <v>0</v>
      </c>
      <c r="AA88" s="32">
        <f t="shared" si="79"/>
        <v>0</v>
      </c>
      <c r="AB88" s="32"/>
      <c r="AC88" s="32">
        <f t="shared" si="79"/>
        <v>0</v>
      </c>
      <c r="AD88" s="32">
        <f t="shared" si="79"/>
        <v>0</v>
      </c>
      <c r="AE88" s="32">
        <f t="shared" si="79"/>
        <v>0</v>
      </c>
      <c r="AF88" s="32">
        <f t="shared" si="79"/>
        <v>128523831</v>
      </c>
      <c r="AG88" s="327">
        <f t="shared" ref="AG88:AH88" si="81">+AG12+AG18+AG24+AG30+AG36+AG42+AG48+AG54+AG60+AG66+AG72+AG78+AG84</f>
        <v>272585276</v>
      </c>
      <c r="AH88" s="32">
        <f t="shared" si="81"/>
        <v>472729331</v>
      </c>
      <c r="AI88" s="32"/>
      <c r="AJ88" s="50"/>
      <c r="AK88" s="50"/>
      <c r="AL88" s="51"/>
      <c r="AM88" s="51"/>
      <c r="AN88" s="51"/>
      <c r="AO88" s="51"/>
      <c r="AP88" s="59"/>
    </row>
    <row r="89" spans="1:46" ht="35.25" customHeight="1" thickBot="1" x14ac:dyDescent="0.3">
      <c r="A89" s="488"/>
      <c r="B89" s="489"/>
      <c r="C89" s="489"/>
      <c r="D89" s="489"/>
      <c r="E89" s="489"/>
      <c r="F89" s="490"/>
      <c r="G89" s="47" t="s">
        <v>15</v>
      </c>
      <c r="H89" s="60">
        <f t="shared" ref="H89:AF89" si="82">H87+H88</f>
        <v>17645478591</v>
      </c>
      <c r="I89" s="60"/>
      <c r="J89" s="88"/>
      <c r="K89" s="60">
        <f t="shared" si="82"/>
        <v>1375719886</v>
      </c>
      <c r="L89" s="60">
        <f t="shared" si="82"/>
        <v>4221647837</v>
      </c>
      <c r="M89" s="60">
        <f t="shared" si="82"/>
        <v>4221647837</v>
      </c>
      <c r="N89" s="60">
        <f t="shared" si="82"/>
        <v>4221647837</v>
      </c>
      <c r="O89" s="60">
        <f t="shared" si="82"/>
        <v>4221647837</v>
      </c>
      <c r="P89" s="60">
        <f t="shared" si="82"/>
        <v>4176358930</v>
      </c>
      <c r="Q89" s="60">
        <f t="shared" si="82"/>
        <v>4667754675</v>
      </c>
      <c r="R89" s="60">
        <v>4665504009</v>
      </c>
      <c r="S89" s="60">
        <v>4665504009</v>
      </c>
      <c r="T89" s="60">
        <f t="shared" si="82"/>
        <v>4452504009</v>
      </c>
      <c r="U89" s="60">
        <f t="shared" si="82"/>
        <v>4117928729</v>
      </c>
      <c r="V89" s="60">
        <f>+V87+V88</f>
        <v>4503392639</v>
      </c>
      <c r="W89" s="60">
        <f t="shared" si="82"/>
        <v>4683392639</v>
      </c>
      <c r="X89" s="60">
        <f t="shared" si="82"/>
        <v>4683392639</v>
      </c>
      <c r="Y89" s="60">
        <f t="shared" si="82"/>
        <v>0</v>
      </c>
      <c r="Z89" s="60">
        <f t="shared" si="82"/>
        <v>0</v>
      </c>
      <c r="AA89" s="60">
        <f>+AA87+AA88</f>
        <v>4705000000</v>
      </c>
      <c r="AB89" s="60"/>
      <c r="AC89" s="60">
        <f t="shared" si="82"/>
        <v>0</v>
      </c>
      <c r="AD89" s="60">
        <f t="shared" si="82"/>
        <v>0</v>
      </c>
      <c r="AE89" s="60">
        <f t="shared" si="82"/>
        <v>0</v>
      </c>
      <c r="AF89" s="60">
        <f t="shared" si="82"/>
        <v>3406048671</v>
      </c>
      <c r="AG89" s="60">
        <f t="shared" ref="AG89:AH89" si="83">AG87+AG88</f>
        <v>3856996048</v>
      </c>
      <c r="AH89" s="60">
        <f t="shared" si="83"/>
        <v>4228041703</v>
      </c>
      <c r="AI89" s="60"/>
      <c r="AJ89" s="61"/>
      <c r="AK89" s="61"/>
      <c r="AL89" s="62"/>
      <c r="AM89" s="62"/>
      <c r="AN89" s="62"/>
      <c r="AO89" s="62"/>
      <c r="AP89" s="63"/>
      <c r="AQ89" s="6"/>
      <c r="AR89" s="6"/>
      <c r="AS89" s="6"/>
      <c r="AT89" s="6"/>
    </row>
    <row r="90" spans="1:46" ht="71.25" customHeight="1" x14ac:dyDescent="0.25">
      <c r="A90" s="481" t="s">
        <v>206</v>
      </c>
      <c r="B90" s="481"/>
      <c r="C90" s="481"/>
      <c r="D90" s="481"/>
      <c r="E90" s="481"/>
      <c r="F90" s="481"/>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81"/>
      <c r="AN90" s="481"/>
      <c r="AO90" s="481"/>
      <c r="AP90" s="481"/>
    </row>
  </sheetData>
  <mergeCells count="143">
    <mergeCell ref="AM69:AM74"/>
    <mergeCell ref="AN69:AN74"/>
    <mergeCell ref="AO69:AO74"/>
    <mergeCell ref="B69:B74"/>
    <mergeCell ref="C69:C74"/>
    <mergeCell ref="D69:D74"/>
    <mergeCell ref="AP27:AP32"/>
    <mergeCell ref="E9:E62"/>
    <mergeCell ref="AO27:AO32"/>
    <mergeCell ref="AP39:AP44"/>
    <mergeCell ref="AO33:AO38"/>
    <mergeCell ref="AP33:AP38"/>
    <mergeCell ref="B45:B50"/>
    <mergeCell ref="C45:C50"/>
    <mergeCell ref="D45:D50"/>
    <mergeCell ref="AL45:AL50"/>
    <mergeCell ref="AM45:AM50"/>
    <mergeCell ref="AN45:AN50"/>
    <mergeCell ref="AO45:AO50"/>
    <mergeCell ref="AP45:AP50"/>
    <mergeCell ref="B51:B56"/>
    <mergeCell ref="C51:C56"/>
    <mergeCell ref="D51:D56"/>
    <mergeCell ref="D57:D62"/>
    <mergeCell ref="A63:A86"/>
    <mergeCell ref="AL75:AL80"/>
    <mergeCell ref="AM75:AM80"/>
    <mergeCell ref="AN75:AN80"/>
    <mergeCell ref="AO75:AO80"/>
    <mergeCell ref="AP75:AP80"/>
    <mergeCell ref="B75:B80"/>
    <mergeCell ref="C75:C80"/>
    <mergeCell ref="D75:D80"/>
    <mergeCell ref="E75:E80"/>
    <mergeCell ref="AO81:AO86"/>
    <mergeCell ref="AP81:AP86"/>
    <mergeCell ref="AP69:AP74"/>
    <mergeCell ref="B63:B68"/>
    <mergeCell ref="C63:C68"/>
    <mergeCell ref="D63:D68"/>
    <mergeCell ref="AL63:AL68"/>
    <mergeCell ref="AM63:AM68"/>
    <mergeCell ref="AN63:AN68"/>
    <mergeCell ref="AO63:AO68"/>
    <mergeCell ref="AP63:AP68"/>
    <mergeCell ref="E63:E74"/>
    <mergeCell ref="F9:F80"/>
    <mergeCell ref="AL69:AL74"/>
    <mergeCell ref="A27:A62"/>
    <mergeCell ref="B81:B86"/>
    <mergeCell ref="C81:C86"/>
    <mergeCell ref="D81:D86"/>
    <mergeCell ref="E81:E86"/>
    <mergeCell ref="F81:F86"/>
    <mergeCell ref="AL81:AL86"/>
    <mergeCell ref="AM81:AM86"/>
    <mergeCell ref="AN81:AN86"/>
    <mergeCell ref="AL27:AL32"/>
    <mergeCell ref="AM27:AM32"/>
    <mergeCell ref="AN27:AN32"/>
    <mergeCell ref="B27:B32"/>
    <mergeCell ref="C27:C32"/>
    <mergeCell ref="D27:D32"/>
    <mergeCell ref="B33:B38"/>
    <mergeCell ref="C33:C38"/>
    <mergeCell ref="D33:D38"/>
    <mergeCell ref="AL33:AL38"/>
    <mergeCell ref="AM33:AM38"/>
    <mergeCell ref="AN33:AN38"/>
    <mergeCell ref="AL39:AL44"/>
    <mergeCell ref="AM39:AM44"/>
    <mergeCell ref="AN39:AN44"/>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A6:A8"/>
    <mergeCell ref="AN6:AN8"/>
    <mergeCell ref="AO6:AO8"/>
    <mergeCell ref="AP6:AP8"/>
    <mergeCell ref="AL6:AL8"/>
    <mergeCell ref="G6:G8"/>
    <mergeCell ref="H6:H8"/>
    <mergeCell ref="AK6:AK8"/>
    <mergeCell ref="B6:D7"/>
    <mergeCell ref="I6:AE6"/>
    <mergeCell ref="V7:Z7"/>
    <mergeCell ref="E6:E8"/>
    <mergeCell ref="AA7:AE7"/>
    <mergeCell ref="B9:B14"/>
    <mergeCell ref="C9:C14"/>
    <mergeCell ref="D9:D14"/>
    <mergeCell ref="AL9:AL14"/>
    <mergeCell ref="A90:AP90"/>
    <mergeCell ref="A87:F89"/>
    <mergeCell ref="AP9:AP14"/>
    <mergeCell ref="AM9:AM14"/>
    <mergeCell ref="AO15:AO20"/>
    <mergeCell ref="AP15:AP20"/>
    <mergeCell ref="AN9:AN14"/>
    <mergeCell ref="AO9:AO14"/>
    <mergeCell ref="AL15:AL20"/>
    <mergeCell ref="AM15:AM20"/>
    <mergeCell ref="A9:A26"/>
    <mergeCell ref="AL57:AL62"/>
    <mergeCell ref="AM57:AM62"/>
    <mergeCell ref="AN57:AN62"/>
    <mergeCell ref="B57:B62"/>
    <mergeCell ref="C57:C62"/>
    <mergeCell ref="AN15:AN20"/>
    <mergeCell ref="D15:D20"/>
    <mergeCell ref="B15:B20"/>
    <mergeCell ref="C15:C20"/>
    <mergeCell ref="AP57:AP62"/>
    <mergeCell ref="B21:B26"/>
    <mergeCell ref="C21:C26"/>
    <mergeCell ref="D21:D26"/>
    <mergeCell ref="AL21:AL26"/>
    <mergeCell ref="AM21:AM26"/>
    <mergeCell ref="AN21:AN26"/>
    <mergeCell ref="AO21:AO26"/>
    <mergeCell ref="AP21:AP26"/>
    <mergeCell ref="AO57:AO62"/>
    <mergeCell ref="AL51:AL56"/>
    <mergeCell ref="AM51:AM56"/>
    <mergeCell ref="AN51:AN56"/>
    <mergeCell ref="AO39:AO44"/>
    <mergeCell ref="B39:B44"/>
    <mergeCell ref="C39:C44"/>
    <mergeCell ref="D39:D44"/>
    <mergeCell ref="AO51:AO56"/>
    <mergeCell ref="AP51:AP56"/>
  </mergeCells>
  <dataValidations disablePrompts="1" count="1">
    <dataValidation type="list" allowBlank="1" showInputMessage="1" showErrorMessage="1" sqref="D9:D86" xr:uid="{00000000-0002-0000-0100-000000000000}">
      <formula1>$AR$12:$AR$14</formula1>
    </dataValidation>
  </dataValidations>
  <printOptions horizontalCentered="1" verticalCentered="1" headings="1" gridLines="1"/>
  <pageMargins left="0" right="0" top="0.74803149606299213" bottom="0" header="0.31496062992125984" footer="0"/>
  <pageSetup scale="22" fitToWidth="4" fitToHeight="2" orientation="landscape" r:id="rId1"/>
  <colBreaks count="1" manualBreakCount="1">
    <brk id="22" max="2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23"/>
  <sheetViews>
    <sheetView tabSelected="1" view="pageBreakPreview" zoomScale="50" zoomScaleNormal="50" zoomScaleSheetLayoutView="50" workbookViewId="0">
      <selection activeCell="M8" sqref="M8"/>
    </sheetView>
  </sheetViews>
  <sheetFormatPr baseColWidth="10" defaultColWidth="11.42578125" defaultRowHeight="12.75" x14ac:dyDescent="0.25"/>
  <cols>
    <col min="1" max="1" width="12.28515625" style="9" customWidth="1"/>
    <col min="2" max="2" width="20" style="9" customWidth="1"/>
    <col min="3" max="3" width="27.5703125" style="21" customWidth="1"/>
    <col min="4" max="4" width="6.140625" style="9" customWidth="1"/>
    <col min="5" max="5" width="7.85546875" style="9" customWidth="1"/>
    <col min="6" max="6" width="12" style="9" customWidth="1"/>
    <col min="7" max="7" width="7" style="9" customWidth="1"/>
    <col min="8" max="8" width="6.7109375" style="9" customWidth="1"/>
    <col min="9" max="9" width="7.5703125" style="9" customWidth="1"/>
    <col min="10" max="10" width="7.7109375" style="9" customWidth="1"/>
    <col min="11" max="11" width="8.42578125" style="9" customWidth="1"/>
    <col min="12" max="13" width="7.7109375" style="9" customWidth="1"/>
    <col min="14" max="14" width="8.140625" style="10" customWidth="1"/>
    <col min="15" max="15" width="8.5703125" style="10" customWidth="1"/>
    <col min="16" max="16" width="8.85546875" style="10" customWidth="1"/>
    <col min="17" max="17" width="8.42578125" style="10" customWidth="1"/>
    <col min="18" max="18" width="8.28515625" style="10" customWidth="1"/>
    <col min="19" max="19" width="11.7109375" style="10" customWidth="1"/>
    <col min="20" max="20" width="12.28515625" style="10" customWidth="1"/>
    <col min="21" max="21" width="14.5703125" style="10" customWidth="1"/>
    <col min="22" max="22" width="81.28515625" style="13" customWidth="1"/>
    <col min="23" max="28" width="11.42578125" style="12"/>
    <col min="29" max="58" width="11.42578125" style="13"/>
    <col min="59" max="16384" width="11.42578125" style="9"/>
  </cols>
  <sheetData>
    <row r="1" spans="1:51" s="11" customFormat="1" ht="33" customHeight="1" x14ac:dyDescent="0.25">
      <c r="A1" s="645"/>
      <c r="B1" s="646"/>
      <c r="C1" s="651" t="s">
        <v>0</v>
      </c>
      <c r="D1" s="651"/>
      <c r="E1" s="651"/>
      <c r="F1" s="651"/>
      <c r="G1" s="651"/>
      <c r="H1" s="651"/>
      <c r="I1" s="651"/>
      <c r="J1" s="651"/>
      <c r="K1" s="651"/>
      <c r="L1" s="651"/>
      <c r="M1" s="651"/>
      <c r="N1" s="651"/>
      <c r="O1" s="651"/>
      <c r="P1" s="651"/>
      <c r="Q1" s="651"/>
      <c r="R1" s="651"/>
      <c r="S1" s="651"/>
      <c r="T1" s="651"/>
      <c r="U1" s="651"/>
      <c r="V1" s="651"/>
    </row>
    <row r="2" spans="1:51" s="11" customFormat="1" ht="30" customHeight="1" x14ac:dyDescent="0.25">
      <c r="A2" s="647"/>
      <c r="B2" s="648"/>
      <c r="C2" s="652" t="s">
        <v>119</v>
      </c>
      <c r="D2" s="652"/>
      <c r="E2" s="652"/>
      <c r="F2" s="652"/>
      <c r="G2" s="652"/>
      <c r="H2" s="652"/>
      <c r="I2" s="652"/>
      <c r="J2" s="652"/>
      <c r="K2" s="652"/>
      <c r="L2" s="652"/>
      <c r="M2" s="652"/>
      <c r="N2" s="652"/>
      <c r="O2" s="652"/>
      <c r="P2" s="652"/>
      <c r="Q2" s="652"/>
      <c r="R2" s="652"/>
      <c r="S2" s="652"/>
      <c r="T2" s="652"/>
      <c r="U2" s="652"/>
      <c r="V2" s="652"/>
    </row>
    <row r="3" spans="1:51" s="11" customFormat="1" ht="27.75" customHeight="1" x14ac:dyDescent="0.25">
      <c r="A3" s="647"/>
      <c r="B3" s="648"/>
      <c r="C3" s="34" t="s">
        <v>1</v>
      </c>
      <c r="D3" s="653" t="s">
        <v>122</v>
      </c>
      <c r="E3" s="653"/>
      <c r="F3" s="653"/>
      <c r="G3" s="653"/>
      <c r="H3" s="653"/>
      <c r="I3" s="653"/>
      <c r="J3" s="653"/>
      <c r="K3" s="653"/>
      <c r="L3" s="653"/>
      <c r="M3" s="653"/>
      <c r="N3" s="653"/>
      <c r="O3" s="653"/>
      <c r="P3" s="653"/>
      <c r="Q3" s="653"/>
      <c r="R3" s="653"/>
      <c r="S3" s="653"/>
      <c r="T3" s="653"/>
      <c r="U3" s="653"/>
      <c r="V3" s="653"/>
    </row>
    <row r="4" spans="1:51" s="11" customFormat="1" ht="33" customHeight="1" thickBot="1" x14ac:dyDescent="0.3">
      <c r="A4" s="649"/>
      <c r="B4" s="650"/>
      <c r="C4" s="64" t="s">
        <v>16</v>
      </c>
      <c r="D4" s="654" t="s">
        <v>123</v>
      </c>
      <c r="E4" s="654"/>
      <c r="F4" s="654"/>
      <c r="G4" s="654"/>
      <c r="H4" s="654"/>
      <c r="I4" s="654"/>
      <c r="J4" s="654"/>
      <c r="K4" s="654"/>
      <c r="L4" s="654"/>
      <c r="M4" s="654"/>
      <c r="N4" s="654"/>
      <c r="O4" s="654"/>
      <c r="P4" s="654"/>
      <c r="Q4" s="654"/>
      <c r="R4" s="654"/>
      <c r="S4" s="654"/>
      <c r="T4" s="654"/>
      <c r="U4" s="654"/>
      <c r="V4" s="654"/>
    </row>
    <row r="5" spans="1:51" s="11" customFormat="1" ht="13.5" thickBot="1" x14ac:dyDescent="0.3">
      <c r="A5" s="264"/>
      <c r="C5" s="265"/>
      <c r="N5" s="266"/>
      <c r="O5" s="266"/>
      <c r="P5" s="266"/>
      <c r="Q5" s="266"/>
      <c r="R5" s="266"/>
      <c r="S5" s="266"/>
      <c r="T5" s="266"/>
      <c r="U5" s="266"/>
      <c r="V5" s="267"/>
    </row>
    <row r="6" spans="1:51" s="12" customFormat="1" ht="42.75" customHeight="1" x14ac:dyDescent="0.25">
      <c r="A6" s="229" t="s">
        <v>67</v>
      </c>
      <c r="B6" s="644" t="s">
        <v>68</v>
      </c>
      <c r="C6" s="656" t="s">
        <v>69</v>
      </c>
      <c r="D6" s="658" t="s">
        <v>70</v>
      </c>
      <c r="E6" s="659"/>
      <c r="F6" s="644" t="s">
        <v>214</v>
      </c>
      <c r="G6" s="644"/>
      <c r="H6" s="644"/>
      <c r="I6" s="644"/>
      <c r="J6" s="644"/>
      <c r="K6" s="644"/>
      <c r="L6" s="644"/>
      <c r="M6" s="644"/>
      <c r="N6" s="644"/>
      <c r="O6" s="644"/>
      <c r="P6" s="644"/>
      <c r="Q6" s="644"/>
      <c r="R6" s="644"/>
      <c r="S6" s="644"/>
      <c r="T6" s="644" t="s">
        <v>74</v>
      </c>
      <c r="U6" s="644"/>
      <c r="V6" s="644" t="s">
        <v>285</v>
      </c>
    </row>
    <row r="7" spans="1:51" s="12" customFormat="1" ht="44.25" customHeight="1" thickBot="1" x14ac:dyDescent="0.3">
      <c r="A7" s="230"/>
      <c r="B7" s="655"/>
      <c r="C7" s="657"/>
      <c r="D7" s="65" t="s">
        <v>71</v>
      </c>
      <c r="E7" s="65" t="s">
        <v>72</v>
      </c>
      <c r="F7" s="65" t="s">
        <v>73</v>
      </c>
      <c r="G7" s="66" t="s">
        <v>17</v>
      </c>
      <c r="H7" s="66" t="s">
        <v>18</v>
      </c>
      <c r="I7" s="66" t="s">
        <v>19</v>
      </c>
      <c r="J7" s="66" t="s">
        <v>20</v>
      </c>
      <c r="K7" s="66" t="s">
        <v>21</v>
      </c>
      <c r="L7" s="66" t="s">
        <v>22</v>
      </c>
      <c r="M7" s="66" t="s">
        <v>23</v>
      </c>
      <c r="N7" s="66" t="s">
        <v>24</v>
      </c>
      <c r="O7" s="66" t="s">
        <v>25</v>
      </c>
      <c r="P7" s="66" t="s">
        <v>26</v>
      </c>
      <c r="Q7" s="66" t="s">
        <v>27</v>
      </c>
      <c r="R7" s="66" t="s">
        <v>28</v>
      </c>
      <c r="S7" s="212" t="s">
        <v>29</v>
      </c>
      <c r="T7" s="212" t="s">
        <v>75</v>
      </c>
      <c r="U7" s="212" t="s">
        <v>76</v>
      </c>
      <c r="V7" s="655"/>
    </row>
    <row r="8" spans="1:51" s="80" customFormat="1" ht="89.25" customHeight="1" x14ac:dyDescent="0.25">
      <c r="A8" s="660" t="s">
        <v>142</v>
      </c>
      <c r="B8" s="663" t="s">
        <v>149</v>
      </c>
      <c r="C8" s="598" t="s">
        <v>215</v>
      </c>
      <c r="D8" s="631" t="s">
        <v>150</v>
      </c>
      <c r="E8" s="672"/>
      <c r="F8" s="97" t="s">
        <v>151</v>
      </c>
      <c r="G8" s="269">
        <v>0.02</v>
      </c>
      <c r="H8" s="269">
        <v>0.02</v>
      </c>
      <c r="I8" s="270">
        <v>0.1</v>
      </c>
      <c r="J8" s="270">
        <v>0.1</v>
      </c>
      <c r="K8" s="270">
        <v>0.1</v>
      </c>
      <c r="L8" s="270">
        <v>0.12</v>
      </c>
      <c r="M8" s="270">
        <v>0.14000000000000001</v>
      </c>
      <c r="N8" s="270">
        <v>0.1</v>
      </c>
      <c r="O8" s="270">
        <v>0.1</v>
      </c>
      <c r="P8" s="270">
        <v>0.1</v>
      </c>
      <c r="Q8" s="270">
        <v>0.05</v>
      </c>
      <c r="R8" s="270">
        <v>0.05</v>
      </c>
      <c r="S8" s="97">
        <f>SUM(G8:R8)</f>
        <v>1</v>
      </c>
      <c r="T8" s="665">
        <f>+U8</f>
        <v>7.4999999999999997E-2</v>
      </c>
      <c r="U8" s="601">
        <v>7.4999999999999997E-2</v>
      </c>
      <c r="V8" s="628" t="s">
        <v>265</v>
      </c>
      <c r="W8" s="261"/>
      <c r="X8" s="261"/>
      <c r="Y8" s="261"/>
      <c r="Z8" s="261"/>
      <c r="AA8" s="261"/>
      <c r="AB8" s="261"/>
    </row>
    <row r="9" spans="1:51" s="80" customFormat="1" ht="89.25" customHeight="1" x14ac:dyDescent="0.25">
      <c r="A9" s="661"/>
      <c r="B9" s="664"/>
      <c r="C9" s="599"/>
      <c r="D9" s="608"/>
      <c r="E9" s="673"/>
      <c r="F9" s="98" t="s">
        <v>152</v>
      </c>
      <c r="G9" s="99">
        <v>0.02</v>
      </c>
      <c r="H9" s="99">
        <v>0.02</v>
      </c>
      <c r="I9" s="99">
        <v>0.1</v>
      </c>
      <c r="J9" s="99">
        <v>0.1</v>
      </c>
      <c r="K9" s="99">
        <v>0.1</v>
      </c>
      <c r="L9" s="99">
        <v>0.12</v>
      </c>
      <c r="M9" s="100">
        <v>0.14000000000000001</v>
      </c>
      <c r="N9" s="100">
        <v>0.1</v>
      </c>
      <c r="O9" s="100">
        <v>0.1</v>
      </c>
      <c r="P9" s="100"/>
      <c r="Q9" s="100"/>
      <c r="R9" s="100"/>
      <c r="S9" s="98">
        <f t="shared" ref="S9:S48" si="0">SUM(G9:R9)</f>
        <v>0.8</v>
      </c>
      <c r="T9" s="666"/>
      <c r="U9" s="602"/>
      <c r="V9" s="629"/>
      <c r="W9" s="261"/>
      <c r="X9" s="261"/>
      <c r="Y9" s="261"/>
      <c r="Z9" s="261"/>
      <c r="AA9" s="261"/>
      <c r="AB9" s="261"/>
    </row>
    <row r="10" spans="1:51" s="80" customFormat="1" ht="62.25" customHeight="1" x14ac:dyDescent="0.25">
      <c r="A10" s="661"/>
      <c r="B10" s="664" t="s">
        <v>153</v>
      </c>
      <c r="C10" s="599" t="s">
        <v>216</v>
      </c>
      <c r="D10" s="621" t="s">
        <v>150</v>
      </c>
      <c r="E10" s="81"/>
      <c r="F10" s="101" t="s">
        <v>151</v>
      </c>
      <c r="G10" s="99">
        <v>0.05</v>
      </c>
      <c r="H10" s="99">
        <v>7.0000000000000007E-2</v>
      </c>
      <c r="I10" s="99">
        <v>0.09</v>
      </c>
      <c r="J10" s="99">
        <v>0.09</v>
      </c>
      <c r="K10" s="99">
        <v>0.09</v>
      </c>
      <c r="L10" s="99">
        <v>0.09</v>
      </c>
      <c r="M10" s="99">
        <v>0.09</v>
      </c>
      <c r="N10" s="99">
        <v>0.09</v>
      </c>
      <c r="O10" s="99">
        <v>0.09</v>
      </c>
      <c r="P10" s="99">
        <v>0.09</v>
      </c>
      <c r="Q10" s="99">
        <v>0.09</v>
      </c>
      <c r="R10" s="99">
        <v>7.0000000000000007E-2</v>
      </c>
      <c r="S10" s="101">
        <f t="shared" si="0"/>
        <v>0.99999999999999978</v>
      </c>
      <c r="T10" s="666">
        <f>+U10</f>
        <v>7.4999999999999997E-2</v>
      </c>
      <c r="U10" s="602">
        <v>7.4999999999999997E-2</v>
      </c>
      <c r="V10" s="613" t="s">
        <v>266</v>
      </c>
      <c r="W10" s="261"/>
      <c r="X10" s="261"/>
      <c r="Y10" s="261"/>
      <c r="Z10" s="261"/>
      <c r="AA10" s="261"/>
      <c r="AB10" s="261"/>
    </row>
    <row r="11" spans="1:51" s="80" customFormat="1" ht="62.25" customHeight="1" thickBot="1" x14ac:dyDescent="0.3">
      <c r="A11" s="662"/>
      <c r="B11" s="667"/>
      <c r="C11" s="599"/>
      <c r="D11" s="622"/>
      <c r="E11" s="306"/>
      <c r="F11" s="98" t="s">
        <v>152</v>
      </c>
      <c r="G11" s="108">
        <v>0.05</v>
      </c>
      <c r="H11" s="108">
        <v>7.0000000000000007E-2</v>
      </c>
      <c r="I11" s="108">
        <v>0.09</v>
      </c>
      <c r="J11" s="108">
        <v>0.09</v>
      </c>
      <c r="K11" s="108">
        <v>0.09</v>
      </c>
      <c r="L11" s="108">
        <v>0.09</v>
      </c>
      <c r="M11" s="110">
        <v>0.09</v>
      </c>
      <c r="N11" s="110">
        <v>0.09</v>
      </c>
      <c r="O11" s="110">
        <v>0.09</v>
      </c>
      <c r="P11" s="110"/>
      <c r="Q11" s="110"/>
      <c r="R11" s="110"/>
      <c r="S11" s="96">
        <f>SUM(G11:R11)</f>
        <v>0.74999999999999989</v>
      </c>
      <c r="T11" s="668"/>
      <c r="U11" s="603"/>
      <c r="V11" s="617"/>
      <c r="W11" s="261"/>
      <c r="X11" s="261"/>
      <c r="Y11" s="261"/>
      <c r="Z11" s="261"/>
      <c r="AA11" s="261"/>
      <c r="AB11" s="261"/>
    </row>
    <row r="12" spans="1:51" s="82" customFormat="1" ht="58.5" customHeight="1" x14ac:dyDescent="0.25">
      <c r="A12" s="676" t="s">
        <v>143</v>
      </c>
      <c r="B12" s="674" t="s">
        <v>154</v>
      </c>
      <c r="C12" s="630" t="s">
        <v>217</v>
      </c>
      <c r="D12" s="631" t="s">
        <v>150</v>
      </c>
      <c r="E12" s="83"/>
      <c r="F12" s="97" t="s">
        <v>151</v>
      </c>
      <c r="G12" s="102">
        <v>0.05</v>
      </c>
      <c r="H12" s="102">
        <v>7.0000000000000007E-2</v>
      </c>
      <c r="I12" s="102">
        <v>0.09</v>
      </c>
      <c r="J12" s="102">
        <v>0.09</v>
      </c>
      <c r="K12" s="102">
        <v>0.09</v>
      </c>
      <c r="L12" s="102">
        <v>0.09</v>
      </c>
      <c r="M12" s="102">
        <v>0.09</v>
      </c>
      <c r="N12" s="102">
        <v>0.09</v>
      </c>
      <c r="O12" s="102">
        <v>0.09</v>
      </c>
      <c r="P12" s="102">
        <v>0.09</v>
      </c>
      <c r="Q12" s="102">
        <v>0.09</v>
      </c>
      <c r="R12" s="102">
        <v>7.0000000000000007E-2</v>
      </c>
      <c r="S12" s="104">
        <f t="shared" si="0"/>
        <v>0.99999999999999978</v>
      </c>
      <c r="T12" s="679">
        <f>SUM(U12:U17)</f>
        <v>0.1</v>
      </c>
      <c r="U12" s="600">
        <v>0.06</v>
      </c>
      <c r="V12" s="632" t="s">
        <v>267</v>
      </c>
      <c r="W12" s="261"/>
      <c r="X12" s="261"/>
      <c r="Y12" s="261"/>
      <c r="Z12" s="261"/>
      <c r="AA12" s="261"/>
      <c r="AB12" s="261"/>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s="82" customFormat="1" ht="58.5" customHeight="1" x14ac:dyDescent="0.25">
      <c r="A13" s="677"/>
      <c r="B13" s="675"/>
      <c r="C13" s="599"/>
      <c r="D13" s="608"/>
      <c r="E13" s="81"/>
      <c r="F13" s="98" t="s">
        <v>152</v>
      </c>
      <c r="G13" s="102">
        <v>0.05</v>
      </c>
      <c r="H13" s="102">
        <v>7.0000000000000007E-2</v>
      </c>
      <c r="I13" s="102">
        <v>0.09</v>
      </c>
      <c r="J13" s="102">
        <v>0.09</v>
      </c>
      <c r="K13" s="102">
        <v>0.09</v>
      </c>
      <c r="L13" s="102">
        <v>0.09</v>
      </c>
      <c r="M13" s="100">
        <v>0.09</v>
      </c>
      <c r="N13" s="100">
        <v>0.09</v>
      </c>
      <c r="O13" s="100">
        <v>0.09</v>
      </c>
      <c r="P13" s="103"/>
      <c r="Q13" s="103"/>
      <c r="R13" s="103"/>
      <c r="S13" s="105">
        <f>SUM(G13:R13)</f>
        <v>0.74999999999999989</v>
      </c>
      <c r="T13" s="680"/>
      <c r="U13" s="601"/>
      <c r="V13" s="633"/>
      <c r="W13" s="261"/>
      <c r="X13" s="261"/>
      <c r="Y13" s="261"/>
      <c r="Z13" s="261"/>
      <c r="AA13" s="261"/>
      <c r="AB13" s="261"/>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s="82" customFormat="1" ht="53.25" customHeight="1" x14ac:dyDescent="0.25">
      <c r="A14" s="677"/>
      <c r="B14" s="675"/>
      <c r="C14" s="598" t="s">
        <v>218</v>
      </c>
      <c r="D14" s="607" t="s">
        <v>150</v>
      </c>
      <c r="E14" s="308"/>
      <c r="F14" s="104" t="s">
        <v>151</v>
      </c>
      <c r="G14" s="99">
        <v>0.05</v>
      </c>
      <c r="H14" s="99">
        <v>0.1</v>
      </c>
      <c r="I14" s="99">
        <v>0.1</v>
      </c>
      <c r="J14" s="99">
        <v>0.08</v>
      </c>
      <c r="K14" s="99">
        <v>0.08</v>
      </c>
      <c r="L14" s="99">
        <v>0.08</v>
      </c>
      <c r="M14" s="99">
        <v>0.08</v>
      </c>
      <c r="N14" s="99">
        <v>0.1</v>
      </c>
      <c r="O14" s="99">
        <v>0.1</v>
      </c>
      <c r="P14" s="99">
        <v>0.08</v>
      </c>
      <c r="Q14" s="99">
        <v>0.08</v>
      </c>
      <c r="R14" s="99">
        <v>7.0000000000000007E-2</v>
      </c>
      <c r="S14" s="104">
        <f t="shared" si="0"/>
        <v>1</v>
      </c>
      <c r="T14" s="680"/>
      <c r="U14" s="604">
        <v>0.02</v>
      </c>
      <c r="V14" s="623" t="s">
        <v>268</v>
      </c>
      <c r="W14" s="261"/>
      <c r="X14" s="261"/>
      <c r="Y14" s="261"/>
      <c r="Z14" s="261"/>
      <c r="AA14" s="261"/>
      <c r="AB14" s="261"/>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s="82" customFormat="1" ht="53.25" customHeight="1" x14ac:dyDescent="0.25">
      <c r="A15" s="677"/>
      <c r="B15" s="675"/>
      <c r="C15" s="599"/>
      <c r="D15" s="608"/>
      <c r="E15" s="81"/>
      <c r="F15" s="98" t="s">
        <v>152</v>
      </c>
      <c r="G15" s="99">
        <v>0.05</v>
      </c>
      <c r="H15" s="99">
        <v>0.1</v>
      </c>
      <c r="I15" s="99">
        <v>0.1</v>
      </c>
      <c r="J15" s="99">
        <v>0.08</v>
      </c>
      <c r="K15" s="99">
        <v>0.08</v>
      </c>
      <c r="L15" s="99">
        <v>0.08</v>
      </c>
      <c r="M15" s="100">
        <v>0.08</v>
      </c>
      <c r="N15" s="100">
        <v>0.1</v>
      </c>
      <c r="O15" s="100">
        <v>0.1</v>
      </c>
      <c r="P15" s="100"/>
      <c r="Q15" s="100"/>
      <c r="R15" s="100"/>
      <c r="S15" s="98">
        <f>SUM(G15:R15)</f>
        <v>0.77</v>
      </c>
      <c r="T15" s="680"/>
      <c r="U15" s="605"/>
      <c r="V15" s="634"/>
      <c r="W15" s="261"/>
      <c r="X15" s="261"/>
      <c r="Y15" s="261"/>
      <c r="Z15" s="261"/>
      <c r="AA15" s="261"/>
      <c r="AB15" s="261"/>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s="82" customFormat="1" ht="58.5" customHeight="1" x14ac:dyDescent="0.25">
      <c r="A16" s="677"/>
      <c r="B16" s="675"/>
      <c r="C16" s="599" t="s">
        <v>219</v>
      </c>
      <c r="D16" s="621" t="s">
        <v>150</v>
      </c>
      <c r="E16" s="81"/>
      <c r="F16" s="101" t="s">
        <v>151</v>
      </c>
      <c r="G16" s="99">
        <v>0.05</v>
      </c>
      <c r="H16" s="99">
        <v>0.09</v>
      </c>
      <c r="I16" s="99">
        <v>0.09</v>
      </c>
      <c r="J16" s="99">
        <v>0.09</v>
      </c>
      <c r="K16" s="99">
        <v>0.09</v>
      </c>
      <c r="L16" s="99">
        <v>0.09</v>
      </c>
      <c r="M16" s="99">
        <v>0.09</v>
      </c>
      <c r="N16" s="99">
        <v>0.09</v>
      </c>
      <c r="O16" s="99">
        <v>0.09</v>
      </c>
      <c r="P16" s="99">
        <v>0.09</v>
      </c>
      <c r="Q16" s="99">
        <v>0.09</v>
      </c>
      <c r="R16" s="99">
        <v>0.05</v>
      </c>
      <c r="S16" s="104">
        <f t="shared" si="0"/>
        <v>0.99999999999999989</v>
      </c>
      <c r="T16" s="680"/>
      <c r="U16" s="606">
        <v>0.02</v>
      </c>
      <c r="V16" s="623" t="s">
        <v>269</v>
      </c>
      <c r="W16" s="261"/>
      <c r="X16" s="261"/>
      <c r="Y16" s="261"/>
      <c r="Z16" s="261"/>
      <c r="AA16" s="261"/>
      <c r="AB16" s="261"/>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s="82" customFormat="1" ht="58.5" customHeight="1" x14ac:dyDescent="0.25">
      <c r="A17" s="677"/>
      <c r="B17" s="675"/>
      <c r="C17" s="599"/>
      <c r="D17" s="608"/>
      <c r="E17" s="81"/>
      <c r="F17" s="98" t="s">
        <v>152</v>
      </c>
      <c r="G17" s="99">
        <v>0.05</v>
      </c>
      <c r="H17" s="99">
        <v>0.09</v>
      </c>
      <c r="I17" s="99">
        <v>0.09</v>
      </c>
      <c r="J17" s="99">
        <v>0.09</v>
      </c>
      <c r="K17" s="99">
        <v>0.09</v>
      </c>
      <c r="L17" s="99">
        <v>0.09</v>
      </c>
      <c r="M17" s="100">
        <v>0.09</v>
      </c>
      <c r="N17" s="100">
        <v>0.09</v>
      </c>
      <c r="O17" s="100">
        <v>0.09</v>
      </c>
      <c r="P17" s="100"/>
      <c r="Q17" s="100"/>
      <c r="R17" s="100"/>
      <c r="S17" s="98">
        <f>SUM(G17:R17)</f>
        <v>0.76999999999999991</v>
      </c>
      <c r="T17" s="680"/>
      <c r="U17" s="604"/>
      <c r="V17" s="634"/>
      <c r="W17" s="261"/>
      <c r="X17" s="261"/>
      <c r="Y17" s="261"/>
      <c r="Z17" s="261"/>
      <c r="AA17" s="261"/>
      <c r="AB17" s="261"/>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s="82" customFormat="1" ht="46.5" customHeight="1" x14ac:dyDescent="0.25">
      <c r="A18" s="677"/>
      <c r="B18" s="664" t="s">
        <v>155</v>
      </c>
      <c r="C18" s="599" t="s">
        <v>220</v>
      </c>
      <c r="D18" s="621" t="s">
        <v>150</v>
      </c>
      <c r="E18" s="81"/>
      <c r="F18" s="101" t="s">
        <v>151</v>
      </c>
      <c r="G18" s="99">
        <v>0.05</v>
      </c>
      <c r="H18" s="99">
        <v>7.0000000000000007E-2</v>
      </c>
      <c r="I18" s="99">
        <v>0.09</v>
      </c>
      <c r="J18" s="99">
        <v>0.09</v>
      </c>
      <c r="K18" s="99">
        <v>0.09</v>
      </c>
      <c r="L18" s="99">
        <v>0.09</v>
      </c>
      <c r="M18" s="99">
        <v>0.09</v>
      </c>
      <c r="N18" s="99">
        <v>0.09</v>
      </c>
      <c r="O18" s="99">
        <v>0.09</v>
      </c>
      <c r="P18" s="99">
        <v>0.09</v>
      </c>
      <c r="Q18" s="99">
        <v>0.09</v>
      </c>
      <c r="R18" s="99">
        <v>7.0000000000000007E-2</v>
      </c>
      <c r="S18" s="101">
        <f t="shared" si="0"/>
        <v>0.99999999999999978</v>
      </c>
      <c r="T18" s="666">
        <f>+U18</f>
        <v>0.03</v>
      </c>
      <c r="U18" s="605">
        <v>0.03</v>
      </c>
      <c r="V18" s="635" t="s">
        <v>270</v>
      </c>
      <c r="W18" s="261"/>
      <c r="X18" s="261"/>
      <c r="Y18" s="261"/>
      <c r="Z18" s="261"/>
      <c r="AA18" s="261"/>
      <c r="AB18" s="261"/>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s="82" customFormat="1" ht="46.5" customHeight="1" x14ac:dyDescent="0.25">
      <c r="A19" s="677"/>
      <c r="B19" s="664"/>
      <c r="C19" s="599"/>
      <c r="D19" s="608"/>
      <c r="E19" s="81"/>
      <c r="F19" s="98" t="s">
        <v>152</v>
      </c>
      <c r="G19" s="99">
        <v>0.05</v>
      </c>
      <c r="H19" s="99">
        <v>7.0000000000000007E-2</v>
      </c>
      <c r="I19" s="99">
        <v>0.09</v>
      </c>
      <c r="J19" s="99">
        <v>0.09</v>
      </c>
      <c r="K19" s="99">
        <v>0.09</v>
      </c>
      <c r="L19" s="99">
        <v>0.09</v>
      </c>
      <c r="M19" s="100">
        <v>0.09</v>
      </c>
      <c r="N19" s="100">
        <v>0.09</v>
      </c>
      <c r="O19" s="100">
        <v>0.09</v>
      </c>
      <c r="P19" s="100"/>
      <c r="Q19" s="100"/>
      <c r="R19" s="100"/>
      <c r="S19" s="98">
        <f t="shared" si="0"/>
        <v>0.74999999999999989</v>
      </c>
      <c r="T19" s="666"/>
      <c r="U19" s="605"/>
      <c r="V19" s="636"/>
      <c r="W19" s="261"/>
      <c r="X19" s="261"/>
      <c r="Y19" s="261"/>
      <c r="Z19" s="261"/>
      <c r="AA19" s="261"/>
      <c r="AB19" s="261"/>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s="82" customFormat="1" ht="78.75" customHeight="1" x14ac:dyDescent="0.25">
      <c r="A20" s="677"/>
      <c r="B20" s="667" t="s">
        <v>156</v>
      </c>
      <c r="C20" s="435" t="s">
        <v>186</v>
      </c>
      <c r="D20" s="621" t="s">
        <v>150</v>
      </c>
      <c r="E20" s="81"/>
      <c r="F20" s="101" t="s">
        <v>151</v>
      </c>
      <c r="G20" s="232">
        <v>0.02</v>
      </c>
      <c r="H20" s="232">
        <v>0.03</v>
      </c>
      <c r="I20" s="232">
        <v>0.04</v>
      </c>
      <c r="J20" s="232">
        <v>0.04</v>
      </c>
      <c r="K20" s="232">
        <v>7.0000000000000007E-2</v>
      </c>
      <c r="L20" s="232">
        <v>0.14000000000000001</v>
      </c>
      <c r="M20" s="232">
        <v>0.14000000000000001</v>
      </c>
      <c r="N20" s="232">
        <v>0.14000000000000001</v>
      </c>
      <c r="O20" s="232">
        <v>0.14000000000000001</v>
      </c>
      <c r="P20" s="232">
        <v>0.09</v>
      </c>
      <c r="Q20" s="232">
        <v>0.09</v>
      </c>
      <c r="R20" s="232">
        <v>0.06</v>
      </c>
      <c r="S20" s="101">
        <f t="shared" si="0"/>
        <v>1</v>
      </c>
      <c r="T20" s="670">
        <f>+U20</f>
        <v>7.0000000000000007E-2</v>
      </c>
      <c r="U20" s="605">
        <v>7.0000000000000007E-2</v>
      </c>
      <c r="V20" s="613" t="s">
        <v>271</v>
      </c>
      <c r="W20" s="261"/>
      <c r="X20" s="261"/>
      <c r="Y20" s="261"/>
      <c r="Z20" s="261"/>
      <c r="AA20" s="261"/>
      <c r="AB20" s="261"/>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s="82" customFormat="1" ht="78.75" customHeight="1" thickBot="1" x14ac:dyDescent="0.3">
      <c r="A21" s="678"/>
      <c r="B21" s="669"/>
      <c r="C21" s="539"/>
      <c r="D21" s="622"/>
      <c r="E21" s="84"/>
      <c r="F21" s="106" t="s">
        <v>152</v>
      </c>
      <c r="G21" s="85">
        <v>0.02</v>
      </c>
      <c r="H21" s="85">
        <v>0.03</v>
      </c>
      <c r="I21" s="85">
        <v>0.04</v>
      </c>
      <c r="J21" s="85">
        <v>0.04</v>
      </c>
      <c r="K21" s="85">
        <v>7.0000000000000007E-2</v>
      </c>
      <c r="L21" s="85">
        <v>0.14000000000000001</v>
      </c>
      <c r="M21" s="107">
        <v>0.14000000000000001</v>
      </c>
      <c r="N21" s="107">
        <v>0.14000000000000001</v>
      </c>
      <c r="O21" s="107">
        <v>0.14000000000000001</v>
      </c>
      <c r="P21" s="107"/>
      <c r="Q21" s="107"/>
      <c r="R21" s="107"/>
      <c r="S21" s="106">
        <f t="shared" si="0"/>
        <v>0.76000000000000012</v>
      </c>
      <c r="T21" s="671"/>
      <c r="U21" s="641"/>
      <c r="V21" s="617"/>
      <c r="W21" s="261"/>
      <c r="X21" s="261"/>
      <c r="Y21" s="261"/>
      <c r="Z21" s="261"/>
      <c r="AA21" s="261"/>
      <c r="AB21" s="261"/>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s="82" customFormat="1" ht="58.9" customHeight="1" x14ac:dyDescent="0.25">
      <c r="A22" s="676" t="s">
        <v>146</v>
      </c>
      <c r="B22" s="674" t="s">
        <v>157</v>
      </c>
      <c r="C22" s="578" t="s">
        <v>187</v>
      </c>
      <c r="D22" s="607" t="s">
        <v>150</v>
      </c>
      <c r="E22" s="308"/>
      <c r="F22" s="104" t="s">
        <v>151</v>
      </c>
      <c r="G22" s="102">
        <v>0.03</v>
      </c>
      <c r="H22" s="102">
        <v>0.04</v>
      </c>
      <c r="I22" s="102">
        <v>0.1</v>
      </c>
      <c r="J22" s="102">
        <v>0.1</v>
      </c>
      <c r="K22" s="102">
        <v>0.1</v>
      </c>
      <c r="L22" s="102">
        <v>0.1</v>
      </c>
      <c r="M22" s="102">
        <v>0.1</v>
      </c>
      <c r="N22" s="102">
        <v>0.1</v>
      </c>
      <c r="O22" s="102">
        <v>0.1</v>
      </c>
      <c r="P22" s="102">
        <v>0.1</v>
      </c>
      <c r="Q22" s="102">
        <v>0.1</v>
      </c>
      <c r="R22" s="103">
        <v>0.03</v>
      </c>
      <c r="S22" s="231">
        <f>SUM(G22:R22)</f>
        <v>0.99999999999999989</v>
      </c>
      <c r="T22" s="642">
        <f>+U22</f>
        <v>0.1</v>
      </c>
      <c r="U22" s="638">
        <v>0.1</v>
      </c>
      <c r="V22" s="639" t="s">
        <v>272</v>
      </c>
      <c r="W22" s="261"/>
      <c r="X22" s="261"/>
      <c r="Y22" s="261"/>
      <c r="Z22" s="261"/>
      <c r="AA22" s="261"/>
      <c r="AB22" s="261"/>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s="82" customFormat="1" ht="58.9" customHeight="1" x14ac:dyDescent="0.25">
      <c r="A23" s="677"/>
      <c r="B23" s="675"/>
      <c r="C23" s="637"/>
      <c r="D23" s="608"/>
      <c r="E23" s="81"/>
      <c r="F23" s="98" t="s">
        <v>152</v>
      </c>
      <c r="G23" s="99">
        <v>0.03</v>
      </c>
      <c r="H23" s="99">
        <v>0.04</v>
      </c>
      <c r="I23" s="99">
        <v>0.1</v>
      </c>
      <c r="J23" s="99">
        <v>0.1</v>
      </c>
      <c r="K23" s="99">
        <v>0.1</v>
      </c>
      <c r="L23" s="99">
        <v>0.1</v>
      </c>
      <c r="M23" s="100">
        <v>0.1</v>
      </c>
      <c r="N23" s="100">
        <v>0.1</v>
      </c>
      <c r="O23" s="100">
        <v>0.1</v>
      </c>
      <c r="P23" s="100"/>
      <c r="Q23" s="100"/>
      <c r="R23" s="100"/>
      <c r="S23" s="98">
        <f t="shared" si="0"/>
        <v>0.76999999999999991</v>
      </c>
      <c r="T23" s="643"/>
      <c r="U23" s="604"/>
      <c r="V23" s="640"/>
      <c r="W23" s="261"/>
      <c r="X23" s="261"/>
      <c r="Y23" s="261"/>
      <c r="Z23" s="261"/>
      <c r="AA23" s="261"/>
      <c r="AB23" s="261"/>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s="82" customFormat="1" ht="39.6" customHeight="1" x14ac:dyDescent="0.25">
      <c r="A24" s="677"/>
      <c r="B24" s="664" t="s">
        <v>158</v>
      </c>
      <c r="C24" s="618" t="s">
        <v>188</v>
      </c>
      <c r="D24" s="621" t="s">
        <v>150</v>
      </c>
      <c r="E24" s="81"/>
      <c r="F24" s="101" t="s">
        <v>151</v>
      </c>
      <c r="G24" s="99"/>
      <c r="H24" s="99">
        <v>0.1</v>
      </c>
      <c r="I24" s="99">
        <v>0.1</v>
      </c>
      <c r="J24" s="100">
        <v>0.1</v>
      </c>
      <c r="K24" s="100">
        <v>0.1</v>
      </c>
      <c r="L24" s="100">
        <v>0.1</v>
      </c>
      <c r="M24" s="100">
        <v>0.1</v>
      </c>
      <c r="N24" s="100">
        <v>0.1</v>
      </c>
      <c r="O24" s="100">
        <v>0.1</v>
      </c>
      <c r="P24" s="100">
        <v>0.1</v>
      </c>
      <c r="Q24" s="100">
        <v>0.1</v>
      </c>
      <c r="R24" s="100" t="s">
        <v>206</v>
      </c>
      <c r="S24" s="101">
        <f t="shared" si="0"/>
        <v>0.99999999999999989</v>
      </c>
      <c r="T24" s="670">
        <f>+U24+U26+U28</f>
        <v>0.1</v>
      </c>
      <c r="U24" s="605">
        <v>0.04</v>
      </c>
      <c r="V24" s="613" t="s">
        <v>273</v>
      </c>
      <c r="W24" s="261"/>
      <c r="X24" s="682"/>
      <c r="Y24" s="261"/>
      <c r="Z24" s="261"/>
      <c r="AA24" s="261"/>
      <c r="AB24" s="261"/>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s="82" customFormat="1" ht="39.6" customHeight="1" x14ac:dyDescent="0.25">
      <c r="A25" s="677"/>
      <c r="B25" s="664"/>
      <c r="C25" s="598"/>
      <c r="D25" s="608"/>
      <c r="E25" s="81"/>
      <c r="F25" s="98" t="s">
        <v>152</v>
      </c>
      <c r="G25" s="99"/>
      <c r="H25" s="99">
        <v>0.1</v>
      </c>
      <c r="I25" s="99">
        <v>0.1</v>
      </c>
      <c r="J25" s="99">
        <v>0.1</v>
      </c>
      <c r="K25" s="99">
        <v>0.1</v>
      </c>
      <c r="L25" s="99">
        <v>0.1</v>
      </c>
      <c r="M25" s="100">
        <v>0.1</v>
      </c>
      <c r="N25" s="100">
        <v>0.1</v>
      </c>
      <c r="O25" s="100">
        <v>0.1</v>
      </c>
      <c r="P25" s="100"/>
      <c r="Q25" s="100"/>
      <c r="R25" s="100"/>
      <c r="S25" s="98">
        <f t="shared" si="0"/>
        <v>0.79999999999999993</v>
      </c>
      <c r="T25" s="680"/>
      <c r="U25" s="605"/>
      <c r="V25" s="614"/>
      <c r="W25" s="261"/>
      <c r="X25" s="682"/>
      <c r="Y25" s="261"/>
      <c r="Z25" s="261"/>
      <c r="AA25" s="261"/>
      <c r="AB25" s="261"/>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s="82" customFormat="1" ht="39.6" customHeight="1" x14ac:dyDescent="0.25">
      <c r="A26" s="677"/>
      <c r="B26" s="664"/>
      <c r="C26" s="618" t="s">
        <v>221</v>
      </c>
      <c r="D26" s="621" t="s">
        <v>150</v>
      </c>
      <c r="E26" s="81"/>
      <c r="F26" s="101" t="s">
        <v>151</v>
      </c>
      <c r="G26" s="99"/>
      <c r="H26" s="99"/>
      <c r="I26" s="99">
        <v>0.1</v>
      </c>
      <c r="J26" s="100"/>
      <c r="K26" s="100"/>
      <c r="L26" s="100">
        <v>0.3</v>
      </c>
      <c r="M26" s="100"/>
      <c r="N26" s="100"/>
      <c r="O26" s="100">
        <v>0.4</v>
      </c>
      <c r="P26" s="100"/>
      <c r="Q26" s="100"/>
      <c r="R26" s="100">
        <v>0.2</v>
      </c>
      <c r="S26" s="101">
        <f t="shared" si="0"/>
        <v>1</v>
      </c>
      <c r="T26" s="680"/>
      <c r="U26" s="606">
        <v>0.03</v>
      </c>
      <c r="V26" s="683" t="s">
        <v>274</v>
      </c>
      <c r="W26" s="261"/>
      <c r="X26" s="261"/>
      <c r="Y26" s="261"/>
      <c r="Z26" s="261"/>
      <c r="AA26" s="261"/>
      <c r="AB26" s="261"/>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s="82" customFormat="1" ht="39.6" customHeight="1" x14ac:dyDescent="0.25">
      <c r="A27" s="677"/>
      <c r="B27" s="664"/>
      <c r="C27" s="598"/>
      <c r="D27" s="608"/>
      <c r="E27" s="81"/>
      <c r="F27" s="98" t="s">
        <v>152</v>
      </c>
      <c r="G27" s="99"/>
      <c r="H27" s="99"/>
      <c r="I27" s="99">
        <v>0.1</v>
      </c>
      <c r="J27" s="99"/>
      <c r="K27" s="99"/>
      <c r="L27" s="99">
        <v>0.1</v>
      </c>
      <c r="M27" s="100"/>
      <c r="N27" s="100"/>
      <c r="O27" s="100">
        <v>0.2</v>
      </c>
      <c r="P27" s="100"/>
      <c r="Q27" s="100"/>
      <c r="R27" s="100"/>
      <c r="S27" s="98">
        <f t="shared" si="0"/>
        <v>0.4</v>
      </c>
      <c r="T27" s="680"/>
      <c r="U27" s="604"/>
      <c r="V27" s="684"/>
      <c r="W27" s="261"/>
      <c r="X27" s="261"/>
      <c r="Y27" s="261"/>
      <c r="Z27" s="261"/>
      <c r="AA27" s="261"/>
      <c r="AB27" s="261"/>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s="82" customFormat="1" ht="48.6" customHeight="1" x14ac:dyDescent="0.25">
      <c r="A28" s="677"/>
      <c r="B28" s="664"/>
      <c r="C28" s="599" t="s">
        <v>189</v>
      </c>
      <c r="D28" s="621" t="s">
        <v>150</v>
      </c>
      <c r="E28" s="81"/>
      <c r="F28" s="101" t="s">
        <v>151</v>
      </c>
      <c r="G28" s="99"/>
      <c r="H28" s="99"/>
      <c r="I28" s="99">
        <v>0.25</v>
      </c>
      <c r="J28" s="100"/>
      <c r="K28" s="100"/>
      <c r="L28" s="100">
        <v>0.25</v>
      </c>
      <c r="M28" s="100"/>
      <c r="N28" s="100"/>
      <c r="O28" s="100">
        <v>0.25</v>
      </c>
      <c r="P28" s="100"/>
      <c r="Q28" s="100"/>
      <c r="R28" s="100">
        <v>0.25</v>
      </c>
      <c r="S28" s="101">
        <f t="shared" si="0"/>
        <v>1</v>
      </c>
      <c r="T28" s="680"/>
      <c r="U28" s="605">
        <v>0.03</v>
      </c>
      <c r="V28" s="686" t="s">
        <v>275</v>
      </c>
      <c r="W28" s="261"/>
      <c r="X28" s="261"/>
      <c r="Y28" s="261"/>
      <c r="Z28" s="261"/>
      <c r="AA28" s="261"/>
      <c r="AB28" s="261"/>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s="82" customFormat="1" ht="39.6" customHeight="1" thickBot="1" x14ac:dyDescent="0.3">
      <c r="A29" s="678"/>
      <c r="B29" s="681"/>
      <c r="C29" s="685"/>
      <c r="D29" s="622"/>
      <c r="E29" s="84"/>
      <c r="F29" s="96" t="s">
        <v>152</v>
      </c>
      <c r="G29" s="108"/>
      <c r="H29" s="108"/>
      <c r="I29" s="108">
        <v>0.25</v>
      </c>
      <c r="J29" s="108"/>
      <c r="K29" s="108"/>
      <c r="L29" s="108">
        <v>0.25</v>
      </c>
      <c r="M29" s="110"/>
      <c r="N29" s="110"/>
      <c r="O29" s="110">
        <v>0.25</v>
      </c>
      <c r="P29" s="109"/>
      <c r="Q29" s="109"/>
      <c r="R29" s="109"/>
      <c r="S29" s="98">
        <f t="shared" si="0"/>
        <v>0.75</v>
      </c>
      <c r="T29" s="671"/>
      <c r="U29" s="606"/>
      <c r="V29" s="687"/>
      <c r="W29" s="261"/>
      <c r="X29" s="261"/>
      <c r="Y29" s="261"/>
      <c r="Z29" s="261"/>
      <c r="AA29" s="261"/>
      <c r="AB29" s="261"/>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s="82" customFormat="1" ht="73.150000000000006" customHeight="1" x14ac:dyDescent="0.25">
      <c r="A30" s="676" t="s">
        <v>159</v>
      </c>
      <c r="B30" s="674" t="s">
        <v>160</v>
      </c>
      <c r="C30" s="630" t="s">
        <v>190</v>
      </c>
      <c r="D30" s="631" t="s">
        <v>150</v>
      </c>
      <c r="E30" s="83"/>
      <c r="F30" s="97" t="s">
        <v>151</v>
      </c>
      <c r="G30" s="269"/>
      <c r="H30" s="269">
        <v>0.1</v>
      </c>
      <c r="I30" s="269">
        <v>0.09</v>
      </c>
      <c r="J30" s="269">
        <v>0.09</v>
      </c>
      <c r="K30" s="269">
        <v>0.09</v>
      </c>
      <c r="L30" s="269">
        <v>0.09</v>
      </c>
      <c r="M30" s="269">
        <v>0.09</v>
      </c>
      <c r="N30" s="269">
        <v>0.09</v>
      </c>
      <c r="O30" s="269">
        <v>0.09</v>
      </c>
      <c r="P30" s="269">
        <v>0.09</v>
      </c>
      <c r="Q30" s="269">
        <v>0.09</v>
      </c>
      <c r="R30" s="269">
        <v>0.09</v>
      </c>
      <c r="S30" s="97">
        <f t="shared" si="0"/>
        <v>0.99999999999999978</v>
      </c>
      <c r="T30" s="679">
        <f>+U30+U32</f>
        <v>0.05</v>
      </c>
      <c r="U30" s="709">
        <v>2.5000000000000001E-2</v>
      </c>
      <c r="V30" s="693" t="s">
        <v>276</v>
      </c>
      <c r="W30" s="261"/>
      <c r="X30" s="261"/>
      <c r="Y30" s="261"/>
      <c r="Z30" s="261"/>
      <c r="AA30" s="261"/>
      <c r="AB30" s="261"/>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s="82" customFormat="1" ht="66.75" customHeight="1" thickBot="1" x14ac:dyDescent="0.3">
      <c r="A31" s="677"/>
      <c r="B31" s="675"/>
      <c r="C31" s="599"/>
      <c r="D31" s="608"/>
      <c r="E31" s="81"/>
      <c r="F31" s="98" t="s">
        <v>152</v>
      </c>
      <c r="G31" s="108"/>
      <c r="H31" s="108">
        <v>0.1</v>
      </c>
      <c r="I31" s="108">
        <v>0.09</v>
      </c>
      <c r="J31" s="99">
        <v>0.09</v>
      </c>
      <c r="K31" s="99">
        <v>0.09</v>
      </c>
      <c r="L31" s="99">
        <v>0.09</v>
      </c>
      <c r="M31" s="100">
        <v>0.09</v>
      </c>
      <c r="N31" s="100">
        <v>0.09</v>
      </c>
      <c r="O31" s="100">
        <v>0.09</v>
      </c>
      <c r="P31" s="100"/>
      <c r="Q31" s="100"/>
      <c r="R31" s="100"/>
      <c r="S31" s="98">
        <f t="shared" si="0"/>
        <v>0.72999999999999987</v>
      </c>
      <c r="T31" s="680"/>
      <c r="U31" s="602"/>
      <c r="V31" s="694"/>
      <c r="W31" s="261"/>
      <c r="X31" s="261"/>
      <c r="Y31" s="261"/>
      <c r="Z31" s="261"/>
      <c r="AA31" s="261"/>
      <c r="AB31" s="261"/>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s="82" customFormat="1" ht="54.75" customHeight="1" x14ac:dyDescent="0.25">
      <c r="A32" s="677"/>
      <c r="B32" s="675"/>
      <c r="C32" s="599" t="s">
        <v>191</v>
      </c>
      <c r="D32" s="621" t="s">
        <v>150</v>
      </c>
      <c r="E32" s="81"/>
      <c r="F32" s="104" t="s">
        <v>151</v>
      </c>
      <c r="G32" s="102"/>
      <c r="H32" s="102">
        <v>0.1</v>
      </c>
      <c r="I32" s="102">
        <v>0.09</v>
      </c>
      <c r="J32" s="102">
        <v>0.09</v>
      </c>
      <c r="K32" s="102">
        <v>0.09</v>
      </c>
      <c r="L32" s="102">
        <v>0.09</v>
      </c>
      <c r="M32" s="102">
        <v>0.09</v>
      </c>
      <c r="N32" s="102">
        <v>0.09</v>
      </c>
      <c r="O32" s="102">
        <v>0.09</v>
      </c>
      <c r="P32" s="102">
        <v>0.09</v>
      </c>
      <c r="Q32" s="102">
        <v>0.09</v>
      </c>
      <c r="R32" s="102">
        <v>0.09</v>
      </c>
      <c r="S32" s="104">
        <f t="shared" si="0"/>
        <v>0.99999999999999978</v>
      </c>
      <c r="T32" s="680"/>
      <c r="U32" s="601">
        <v>2.5000000000000001E-2</v>
      </c>
      <c r="V32" s="695" t="s">
        <v>277</v>
      </c>
      <c r="W32" s="262"/>
      <c r="X32" s="261"/>
      <c r="Y32" s="261"/>
      <c r="Z32" s="261"/>
      <c r="AA32" s="261"/>
      <c r="AB32" s="261"/>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8" s="82" customFormat="1" ht="54.75" customHeight="1" thickBot="1" x14ac:dyDescent="0.3">
      <c r="A33" s="678"/>
      <c r="B33" s="669"/>
      <c r="C33" s="685"/>
      <c r="D33" s="622"/>
      <c r="E33" s="84"/>
      <c r="F33" s="96" t="s">
        <v>152</v>
      </c>
      <c r="G33" s="108"/>
      <c r="H33" s="108">
        <v>0.1</v>
      </c>
      <c r="I33" s="108">
        <v>0.09</v>
      </c>
      <c r="J33" s="108">
        <v>0.09</v>
      </c>
      <c r="K33" s="108">
        <v>0.09</v>
      </c>
      <c r="L33" s="108">
        <v>0.09</v>
      </c>
      <c r="M33" s="110">
        <v>0.09</v>
      </c>
      <c r="N33" s="110">
        <v>0.09</v>
      </c>
      <c r="O33" s="110">
        <v>0.09</v>
      </c>
      <c r="P33" s="110"/>
      <c r="Q33" s="110"/>
      <c r="R33" s="110"/>
      <c r="S33" s="96">
        <f t="shared" si="0"/>
        <v>0.72999999999999987</v>
      </c>
      <c r="T33" s="671"/>
      <c r="U33" s="603"/>
      <c r="V33" s="696"/>
      <c r="W33" s="262"/>
      <c r="X33" s="261"/>
      <c r="Y33" s="261"/>
      <c r="Z33" s="261"/>
      <c r="AA33" s="261"/>
      <c r="AB33" s="261"/>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8" s="82" customFormat="1" ht="67.900000000000006" customHeight="1" x14ac:dyDescent="0.25">
      <c r="A34" s="676" t="s">
        <v>161</v>
      </c>
      <c r="B34" s="674" t="s">
        <v>162</v>
      </c>
      <c r="C34" s="598" t="s">
        <v>222</v>
      </c>
      <c r="D34" s="610" t="s">
        <v>150</v>
      </c>
      <c r="E34" s="308"/>
      <c r="F34" s="104" t="s">
        <v>151</v>
      </c>
      <c r="G34" s="102"/>
      <c r="H34" s="102"/>
      <c r="I34" s="102">
        <v>0.12</v>
      </c>
      <c r="J34" s="102"/>
      <c r="K34" s="102"/>
      <c r="L34" s="102">
        <v>0.35</v>
      </c>
      <c r="M34" s="102"/>
      <c r="N34" s="102"/>
      <c r="O34" s="102">
        <v>0.18</v>
      </c>
      <c r="P34" s="102"/>
      <c r="Q34" s="102"/>
      <c r="R34" s="102">
        <v>0.35</v>
      </c>
      <c r="S34" s="104">
        <f t="shared" si="0"/>
        <v>0.99999999999999989</v>
      </c>
      <c r="T34" s="679">
        <f>+U34+U36+U38</f>
        <v>0.1</v>
      </c>
      <c r="U34" s="600">
        <v>0.04</v>
      </c>
      <c r="V34" s="620" t="s">
        <v>263</v>
      </c>
      <c r="W34" s="261"/>
      <c r="X34" s="261"/>
      <c r="Y34" s="261"/>
      <c r="Z34" s="261"/>
      <c r="AA34" s="261"/>
      <c r="AB34" s="261"/>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8" s="82" customFormat="1" ht="63" customHeight="1" x14ac:dyDescent="0.25">
      <c r="A35" s="677"/>
      <c r="B35" s="675"/>
      <c r="C35" s="599"/>
      <c r="D35" s="703"/>
      <c r="E35" s="81"/>
      <c r="F35" s="98" t="s">
        <v>152</v>
      </c>
      <c r="G35" s="99"/>
      <c r="H35" s="99"/>
      <c r="I35" s="99">
        <v>0.12</v>
      </c>
      <c r="J35" s="99" t="s">
        <v>206</v>
      </c>
      <c r="K35" s="99"/>
      <c r="L35" s="99">
        <v>0.34599999999999997</v>
      </c>
      <c r="M35" s="100"/>
      <c r="N35" s="100"/>
      <c r="O35" s="100">
        <v>0.18</v>
      </c>
      <c r="P35" s="100"/>
      <c r="Q35" s="100"/>
      <c r="R35" s="100"/>
      <c r="S35" s="98">
        <f t="shared" si="0"/>
        <v>0.64599999999999991</v>
      </c>
      <c r="T35" s="680"/>
      <c r="U35" s="700"/>
      <c r="V35" s="697"/>
      <c r="W35" s="261"/>
      <c r="X35" s="261"/>
      <c r="Y35" s="261"/>
      <c r="Z35" s="261"/>
      <c r="AA35" s="261"/>
      <c r="AB35" s="261"/>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8" s="82" customFormat="1" ht="81.75" customHeight="1" x14ac:dyDescent="0.25">
      <c r="A36" s="677"/>
      <c r="B36" s="675"/>
      <c r="C36" s="618" t="s">
        <v>192</v>
      </c>
      <c r="D36" s="703" t="s">
        <v>150</v>
      </c>
      <c r="E36" s="307"/>
      <c r="F36" s="101" t="s">
        <v>151</v>
      </c>
      <c r="G36" s="99"/>
      <c r="H36" s="99"/>
      <c r="I36" s="99"/>
      <c r="J36" s="99"/>
      <c r="K36" s="99">
        <v>0.5</v>
      </c>
      <c r="L36" s="99"/>
      <c r="M36" s="99" t="s">
        <v>206</v>
      </c>
      <c r="N36" s="99"/>
      <c r="O36" s="99"/>
      <c r="P36" s="99"/>
      <c r="Q36" s="99">
        <v>0.5</v>
      </c>
      <c r="R36" s="99" t="s">
        <v>206</v>
      </c>
      <c r="S36" s="104">
        <f t="shared" si="0"/>
        <v>1</v>
      </c>
      <c r="T36" s="680"/>
      <c r="U36" s="605">
        <v>0.02</v>
      </c>
      <c r="V36" s="704" t="s">
        <v>278</v>
      </c>
      <c r="W36" s="261"/>
      <c r="X36" s="261"/>
      <c r="Y36" s="261"/>
      <c r="Z36" s="261"/>
      <c r="AA36" s="261"/>
      <c r="AB36" s="261"/>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8" s="82" customFormat="1" ht="81.75" customHeight="1" x14ac:dyDescent="0.25">
      <c r="A37" s="677"/>
      <c r="B37" s="675"/>
      <c r="C37" s="598"/>
      <c r="D37" s="703"/>
      <c r="E37" s="307"/>
      <c r="F37" s="101"/>
      <c r="G37" s="99"/>
      <c r="H37" s="99"/>
      <c r="I37" s="99"/>
      <c r="J37" s="99"/>
      <c r="K37" s="99">
        <v>0.5</v>
      </c>
      <c r="L37" s="99"/>
      <c r="M37" s="99"/>
      <c r="N37" s="99"/>
      <c r="O37" s="99"/>
      <c r="P37" s="99"/>
      <c r="Q37" s="99"/>
      <c r="R37" s="99"/>
      <c r="S37" s="98">
        <f t="shared" si="0"/>
        <v>0.5</v>
      </c>
      <c r="T37" s="680"/>
      <c r="U37" s="605"/>
      <c r="V37" s="697"/>
      <c r="W37" s="261"/>
      <c r="X37" s="261"/>
      <c r="Y37" s="261"/>
      <c r="Z37" s="261"/>
      <c r="AA37" s="261"/>
      <c r="AB37" s="261"/>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8" s="82" customFormat="1" ht="51.75" customHeight="1" x14ac:dyDescent="0.25">
      <c r="A38" s="677"/>
      <c r="B38" s="675"/>
      <c r="C38" s="618" t="s">
        <v>223</v>
      </c>
      <c r="D38" s="703" t="s">
        <v>224</v>
      </c>
      <c r="E38" s="307"/>
      <c r="F38" s="101" t="s">
        <v>151</v>
      </c>
      <c r="G38" s="99"/>
      <c r="H38" s="99"/>
      <c r="I38" s="99"/>
      <c r="J38" s="99"/>
      <c r="K38" s="99">
        <v>0.5</v>
      </c>
      <c r="L38" s="99"/>
      <c r="M38" s="99" t="s">
        <v>206</v>
      </c>
      <c r="N38" s="99"/>
      <c r="O38" s="99"/>
      <c r="P38" s="99"/>
      <c r="Q38" s="99">
        <v>0.5</v>
      </c>
      <c r="R38" s="99" t="s">
        <v>206</v>
      </c>
      <c r="S38" s="104">
        <f t="shared" si="0"/>
        <v>1</v>
      </c>
      <c r="T38" s="680"/>
      <c r="U38" s="638">
        <v>0.04</v>
      </c>
      <c r="V38" s="698" t="s">
        <v>279</v>
      </c>
      <c r="W38" s="261"/>
      <c r="X38" s="261"/>
      <c r="Y38" s="261"/>
      <c r="Z38" s="261"/>
      <c r="AA38" s="261"/>
      <c r="AB38" s="261"/>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8" s="82" customFormat="1" ht="52.5" customHeight="1" thickBot="1" x14ac:dyDescent="0.3">
      <c r="A39" s="678"/>
      <c r="B39" s="669"/>
      <c r="C39" s="619"/>
      <c r="D39" s="703"/>
      <c r="E39" s="307"/>
      <c r="F39" s="98" t="s">
        <v>152</v>
      </c>
      <c r="G39" s="99"/>
      <c r="H39" s="99"/>
      <c r="I39" s="99"/>
      <c r="J39" s="108"/>
      <c r="K39" s="108">
        <v>0.4</v>
      </c>
      <c r="L39" s="108"/>
      <c r="M39" s="100"/>
      <c r="N39" s="100"/>
      <c r="O39" s="100"/>
      <c r="P39" s="100"/>
      <c r="Q39" s="100"/>
      <c r="R39" s="100"/>
      <c r="S39" s="98">
        <f t="shared" si="0"/>
        <v>0.4</v>
      </c>
      <c r="T39" s="671"/>
      <c r="U39" s="701"/>
      <c r="V39" s="699"/>
      <c r="W39" s="261"/>
      <c r="X39" s="261"/>
      <c r="Y39" s="261"/>
      <c r="Z39" s="261"/>
      <c r="AA39" s="261"/>
      <c r="AB39" s="261"/>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8" s="82" customFormat="1" ht="63.6" customHeight="1" x14ac:dyDescent="0.25">
      <c r="A40" s="676" t="s">
        <v>163</v>
      </c>
      <c r="B40" s="674" t="s">
        <v>193</v>
      </c>
      <c r="C40" s="630" t="s">
        <v>225</v>
      </c>
      <c r="D40" s="706" t="s">
        <v>150</v>
      </c>
      <c r="E40" s="305"/>
      <c r="F40" s="104" t="s">
        <v>151</v>
      </c>
      <c r="G40" s="102"/>
      <c r="H40" s="102"/>
      <c r="I40" s="102"/>
      <c r="J40" s="102">
        <v>0.1</v>
      </c>
      <c r="K40" s="102">
        <v>0.1</v>
      </c>
      <c r="L40" s="102">
        <v>0.2</v>
      </c>
      <c r="M40" s="103">
        <v>0.1</v>
      </c>
      <c r="N40" s="103">
        <v>0.1</v>
      </c>
      <c r="O40" s="103">
        <v>0.1</v>
      </c>
      <c r="P40" s="103">
        <v>0.2</v>
      </c>
      <c r="Q40" s="103">
        <v>0.1</v>
      </c>
      <c r="R40" s="103"/>
      <c r="S40" s="104">
        <f t="shared" si="0"/>
        <v>0.99999999999999989</v>
      </c>
      <c r="T40" s="679">
        <f>+U40</f>
        <v>0.05</v>
      </c>
      <c r="U40" s="707">
        <v>0.05</v>
      </c>
      <c r="V40" s="705" t="s">
        <v>280</v>
      </c>
      <c r="W40" s="261"/>
      <c r="X40" s="261"/>
      <c r="Y40" s="261"/>
      <c r="Z40" s="261"/>
      <c r="AA40" s="261"/>
      <c r="AB40" s="261"/>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8" s="82" customFormat="1" ht="62.45" customHeight="1" x14ac:dyDescent="0.25">
      <c r="A41" s="677"/>
      <c r="B41" s="691"/>
      <c r="C41" s="599"/>
      <c r="D41" s="610"/>
      <c r="E41" s="307"/>
      <c r="F41" s="98" t="s">
        <v>152</v>
      </c>
      <c r="G41" s="111"/>
      <c r="H41" s="111"/>
      <c r="I41" s="111"/>
      <c r="J41" s="111">
        <v>0.1</v>
      </c>
      <c r="K41" s="111">
        <v>0.1</v>
      </c>
      <c r="L41" s="111">
        <v>0.2</v>
      </c>
      <c r="M41" s="100">
        <v>0.1</v>
      </c>
      <c r="N41" s="100">
        <v>0.1</v>
      </c>
      <c r="O41" s="100">
        <v>0.1</v>
      </c>
      <c r="P41" s="100"/>
      <c r="Q41" s="100"/>
      <c r="R41" s="100"/>
      <c r="S41" s="98">
        <f>SUM(G41:R41)</f>
        <v>0.7</v>
      </c>
      <c r="T41" s="665"/>
      <c r="U41" s="708"/>
      <c r="V41" s="686"/>
      <c r="W41" s="261"/>
      <c r="X41" s="261"/>
      <c r="Y41" s="261"/>
      <c r="Z41" s="261"/>
      <c r="AA41" s="261"/>
      <c r="AB41" s="261"/>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8" ht="39.75" customHeight="1" x14ac:dyDescent="0.25">
      <c r="A42" s="677"/>
      <c r="B42" s="675" t="s">
        <v>165</v>
      </c>
      <c r="C42" s="599" t="s">
        <v>226</v>
      </c>
      <c r="D42" s="609" t="s">
        <v>150</v>
      </c>
      <c r="E42" s="307"/>
      <c r="F42" s="101" t="s">
        <v>151</v>
      </c>
      <c r="G42" s="99"/>
      <c r="H42" s="99">
        <v>0.1</v>
      </c>
      <c r="I42" s="99">
        <v>0.1</v>
      </c>
      <c r="J42" s="99">
        <v>0.1</v>
      </c>
      <c r="K42" s="99">
        <v>0.1</v>
      </c>
      <c r="L42" s="99">
        <v>0.1</v>
      </c>
      <c r="M42" s="100">
        <v>0.1</v>
      </c>
      <c r="N42" s="100">
        <v>0.1</v>
      </c>
      <c r="O42" s="100">
        <v>0.1</v>
      </c>
      <c r="P42" s="100">
        <v>0.1</v>
      </c>
      <c r="Q42" s="100">
        <v>0.1</v>
      </c>
      <c r="R42" s="100"/>
      <c r="S42" s="101">
        <f t="shared" si="0"/>
        <v>0.99999999999999989</v>
      </c>
      <c r="T42" s="680">
        <f>+U42+U44</f>
        <v>0.15</v>
      </c>
      <c r="U42" s="611">
        <v>0.04</v>
      </c>
      <c r="V42" s="613" t="s">
        <v>281</v>
      </c>
      <c r="AZ42" s="9"/>
      <c r="BA42" s="9"/>
      <c r="BB42" s="9"/>
      <c r="BC42" s="9"/>
      <c r="BD42" s="9"/>
      <c r="BE42" s="9"/>
      <c r="BF42" s="9"/>
    </row>
    <row r="43" spans="1:58" ht="39.75" customHeight="1" x14ac:dyDescent="0.25">
      <c r="A43" s="677"/>
      <c r="B43" s="675"/>
      <c r="C43" s="599"/>
      <c r="D43" s="610"/>
      <c r="E43" s="307"/>
      <c r="F43" s="98" t="s">
        <v>152</v>
      </c>
      <c r="G43" s="111"/>
      <c r="H43" s="111">
        <v>0.1</v>
      </c>
      <c r="I43" s="111">
        <v>0.1</v>
      </c>
      <c r="J43" s="111">
        <v>0.1</v>
      </c>
      <c r="K43" s="111">
        <v>0.1</v>
      </c>
      <c r="L43" s="111">
        <v>0.1</v>
      </c>
      <c r="M43" s="100">
        <v>0.1</v>
      </c>
      <c r="N43" s="100">
        <v>0.1</v>
      </c>
      <c r="O43" s="100">
        <v>0.1</v>
      </c>
      <c r="P43" s="100"/>
      <c r="Q43" s="100"/>
      <c r="R43" s="100"/>
      <c r="S43" s="98">
        <f>SUM(G43:R43)</f>
        <v>0.79999999999999993</v>
      </c>
      <c r="T43" s="680"/>
      <c r="U43" s="612"/>
      <c r="V43" s="614"/>
      <c r="AZ43" s="9"/>
      <c r="BA43" s="9"/>
      <c r="BB43" s="9"/>
      <c r="BC43" s="9"/>
      <c r="BD43" s="9"/>
      <c r="BE43" s="9"/>
      <c r="BF43" s="9"/>
    </row>
    <row r="44" spans="1:58" ht="54" customHeight="1" x14ac:dyDescent="0.25">
      <c r="A44" s="677"/>
      <c r="B44" s="675"/>
      <c r="C44" s="618" t="s">
        <v>194</v>
      </c>
      <c r="D44" s="609" t="s">
        <v>150</v>
      </c>
      <c r="E44" s="307"/>
      <c r="F44" s="101" t="s">
        <v>151</v>
      </c>
      <c r="G44" s="232">
        <v>8.3400000000000002E-2</v>
      </c>
      <c r="H44" s="232">
        <v>8.3400000000000002E-2</v>
      </c>
      <c r="I44" s="232">
        <v>8.3400000000000002E-2</v>
      </c>
      <c r="J44" s="232">
        <v>8.3299999999999999E-2</v>
      </c>
      <c r="K44" s="232">
        <v>8.3299999999999999E-2</v>
      </c>
      <c r="L44" s="232">
        <v>8.3299999999999999E-2</v>
      </c>
      <c r="M44" s="232">
        <v>8.3299999999999999E-2</v>
      </c>
      <c r="N44" s="232">
        <v>8.3400000000000002E-2</v>
      </c>
      <c r="O44" s="232">
        <v>8.3400000000000002E-2</v>
      </c>
      <c r="P44" s="232">
        <v>8.3400000000000002E-2</v>
      </c>
      <c r="Q44" s="232">
        <v>8.3400000000000002E-2</v>
      </c>
      <c r="R44" s="232">
        <v>8.3299999999999999E-2</v>
      </c>
      <c r="S44" s="101">
        <f t="shared" si="0"/>
        <v>1.0003000000000002</v>
      </c>
      <c r="T44" s="680"/>
      <c r="U44" s="611">
        <v>0.11</v>
      </c>
      <c r="V44" s="613" t="s">
        <v>282</v>
      </c>
      <c r="AZ44" s="9"/>
      <c r="BA44" s="9"/>
      <c r="BB44" s="9"/>
      <c r="BC44" s="9"/>
      <c r="BD44" s="9"/>
      <c r="BE44" s="9"/>
      <c r="BF44" s="9"/>
    </row>
    <row r="45" spans="1:58" ht="54" customHeight="1" thickBot="1" x14ac:dyDescent="0.3">
      <c r="A45" s="678"/>
      <c r="B45" s="669"/>
      <c r="C45" s="619"/>
      <c r="D45" s="615"/>
      <c r="E45" s="95"/>
      <c r="F45" s="96" t="s">
        <v>152</v>
      </c>
      <c r="G45" s="85">
        <v>8.3400000000000002E-2</v>
      </c>
      <c r="H45" s="85">
        <v>8.3400000000000002E-2</v>
      </c>
      <c r="I45" s="85">
        <v>8.3400000000000002E-2</v>
      </c>
      <c r="J45" s="85">
        <v>8.3299999999999999E-2</v>
      </c>
      <c r="K45" s="85">
        <v>8.3299999999999999E-2</v>
      </c>
      <c r="L45" s="85">
        <v>8.3299999999999999E-2</v>
      </c>
      <c r="M45" s="85">
        <v>8.3299999999999999E-2</v>
      </c>
      <c r="N45" s="85">
        <v>8.3400000000000002E-2</v>
      </c>
      <c r="O45" s="85">
        <v>8.3400000000000002E-2</v>
      </c>
      <c r="P45" s="85"/>
      <c r="Q45" s="85"/>
      <c r="R45" s="85"/>
      <c r="S45" s="98">
        <f t="shared" si="0"/>
        <v>0.75020000000000009</v>
      </c>
      <c r="T45" s="671"/>
      <c r="U45" s="612"/>
      <c r="V45" s="617"/>
      <c r="AZ45" s="9"/>
      <c r="BA45" s="9"/>
      <c r="BB45" s="9"/>
      <c r="BC45" s="9"/>
      <c r="BD45" s="9"/>
      <c r="BE45" s="9"/>
      <c r="BF45" s="9"/>
    </row>
    <row r="46" spans="1:58" ht="75" customHeight="1" x14ac:dyDescent="0.25">
      <c r="A46" s="688" t="s">
        <v>166</v>
      </c>
      <c r="B46" s="691" t="s">
        <v>167</v>
      </c>
      <c r="C46" s="598" t="s">
        <v>195</v>
      </c>
      <c r="D46" s="607" t="s">
        <v>150</v>
      </c>
      <c r="E46" s="308"/>
      <c r="F46" s="104" t="s">
        <v>151</v>
      </c>
      <c r="G46" s="102"/>
      <c r="H46" s="102">
        <v>0.05</v>
      </c>
      <c r="I46" s="103">
        <v>0.1</v>
      </c>
      <c r="J46" s="103">
        <v>0.1</v>
      </c>
      <c r="K46" s="103">
        <v>0.1</v>
      </c>
      <c r="L46" s="103">
        <v>0.15</v>
      </c>
      <c r="M46" s="103">
        <v>0.15</v>
      </c>
      <c r="N46" s="103">
        <v>0.1</v>
      </c>
      <c r="O46" s="103">
        <v>0.1</v>
      </c>
      <c r="P46" s="103">
        <v>0.1</v>
      </c>
      <c r="Q46" s="103">
        <v>0.05</v>
      </c>
      <c r="R46" s="103"/>
      <c r="S46" s="97">
        <f t="shared" si="0"/>
        <v>1</v>
      </c>
      <c r="T46" s="692">
        <f>+U46+U48</f>
        <v>0.1</v>
      </c>
      <c r="U46" s="702">
        <v>7.0000000000000007E-2</v>
      </c>
      <c r="V46" s="620" t="s">
        <v>283</v>
      </c>
      <c r="AZ46" s="9"/>
      <c r="BA46" s="9"/>
      <c r="BB46" s="9"/>
      <c r="BC46" s="9"/>
      <c r="BD46" s="9"/>
      <c r="BE46" s="9"/>
      <c r="BF46" s="9"/>
    </row>
    <row r="47" spans="1:58" ht="68.45" customHeight="1" x14ac:dyDescent="0.25">
      <c r="A47" s="689"/>
      <c r="B47" s="664"/>
      <c r="C47" s="599"/>
      <c r="D47" s="608"/>
      <c r="E47" s="81"/>
      <c r="F47" s="98" t="s">
        <v>152</v>
      </c>
      <c r="G47" s="232"/>
      <c r="H47" s="232">
        <v>0.05</v>
      </c>
      <c r="I47" s="232">
        <v>0.1</v>
      </c>
      <c r="J47" s="86">
        <v>0.1</v>
      </c>
      <c r="K47" s="86">
        <v>0.1</v>
      </c>
      <c r="L47" s="86">
        <v>0.15</v>
      </c>
      <c r="M47" s="100">
        <v>0.15</v>
      </c>
      <c r="N47" s="100">
        <v>0.1</v>
      </c>
      <c r="O47" s="100">
        <v>0.1</v>
      </c>
      <c r="P47" s="86"/>
      <c r="Q47" s="86"/>
      <c r="R47" s="86"/>
      <c r="S47" s="98">
        <f>SUM(G47:R47)</f>
        <v>0.85</v>
      </c>
      <c r="T47" s="666"/>
      <c r="U47" s="605"/>
      <c r="V47" s="614"/>
      <c r="AZ47" s="9"/>
      <c r="BA47" s="9"/>
      <c r="BB47" s="9"/>
      <c r="BC47" s="9"/>
      <c r="BD47" s="9"/>
      <c r="BE47" s="9"/>
      <c r="BF47" s="9"/>
    </row>
    <row r="48" spans="1:58" s="15" customFormat="1" ht="63" customHeight="1" x14ac:dyDescent="0.25">
      <c r="A48" s="689"/>
      <c r="B48" s="664"/>
      <c r="C48" s="599" t="s">
        <v>196</v>
      </c>
      <c r="D48" s="621" t="s">
        <v>150</v>
      </c>
      <c r="E48" s="81"/>
      <c r="F48" s="101" t="s">
        <v>151</v>
      </c>
      <c r="G48" s="102"/>
      <c r="H48" s="102">
        <v>0.05</v>
      </c>
      <c r="I48" s="103">
        <v>0.1</v>
      </c>
      <c r="J48" s="100">
        <v>0.1</v>
      </c>
      <c r="K48" s="100">
        <v>0.1</v>
      </c>
      <c r="L48" s="100">
        <v>0.15</v>
      </c>
      <c r="M48" s="100">
        <v>0.15</v>
      </c>
      <c r="N48" s="100">
        <v>0.1</v>
      </c>
      <c r="O48" s="100">
        <v>0.1</v>
      </c>
      <c r="P48" s="100">
        <v>0.1</v>
      </c>
      <c r="Q48" s="100">
        <v>0.05</v>
      </c>
      <c r="R48" s="100"/>
      <c r="S48" s="101">
        <f t="shared" si="0"/>
        <v>1</v>
      </c>
      <c r="T48" s="666"/>
      <c r="U48" s="605">
        <v>0.03</v>
      </c>
      <c r="V48" s="623" t="s">
        <v>284</v>
      </c>
      <c r="W48" s="263"/>
      <c r="X48" s="263"/>
      <c r="Y48" s="263"/>
      <c r="Z48" s="263"/>
      <c r="AA48" s="263"/>
      <c r="AB48" s="263"/>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row>
    <row r="49" spans="1:58" s="15" customFormat="1" ht="66.75" customHeight="1" thickBot="1" x14ac:dyDescent="0.3">
      <c r="A49" s="690"/>
      <c r="B49" s="681"/>
      <c r="C49" s="685"/>
      <c r="D49" s="622"/>
      <c r="E49" s="84"/>
      <c r="F49" s="96" t="s">
        <v>152</v>
      </c>
      <c r="G49" s="112"/>
      <c r="H49" s="112">
        <v>0.05</v>
      </c>
      <c r="I49" s="85">
        <v>0.1</v>
      </c>
      <c r="J49" s="85">
        <v>0.1</v>
      </c>
      <c r="K49" s="85">
        <v>0.1</v>
      </c>
      <c r="L49" s="85">
        <v>0.15</v>
      </c>
      <c r="M49" s="110">
        <v>0.15</v>
      </c>
      <c r="N49" s="110">
        <v>0.1</v>
      </c>
      <c r="O49" s="110">
        <v>0.1</v>
      </c>
      <c r="P49" s="110"/>
      <c r="Q49" s="110"/>
      <c r="R49" s="110"/>
      <c r="S49" s="96">
        <f>SUM(G49:R49)</f>
        <v>0.85</v>
      </c>
      <c r="T49" s="668"/>
      <c r="U49" s="641"/>
      <c r="V49" s="624"/>
      <c r="W49" s="263"/>
      <c r="X49" s="263"/>
      <c r="Y49" s="263"/>
      <c r="Z49" s="263"/>
      <c r="AA49" s="263"/>
      <c r="AB49" s="263"/>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row>
    <row r="50" spans="1:58" ht="29.25" customHeight="1" x14ac:dyDescent="0.25">
      <c r="A50" s="625" t="s">
        <v>30</v>
      </c>
      <c r="B50" s="626"/>
      <c r="C50" s="626"/>
      <c r="D50" s="626"/>
      <c r="E50" s="626"/>
      <c r="F50" s="626"/>
      <c r="G50" s="626"/>
      <c r="H50" s="626"/>
      <c r="I50" s="626"/>
      <c r="J50" s="626"/>
      <c r="K50" s="626"/>
      <c r="L50" s="626"/>
      <c r="M50" s="626"/>
      <c r="N50" s="626"/>
      <c r="O50" s="626"/>
      <c r="P50" s="626"/>
      <c r="Q50" s="626"/>
      <c r="R50" s="626"/>
      <c r="S50" s="627"/>
      <c r="T50" s="259">
        <f>SUM(T8:T49)</f>
        <v>1.0000000000000002</v>
      </c>
      <c r="U50" s="260">
        <f>SUM(U8:U49)</f>
        <v>1.0000000000000002</v>
      </c>
      <c r="V50" s="268"/>
    </row>
    <row r="51" spans="1:58" ht="15" customHeight="1" x14ac:dyDescent="0.25">
      <c r="A51" s="616" t="s">
        <v>40</v>
      </c>
      <c r="B51" s="616"/>
      <c r="C51" s="616"/>
      <c r="D51" s="616"/>
      <c r="E51" s="616"/>
      <c r="F51" s="616"/>
      <c r="G51" s="616"/>
      <c r="H51" s="616"/>
      <c r="I51" s="616"/>
      <c r="J51" s="616"/>
      <c r="K51" s="616"/>
      <c r="L51" s="616"/>
      <c r="M51" s="616"/>
      <c r="N51" s="616"/>
      <c r="O51" s="616"/>
      <c r="P51" s="616"/>
      <c r="Q51" s="616"/>
      <c r="R51" s="616"/>
      <c r="S51" s="616"/>
      <c r="T51" s="616"/>
      <c r="U51" s="616"/>
      <c r="V51" s="616"/>
    </row>
    <row r="52" spans="1:58" x14ac:dyDescent="0.25">
      <c r="A52" s="616"/>
      <c r="B52" s="616"/>
      <c r="C52" s="616"/>
      <c r="D52" s="616"/>
      <c r="E52" s="616"/>
      <c r="F52" s="616"/>
      <c r="G52" s="616"/>
      <c r="H52" s="616"/>
      <c r="I52" s="616"/>
      <c r="J52" s="616"/>
      <c r="K52" s="616"/>
      <c r="L52" s="616"/>
      <c r="M52" s="616"/>
      <c r="N52" s="616"/>
      <c r="O52" s="616"/>
      <c r="P52" s="616"/>
      <c r="Q52" s="616"/>
      <c r="R52" s="616"/>
      <c r="S52" s="616"/>
      <c r="T52" s="616"/>
      <c r="U52" s="616"/>
      <c r="V52" s="616"/>
    </row>
    <row r="53" spans="1:58" x14ac:dyDescent="0.25">
      <c r="A53" s="616"/>
      <c r="B53" s="616"/>
      <c r="C53" s="616"/>
      <c r="D53" s="616"/>
      <c r="E53" s="616"/>
      <c r="F53" s="616"/>
      <c r="G53" s="616"/>
      <c r="H53" s="616"/>
      <c r="I53" s="616"/>
      <c r="J53" s="616"/>
      <c r="K53" s="616"/>
      <c r="L53" s="616"/>
      <c r="M53" s="616"/>
      <c r="N53" s="616"/>
      <c r="O53" s="616"/>
      <c r="P53" s="616"/>
      <c r="Q53" s="616"/>
      <c r="R53" s="616"/>
      <c r="S53" s="616"/>
      <c r="T53" s="616"/>
      <c r="U53" s="616"/>
      <c r="V53" s="616"/>
    </row>
    <row r="54" spans="1:58" x14ac:dyDescent="0.25">
      <c r="A54" s="13"/>
      <c r="B54" s="13"/>
      <c r="C54" s="20"/>
      <c r="D54" s="13"/>
      <c r="E54" s="13"/>
      <c r="F54" s="13"/>
      <c r="G54" s="13"/>
      <c r="H54" s="13"/>
      <c r="I54" s="13"/>
      <c r="J54" s="13"/>
      <c r="K54" s="13"/>
      <c r="L54" s="13"/>
      <c r="M54" s="13"/>
      <c r="N54" s="16"/>
      <c r="O54" s="16"/>
      <c r="P54" s="16"/>
      <c r="Q54" s="16"/>
      <c r="R54" s="16"/>
      <c r="S54" s="16"/>
      <c r="T54" s="16"/>
      <c r="U54" s="16"/>
    </row>
    <row r="55" spans="1:58" x14ac:dyDescent="0.25">
      <c r="A55" s="13"/>
      <c r="B55" s="13"/>
      <c r="C55" s="20"/>
      <c r="D55" s="13"/>
      <c r="E55" s="13"/>
      <c r="F55" s="13"/>
      <c r="G55" s="13"/>
      <c r="H55" s="13"/>
      <c r="I55" s="13"/>
      <c r="J55" s="13"/>
      <c r="K55" s="13"/>
      <c r="L55" s="13"/>
      <c r="M55" s="13"/>
      <c r="N55" s="16"/>
      <c r="O55" s="16"/>
      <c r="P55" s="16"/>
      <c r="Q55" s="16"/>
      <c r="R55" s="16"/>
      <c r="S55" s="16"/>
      <c r="T55" s="16"/>
      <c r="U55" s="16"/>
    </row>
    <row r="56" spans="1:58" x14ac:dyDescent="0.25">
      <c r="A56" s="13"/>
      <c r="B56" s="13"/>
      <c r="C56" s="20"/>
      <c r="D56" s="13"/>
      <c r="E56" s="13"/>
      <c r="F56" s="13"/>
      <c r="G56" s="13"/>
      <c r="H56" s="13"/>
      <c r="I56" s="13"/>
      <c r="J56" s="13"/>
      <c r="K56" s="13"/>
      <c r="L56" s="13"/>
      <c r="M56" s="13"/>
      <c r="N56" s="16"/>
      <c r="O56" s="16"/>
      <c r="P56" s="16"/>
      <c r="Q56" s="16"/>
      <c r="R56" s="16"/>
      <c r="S56" s="16"/>
      <c r="T56" s="16"/>
      <c r="U56" s="16"/>
    </row>
    <row r="57" spans="1:58" x14ac:dyDescent="0.25">
      <c r="A57" s="13"/>
      <c r="B57" s="13"/>
      <c r="C57" s="20"/>
      <c r="D57" s="13"/>
      <c r="E57" s="13"/>
      <c r="F57" s="13"/>
      <c r="G57" s="13"/>
      <c r="H57" s="13"/>
      <c r="I57" s="13"/>
      <c r="J57" s="13"/>
      <c r="K57" s="13"/>
      <c r="L57" s="13"/>
      <c r="M57" s="13"/>
      <c r="N57" s="16"/>
      <c r="O57" s="16"/>
      <c r="P57" s="16"/>
      <c r="Q57" s="16"/>
      <c r="R57" s="16"/>
      <c r="S57" s="16"/>
      <c r="T57" s="16"/>
      <c r="U57" s="16"/>
    </row>
    <row r="58" spans="1:58" x14ac:dyDescent="0.25">
      <c r="A58" s="13"/>
      <c r="B58" s="13"/>
      <c r="C58" s="20"/>
      <c r="D58" s="13"/>
      <c r="E58" s="13"/>
      <c r="F58" s="13"/>
      <c r="G58" s="13"/>
      <c r="H58" s="13"/>
      <c r="I58" s="13"/>
      <c r="J58" s="13"/>
      <c r="K58" s="13"/>
      <c r="L58" s="13"/>
      <c r="M58" s="13"/>
      <c r="N58" s="16"/>
      <c r="O58" s="16"/>
      <c r="P58" s="16"/>
      <c r="Q58" s="16"/>
      <c r="R58" s="16"/>
      <c r="S58" s="16"/>
      <c r="T58" s="16"/>
      <c r="U58" s="16"/>
    </row>
    <row r="59" spans="1:58" x14ac:dyDescent="0.25">
      <c r="A59" s="13"/>
      <c r="B59" s="13"/>
      <c r="C59" s="20"/>
      <c r="D59" s="13"/>
      <c r="E59" s="13"/>
      <c r="F59" s="13"/>
      <c r="G59" s="13"/>
      <c r="H59" s="13"/>
      <c r="I59" s="13"/>
      <c r="J59" s="13"/>
      <c r="K59" s="13"/>
      <c r="L59" s="13"/>
      <c r="M59" s="13"/>
      <c r="N59" s="16"/>
      <c r="O59" s="16"/>
      <c r="P59" s="16"/>
      <c r="Q59" s="16"/>
      <c r="R59" s="16"/>
      <c r="S59" s="16"/>
      <c r="T59" s="16"/>
      <c r="U59" s="16"/>
    </row>
    <row r="60" spans="1:58" x14ac:dyDescent="0.25">
      <c r="A60" s="13"/>
      <c r="B60" s="13"/>
      <c r="C60" s="20"/>
      <c r="D60" s="13"/>
      <c r="E60" s="13"/>
      <c r="F60" s="13"/>
      <c r="G60" s="13"/>
      <c r="H60" s="13"/>
      <c r="I60" s="13"/>
      <c r="J60" s="13"/>
      <c r="K60" s="13"/>
      <c r="L60" s="13"/>
      <c r="M60" s="13"/>
      <c r="N60" s="16"/>
      <c r="O60" s="16"/>
      <c r="P60" s="16"/>
      <c r="Q60" s="16"/>
      <c r="R60" s="16"/>
      <c r="S60" s="16"/>
      <c r="T60" s="16"/>
      <c r="U60" s="16"/>
    </row>
    <row r="61" spans="1:58" x14ac:dyDescent="0.25">
      <c r="A61" s="13"/>
      <c r="B61" s="13"/>
      <c r="C61" s="20"/>
      <c r="D61" s="13"/>
      <c r="E61" s="13"/>
      <c r="F61" s="13"/>
      <c r="G61" s="13"/>
      <c r="H61" s="13"/>
      <c r="I61" s="13"/>
      <c r="J61" s="13"/>
      <c r="K61" s="13"/>
      <c r="L61" s="13"/>
      <c r="M61" s="13"/>
      <c r="N61" s="16"/>
      <c r="O61" s="16"/>
      <c r="P61" s="16"/>
      <c r="Q61" s="16"/>
      <c r="R61" s="16"/>
      <c r="S61" s="16"/>
      <c r="T61" s="16"/>
      <c r="U61" s="16"/>
    </row>
    <row r="62" spans="1:58" x14ac:dyDescent="0.25">
      <c r="A62" s="13"/>
      <c r="B62" s="13"/>
      <c r="C62" s="20"/>
      <c r="D62" s="13"/>
      <c r="E62" s="13"/>
      <c r="F62" s="13"/>
      <c r="G62" s="13"/>
      <c r="H62" s="13"/>
      <c r="I62" s="13"/>
      <c r="J62" s="13"/>
      <c r="K62" s="13"/>
      <c r="L62" s="13"/>
      <c r="M62" s="13"/>
      <c r="N62" s="16"/>
      <c r="O62" s="16"/>
      <c r="P62" s="16"/>
      <c r="Q62" s="16"/>
      <c r="R62" s="16"/>
      <c r="S62" s="16"/>
      <c r="T62" s="16"/>
      <c r="U62" s="16"/>
    </row>
    <row r="63" spans="1:58" x14ac:dyDescent="0.25">
      <c r="A63" s="13"/>
      <c r="B63" s="13"/>
      <c r="C63" s="20"/>
      <c r="D63" s="13"/>
      <c r="E63" s="13"/>
      <c r="F63" s="13"/>
      <c r="G63" s="13"/>
      <c r="H63" s="13"/>
      <c r="I63" s="13"/>
      <c r="J63" s="13"/>
      <c r="K63" s="13"/>
      <c r="L63" s="13"/>
      <c r="M63" s="13"/>
      <c r="N63" s="16"/>
      <c r="O63" s="16"/>
      <c r="P63" s="16"/>
      <c r="Q63" s="16"/>
      <c r="R63" s="16"/>
      <c r="S63" s="16"/>
      <c r="T63" s="16"/>
      <c r="U63" s="16"/>
    </row>
    <row r="64" spans="1:58"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A92" s="13"/>
      <c r="B92" s="13"/>
      <c r="C92" s="20"/>
      <c r="D92" s="13"/>
      <c r="E92" s="13"/>
      <c r="F92" s="13"/>
      <c r="G92" s="13"/>
      <c r="H92" s="13"/>
      <c r="I92" s="13"/>
      <c r="J92" s="13"/>
      <c r="K92" s="13"/>
      <c r="L92" s="13"/>
      <c r="M92" s="13"/>
      <c r="N92" s="16"/>
      <c r="O92" s="16"/>
      <c r="P92" s="16"/>
      <c r="Q92" s="16"/>
      <c r="R92" s="16"/>
      <c r="S92" s="16"/>
      <c r="T92" s="16"/>
      <c r="U92" s="16"/>
    </row>
    <row r="93" spans="1:21" x14ac:dyDescent="0.25">
      <c r="A93" s="13"/>
      <c r="B93" s="13"/>
      <c r="C93" s="20"/>
      <c r="D93" s="13"/>
      <c r="E93" s="13"/>
      <c r="F93" s="13"/>
      <c r="G93" s="13"/>
      <c r="H93" s="13"/>
      <c r="I93" s="13"/>
      <c r="J93" s="13"/>
      <c r="K93" s="13"/>
      <c r="L93" s="13"/>
      <c r="M93" s="13"/>
      <c r="N93" s="16"/>
      <c r="O93" s="16"/>
      <c r="P93" s="16"/>
      <c r="Q93" s="16"/>
      <c r="R93" s="16"/>
      <c r="S93" s="16"/>
      <c r="T93" s="16"/>
      <c r="U93" s="16"/>
    </row>
    <row r="94" spans="1:21" x14ac:dyDescent="0.25">
      <c r="A94" s="13"/>
      <c r="B94" s="13"/>
      <c r="C94" s="20"/>
      <c r="D94" s="13"/>
      <c r="E94" s="13"/>
      <c r="F94" s="13"/>
      <c r="G94" s="13"/>
      <c r="H94" s="13"/>
      <c r="I94" s="13"/>
      <c r="J94" s="13"/>
      <c r="K94" s="13"/>
      <c r="L94" s="13"/>
      <c r="M94" s="13"/>
      <c r="N94" s="16"/>
      <c r="O94" s="16"/>
      <c r="P94" s="16"/>
      <c r="Q94" s="16"/>
      <c r="R94" s="16"/>
      <c r="S94" s="16"/>
      <c r="T94" s="16"/>
      <c r="U94" s="16"/>
    </row>
    <row r="95" spans="1:21" x14ac:dyDescent="0.25">
      <c r="A95" s="13"/>
      <c r="B95" s="13"/>
      <c r="C95" s="20"/>
      <c r="D95" s="13"/>
      <c r="E95" s="13"/>
      <c r="F95" s="13"/>
      <c r="G95" s="13"/>
      <c r="H95" s="13"/>
      <c r="I95" s="13"/>
      <c r="J95" s="13"/>
      <c r="K95" s="13"/>
      <c r="L95" s="13"/>
      <c r="M95" s="13"/>
      <c r="N95" s="16"/>
      <c r="O95" s="16"/>
      <c r="P95" s="16"/>
      <c r="Q95" s="16"/>
      <c r="R95" s="16"/>
      <c r="S95" s="16"/>
      <c r="T95" s="16"/>
      <c r="U95" s="16"/>
    </row>
    <row r="96" spans="1:21" x14ac:dyDescent="0.25">
      <c r="A96" s="13"/>
      <c r="B96" s="13"/>
      <c r="C96" s="20"/>
      <c r="D96" s="13"/>
      <c r="E96" s="13"/>
      <c r="F96" s="13"/>
      <c r="G96" s="13"/>
      <c r="H96" s="13"/>
      <c r="I96" s="13"/>
      <c r="J96" s="13"/>
      <c r="K96" s="13"/>
      <c r="L96" s="13"/>
      <c r="M96" s="13"/>
      <c r="N96" s="16"/>
      <c r="O96" s="16"/>
      <c r="P96" s="16"/>
      <c r="Q96" s="16"/>
      <c r="R96" s="16"/>
      <c r="S96" s="16"/>
      <c r="T96" s="16"/>
      <c r="U96" s="16"/>
    </row>
    <row r="97" spans="1:21" x14ac:dyDescent="0.25">
      <c r="A97" s="13"/>
      <c r="B97" s="13"/>
      <c r="C97" s="20"/>
      <c r="D97" s="13"/>
      <c r="E97" s="13"/>
      <c r="F97" s="13"/>
      <c r="G97" s="13"/>
      <c r="H97" s="13"/>
      <c r="I97" s="13"/>
      <c r="J97" s="13"/>
      <c r="K97" s="13"/>
      <c r="L97" s="13"/>
      <c r="M97" s="13"/>
      <c r="N97" s="16"/>
      <c r="O97" s="16"/>
      <c r="P97" s="16"/>
      <c r="Q97" s="16"/>
      <c r="R97" s="16"/>
      <c r="S97" s="16"/>
      <c r="T97" s="16"/>
      <c r="U97" s="16"/>
    </row>
    <row r="98" spans="1:21" x14ac:dyDescent="0.25">
      <c r="A98" s="13"/>
      <c r="B98" s="13"/>
      <c r="C98" s="20"/>
      <c r="D98" s="13"/>
      <c r="E98" s="13"/>
      <c r="F98" s="13"/>
      <c r="G98" s="13"/>
      <c r="H98" s="13"/>
      <c r="I98" s="13"/>
      <c r="J98" s="13"/>
      <c r="K98" s="13"/>
      <c r="L98" s="13"/>
      <c r="M98" s="13"/>
      <c r="N98" s="16"/>
      <c r="O98" s="16"/>
      <c r="P98" s="16"/>
      <c r="Q98" s="16"/>
      <c r="R98" s="16"/>
      <c r="S98" s="16"/>
      <c r="T98" s="16"/>
      <c r="U98" s="16"/>
    </row>
    <row r="99" spans="1:21" x14ac:dyDescent="0.25">
      <c r="A99" s="13"/>
      <c r="B99" s="13"/>
      <c r="C99" s="20"/>
      <c r="D99" s="13"/>
      <c r="E99" s="13"/>
      <c r="F99" s="13"/>
      <c r="G99" s="13"/>
      <c r="H99" s="13"/>
      <c r="I99" s="13"/>
      <c r="J99" s="13"/>
      <c r="K99" s="13"/>
      <c r="L99" s="13"/>
      <c r="M99" s="13"/>
      <c r="N99" s="16"/>
      <c r="O99" s="16"/>
      <c r="P99" s="16"/>
      <c r="Q99" s="16"/>
      <c r="R99" s="16"/>
      <c r="S99" s="16"/>
      <c r="T99" s="16"/>
      <c r="U99" s="16"/>
    </row>
    <row r="100" spans="1:21" x14ac:dyDescent="0.25">
      <c r="A100" s="13"/>
      <c r="B100" s="13"/>
      <c r="C100" s="20"/>
      <c r="D100" s="13"/>
      <c r="E100" s="13"/>
      <c r="F100" s="13"/>
      <c r="G100" s="13"/>
      <c r="H100" s="13"/>
      <c r="I100" s="13"/>
      <c r="J100" s="13"/>
      <c r="K100" s="13"/>
      <c r="L100" s="13"/>
      <c r="M100" s="13"/>
      <c r="N100" s="16"/>
      <c r="O100" s="16"/>
      <c r="P100" s="16"/>
      <c r="Q100" s="16"/>
      <c r="R100" s="16"/>
      <c r="S100" s="16"/>
      <c r="T100" s="16"/>
      <c r="U100" s="16"/>
    </row>
    <row r="101" spans="1:21" x14ac:dyDescent="0.25">
      <c r="A101" s="13"/>
      <c r="B101" s="13"/>
      <c r="C101" s="20"/>
      <c r="D101" s="13"/>
      <c r="E101" s="13"/>
      <c r="F101" s="13"/>
      <c r="G101" s="13"/>
      <c r="H101" s="13"/>
      <c r="I101" s="13"/>
      <c r="J101" s="13"/>
      <c r="K101" s="13"/>
      <c r="L101" s="13"/>
      <c r="M101" s="13"/>
      <c r="N101" s="16"/>
      <c r="O101" s="16"/>
      <c r="P101" s="16"/>
      <c r="Q101" s="16"/>
      <c r="R101" s="16"/>
      <c r="S101" s="16"/>
      <c r="T101" s="16"/>
      <c r="U101" s="16"/>
    </row>
    <row r="102" spans="1:21" x14ac:dyDescent="0.25">
      <c r="A102" s="13"/>
      <c r="B102" s="13"/>
      <c r="C102" s="20"/>
      <c r="D102" s="13"/>
      <c r="E102" s="13"/>
      <c r="F102" s="13"/>
      <c r="G102" s="13"/>
      <c r="H102" s="13"/>
      <c r="I102" s="13"/>
      <c r="J102" s="13"/>
      <c r="K102" s="13"/>
      <c r="L102" s="13"/>
      <c r="M102" s="13"/>
      <c r="N102" s="16"/>
      <c r="O102" s="16"/>
      <c r="P102" s="16"/>
      <c r="Q102" s="16"/>
      <c r="R102" s="16"/>
      <c r="S102" s="16"/>
      <c r="T102" s="16"/>
      <c r="U102" s="16"/>
    </row>
    <row r="103" spans="1:21" x14ac:dyDescent="0.25">
      <c r="A103" s="13"/>
      <c r="B103" s="13"/>
      <c r="C103" s="20"/>
      <c r="D103" s="13"/>
      <c r="E103" s="13"/>
      <c r="F103" s="13"/>
      <c r="G103" s="13"/>
      <c r="H103" s="13"/>
      <c r="I103" s="13"/>
      <c r="J103" s="13"/>
      <c r="K103" s="13"/>
      <c r="L103" s="13"/>
      <c r="M103" s="13"/>
      <c r="N103" s="16"/>
      <c r="O103" s="16"/>
      <c r="P103" s="16"/>
      <c r="Q103" s="16"/>
      <c r="R103" s="16"/>
      <c r="S103" s="16"/>
      <c r="T103" s="16"/>
      <c r="U103" s="16"/>
    </row>
    <row r="104" spans="1:21" x14ac:dyDescent="0.25">
      <c r="A104" s="13"/>
      <c r="B104" s="13"/>
      <c r="C104" s="20"/>
      <c r="D104" s="13"/>
      <c r="E104" s="13"/>
      <c r="F104" s="13"/>
      <c r="G104" s="13"/>
      <c r="H104" s="13"/>
      <c r="I104" s="13"/>
      <c r="J104" s="13"/>
      <c r="K104" s="13"/>
      <c r="L104" s="13"/>
      <c r="M104" s="13"/>
      <c r="N104" s="16"/>
      <c r="O104" s="16"/>
      <c r="P104" s="16"/>
      <c r="Q104" s="16"/>
      <c r="R104" s="16"/>
      <c r="S104" s="16"/>
      <c r="T104" s="16"/>
      <c r="U104" s="16"/>
    </row>
    <row r="105" spans="1:21" x14ac:dyDescent="0.25">
      <c r="A105" s="13"/>
      <c r="B105" s="13"/>
      <c r="C105" s="20"/>
      <c r="D105" s="13"/>
      <c r="E105" s="13"/>
      <c r="F105" s="13"/>
      <c r="G105" s="13"/>
      <c r="H105" s="13"/>
      <c r="I105" s="13"/>
      <c r="J105" s="13"/>
      <c r="K105" s="13"/>
      <c r="L105" s="13"/>
      <c r="M105" s="13"/>
      <c r="N105" s="16"/>
      <c r="O105" s="16"/>
      <c r="P105" s="16"/>
      <c r="Q105" s="16"/>
      <c r="R105" s="16"/>
      <c r="S105" s="16"/>
      <c r="T105" s="16"/>
      <c r="U105" s="16"/>
    </row>
    <row r="106" spans="1:21" x14ac:dyDescent="0.25">
      <c r="A106" s="13"/>
      <c r="B106" s="13"/>
      <c r="C106" s="20"/>
      <c r="D106" s="13"/>
      <c r="E106" s="13"/>
      <c r="F106" s="13"/>
      <c r="G106" s="13"/>
      <c r="H106" s="13"/>
      <c r="I106" s="13"/>
      <c r="J106" s="13"/>
      <c r="K106" s="13"/>
      <c r="L106" s="13"/>
      <c r="M106" s="13"/>
      <c r="N106" s="16"/>
      <c r="O106" s="16"/>
      <c r="P106" s="16"/>
      <c r="Q106" s="16"/>
      <c r="R106" s="16"/>
      <c r="S106" s="16"/>
      <c r="T106" s="16"/>
      <c r="U106" s="16"/>
    </row>
    <row r="107" spans="1:21" x14ac:dyDescent="0.25">
      <c r="A107" s="13"/>
      <c r="B107" s="13"/>
      <c r="C107" s="20"/>
      <c r="D107" s="13"/>
      <c r="E107" s="13"/>
      <c r="F107" s="13"/>
      <c r="G107" s="13"/>
      <c r="H107" s="13"/>
      <c r="I107" s="13"/>
      <c r="J107" s="13"/>
      <c r="K107" s="13"/>
      <c r="L107" s="13"/>
      <c r="M107" s="13"/>
      <c r="N107" s="16"/>
      <c r="O107" s="16"/>
      <c r="P107" s="16"/>
      <c r="Q107" s="16"/>
      <c r="R107" s="16"/>
      <c r="S107" s="16"/>
      <c r="T107" s="16"/>
      <c r="U107" s="16"/>
    </row>
    <row r="108" spans="1:21" x14ac:dyDescent="0.25">
      <c r="A108" s="13"/>
      <c r="B108" s="13"/>
      <c r="C108" s="20"/>
      <c r="D108" s="13"/>
      <c r="E108" s="13"/>
      <c r="F108" s="13"/>
      <c r="G108" s="13"/>
      <c r="H108" s="13"/>
      <c r="I108" s="13"/>
      <c r="J108" s="13"/>
      <c r="K108" s="13"/>
      <c r="L108" s="13"/>
      <c r="M108" s="13"/>
      <c r="N108" s="16"/>
      <c r="O108" s="16"/>
      <c r="P108" s="16"/>
      <c r="Q108" s="16"/>
      <c r="R108" s="16"/>
      <c r="S108" s="16"/>
      <c r="T108" s="16"/>
      <c r="U108" s="16"/>
    </row>
    <row r="109" spans="1:21" x14ac:dyDescent="0.25">
      <c r="A109" s="13"/>
      <c r="B109" s="13"/>
      <c r="C109" s="20"/>
      <c r="D109" s="13"/>
      <c r="E109" s="13"/>
      <c r="F109" s="13"/>
      <c r="G109" s="13"/>
      <c r="H109" s="13"/>
      <c r="I109" s="13"/>
      <c r="J109" s="13"/>
      <c r="K109" s="13"/>
      <c r="L109" s="13"/>
      <c r="M109" s="13"/>
      <c r="N109" s="16"/>
      <c r="O109" s="16"/>
      <c r="P109" s="16"/>
      <c r="Q109" s="16"/>
      <c r="R109" s="16"/>
      <c r="S109" s="16"/>
      <c r="T109" s="16"/>
      <c r="U109" s="16"/>
    </row>
    <row r="110" spans="1:21" x14ac:dyDescent="0.25">
      <c r="A110" s="13"/>
      <c r="B110" s="13"/>
      <c r="C110" s="20"/>
      <c r="D110" s="13"/>
      <c r="E110" s="13"/>
      <c r="F110" s="13"/>
      <c r="G110" s="13"/>
      <c r="H110" s="13"/>
      <c r="I110" s="13"/>
      <c r="J110" s="13"/>
      <c r="K110" s="13"/>
      <c r="L110" s="13"/>
      <c r="M110" s="13"/>
      <c r="N110" s="16"/>
      <c r="O110" s="16"/>
      <c r="P110" s="16"/>
      <c r="Q110" s="16"/>
      <c r="R110" s="16"/>
      <c r="S110" s="16"/>
      <c r="T110" s="16"/>
      <c r="U110" s="16"/>
    </row>
    <row r="111" spans="1:21" x14ac:dyDescent="0.25">
      <c r="A111" s="13"/>
      <c r="B111" s="13"/>
      <c r="C111" s="20"/>
      <c r="D111" s="13"/>
      <c r="E111" s="13"/>
      <c r="F111" s="13"/>
      <c r="G111" s="13"/>
      <c r="H111" s="13"/>
      <c r="I111" s="13"/>
      <c r="J111" s="13"/>
      <c r="K111" s="13"/>
      <c r="L111" s="13"/>
      <c r="M111" s="13"/>
      <c r="N111" s="16"/>
      <c r="O111" s="16"/>
      <c r="P111" s="16"/>
      <c r="Q111" s="16"/>
      <c r="R111" s="16"/>
      <c r="S111" s="16"/>
      <c r="T111" s="16"/>
      <c r="U111" s="16"/>
    </row>
    <row r="112" spans="1:21" x14ac:dyDescent="0.25">
      <c r="A112" s="13"/>
      <c r="B112" s="13"/>
      <c r="C112" s="20"/>
      <c r="D112" s="13"/>
      <c r="E112" s="13"/>
      <c r="F112" s="13"/>
      <c r="G112" s="13"/>
      <c r="H112" s="13"/>
      <c r="I112" s="13"/>
      <c r="J112" s="13"/>
      <c r="K112" s="13"/>
      <c r="L112" s="13"/>
      <c r="M112" s="13"/>
      <c r="N112" s="16"/>
      <c r="O112" s="16"/>
      <c r="P112" s="16"/>
      <c r="Q112" s="16"/>
      <c r="R112" s="16"/>
      <c r="S112" s="16"/>
      <c r="T112" s="16"/>
      <c r="U112" s="16"/>
    </row>
    <row r="113" spans="1:21" x14ac:dyDescent="0.25">
      <c r="A113" s="13"/>
      <c r="B113" s="13"/>
      <c r="C113" s="20"/>
      <c r="D113" s="13"/>
      <c r="E113" s="13"/>
      <c r="F113" s="13"/>
      <c r="G113" s="13"/>
      <c r="H113" s="13"/>
      <c r="I113" s="13"/>
      <c r="J113" s="13"/>
      <c r="K113" s="13"/>
      <c r="L113" s="13"/>
      <c r="M113" s="13"/>
      <c r="N113" s="16"/>
      <c r="O113" s="16"/>
      <c r="P113" s="16"/>
      <c r="Q113" s="16"/>
      <c r="R113" s="16"/>
      <c r="S113" s="16"/>
      <c r="T113" s="16"/>
      <c r="U113" s="16"/>
    </row>
    <row r="114" spans="1:21" x14ac:dyDescent="0.25">
      <c r="A114" s="13"/>
      <c r="B114" s="13"/>
      <c r="C114" s="20"/>
      <c r="D114" s="13"/>
      <c r="E114" s="13"/>
      <c r="F114" s="13"/>
      <c r="G114" s="13"/>
      <c r="H114" s="13"/>
      <c r="I114" s="13"/>
      <c r="J114" s="13"/>
      <c r="K114" s="13"/>
      <c r="L114" s="13"/>
      <c r="M114" s="13"/>
      <c r="N114" s="16"/>
      <c r="O114" s="16"/>
      <c r="P114" s="16"/>
      <c r="Q114" s="16"/>
      <c r="R114" s="16"/>
      <c r="S114" s="16"/>
      <c r="T114" s="16"/>
      <c r="U114" s="16"/>
    </row>
    <row r="115" spans="1:21" x14ac:dyDescent="0.25">
      <c r="A115" s="13"/>
      <c r="B115" s="13"/>
      <c r="C115" s="20"/>
      <c r="D115" s="13"/>
      <c r="E115" s="13"/>
      <c r="F115" s="13"/>
      <c r="G115" s="13"/>
      <c r="H115" s="13"/>
      <c r="I115" s="13"/>
      <c r="J115" s="13"/>
      <c r="K115" s="13"/>
      <c r="L115" s="13"/>
      <c r="M115" s="13"/>
      <c r="N115" s="16"/>
      <c r="O115" s="16"/>
      <c r="P115" s="16"/>
      <c r="Q115" s="16"/>
      <c r="R115" s="16"/>
      <c r="S115" s="16"/>
      <c r="T115" s="16"/>
      <c r="U115" s="16"/>
    </row>
    <row r="116" spans="1:21" x14ac:dyDescent="0.25">
      <c r="A116" s="13"/>
      <c r="B116" s="13"/>
      <c r="C116" s="20"/>
      <c r="D116" s="13"/>
      <c r="E116" s="13"/>
      <c r="F116" s="13"/>
      <c r="G116" s="13"/>
      <c r="H116" s="13"/>
      <c r="I116" s="13"/>
      <c r="J116" s="13"/>
      <c r="K116" s="13"/>
      <c r="L116" s="13"/>
      <c r="M116" s="13"/>
      <c r="N116" s="16"/>
      <c r="O116" s="16"/>
      <c r="P116" s="16"/>
      <c r="Q116" s="16"/>
      <c r="R116" s="16"/>
      <c r="S116" s="16"/>
      <c r="T116" s="16"/>
      <c r="U116" s="16"/>
    </row>
    <row r="117" spans="1:21" x14ac:dyDescent="0.25">
      <c r="A117" s="13"/>
      <c r="B117" s="13"/>
      <c r="C117" s="20"/>
      <c r="D117" s="13"/>
      <c r="E117" s="13"/>
      <c r="F117" s="13"/>
      <c r="G117" s="13"/>
      <c r="H117" s="13"/>
      <c r="I117" s="13"/>
      <c r="J117" s="13"/>
      <c r="K117" s="13"/>
      <c r="L117" s="13"/>
      <c r="M117" s="13"/>
      <c r="N117" s="16"/>
      <c r="O117" s="16"/>
      <c r="P117" s="16"/>
      <c r="Q117" s="16"/>
      <c r="R117" s="16"/>
      <c r="S117" s="16"/>
      <c r="T117" s="16"/>
      <c r="U117" s="16"/>
    </row>
    <row r="118" spans="1:21" x14ac:dyDescent="0.25">
      <c r="A118" s="13"/>
      <c r="B118" s="13"/>
      <c r="C118" s="20"/>
      <c r="D118" s="13"/>
      <c r="E118" s="13"/>
      <c r="F118" s="13"/>
      <c r="G118" s="13"/>
      <c r="H118" s="13"/>
      <c r="I118" s="13"/>
      <c r="J118" s="13"/>
      <c r="K118" s="13"/>
      <c r="L118" s="13"/>
      <c r="M118" s="13"/>
      <c r="N118" s="16"/>
      <c r="O118" s="16"/>
      <c r="P118" s="16"/>
      <c r="Q118" s="16"/>
      <c r="R118" s="16"/>
      <c r="S118" s="16"/>
      <c r="T118" s="16"/>
      <c r="U118" s="16"/>
    </row>
    <row r="119" spans="1:21" x14ac:dyDescent="0.25">
      <c r="A119" s="13"/>
      <c r="B119" s="13"/>
      <c r="C119" s="20"/>
      <c r="D119" s="13"/>
      <c r="E119" s="13"/>
      <c r="F119" s="13"/>
      <c r="G119" s="13"/>
      <c r="H119" s="13"/>
      <c r="I119" s="13"/>
      <c r="J119" s="13"/>
      <c r="K119" s="13"/>
      <c r="L119" s="13"/>
      <c r="M119" s="13"/>
      <c r="N119" s="16"/>
      <c r="O119" s="16"/>
      <c r="P119" s="16"/>
      <c r="Q119" s="16"/>
      <c r="R119" s="16"/>
      <c r="S119" s="16"/>
      <c r="T119" s="16"/>
      <c r="U119" s="16"/>
    </row>
    <row r="120" spans="1:21" x14ac:dyDescent="0.25">
      <c r="C120" s="20"/>
      <c r="D120" s="13"/>
      <c r="E120" s="13"/>
      <c r="F120" s="13"/>
      <c r="G120" s="13"/>
      <c r="H120" s="13"/>
      <c r="I120" s="13"/>
      <c r="J120" s="13"/>
      <c r="K120" s="13"/>
      <c r="L120" s="13"/>
      <c r="M120" s="13"/>
      <c r="N120" s="16"/>
    </row>
    <row r="121" spans="1:21" x14ac:dyDescent="0.25">
      <c r="C121" s="20"/>
      <c r="D121" s="13"/>
      <c r="E121" s="13"/>
      <c r="F121" s="13"/>
      <c r="G121" s="13"/>
      <c r="H121" s="13"/>
      <c r="I121" s="13"/>
      <c r="J121" s="13"/>
      <c r="K121" s="13"/>
      <c r="L121" s="13"/>
      <c r="M121" s="13"/>
      <c r="N121" s="16"/>
    </row>
    <row r="122" spans="1:21" x14ac:dyDescent="0.25">
      <c r="C122" s="20"/>
      <c r="D122" s="13"/>
      <c r="E122" s="13"/>
      <c r="F122" s="13"/>
      <c r="G122" s="13"/>
      <c r="H122" s="13"/>
      <c r="I122" s="13"/>
      <c r="J122" s="13"/>
      <c r="K122" s="13"/>
      <c r="L122" s="13"/>
      <c r="M122" s="13"/>
      <c r="N122" s="16"/>
    </row>
    <row r="123" spans="1:21" x14ac:dyDescent="0.25">
      <c r="C123" s="20"/>
      <c r="D123" s="13"/>
      <c r="E123" s="13"/>
      <c r="F123" s="13"/>
      <c r="G123" s="13"/>
      <c r="H123" s="13"/>
      <c r="I123" s="13"/>
      <c r="J123" s="13"/>
      <c r="K123" s="13"/>
      <c r="L123" s="13"/>
      <c r="M123" s="13"/>
      <c r="N123" s="16"/>
    </row>
  </sheetData>
  <mergeCells count="130">
    <mergeCell ref="V36:V37"/>
    <mergeCell ref="A30:A33"/>
    <mergeCell ref="B30:B33"/>
    <mergeCell ref="T30:T33"/>
    <mergeCell ref="A34:A39"/>
    <mergeCell ref="B34:B39"/>
    <mergeCell ref="T34:T39"/>
    <mergeCell ref="A40:A45"/>
    <mergeCell ref="B40:B41"/>
    <mergeCell ref="T40:T41"/>
    <mergeCell ref="B42:B45"/>
    <mergeCell ref="T42:T45"/>
    <mergeCell ref="C36:C37"/>
    <mergeCell ref="D36:D37"/>
    <mergeCell ref="D38:D39"/>
    <mergeCell ref="D30:D31"/>
    <mergeCell ref="C30:C31"/>
    <mergeCell ref="V40:V41"/>
    <mergeCell ref="C40:C41"/>
    <mergeCell ref="D40:D41"/>
    <mergeCell ref="U40:U41"/>
    <mergeCell ref="U30:U31"/>
    <mergeCell ref="C32:C33"/>
    <mergeCell ref="U32:U33"/>
    <mergeCell ref="X24:X25"/>
    <mergeCell ref="D26:D27"/>
    <mergeCell ref="V26:V27"/>
    <mergeCell ref="C28:C29"/>
    <mergeCell ref="D28:D29"/>
    <mergeCell ref="V28:V29"/>
    <mergeCell ref="A46:A49"/>
    <mergeCell ref="B46:B49"/>
    <mergeCell ref="T46:T49"/>
    <mergeCell ref="V30:V31"/>
    <mergeCell ref="D32:D33"/>
    <mergeCell ref="V32:V33"/>
    <mergeCell ref="V34:V35"/>
    <mergeCell ref="U26:U27"/>
    <mergeCell ref="U24:U25"/>
    <mergeCell ref="V38:V39"/>
    <mergeCell ref="U34:U35"/>
    <mergeCell ref="U36:U37"/>
    <mergeCell ref="C38:C39"/>
    <mergeCell ref="U38:U39"/>
    <mergeCell ref="U46:U47"/>
    <mergeCell ref="C48:C49"/>
    <mergeCell ref="U48:U49"/>
    <mergeCell ref="D34:D35"/>
    <mergeCell ref="A8:A11"/>
    <mergeCell ref="B8:B9"/>
    <mergeCell ref="T8:T9"/>
    <mergeCell ref="B10:B11"/>
    <mergeCell ref="T10:T11"/>
    <mergeCell ref="B20:B21"/>
    <mergeCell ref="T20:T21"/>
    <mergeCell ref="D14:D15"/>
    <mergeCell ref="D24:D25"/>
    <mergeCell ref="D8:D9"/>
    <mergeCell ref="E8:E9"/>
    <mergeCell ref="B22:B23"/>
    <mergeCell ref="A12:A21"/>
    <mergeCell ref="B12:B17"/>
    <mergeCell ref="T12:T17"/>
    <mergeCell ref="B18:B19"/>
    <mergeCell ref="T18:T19"/>
    <mergeCell ref="A22:A29"/>
    <mergeCell ref="B24:B29"/>
    <mergeCell ref="T24:T29"/>
    <mergeCell ref="C26:C27"/>
    <mergeCell ref="C24:C25"/>
    <mergeCell ref="T6:U6"/>
    <mergeCell ref="A1:B4"/>
    <mergeCell ref="C1:V1"/>
    <mergeCell ref="C2:V2"/>
    <mergeCell ref="D3:V3"/>
    <mergeCell ref="D4:V4"/>
    <mergeCell ref="V6:V7"/>
    <mergeCell ref="C6:C7"/>
    <mergeCell ref="D6:E6"/>
    <mergeCell ref="F6:S6"/>
    <mergeCell ref="B6:B7"/>
    <mergeCell ref="V8:V9"/>
    <mergeCell ref="D10:D11"/>
    <mergeCell ref="V10:V11"/>
    <mergeCell ref="C12:C13"/>
    <mergeCell ref="D12:D13"/>
    <mergeCell ref="V12:V13"/>
    <mergeCell ref="C8:C9"/>
    <mergeCell ref="U8:U9"/>
    <mergeCell ref="U28:U29"/>
    <mergeCell ref="V14:V15"/>
    <mergeCell ref="D16:D17"/>
    <mergeCell ref="V16:V17"/>
    <mergeCell ref="D18:D19"/>
    <mergeCell ref="V18:V19"/>
    <mergeCell ref="D20:D21"/>
    <mergeCell ref="V20:V21"/>
    <mergeCell ref="C22:C23"/>
    <mergeCell ref="D22:D23"/>
    <mergeCell ref="U22:U23"/>
    <mergeCell ref="V22:V23"/>
    <mergeCell ref="C20:C21"/>
    <mergeCell ref="U20:U21"/>
    <mergeCell ref="T22:T23"/>
    <mergeCell ref="V24:V25"/>
    <mergeCell ref="D46:D47"/>
    <mergeCell ref="C46:C47"/>
    <mergeCell ref="D42:D43"/>
    <mergeCell ref="U42:U43"/>
    <mergeCell ref="V42:V43"/>
    <mergeCell ref="D44:D45"/>
    <mergeCell ref="U44:U45"/>
    <mergeCell ref="A51:V53"/>
    <mergeCell ref="V44:V45"/>
    <mergeCell ref="C42:C43"/>
    <mergeCell ref="C44:C45"/>
    <mergeCell ref="V46:V47"/>
    <mergeCell ref="D48:D49"/>
    <mergeCell ref="V48:V49"/>
    <mergeCell ref="A50:S50"/>
    <mergeCell ref="C34:C35"/>
    <mergeCell ref="U12:U13"/>
    <mergeCell ref="C10:C11"/>
    <mergeCell ref="U10:U11"/>
    <mergeCell ref="C14:C15"/>
    <mergeCell ref="U14:U15"/>
    <mergeCell ref="C16:C17"/>
    <mergeCell ref="U16:U17"/>
    <mergeCell ref="C18:C19"/>
    <mergeCell ref="U18:U19"/>
  </mergeCells>
  <printOptions horizontalCentered="1" verticalCentered="1"/>
  <pageMargins left="0" right="0" top="0.55118110236220474" bottom="0" header="0.31496062992125984" footer="0"/>
  <pageSetup scale="4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5"/>
  <sheetViews>
    <sheetView view="pageBreakPreview" topLeftCell="B1" zoomScale="70" zoomScaleNormal="70" zoomScaleSheetLayoutView="70" workbookViewId="0">
      <selection activeCell="B5" sqref="B5:B6"/>
    </sheetView>
  </sheetViews>
  <sheetFormatPr baseColWidth="10" defaultRowHeight="15" x14ac:dyDescent="0.25"/>
  <cols>
    <col min="2" max="2" width="26" customWidth="1"/>
    <col min="3" max="3" width="19.85546875" customWidth="1"/>
    <col min="4" max="4" width="15.5703125" customWidth="1"/>
    <col min="5" max="5" width="16.28515625" hidden="1" customWidth="1"/>
    <col min="6" max="6" width="17.28515625" hidden="1" customWidth="1"/>
    <col min="7" max="7" width="15.42578125" hidden="1" customWidth="1"/>
    <col min="8" max="8" width="19.42578125" hidden="1" customWidth="1"/>
    <col min="9" max="9" width="9.85546875" hidden="1" customWidth="1"/>
    <col min="10" max="10" width="17.140625" hidden="1" customWidth="1"/>
    <col min="11" max="11" width="16.7109375" style="1" customWidth="1"/>
    <col min="12" max="12" width="16.5703125" style="1" customWidth="1"/>
    <col min="13" max="13" width="15.28515625" hidden="1" customWidth="1"/>
    <col min="14" max="14" width="10.42578125" customWidth="1"/>
    <col min="15" max="15" width="13.5703125" customWidth="1"/>
    <col min="16" max="16" width="17.5703125" customWidth="1"/>
    <col min="17" max="17" width="13.5703125" customWidth="1"/>
    <col min="18" max="18" width="13.42578125" customWidth="1"/>
    <col min="19" max="19" width="15.5703125" bestFit="1" customWidth="1"/>
    <col min="20" max="20" width="18.42578125" bestFit="1" customWidth="1"/>
    <col min="21" max="21" width="14.5703125" bestFit="1" customWidth="1"/>
    <col min="22" max="22" width="11.5703125" style="203" bestFit="1" customWidth="1"/>
    <col min="23" max="23" width="11.42578125" style="203"/>
    <col min="256" max="257" width="29.42578125" customWidth="1"/>
    <col min="258" max="260" width="25.28515625" customWidth="1"/>
    <col min="261" max="261" width="16.7109375" bestFit="1" customWidth="1"/>
    <col min="262" max="262" width="25.28515625" customWidth="1"/>
    <col min="263" max="263" width="21.7109375" customWidth="1"/>
    <col min="264" max="264" width="25.85546875" customWidth="1"/>
    <col min="265" max="265" width="0" hidden="1" customWidth="1"/>
    <col min="266" max="266" width="25.85546875" customWidth="1"/>
    <col min="267" max="267" width="17.28515625" customWidth="1"/>
    <col min="268" max="268" width="14.7109375" customWidth="1"/>
    <col min="269" max="269" width="15.28515625" customWidth="1"/>
    <col min="270" max="270" width="12.85546875" customWidth="1"/>
    <col min="271" max="271" width="13.5703125" customWidth="1"/>
    <col min="272" max="272" width="17.5703125" customWidth="1"/>
    <col min="273" max="273" width="13.5703125" customWidth="1"/>
    <col min="274" max="274" width="13.42578125" customWidth="1"/>
    <col min="275" max="275" width="15.5703125" bestFit="1" customWidth="1"/>
    <col min="276" max="276" width="18.42578125" bestFit="1" customWidth="1"/>
    <col min="277" max="277" width="14.5703125" bestFit="1" customWidth="1"/>
    <col min="278" max="278" width="11.5703125" bestFit="1" customWidth="1"/>
    <col min="512" max="513" width="29.42578125" customWidth="1"/>
    <col min="514" max="516" width="25.28515625" customWidth="1"/>
    <col min="517" max="517" width="16.7109375" bestFit="1" customWidth="1"/>
    <col min="518" max="518" width="25.28515625" customWidth="1"/>
    <col min="519" max="519" width="21.7109375" customWidth="1"/>
    <col min="520" max="520" width="25.85546875" customWidth="1"/>
    <col min="521" max="521" width="0" hidden="1" customWidth="1"/>
    <col min="522" max="522" width="25.85546875" customWidth="1"/>
    <col min="523" max="523" width="17.28515625" customWidth="1"/>
    <col min="524" max="524" width="14.7109375" customWidth="1"/>
    <col min="525" max="525" width="15.28515625" customWidth="1"/>
    <col min="526" max="526" width="12.85546875" customWidth="1"/>
    <col min="527" max="527" width="13.5703125" customWidth="1"/>
    <col min="528" max="528" width="17.5703125" customWidth="1"/>
    <col min="529" max="529" width="13.5703125" customWidth="1"/>
    <col min="530" max="530" width="13.42578125" customWidth="1"/>
    <col min="531" max="531" width="15.5703125" bestFit="1" customWidth="1"/>
    <col min="532" max="532" width="18.42578125" bestFit="1" customWidth="1"/>
    <col min="533" max="533" width="14.5703125" bestFit="1" customWidth="1"/>
    <col min="534" max="534" width="11.5703125" bestFit="1" customWidth="1"/>
    <col min="768" max="769" width="29.42578125" customWidth="1"/>
    <col min="770" max="772" width="25.28515625" customWidth="1"/>
    <col min="773" max="773" width="16.7109375" bestFit="1" customWidth="1"/>
    <col min="774" max="774" width="25.28515625" customWidth="1"/>
    <col min="775" max="775" width="21.7109375" customWidth="1"/>
    <col min="776" max="776" width="25.85546875" customWidth="1"/>
    <col min="777" max="777" width="0" hidden="1" customWidth="1"/>
    <col min="778" max="778" width="25.85546875" customWidth="1"/>
    <col min="779" max="779" width="17.28515625" customWidth="1"/>
    <col min="780" max="780" width="14.7109375" customWidth="1"/>
    <col min="781" max="781" width="15.28515625" customWidth="1"/>
    <col min="782" max="782" width="12.85546875" customWidth="1"/>
    <col min="783" max="783" width="13.5703125" customWidth="1"/>
    <col min="784" max="784" width="17.5703125" customWidth="1"/>
    <col min="785" max="785" width="13.5703125" customWidth="1"/>
    <col min="786" max="786" width="13.42578125" customWidth="1"/>
    <col min="787" max="787" width="15.5703125" bestFit="1" customWidth="1"/>
    <col min="788" max="788" width="18.42578125" bestFit="1" customWidth="1"/>
    <col min="789" max="789" width="14.5703125" bestFit="1" customWidth="1"/>
    <col min="790" max="790" width="11.5703125" bestFit="1" customWidth="1"/>
    <col min="1024" max="1025" width="29.42578125" customWidth="1"/>
    <col min="1026" max="1028" width="25.28515625" customWidth="1"/>
    <col min="1029" max="1029" width="16.7109375" bestFit="1" customWidth="1"/>
    <col min="1030" max="1030" width="25.28515625" customWidth="1"/>
    <col min="1031" max="1031" width="21.7109375" customWidth="1"/>
    <col min="1032" max="1032" width="25.85546875" customWidth="1"/>
    <col min="1033" max="1033" width="0" hidden="1" customWidth="1"/>
    <col min="1034" max="1034" width="25.85546875" customWidth="1"/>
    <col min="1035" max="1035" width="17.28515625" customWidth="1"/>
    <col min="1036" max="1036" width="14.7109375" customWidth="1"/>
    <col min="1037" max="1037" width="15.28515625" customWidth="1"/>
    <col min="1038" max="1038" width="12.85546875" customWidth="1"/>
    <col min="1039" max="1039" width="13.5703125" customWidth="1"/>
    <col min="1040" max="1040" width="17.5703125" customWidth="1"/>
    <col min="1041" max="1041" width="13.5703125" customWidth="1"/>
    <col min="1042" max="1042" width="13.42578125" customWidth="1"/>
    <col min="1043" max="1043" width="15.5703125" bestFit="1" customWidth="1"/>
    <col min="1044" max="1044" width="18.42578125" bestFit="1" customWidth="1"/>
    <col min="1045" max="1045" width="14.5703125" bestFit="1" customWidth="1"/>
    <col min="1046" max="1046" width="11.5703125" bestFit="1" customWidth="1"/>
    <col min="1280" max="1281" width="29.42578125" customWidth="1"/>
    <col min="1282" max="1284" width="25.28515625" customWidth="1"/>
    <col min="1285" max="1285" width="16.7109375" bestFit="1" customWidth="1"/>
    <col min="1286" max="1286" width="25.28515625" customWidth="1"/>
    <col min="1287" max="1287" width="21.7109375" customWidth="1"/>
    <col min="1288" max="1288" width="25.85546875" customWidth="1"/>
    <col min="1289" max="1289" width="0" hidden="1" customWidth="1"/>
    <col min="1290" max="1290" width="25.85546875" customWidth="1"/>
    <col min="1291" max="1291" width="17.28515625" customWidth="1"/>
    <col min="1292" max="1292" width="14.7109375" customWidth="1"/>
    <col min="1293" max="1293" width="15.28515625" customWidth="1"/>
    <col min="1294" max="1294" width="12.85546875" customWidth="1"/>
    <col min="1295" max="1295" width="13.5703125" customWidth="1"/>
    <col min="1296" max="1296" width="17.5703125" customWidth="1"/>
    <col min="1297" max="1297" width="13.5703125" customWidth="1"/>
    <col min="1298" max="1298" width="13.42578125" customWidth="1"/>
    <col min="1299" max="1299" width="15.5703125" bestFit="1" customWidth="1"/>
    <col min="1300" max="1300" width="18.42578125" bestFit="1" customWidth="1"/>
    <col min="1301" max="1301" width="14.5703125" bestFit="1" customWidth="1"/>
    <col min="1302" max="1302" width="11.5703125" bestFit="1" customWidth="1"/>
    <col min="1536" max="1537" width="29.42578125" customWidth="1"/>
    <col min="1538" max="1540" width="25.28515625" customWidth="1"/>
    <col min="1541" max="1541" width="16.7109375" bestFit="1" customWidth="1"/>
    <col min="1542" max="1542" width="25.28515625" customWidth="1"/>
    <col min="1543" max="1543" width="21.7109375" customWidth="1"/>
    <col min="1544" max="1544" width="25.85546875" customWidth="1"/>
    <col min="1545" max="1545" width="0" hidden="1" customWidth="1"/>
    <col min="1546" max="1546" width="25.85546875" customWidth="1"/>
    <col min="1547" max="1547" width="17.28515625" customWidth="1"/>
    <col min="1548" max="1548" width="14.7109375" customWidth="1"/>
    <col min="1549" max="1549" width="15.28515625" customWidth="1"/>
    <col min="1550" max="1550" width="12.85546875" customWidth="1"/>
    <col min="1551" max="1551" width="13.5703125" customWidth="1"/>
    <col min="1552" max="1552" width="17.5703125" customWidth="1"/>
    <col min="1553" max="1553" width="13.5703125" customWidth="1"/>
    <col min="1554" max="1554" width="13.42578125" customWidth="1"/>
    <col min="1555" max="1555" width="15.5703125" bestFit="1" customWidth="1"/>
    <col min="1556" max="1556" width="18.42578125" bestFit="1" customWidth="1"/>
    <col min="1557" max="1557" width="14.5703125" bestFit="1" customWidth="1"/>
    <col min="1558" max="1558" width="11.5703125" bestFit="1" customWidth="1"/>
    <col min="1792" max="1793" width="29.42578125" customWidth="1"/>
    <col min="1794" max="1796" width="25.28515625" customWidth="1"/>
    <col min="1797" max="1797" width="16.7109375" bestFit="1" customWidth="1"/>
    <col min="1798" max="1798" width="25.28515625" customWidth="1"/>
    <col min="1799" max="1799" width="21.7109375" customWidth="1"/>
    <col min="1800" max="1800" width="25.85546875" customWidth="1"/>
    <col min="1801" max="1801" width="0" hidden="1" customWidth="1"/>
    <col min="1802" max="1802" width="25.85546875" customWidth="1"/>
    <col min="1803" max="1803" width="17.28515625" customWidth="1"/>
    <col min="1804" max="1804" width="14.7109375" customWidth="1"/>
    <col min="1805" max="1805" width="15.28515625" customWidth="1"/>
    <col min="1806" max="1806" width="12.85546875" customWidth="1"/>
    <col min="1807" max="1807" width="13.5703125" customWidth="1"/>
    <col min="1808" max="1808" width="17.5703125" customWidth="1"/>
    <col min="1809" max="1809" width="13.5703125" customWidth="1"/>
    <col min="1810" max="1810" width="13.42578125" customWidth="1"/>
    <col min="1811" max="1811" width="15.5703125" bestFit="1" customWidth="1"/>
    <col min="1812" max="1812" width="18.42578125" bestFit="1" customWidth="1"/>
    <col min="1813" max="1813" width="14.5703125" bestFit="1" customWidth="1"/>
    <col min="1814" max="1814" width="11.5703125" bestFit="1" customWidth="1"/>
    <col min="2048" max="2049" width="29.42578125" customWidth="1"/>
    <col min="2050" max="2052" width="25.28515625" customWidth="1"/>
    <col min="2053" max="2053" width="16.7109375" bestFit="1" customWidth="1"/>
    <col min="2054" max="2054" width="25.28515625" customWidth="1"/>
    <col min="2055" max="2055" width="21.7109375" customWidth="1"/>
    <col min="2056" max="2056" width="25.85546875" customWidth="1"/>
    <col min="2057" max="2057" width="0" hidden="1" customWidth="1"/>
    <col min="2058" max="2058" width="25.85546875" customWidth="1"/>
    <col min="2059" max="2059" width="17.28515625" customWidth="1"/>
    <col min="2060" max="2060" width="14.7109375" customWidth="1"/>
    <col min="2061" max="2061" width="15.28515625" customWidth="1"/>
    <col min="2062" max="2062" width="12.85546875" customWidth="1"/>
    <col min="2063" max="2063" width="13.5703125" customWidth="1"/>
    <col min="2064" max="2064" width="17.5703125" customWidth="1"/>
    <col min="2065" max="2065" width="13.5703125" customWidth="1"/>
    <col min="2066" max="2066" width="13.42578125" customWidth="1"/>
    <col min="2067" max="2067" width="15.5703125" bestFit="1" customWidth="1"/>
    <col min="2068" max="2068" width="18.42578125" bestFit="1" customWidth="1"/>
    <col min="2069" max="2069" width="14.5703125" bestFit="1" customWidth="1"/>
    <col min="2070" max="2070" width="11.5703125" bestFit="1" customWidth="1"/>
    <col min="2304" max="2305" width="29.42578125" customWidth="1"/>
    <col min="2306" max="2308" width="25.28515625" customWidth="1"/>
    <col min="2309" max="2309" width="16.7109375" bestFit="1" customWidth="1"/>
    <col min="2310" max="2310" width="25.28515625" customWidth="1"/>
    <col min="2311" max="2311" width="21.7109375" customWidth="1"/>
    <col min="2312" max="2312" width="25.85546875" customWidth="1"/>
    <col min="2313" max="2313" width="0" hidden="1" customWidth="1"/>
    <col min="2314" max="2314" width="25.85546875" customWidth="1"/>
    <col min="2315" max="2315" width="17.28515625" customWidth="1"/>
    <col min="2316" max="2316" width="14.7109375" customWidth="1"/>
    <col min="2317" max="2317" width="15.28515625" customWidth="1"/>
    <col min="2318" max="2318" width="12.85546875" customWidth="1"/>
    <col min="2319" max="2319" width="13.5703125" customWidth="1"/>
    <col min="2320" max="2320" width="17.5703125" customWidth="1"/>
    <col min="2321" max="2321" width="13.5703125" customWidth="1"/>
    <col min="2322" max="2322" width="13.42578125" customWidth="1"/>
    <col min="2323" max="2323" width="15.5703125" bestFit="1" customWidth="1"/>
    <col min="2324" max="2324" width="18.42578125" bestFit="1" customWidth="1"/>
    <col min="2325" max="2325" width="14.5703125" bestFit="1" customWidth="1"/>
    <col min="2326" max="2326" width="11.5703125" bestFit="1" customWidth="1"/>
    <col min="2560" max="2561" width="29.42578125" customWidth="1"/>
    <col min="2562" max="2564" width="25.28515625" customWidth="1"/>
    <col min="2565" max="2565" width="16.7109375" bestFit="1" customWidth="1"/>
    <col min="2566" max="2566" width="25.28515625" customWidth="1"/>
    <col min="2567" max="2567" width="21.7109375" customWidth="1"/>
    <col min="2568" max="2568" width="25.85546875" customWidth="1"/>
    <col min="2569" max="2569" width="0" hidden="1" customWidth="1"/>
    <col min="2570" max="2570" width="25.85546875" customWidth="1"/>
    <col min="2571" max="2571" width="17.28515625" customWidth="1"/>
    <col min="2572" max="2572" width="14.7109375" customWidth="1"/>
    <col min="2573" max="2573" width="15.28515625" customWidth="1"/>
    <col min="2574" max="2574" width="12.85546875" customWidth="1"/>
    <col min="2575" max="2575" width="13.5703125" customWidth="1"/>
    <col min="2576" max="2576" width="17.5703125" customWidth="1"/>
    <col min="2577" max="2577" width="13.5703125" customWidth="1"/>
    <col min="2578" max="2578" width="13.42578125" customWidth="1"/>
    <col min="2579" max="2579" width="15.5703125" bestFit="1" customWidth="1"/>
    <col min="2580" max="2580" width="18.42578125" bestFit="1" customWidth="1"/>
    <col min="2581" max="2581" width="14.5703125" bestFit="1" customWidth="1"/>
    <col min="2582" max="2582" width="11.5703125" bestFit="1" customWidth="1"/>
    <col min="2816" max="2817" width="29.42578125" customWidth="1"/>
    <col min="2818" max="2820" width="25.28515625" customWidth="1"/>
    <col min="2821" max="2821" width="16.7109375" bestFit="1" customWidth="1"/>
    <col min="2822" max="2822" width="25.28515625" customWidth="1"/>
    <col min="2823" max="2823" width="21.7109375" customWidth="1"/>
    <col min="2824" max="2824" width="25.85546875" customWidth="1"/>
    <col min="2825" max="2825" width="0" hidden="1" customWidth="1"/>
    <col min="2826" max="2826" width="25.85546875" customWidth="1"/>
    <col min="2827" max="2827" width="17.28515625" customWidth="1"/>
    <col min="2828" max="2828" width="14.7109375" customWidth="1"/>
    <col min="2829" max="2829" width="15.28515625" customWidth="1"/>
    <col min="2830" max="2830" width="12.85546875" customWidth="1"/>
    <col min="2831" max="2831" width="13.5703125" customWidth="1"/>
    <col min="2832" max="2832" width="17.5703125" customWidth="1"/>
    <col min="2833" max="2833" width="13.5703125" customWidth="1"/>
    <col min="2834" max="2834" width="13.42578125" customWidth="1"/>
    <col min="2835" max="2835" width="15.5703125" bestFit="1" customWidth="1"/>
    <col min="2836" max="2836" width="18.42578125" bestFit="1" customWidth="1"/>
    <col min="2837" max="2837" width="14.5703125" bestFit="1" customWidth="1"/>
    <col min="2838" max="2838" width="11.5703125" bestFit="1" customWidth="1"/>
    <col min="3072" max="3073" width="29.42578125" customWidth="1"/>
    <col min="3074" max="3076" width="25.28515625" customWidth="1"/>
    <col min="3077" max="3077" width="16.7109375" bestFit="1" customWidth="1"/>
    <col min="3078" max="3078" width="25.28515625" customWidth="1"/>
    <col min="3079" max="3079" width="21.7109375" customWidth="1"/>
    <col min="3080" max="3080" width="25.85546875" customWidth="1"/>
    <col min="3081" max="3081" width="0" hidden="1" customWidth="1"/>
    <col min="3082" max="3082" width="25.85546875" customWidth="1"/>
    <col min="3083" max="3083" width="17.28515625" customWidth="1"/>
    <col min="3084" max="3084" width="14.7109375" customWidth="1"/>
    <col min="3085" max="3085" width="15.28515625" customWidth="1"/>
    <col min="3086" max="3086" width="12.85546875" customWidth="1"/>
    <col min="3087" max="3087" width="13.5703125" customWidth="1"/>
    <col min="3088" max="3088" width="17.5703125" customWidth="1"/>
    <col min="3089" max="3089" width="13.5703125" customWidth="1"/>
    <col min="3090" max="3090" width="13.42578125" customWidth="1"/>
    <col min="3091" max="3091" width="15.5703125" bestFit="1" customWidth="1"/>
    <col min="3092" max="3092" width="18.42578125" bestFit="1" customWidth="1"/>
    <col min="3093" max="3093" width="14.5703125" bestFit="1" customWidth="1"/>
    <col min="3094" max="3094" width="11.5703125" bestFit="1" customWidth="1"/>
    <col min="3328" max="3329" width="29.42578125" customWidth="1"/>
    <col min="3330" max="3332" width="25.28515625" customWidth="1"/>
    <col min="3333" max="3333" width="16.7109375" bestFit="1" customWidth="1"/>
    <col min="3334" max="3334" width="25.28515625" customWidth="1"/>
    <col min="3335" max="3335" width="21.7109375" customWidth="1"/>
    <col min="3336" max="3336" width="25.85546875" customWidth="1"/>
    <col min="3337" max="3337" width="0" hidden="1" customWidth="1"/>
    <col min="3338" max="3338" width="25.85546875" customWidth="1"/>
    <col min="3339" max="3339" width="17.28515625" customWidth="1"/>
    <col min="3340" max="3340" width="14.7109375" customWidth="1"/>
    <col min="3341" max="3341" width="15.28515625" customWidth="1"/>
    <col min="3342" max="3342" width="12.85546875" customWidth="1"/>
    <col min="3343" max="3343" width="13.5703125" customWidth="1"/>
    <col min="3344" max="3344" width="17.5703125" customWidth="1"/>
    <col min="3345" max="3345" width="13.5703125" customWidth="1"/>
    <col min="3346" max="3346" width="13.42578125" customWidth="1"/>
    <col min="3347" max="3347" width="15.5703125" bestFit="1" customWidth="1"/>
    <col min="3348" max="3348" width="18.42578125" bestFit="1" customWidth="1"/>
    <col min="3349" max="3349" width="14.5703125" bestFit="1" customWidth="1"/>
    <col min="3350" max="3350" width="11.5703125" bestFit="1" customWidth="1"/>
    <col min="3584" max="3585" width="29.42578125" customWidth="1"/>
    <col min="3586" max="3588" width="25.28515625" customWidth="1"/>
    <col min="3589" max="3589" width="16.7109375" bestFit="1" customWidth="1"/>
    <col min="3590" max="3590" width="25.28515625" customWidth="1"/>
    <col min="3591" max="3591" width="21.7109375" customWidth="1"/>
    <col min="3592" max="3592" width="25.85546875" customWidth="1"/>
    <col min="3593" max="3593" width="0" hidden="1" customWidth="1"/>
    <col min="3594" max="3594" width="25.85546875" customWidth="1"/>
    <col min="3595" max="3595" width="17.28515625" customWidth="1"/>
    <col min="3596" max="3596" width="14.7109375" customWidth="1"/>
    <col min="3597" max="3597" width="15.28515625" customWidth="1"/>
    <col min="3598" max="3598" width="12.85546875" customWidth="1"/>
    <col min="3599" max="3599" width="13.5703125" customWidth="1"/>
    <col min="3600" max="3600" width="17.5703125" customWidth="1"/>
    <col min="3601" max="3601" width="13.5703125" customWidth="1"/>
    <col min="3602" max="3602" width="13.42578125" customWidth="1"/>
    <col min="3603" max="3603" width="15.5703125" bestFit="1" customWidth="1"/>
    <col min="3604" max="3604" width="18.42578125" bestFit="1" customWidth="1"/>
    <col min="3605" max="3605" width="14.5703125" bestFit="1" customWidth="1"/>
    <col min="3606" max="3606" width="11.5703125" bestFit="1" customWidth="1"/>
    <col min="3840" max="3841" width="29.42578125" customWidth="1"/>
    <col min="3842" max="3844" width="25.28515625" customWidth="1"/>
    <col min="3845" max="3845" width="16.7109375" bestFit="1" customWidth="1"/>
    <col min="3846" max="3846" width="25.28515625" customWidth="1"/>
    <col min="3847" max="3847" width="21.7109375" customWidth="1"/>
    <col min="3848" max="3848" width="25.85546875" customWidth="1"/>
    <col min="3849" max="3849" width="0" hidden="1" customWidth="1"/>
    <col min="3850" max="3850" width="25.85546875" customWidth="1"/>
    <col min="3851" max="3851" width="17.28515625" customWidth="1"/>
    <col min="3852" max="3852" width="14.7109375" customWidth="1"/>
    <col min="3853" max="3853" width="15.28515625" customWidth="1"/>
    <col min="3854" max="3854" width="12.85546875" customWidth="1"/>
    <col min="3855" max="3855" width="13.5703125" customWidth="1"/>
    <col min="3856" max="3856" width="17.5703125" customWidth="1"/>
    <col min="3857" max="3857" width="13.5703125" customWidth="1"/>
    <col min="3858" max="3858" width="13.42578125" customWidth="1"/>
    <col min="3859" max="3859" width="15.5703125" bestFit="1" customWidth="1"/>
    <col min="3860" max="3860" width="18.42578125" bestFit="1" customWidth="1"/>
    <col min="3861" max="3861" width="14.5703125" bestFit="1" customWidth="1"/>
    <col min="3862" max="3862" width="11.5703125" bestFit="1" customWidth="1"/>
    <col min="4096" max="4097" width="29.42578125" customWidth="1"/>
    <col min="4098" max="4100" width="25.28515625" customWidth="1"/>
    <col min="4101" max="4101" width="16.7109375" bestFit="1" customWidth="1"/>
    <col min="4102" max="4102" width="25.28515625" customWidth="1"/>
    <col min="4103" max="4103" width="21.7109375" customWidth="1"/>
    <col min="4104" max="4104" width="25.85546875" customWidth="1"/>
    <col min="4105" max="4105" width="0" hidden="1" customWidth="1"/>
    <col min="4106" max="4106" width="25.85546875" customWidth="1"/>
    <col min="4107" max="4107" width="17.28515625" customWidth="1"/>
    <col min="4108" max="4108" width="14.7109375" customWidth="1"/>
    <col min="4109" max="4109" width="15.28515625" customWidth="1"/>
    <col min="4110" max="4110" width="12.85546875" customWidth="1"/>
    <col min="4111" max="4111" width="13.5703125" customWidth="1"/>
    <col min="4112" max="4112" width="17.5703125" customWidth="1"/>
    <col min="4113" max="4113" width="13.5703125" customWidth="1"/>
    <col min="4114" max="4114" width="13.42578125" customWidth="1"/>
    <col min="4115" max="4115" width="15.5703125" bestFit="1" customWidth="1"/>
    <col min="4116" max="4116" width="18.42578125" bestFit="1" customWidth="1"/>
    <col min="4117" max="4117" width="14.5703125" bestFit="1" customWidth="1"/>
    <col min="4118" max="4118" width="11.5703125" bestFit="1" customWidth="1"/>
    <col min="4352" max="4353" width="29.42578125" customWidth="1"/>
    <col min="4354" max="4356" width="25.28515625" customWidth="1"/>
    <col min="4357" max="4357" width="16.7109375" bestFit="1" customWidth="1"/>
    <col min="4358" max="4358" width="25.28515625" customWidth="1"/>
    <col min="4359" max="4359" width="21.7109375" customWidth="1"/>
    <col min="4360" max="4360" width="25.85546875" customWidth="1"/>
    <col min="4361" max="4361" width="0" hidden="1" customWidth="1"/>
    <col min="4362" max="4362" width="25.85546875" customWidth="1"/>
    <col min="4363" max="4363" width="17.28515625" customWidth="1"/>
    <col min="4364" max="4364" width="14.7109375" customWidth="1"/>
    <col min="4365" max="4365" width="15.28515625" customWidth="1"/>
    <col min="4366" max="4366" width="12.85546875" customWidth="1"/>
    <col min="4367" max="4367" width="13.5703125" customWidth="1"/>
    <col min="4368" max="4368" width="17.5703125" customWidth="1"/>
    <col min="4369" max="4369" width="13.5703125" customWidth="1"/>
    <col min="4370" max="4370" width="13.42578125" customWidth="1"/>
    <col min="4371" max="4371" width="15.5703125" bestFit="1" customWidth="1"/>
    <col min="4372" max="4372" width="18.42578125" bestFit="1" customWidth="1"/>
    <col min="4373" max="4373" width="14.5703125" bestFit="1" customWidth="1"/>
    <col min="4374" max="4374" width="11.5703125" bestFit="1" customWidth="1"/>
    <col min="4608" max="4609" width="29.42578125" customWidth="1"/>
    <col min="4610" max="4612" width="25.28515625" customWidth="1"/>
    <col min="4613" max="4613" width="16.7109375" bestFit="1" customWidth="1"/>
    <col min="4614" max="4614" width="25.28515625" customWidth="1"/>
    <col min="4615" max="4615" width="21.7109375" customWidth="1"/>
    <col min="4616" max="4616" width="25.85546875" customWidth="1"/>
    <col min="4617" max="4617" width="0" hidden="1" customWidth="1"/>
    <col min="4618" max="4618" width="25.85546875" customWidth="1"/>
    <col min="4619" max="4619" width="17.28515625" customWidth="1"/>
    <col min="4620" max="4620" width="14.7109375" customWidth="1"/>
    <col min="4621" max="4621" width="15.28515625" customWidth="1"/>
    <col min="4622" max="4622" width="12.85546875" customWidth="1"/>
    <col min="4623" max="4623" width="13.5703125" customWidth="1"/>
    <col min="4624" max="4624" width="17.5703125" customWidth="1"/>
    <col min="4625" max="4625" width="13.5703125" customWidth="1"/>
    <col min="4626" max="4626" width="13.42578125" customWidth="1"/>
    <col min="4627" max="4627" width="15.5703125" bestFit="1" customWidth="1"/>
    <col min="4628" max="4628" width="18.42578125" bestFit="1" customWidth="1"/>
    <col min="4629" max="4629" width="14.5703125" bestFit="1" customWidth="1"/>
    <col min="4630" max="4630" width="11.5703125" bestFit="1" customWidth="1"/>
    <col min="4864" max="4865" width="29.42578125" customWidth="1"/>
    <col min="4866" max="4868" width="25.28515625" customWidth="1"/>
    <col min="4869" max="4869" width="16.7109375" bestFit="1" customWidth="1"/>
    <col min="4870" max="4870" width="25.28515625" customWidth="1"/>
    <col min="4871" max="4871" width="21.7109375" customWidth="1"/>
    <col min="4872" max="4872" width="25.85546875" customWidth="1"/>
    <col min="4873" max="4873" width="0" hidden="1" customWidth="1"/>
    <col min="4874" max="4874" width="25.85546875" customWidth="1"/>
    <col min="4875" max="4875" width="17.28515625" customWidth="1"/>
    <col min="4876" max="4876" width="14.7109375" customWidth="1"/>
    <col min="4877" max="4877" width="15.28515625" customWidth="1"/>
    <col min="4878" max="4878" width="12.85546875" customWidth="1"/>
    <col min="4879" max="4879" width="13.5703125" customWidth="1"/>
    <col min="4880" max="4880" width="17.5703125" customWidth="1"/>
    <col min="4881" max="4881" width="13.5703125" customWidth="1"/>
    <col min="4882" max="4882" width="13.42578125" customWidth="1"/>
    <col min="4883" max="4883" width="15.5703125" bestFit="1" customWidth="1"/>
    <col min="4884" max="4884" width="18.42578125" bestFit="1" customWidth="1"/>
    <col min="4885" max="4885" width="14.5703125" bestFit="1" customWidth="1"/>
    <col min="4886" max="4886" width="11.5703125" bestFit="1" customWidth="1"/>
    <col min="5120" max="5121" width="29.42578125" customWidth="1"/>
    <col min="5122" max="5124" width="25.28515625" customWidth="1"/>
    <col min="5125" max="5125" width="16.7109375" bestFit="1" customWidth="1"/>
    <col min="5126" max="5126" width="25.28515625" customWidth="1"/>
    <col min="5127" max="5127" width="21.7109375" customWidth="1"/>
    <col min="5128" max="5128" width="25.85546875" customWidth="1"/>
    <col min="5129" max="5129" width="0" hidden="1" customWidth="1"/>
    <col min="5130" max="5130" width="25.85546875" customWidth="1"/>
    <col min="5131" max="5131" width="17.28515625" customWidth="1"/>
    <col min="5132" max="5132" width="14.7109375" customWidth="1"/>
    <col min="5133" max="5133" width="15.28515625" customWidth="1"/>
    <col min="5134" max="5134" width="12.85546875" customWidth="1"/>
    <col min="5135" max="5135" width="13.5703125" customWidth="1"/>
    <col min="5136" max="5136" width="17.5703125" customWidth="1"/>
    <col min="5137" max="5137" width="13.5703125" customWidth="1"/>
    <col min="5138" max="5138" width="13.42578125" customWidth="1"/>
    <col min="5139" max="5139" width="15.5703125" bestFit="1" customWidth="1"/>
    <col min="5140" max="5140" width="18.42578125" bestFit="1" customWidth="1"/>
    <col min="5141" max="5141" width="14.5703125" bestFit="1" customWidth="1"/>
    <col min="5142" max="5142" width="11.5703125" bestFit="1" customWidth="1"/>
    <col min="5376" max="5377" width="29.42578125" customWidth="1"/>
    <col min="5378" max="5380" width="25.28515625" customWidth="1"/>
    <col min="5381" max="5381" width="16.7109375" bestFit="1" customWidth="1"/>
    <col min="5382" max="5382" width="25.28515625" customWidth="1"/>
    <col min="5383" max="5383" width="21.7109375" customWidth="1"/>
    <col min="5384" max="5384" width="25.85546875" customWidth="1"/>
    <col min="5385" max="5385" width="0" hidden="1" customWidth="1"/>
    <col min="5386" max="5386" width="25.85546875" customWidth="1"/>
    <col min="5387" max="5387" width="17.28515625" customWidth="1"/>
    <col min="5388" max="5388" width="14.7109375" customWidth="1"/>
    <col min="5389" max="5389" width="15.28515625" customWidth="1"/>
    <col min="5390" max="5390" width="12.85546875" customWidth="1"/>
    <col min="5391" max="5391" width="13.5703125" customWidth="1"/>
    <col min="5392" max="5392" width="17.5703125" customWidth="1"/>
    <col min="5393" max="5393" width="13.5703125" customWidth="1"/>
    <col min="5394" max="5394" width="13.42578125" customWidth="1"/>
    <col min="5395" max="5395" width="15.5703125" bestFit="1" customWidth="1"/>
    <col min="5396" max="5396" width="18.42578125" bestFit="1" customWidth="1"/>
    <col min="5397" max="5397" width="14.5703125" bestFit="1" customWidth="1"/>
    <col min="5398" max="5398" width="11.5703125" bestFit="1" customWidth="1"/>
    <col min="5632" max="5633" width="29.42578125" customWidth="1"/>
    <col min="5634" max="5636" width="25.28515625" customWidth="1"/>
    <col min="5637" max="5637" width="16.7109375" bestFit="1" customWidth="1"/>
    <col min="5638" max="5638" width="25.28515625" customWidth="1"/>
    <col min="5639" max="5639" width="21.7109375" customWidth="1"/>
    <col min="5640" max="5640" width="25.85546875" customWidth="1"/>
    <col min="5641" max="5641" width="0" hidden="1" customWidth="1"/>
    <col min="5642" max="5642" width="25.85546875" customWidth="1"/>
    <col min="5643" max="5643" width="17.28515625" customWidth="1"/>
    <col min="5644" max="5644" width="14.7109375" customWidth="1"/>
    <col min="5645" max="5645" width="15.28515625" customWidth="1"/>
    <col min="5646" max="5646" width="12.85546875" customWidth="1"/>
    <col min="5647" max="5647" width="13.5703125" customWidth="1"/>
    <col min="5648" max="5648" width="17.5703125" customWidth="1"/>
    <col min="5649" max="5649" width="13.5703125" customWidth="1"/>
    <col min="5650" max="5650" width="13.42578125" customWidth="1"/>
    <col min="5651" max="5651" width="15.5703125" bestFit="1" customWidth="1"/>
    <col min="5652" max="5652" width="18.42578125" bestFit="1" customWidth="1"/>
    <col min="5653" max="5653" width="14.5703125" bestFit="1" customWidth="1"/>
    <col min="5654" max="5654" width="11.5703125" bestFit="1" customWidth="1"/>
    <col min="5888" max="5889" width="29.42578125" customWidth="1"/>
    <col min="5890" max="5892" width="25.28515625" customWidth="1"/>
    <col min="5893" max="5893" width="16.7109375" bestFit="1" customWidth="1"/>
    <col min="5894" max="5894" width="25.28515625" customWidth="1"/>
    <col min="5895" max="5895" width="21.7109375" customWidth="1"/>
    <col min="5896" max="5896" width="25.85546875" customWidth="1"/>
    <col min="5897" max="5897" width="0" hidden="1" customWidth="1"/>
    <col min="5898" max="5898" width="25.85546875" customWidth="1"/>
    <col min="5899" max="5899" width="17.28515625" customWidth="1"/>
    <col min="5900" max="5900" width="14.7109375" customWidth="1"/>
    <col min="5901" max="5901" width="15.28515625" customWidth="1"/>
    <col min="5902" max="5902" width="12.85546875" customWidth="1"/>
    <col min="5903" max="5903" width="13.5703125" customWidth="1"/>
    <col min="5904" max="5904" width="17.5703125" customWidth="1"/>
    <col min="5905" max="5905" width="13.5703125" customWidth="1"/>
    <col min="5906" max="5906" width="13.42578125" customWidth="1"/>
    <col min="5907" max="5907" width="15.5703125" bestFit="1" customWidth="1"/>
    <col min="5908" max="5908" width="18.42578125" bestFit="1" customWidth="1"/>
    <col min="5909" max="5909" width="14.5703125" bestFit="1" customWidth="1"/>
    <col min="5910" max="5910" width="11.5703125" bestFit="1" customWidth="1"/>
    <col min="6144" max="6145" width="29.42578125" customWidth="1"/>
    <col min="6146" max="6148" width="25.28515625" customWidth="1"/>
    <col min="6149" max="6149" width="16.7109375" bestFit="1" customWidth="1"/>
    <col min="6150" max="6150" width="25.28515625" customWidth="1"/>
    <col min="6151" max="6151" width="21.7109375" customWidth="1"/>
    <col min="6152" max="6152" width="25.85546875" customWidth="1"/>
    <col min="6153" max="6153" width="0" hidden="1" customWidth="1"/>
    <col min="6154" max="6154" width="25.85546875" customWidth="1"/>
    <col min="6155" max="6155" width="17.28515625" customWidth="1"/>
    <col min="6156" max="6156" width="14.7109375" customWidth="1"/>
    <col min="6157" max="6157" width="15.28515625" customWidth="1"/>
    <col min="6158" max="6158" width="12.85546875" customWidth="1"/>
    <col min="6159" max="6159" width="13.5703125" customWidth="1"/>
    <col min="6160" max="6160" width="17.5703125" customWidth="1"/>
    <col min="6161" max="6161" width="13.5703125" customWidth="1"/>
    <col min="6162" max="6162" width="13.42578125" customWidth="1"/>
    <col min="6163" max="6163" width="15.5703125" bestFit="1" customWidth="1"/>
    <col min="6164" max="6164" width="18.42578125" bestFit="1" customWidth="1"/>
    <col min="6165" max="6165" width="14.5703125" bestFit="1" customWidth="1"/>
    <col min="6166" max="6166" width="11.5703125" bestFit="1" customWidth="1"/>
    <col min="6400" max="6401" width="29.42578125" customWidth="1"/>
    <col min="6402" max="6404" width="25.28515625" customWidth="1"/>
    <col min="6405" max="6405" width="16.7109375" bestFit="1" customWidth="1"/>
    <col min="6406" max="6406" width="25.28515625" customWidth="1"/>
    <col min="6407" max="6407" width="21.7109375" customWidth="1"/>
    <col min="6408" max="6408" width="25.85546875" customWidth="1"/>
    <col min="6409" max="6409" width="0" hidden="1" customWidth="1"/>
    <col min="6410" max="6410" width="25.85546875" customWidth="1"/>
    <col min="6411" max="6411" width="17.28515625" customWidth="1"/>
    <col min="6412" max="6412" width="14.7109375" customWidth="1"/>
    <col min="6413" max="6413" width="15.28515625" customWidth="1"/>
    <col min="6414" max="6414" width="12.85546875" customWidth="1"/>
    <col min="6415" max="6415" width="13.5703125" customWidth="1"/>
    <col min="6416" max="6416" width="17.5703125" customWidth="1"/>
    <col min="6417" max="6417" width="13.5703125" customWidth="1"/>
    <col min="6418" max="6418" width="13.42578125" customWidth="1"/>
    <col min="6419" max="6419" width="15.5703125" bestFit="1" customWidth="1"/>
    <col min="6420" max="6420" width="18.42578125" bestFit="1" customWidth="1"/>
    <col min="6421" max="6421" width="14.5703125" bestFit="1" customWidth="1"/>
    <col min="6422" max="6422" width="11.5703125" bestFit="1" customWidth="1"/>
    <col min="6656" max="6657" width="29.42578125" customWidth="1"/>
    <col min="6658" max="6660" width="25.28515625" customWidth="1"/>
    <col min="6661" max="6661" width="16.7109375" bestFit="1" customWidth="1"/>
    <col min="6662" max="6662" width="25.28515625" customWidth="1"/>
    <col min="6663" max="6663" width="21.7109375" customWidth="1"/>
    <col min="6664" max="6664" width="25.85546875" customWidth="1"/>
    <col min="6665" max="6665" width="0" hidden="1" customWidth="1"/>
    <col min="6666" max="6666" width="25.85546875" customWidth="1"/>
    <col min="6667" max="6667" width="17.28515625" customWidth="1"/>
    <col min="6668" max="6668" width="14.7109375" customWidth="1"/>
    <col min="6669" max="6669" width="15.28515625" customWidth="1"/>
    <col min="6670" max="6670" width="12.85546875" customWidth="1"/>
    <col min="6671" max="6671" width="13.5703125" customWidth="1"/>
    <col min="6672" max="6672" width="17.5703125" customWidth="1"/>
    <col min="6673" max="6673" width="13.5703125" customWidth="1"/>
    <col min="6674" max="6674" width="13.42578125" customWidth="1"/>
    <col min="6675" max="6675" width="15.5703125" bestFit="1" customWidth="1"/>
    <col min="6676" max="6676" width="18.42578125" bestFit="1" customWidth="1"/>
    <col min="6677" max="6677" width="14.5703125" bestFit="1" customWidth="1"/>
    <col min="6678" max="6678" width="11.5703125" bestFit="1" customWidth="1"/>
    <col min="6912" max="6913" width="29.42578125" customWidth="1"/>
    <col min="6914" max="6916" width="25.28515625" customWidth="1"/>
    <col min="6917" max="6917" width="16.7109375" bestFit="1" customWidth="1"/>
    <col min="6918" max="6918" width="25.28515625" customWidth="1"/>
    <col min="6919" max="6919" width="21.7109375" customWidth="1"/>
    <col min="6920" max="6920" width="25.85546875" customWidth="1"/>
    <col min="6921" max="6921" width="0" hidden="1" customWidth="1"/>
    <col min="6922" max="6922" width="25.85546875" customWidth="1"/>
    <col min="6923" max="6923" width="17.28515625" customWidth="1"/>
    <col min="6924" max="6924" width="14.7109375" customWidth="1"/>
    <col min="6925" max="6925" width="15.28515625" customWidth="1"/>
    <col min="6926" max="6926" width="12.85546875" customWidth="1"/>
    <col min="6927" max="6927" width="13.5703125" customWidth="1"/>
    <col min="6928" max="6928" width="17.5703125" customWidth="1"/>
    <col min="6929" max="6929" width="13.5703125" customWidth="1"/>
    <col min="6930" max="6930" width="13.42578125" customWidth="1"/>
    <col min="6931" max="6931" width="15.5703125" bestFit="1" customWidth="1"/>
    <col min="6932" max="6932" width="18.42578125" bestFit="1" customWidth="1"/>
    <col min="6933" max="6933" width="14.5703125" bestFit="1" customWidth="1"/>
    <col min="6934" max="6934" width="11.5703125" bestFit="1" customWidth="1"/>
    <col min="7168" max="7169" width="29.42578125" customWidth="1"/>
    <col min="7170" max="7172" width="25.28515625" customWidth="1"/>
    <col min="7173" max="7173" width="16.7109375" bestFit="1" customWidth="1"/>
    <col min="7174" max="7174" width="25.28515625" customWidth="1"/>
    <col min="7175" max="7175" width="21.7109375" customWidth="1"/>
    <col min="7176" max="7176" width="25.85546875" customWidth="1"/>
    <col min="7177" max="7177" width="0" hidden="1" customWidth="1"/>
    <col min="7178" max="7178" width="25.85546875" customWidth="1"/>
    <col min="7179" max="7179" width="17.28515625" customWidth="1"/>
    <col min="7180" max="7180" width="14.7109375" customWidth="1"/>
    <col min="7181" max="7181" width="15.28515625" customWidth="1"/>
    <col min="7182" max="7182" width="12.85546875" customWidth="1"/>
    <col min="7183" max="7183" width="13.5703125" customWidth="1"/>
    <col min="7184" max="7184" width="17.5703125" customWidth="1"/>
    <col min="7185" max="7185" width="13.5703125" customWidth="1"/>
    <col min="7186" max="7186" width="13.42578125" customWidth="1"/>
    <col min="7187" max="7187" width="15.5703125" bestFit="1" customWidth="1"/>
    <col min="7188" max="7188" width="18.42578125" bestFit="1" customWidth="1"/>
    <col min="7189" max="7189" width="14.5703125" bestFit="1" customWidth="1"/>
    <col min="7190" max="7190" width="11.5703125" bestFit="1" customWidth="1"/>
    <col min="7424" max="7425" width="29.42578125" customWidth="1"/>
    <col min="7426" max="7428" width="25.28515625" customWidth="1"/>
    <col min="7429" max="7429" width="16.7109375" bestFit="1" customWidth="1"/>
    <col min="7430" max="7430" width="25.28515625" customWidth="1"/>
    <col min="7431" max="7431" width="21.7109375" customWidth="1"/>
    <col min="7432" max="7432" width="25.85546875" customWidth="1"/>
    <col min="7433" max="7433" width="0" hidden="1" customWidth="1"/>
    <col min="7434" max="7434" width="25.85546875" customWidth="1"/>
    <col min="7435" max="7435" width="17.28515625" customWidth="1"/>
    <col min="7436" max="7436" width="14.7109375" customWidth="1"/>
    <col min="7437" max="7437" width="15.28515625" customWidth="1"/>
    <col min="7438" max="7438" width="12.85546875" customWidth="1"/>
    <col min="7439" max="7439" width="13.5703125" customWidth="1"/>
    <col min="7440" max="7440" width="17.5703125" customWidth="1"/>
    <col min="7441" max="7441" width="13.5703125" customWidth="1"/>
    <col min="7442" max="7442" width="13.42578125" customWidth="1"/>
    <col min="7443" max="7443" width="15.5703125" bestFit="1" customWidth="1"/>
    <col min="7444" max="7444" width="18.42578125" bestFit="1" customWidth="1"/>
    <col min="7445" max="7445" width="14.5703125" bestFit="1" customWidth="1"/>
    <col min="7446" max="7446" width="11.5703125" bestFit="1" customWidth="1"/>
    <col min="7680" max="7681" width="29.42578125" customWidth="1"/>
    <col min="7682" max="7684" width="25.28515625" customWidth="1"/>
    <col min="7685" max="7685" width="16.7109375" bestFit="1" customWidth="1"/>
    <col min="7686" max="7686" width="25.28515625" customWidth="1"/>
    <col min="7687" max="7687" width="21.7109375" customWidth="1"/>
    <col min="7688" max="7688" width="25.85546875" customWidth="1"/>
    <col min="7689" max="7689" width="0" hidden="1" customWidth="1"/>
    <col min="7690" max="7690" width="25.85546875" customWidth="1"/>
    <col min="7691" max="7691" width="17.28515625" customWidth="1"/>
    <col min="7692" max="7692" width="14.7109375" customWidth="1"/>
    <col min="7693" max="7693" width="15.28515625" customWidth="1"/>
    <col min="7694" max="7694" width="12.85546875" customWidth="1"/>
    <col min="7695" max="7695" width="13.5703125" customWidth="1"/>
    <col min="7696" max="7696" width="17.5703125" customWidth="1"/>
    <col min="7697" max="7697" width="13.5703125" customWidth="1"/>
    <col min="7698" max="7698" width="13.42578125" customWidth="1"/>
    <col min="7699" max="7699" width="15.5703125" bestFit="1" customWidth="1"/>
    <col min="7700" max="7700" width="18.42578125" bestFit="1" customWidth="1"/>
    <col min="7701" max="7701" width="14.5703125" bestFit="1" customWidth="1"/>
    <col min="7702" max="7702" width="11.5703125" bestFit="1" customWidth="1"/>
    <col min="7936" max="7937" width="29.42578125" customWidth="1"/>
    <col min="7938" max="7940" width="25.28515625" customWidth="1"/>
    <col min="7941" max="7941" width="16.7109375" bestFit="1" customWidth="1"/>
    <col min="7942" max="7942" width="25.28515625" customWidth="1"/>
    <col min="7943" max="7943" width="21.7109375" customWidth="1"/>
    <col min="7944" max="7944" width="25.85546875" customWidth="1"/>
    <col min="7945" max="7945" width="0" hidden="1" customWidth="1"/>
    <col min="7946" max="7946" width="25.85546875" customWidth="1"/>
    <col min="7947" max="7947" width="17.28515625" customWidth="1"/>
    <col min="7948" max="7948" width="14.7109375" customWidth="1"/>
    <col min="7949" max="7949" width="15.28515625" customWidth="1"/>
    <col min="7950" max="7950" width="12.85546875" customWidth="1"/>
    <col min="7951" max="7951" width="13.5703125" customWidth="1"/>
    <col min="7952" max="7952" width="17.5703125" customWidth="1"/>
    <col min="7953" max="7953" width="13.5703125" customWidth="1"/>
    <col min="7954" max="7954" width="13.42578125" customWidth="1"/>
    <col min="7955" max="7955" width="15.5703125" bestFit="1" customWidth="1"/>
    <col min="7956" max="7956" width="18.42578125" bestFit="1" customWidth="1"/>
    <col min="7957" max="7957" width="14.5703125" bestFit="1" customWidth="1"/>
    <col min="7958" max="7958" width="11.5703125" bestFit="1" customWidth="1"/>
    <col min="8192" max="8193" width="29.42578125" customWidth="1"/>
    <col min="8194" max="8196" width="25.28515625" customWidth="1"/>
    <col min="8197" max="8197" width="16.7109375" bestFit="1" customWidth="1"/>
    <col min="8198" max="8198" width="25.28515625" customWidth="1"/>
    <col min="8199" max="8199" width="21.7109375" customWidth="1"/>
    <col min="8200" max="8200" width="25.85546875" customWidth="1"/>
    <col min="8201" max="8201" width="0" hidden="1" customWidth="1"/>
    <col min="8202" max="8202" width="25.85546875" customWidth="1"/>
    <col min="8203" max="8203" width="17.28515625" customWidth="1"/>
    <col min="8204" max="8204" width="14.7109375" customWidth="1"/>
    <col min="8205" max="8205" width="15.28515625" customWidth="1"/>
    <col min="8206" max="8206" width="12.85546875" customWidth="1"/>
    <col min="8207" max="8207" width="13.5703125" customWidth="1"/>
    <col min="8208" max="8208" width="17.5703125" customWidth="1"/>
    <col min="8209" max="8209" width="13.5703125" customWidth="1"/>
    <col min="8210" max="8210" width="13.42578125" customWidth="1"/>
    <col min="8211" max="8211" width="15.5703125" bestFit="1" customWidth="1"/>
    <col min="8212" max="8212" width="18.42578125" bestFit="1" customWidth="1"/>
    <col min="8213" max="8213" width="14.5703125" bestFit="1" customWidth="1"/>
    <col min="8214" max="8214" width="11.5703125" bestFit="1" customWidth="1"/>
    <col min="8448" max="8449" width="29.42578125" customWidth="1"/>
    <col min="8450" max="8452" width="25.28515625" customWidth="1"/>
    <col min="8453" max="8453" width="16.7109375" bestFit="1" customWidth="1"/>
    <col min="8454" max="8454" width="25.28515625" customWidth="1"/>
    <col min="8455" max="8455" width="21.7109375" customWidth="1"/>
    <col min="8456" max="8456" width="25.85546875" customWidth="1"/>
    <col min="8457" max="8457" width="0" hidden="1" customWidth="1"/>
    <col min="8458" max="8458" width="25.85546875" customWidth="1"/>
    <col min="8459" max="8459" width="17.28515625" customWidth="1"/>
    <col min="8460" max="8460" width="14.7109375" customWidth="1"/>
    <col min="8461" max="8461" width="15.28515625" customWidth="1"/>
    <col min="8462" max="8462" width="12.85546875" customWidth="1"/>
    <col min="8463" max="8463" width="13.5703125" customWidth="1"/>
    <col min="8464" max="8464" width="17.5703125" customWidth="1"/>
    <col min="8465" max="8465" width="13.5703125" customWidth="1"/>
    <col min="8466" max="8466" width="13.42578125" customWidth="1"/>
    <col min="8467" max="8467" width="15.5703125" bestFit="1" customWidth="1"/>
    <col min="8468" max="8468" width="18.42578125" bestFit="1" customWidth="1"/>
    <col min="8469" max="8469" width="14.5703125" bestFit="1" customWidth="1"/>
    <col min="8470" max="8470" width="11.5703125" bestFit="1" customWidth="1"/>
    <col min="8704" max="8705" width="29.42578125" customWidth="1"/>
    <col min="8706" max="8708" width="25.28515625" customWidth="1"/>
    <col min="8709" max="8709" width="16.7109375" bestFit="1" customWidth="1"/>
    <col min="8710" max="8710" width="25.28515625" customWidth="1"/>
    <col min="8711" max="8711" width="21.7109375" customWidth="1"/>
    <col min="8712" max="8712" width="25.85546875" customWidth="1"/>
    <col min="8713" max="8713" width="0" hidden="1" customWidth="1"/>
    <col min="8714" max="8714" width="25.85546875" customWidth="1"/>
    <col min="8715" max="8715" width="17.28515625" customWidth="1"/>
    <col min="8716" max="8716" width="14.7109375" customWidth="1"/>
    <col min="8717" max="8717" width="15.28515625" customWidth="1"/>
    <col min="8718" max="8718" width="12.85546875" customWidth="1"/>
    <col min="8719" max="8719" width="13.5703125" customWidth="1"/>
    <col min="8720" max="8720" width="17.5703125" customWidth="1"/>
    <col min="8721" max="8721" width="13.5703125" customWidth="1"/>
    <col min="8722" max="8722" width="13.42578125" customWidth="1"/>
    <col min="8723" max="8723" width="15.5703125" bestFit="1" customWidth="1"/>
    <col min="8724" max="8724" width="18.42578125" bestFit="1" customWidth="1"/>
    <col min="8725" max="8725" width="14.5703125" bestFit="1" customWidth="1"/>
    <col min="8726" max="8726" width="11.5703125" bestFit="1" customWidth="1"/>
    <col min="8960" max="8961" width="29.42578125" customWidth="1"/>
    <col min="8962" max="8964" width="25.28515625" customWidth="1"/>
    <col min="8965" max="8965" width="16.7109375" bestFit="1" customWidth="1"/>
    <col min="8966" max="8966" width="25.28515625" customWidth="1"/>
    <col min="8967" max="8967" width="21.7109375" customWidth="1"/>
    <col min="8968" max="8968" width="25.85546875" customWidth="1"/>
    <col min="8969" max="8969" width="0" hidden="1" customWidth="1"/>
    <col min="8970" max="8970" width="25.85546875" customWidth="1"/>
    <col min="8971" max="8971" width="17.28515625" customWidth="1"/>
    <col min="8972" max="8972" width="14.7109375" customWidth="1"/>
    <col min="8973" max="8973" width="15.28515625" customWidth="1"/>
    <col min="8974" max="8974" width="12.85546875" customWidth="1"/>
    <col min="8975" max="8975" width="13.5703125" customWidth="1"/>
    <col min="8976" max="8976" width="17.5703125" customWidth="1"/>
    <col min="8977" max="8977" width="13.5703125" customWidth="1"/>
    <col min="8978" max="8978" width="13.42578125" customWidth="1"/>
    <col min="8979" max="8979" width="15.5703125" bestFit="1" customWidth="1"/>
    <col min="8980" max="8980" width="18.42578125" bestFit="1" customWidth="1"/>
    <col min="8981" max="8981" width="14.5703125" bestFit="1" customWidth="1"/>
    <col min="8982" max="8982" width="11.5703125" bestFit="1" customWidth="1"/>
    <col min="9216" max="9217" width="29.42578125" customWidth="1"/>
    <col min="9218" max="9220" width="25.28515625" customWidth="1"/>
    <col min="9221" max="9221" width="16.7109375" bestFit="1" customWidth="1"/>
    <col min="9222" max="9222" width="25.28515625" customWidth="1"/>
    <col min="9223" max="9223" width="21.7109375" customWidth="1"/>
    <col min="9224" max="9224" width="25.85546875" customWidth="1"/>
    <col min="9225" max="9225" width="0" hidden="1" customWidth="1"/>
    <col min="9226" max="9226" width="25.85546875" customWidth="1"/>
    <col min="9227" max="9227" width="17.28515625" customWidth="1"/>
    <col min="9228" max="9228" width="14.7109375" customWidth="1"/>
    <col min="9229" max="9229" width="15.28515625" customWidth="1"/>
    <col min="9230" max="9230" width="12.85546875" customWidth="1"/>
    <col min="9231" max="9231" width="13.5703125" customWidth="1"/>
    <col min="9232" max="9232" width="17.5703125" customWidth="1"/>
    <col min="9233" max="9233" width="13.5703125" customWidth="1"/>
    <col min="9234" max="9234" width="13.42578125" customWidth="1"/>
    <col min="9235" max="9235" width="15.5703125" bestFit="1" customWidth="1"/>
    <col min="9236" max="9236" width="18.42578125" bestFit="1" customWidth="1"/>
    <col min="9237" max="9237" width="14.5703125" bestFit="1" customWidth="1"/>
    <col min="9238" max="9238" width="11.5703125" bestFit="1" customWidth="1"/>
    <col min="9472" max="9473" width="29.42578125" customWidth="1"/>
    <col min="9474" max="9476" width="25.28515625" customWidth="1"/>
    <col min="9477" max="9477" width="16.7109375" bestFit="1" customWidth="1"/>
    <col min="9478" max="9478" width="25.28515625" customWidth="1"/>
    <col min="9479" max="9479" width="21.7109375" customWidth="1"/>
    <col min="9480" max="9480" width="25.85546875" customWidth="1"/>
    <col min="9481" max="9481" width="0" hidden="1" customWidth="1"/>
    <col min="9482" max="9482" width="25.85546875" customWidth="1"/>
    <col min="9483" max="9483" width="17.28515625" customWidth="1"/>
    <col min="9484" max="9484" width="14.7109375" customWidth="1"/>
    <col min="9485" max="9485" width="15.28515625" customWidth="1"/>
    <col min="9486" max="9486" width="12.85546875" customWidth="1"/>
    <col min="9487" max="9487" width="13.5703125" customWidth="1"/>
    <col min="9488" max="9488" width="17.5703125" customWidth="1"/>
    <col min="9489" max="9489" width="13.5703125" customWidth="1"/>
    <col min="9490" max="9490" width="13.42578125" customWidth="1"/>
    <col min="9491" max="9491" width="15.5703125" bestFit="1" customWidth="1"/>
    <col min="9492" max="9492" width="18.42578125" bestFit="1" customWidth="1"/>
    <col min="9493" max="9493" width="14.5703125" bestFit="1" customWidth="1"/>
    <col min="9494" max="9494" width="11.5703125" bestFit="1" customWidth="1"/>
    <col min="9728" max="9729" width="29.42578125" customWidth="1"/>
    <col min="9730" max="9732" width="25.28515625" customWidth="1"/>
    <col min="9733" max="9733" width="16.7109375" bestFit="1" customWidth="1"/>
    <col min="9734" max="9734" width="25.28515625" customWidth="1"/>
    <col min="9735" max="9735" width="21.7109375" customWidth="1"/>
    <col min="9736" max="9736" width="25.85546875" customWidth="1"/>
    <col min="9737" max="9737" width="0" hidden="1" customWidth="1"/>
    <col min="9738" max="9738" width="25.85546875" customWidth="1"/>
    <col min="9739" max="9739" width="17.28515625" customWidth="1"/>
    <col min="9740" max="9740" width="14.7109375" customWidth="1"/>
    <col min="9741" max="9741" width="15.28515625" customWidth="1"/>
    <col min="9742" max="9742" width="12.85546875" customWidth="1"/>
    <col min="9743" max="9743" width="13.5703125" customWidth="1"/>
    <col min="9744" max="9744" width="17.5703125" customWidth="1"/>
    <col min="9745" max="9745" width="13.5703125" customWidth="1"/>
    <col min="9746" max="9746" width="13.42578125" customWidth="1"/>
    <col min="9747" max="9747" width="15.5703125" bestFit="1" customWidth="1"/>
    <col min="9748" max="9748" width="18.42578125" bestFit="1" customWidth="1"/>
    <col min="9749" max="9749" width="14.5703125" bestFit="1" customWidth="1"/>
    <col min="9750" max="9750" width="11.5703125" bestFit="1" customWidth="1"/>
    <col min="9984" max="9985" width="29.42578125" customWidth="1"/>
    <col min="9986" max="9988" width="25.28515625" customWidth="1"/>
    <col min="9989" max="9989" width="16.7109375" bestFit="1" customWidth="1"/>
    <col min="9990" max="9990" width="25.28515625" customWidth="1"/>
    <col min="9991" max="9991" width="21.7109375" customWidth="1"/>
    <col min="9992" max="9992" width="25.85546875" customWidth="1"/>
    <col min="9993" max="9993" width="0" hidden="1" customWidth="1"/>
    <col min="9994" max="9994" width="25.85546875" customWidth="1"/>
    <col min="9995" max="9995" width="17.28515625" customWidth="1"/>
    <col min="9996" max="9996" width="14.7109375" customWidth="1"/>
    <col min="9997" max="9997" width="15.28515625" customWidth="1"/>
    <col min="9998" max="9998" width="12.85546875" customWidth="1"/>
    <col min="9999" max="9999" width="13.5703125" customWidth="1"/>
    <col min="10000" max="10000" width="17.5703125" customWidth="1"/>
    <col min="10001" max="10001" width="13.5703125" customWidth="1"/>
    <col min="10002" max="10002" width="13.42578125" customWidth="1"/>
    <col min="10003" max="10003" width="15.5703125" bestFit="1" customWidth="1"/>
    <col min="10004" max="10004" width="18.42578125" bestFit="1" customWidth="1"/>
    <col min="10005" max="10005" width="14.5703125" bestFit="1" customWidth="1"/>
    <col min="10006" max="10006" width="11.5703125" bestFit="1" customWidth="1"/>
    <col min="10240" max="10241" width="29.42578125" customWidth="1"/>
    <col min="10242" max="10244" width="25.28515625" customWidth="1"/>
    <col min="10245" max="10245" width="16.7109375" bestFit="1" customWidth="1"/>
    <col min="10246" max="10246" width="25.28515625" customWidth="1"/>
    <col min="10247" max="10247" width="21.7109375" customWidth="1"/>
    <col min="10248" max="10248" width="25.85546875" customWidth="1"/>
    <col min="10249" max="10249" width="0" hidden="1" customWidth="1"/>
    <col min="10250" max="10250" width="25.85546875" customWidth="1"/>
    <col min="10251" max="10251" width="17.28515625" customWidth="1"/>
    <col min="10252" max="10252" width="14.7109375" customWidth="1"/>
    <col min="10253" max="10253" width="15.28515625" customWidth="1"/>
    <col min="10254" max="10254" width="12.85546875" customWidth="1"/>
    <col min="10255" max="10255" width="13.5703125" customWidth="1"/>
    <col min="10256" max="10256" width="17.5703125" customWidth="1"/>
    <col min="10257" max="10257" width="13.5703125" customWidth="1"/>
    <col min="10258" max="10258" width="13.42578125" customWidth="1"/>
    <col min="10259" max="10259" width="15.5703125" bestFit="1" customWidth="1"/>
    <col min="10260" max="10260" width="18.42578125" bestFit="1" customWidth="1"/>
    <col min="10261" max="10261" width="14.5703125" bestFit="1" customWidth="1"/>
    <col min="10262" max="10262" width="11.5703125" bestFit="1" customWidth="1"/>
    <col min="10496" max="10497" width="29.42578125" customWidth="1"/>
    <col min="10498" max="10500" width="25.28515625" customWidth="1"/>
    <col min="10501" max="10501" width="16.7109375" bestFit="1" customWidth="1"/>
    <col min="10502" max="10502" width="25.28515625" customWidth="1"/>
    <col min="10503" max="10503" width="21.7109375" customWidth="1"/>
    <col min="10504" max="10504" width="25.85546875" customWidth="1"/>
    <col min="10505" max="10505" width="0" hidden="1" customWidth="1"/>
    <col min="10506" max="10506" width="25.85546875" customWidth="1"/>
    <col min="10507" max="10507" width="17.28515625" customWidth="1"/>
    <col min="10508" max="10508" width="14.7109375" customWidth="1"/>
    <col min="10509" max="10509" width="15.28515625" customWidth="1"/>
    <col min="10510" max="10510" width="12.85546875" customWidth="1"/>
    <col min="10511" max="10511" width="13.5703125" customWidth="1"/>
    <col min="10512" max="10512" width="17.5703125" customWidth="1"/>
    <col min="10513" max="10513" width="13.5703125" customWidth="1"/>
    <col min="10514" max="10514" width="13.42578125" customWidth="1"/>
    <col min="10515" max="10515" width="15.5703125" bestFit="1" customWidth="1"/>
    <col min="10516" max="10516" width="18.42578125" bestFit="1" customWidth="1"/>
    <col min="10517" max="10517" width="14.5703125" bestFit="1" customWidth="1"/>
    <col min="10518" max="10518" width="11.5703125" bestFit="1" customWidth="1"/>
    <col min="10752" max="10753" width="29.42578125" customWidth="1"/>
    <col min="10754" max="10756" width="25.28515625" customWidth="1"/>
    <col min="10757" max="10757" width="16.7109375" bestFit="1" customWidth="1"/>
    <col min="10758" max="10758" width="25.28515625" customWidth="1"/>
    <col min="10759" max="10759" width="21.7109375" customWidth="1"/>
    <col min="10760" max="10760" width="25.85546875" customWidth="1"/>
    <col min="10761" max="10761" width="0" hidden="1" customWidth="1"/>
    <col min="10762" max="10762" width="25.85546875" customWidth="1"/>
    <col min="10763" max="10763" width="17.28515625" customWidth="1"/>
    <col min="10764" max="10764" width="14.7109375" customWidth="1"/>
    <col min="10765" max="10765" width="15.28515625" customWidth="1"/>
    <col min="10766" max="10766" width="12.85546875" customWidth="1"/>
    <col min="10767" max="10767" width="13.5703125" customWidth="1"/>
    <col min="10768" max="10768" width="17.5703125" customWidth="1"/>
    <col min="10769" max="10769" width="13.5703125" customWidth="1"/>
    <col min="10770" max="10770" width="13.42578125" customWidth="1"/>
    <col min="10771" max="10771" width="15.5703125" bestFit="1" customWidth="1"/>
    <col min="10772" max="10772" width="18.42578125" bestFit="1" customWidth="1"/>
    <col min="10773" max="10773" width="14.5703125" bestFit="1" customWidth="1"/>
    <col min="10774" max="10774" width="11.5703125" bestFit="1" customWidth="1"/>
    <col min="11008" max="11009" width="29.42578125" customWidth="1"/>
    <col min="11010" max="11012" width="25.28515625" customWidth="1"/>
    <col min="11013" max="11013" width="16.7109375" bestFit="1" customWidth="1"/>
    <col min="11014" max="11014" width="25.28515625" customWidth="1"/>
    <col min="11015" max="11015" width="21.7109375" customWidth="1"/>
    <col min="11016" max="11016" width="25.85546875" customWidth="1"/>
    <col min="11017" max="11017" width="0" hidden="1" customWidth="1"/>
    <col min="11018" max="11018" width="25.85546875" customWidth="1"/>
    <col min="11019" max="11019" width="17.28515625" customWidth="1"/>
    <col min="11020" max="11020" width="14.7109375" customWidth="1"/>
    <col min="11021" max="11021" width="15.28515625" customWidth="1"/>
    <col min="11022" max="11022" width="12.85546875" customWidth="1"/>
    <col min="11023" max="11023" width="13.5703125" customWidth="1"/>
    <col min="11024" max="11024" width="17.5703125" customWidth="1"/>
    <col min="11025" max="11025" width="13.5703125" customWidth="1"/>
    <col min="11026" max="11026" width="13.42578125" customWidth="1"/>
    <col min="11027" max="11027" width="15.5703125" bestFit="1" customWidth="1"/>
    <col min="11028" max="11028" width="18.42578125" bestFit="1" customWidth="1"/>
    <col min="11029" max="11029" width="14.5703125" bestFit="1" customWidth="1"/>
    <col min="11030" max="11030" width="11.5703125" bestFit="1" customWidth="1"/>
    <col min="11264" max="11265" width="29.42578125" customWidth="1"/>
    <col min="11266" max="11268" width="25.28515625" customWidth="1"/>
    <col min="11269" max="11269" width="16.7109375" bestFit="1" customWidth="1"/>
    <col min="11270" max="11270" width="25.28515625" customWidth="1"/>
    <col min="11271" max="11271" width="21.7109375" customWidth="1"/>
    <col min="11272" max="11272" width="25.85546875" customWidth="1"/>
    <col min="11273" max="11273" width="0" hidden="1" customWidth="1"/>
    <col min="11274" max="11274" width="25.85546875" customWidth="1"/>
    <col min="11275" max="11275" width="17.28515625" customWidth="1"/>
    <col min="11276" max="11276" width="14.7109375" customWidth="1"/>
    <col min="11277" max="11277" width="15.28515625" customWidth="1"/>
    <col min="11278" max="11278" width="12.85546875" customWidth="1"/>
    <col min="11279" max="11279" width="13.5703125" customWidth="1"/>
    <col min="11280" max="11280" width="17.5703125" customWidth="1"/>
    <col min="11281" max="11281" width="13.5703125" customWidth="1"/>
    <col min="11282" max="11282" width="13.42578125" customWidth="1"/>
    <col min="11283" max="11283" width="15.5703125" bestFit="1" customWidth="1"/>
    <col min="11284" max="11284" width="18.42578125" bestFit="1" customWidth="1"/>
    <col min="11285" max="11285" width="14.5703125" bestFit="1" customWidth="1"/>
    <col min="11286" max="11286" width="11.5703125" bestFit="1" customWidth="1"/>
    <col min="11520" max="11521" width="29.42578125" customWidth="1"/>
    <col min="11522" max="11524" width="25.28515625" customWidth="1"/>
    <col min="11525" max="11525" width="16.7109375" bestFit="1" customWidth="1"/>
    <col min="11526" max="11526" width="25.28515625" customWidth="1"/>
    <col min="11527" max="11527" width="21.7109375" customWidth="1"/>
    <col min="11528" max="11528" width="25.85546875" customWidth="1"/>
    <col min="11529" max="11529" width="0" hidden="1" customWidth="1"/>
    <col min="11530" max="11530" width="25.85546875" customWidth="1"/>
    <col min="11531" max="11531" width="17.28515625" customWidth="1"/>
    <col min="11532" max="11532" width="14.7109375" customWidth="1"/>
    <col min="11533" max="11533" width="15.28515625" customWidth="1"/>
    <col min="11534" max="11534" width="12.85546875" customWidth="1"/>
    <col min="11535" max="11535" width="13.5703125" customWidth="1"/>
    <col min="11536" max="11536" width="17.5703125" customWidth="1"/>
    <col min="11537" max="11537" width="13.5703125" customWidth="1"/>
    <col min="11538" max="11538" width="13.42578125" customWidth="1"/>
    <col min="11539" max="11539" width="15.5703125" bestFit="1" customWidth="1"/>
    <col min="11540" max="11540" width="18.42578125" bestFit="1" customWidth="1"/>
    <col min="11541" max="11541" width="14.5703125" bestFit="1" customWidth="1"/>
    <col min="11542" max="11542" width="11.5703125" bestFit="1" customWidth="1"/>
    <col min="11776" max="11777" width="29.42578125" customWidth="1"/>
    <col min="11778" max="11780" width="25.28515625" customWidth="1"/>
    <col min="11781" max="11781" width="16.7109375" bestFit="1" customWidth="1"/>
    <col min="11782" max="11782" width="25.28515625" customWidth="1"/>
    <col min="11783" max="11783" width="21.7109375" customWidth="1"/>
    <col min="11784" max="11784" width="25.85546875" customWidth="1"/>
    <col min="11785" max="11785" width="0" hidden="1" customWidth="1"/>
    <col min="11786" max="11786" width="25.85546875" customWidth="1"/>
    <col min="11787" max="11787" width="17.28515625" customWidth="1"/>
    <col min="11788" max="11788" width="14.7109375" customWidth="1"/>
    <col min="11789" max="11789" width="15.28515625" customWidth="1"/>
    <col min="11790" max="11790" width="12.85546875" customWidth="1"/>
    <col min="11791" max="11791" width="13.5703125" customWidth="1"/>
    <col min="11792" max="11792" width="17.5703125" customWidth="1"/>
    <col min="11793" max="11793" width="13.5703125" customWidth="1"/>
    <col min="11794" max="11794" width="13.42578125" customWidth="1"/>
    <col min="11795" max="11795" width="15.5703125" bestFit="1" customWidth="1"/>
    <col min="11796" max="11796" width="18.42578125" bestFit="1" customWidth="1"/>
    <col min="11797" max="11797" width="14.5703125" bestFit="1" customWidth="1"/>
    <col min="11798" max="11798" width="11.5703125" bestFit="1" customWidth="1"/>
    <col min="12032" max="12033" width="29.42578125" customWidth="1"/>
    <col min="12034" max="12036" width="25.28515625" customWidth="1"/>
    <col min="12037" max="12037" width="16.7109375" bestFit="1" customWidth="1"/>
    <col min="12038" max="12038" width="25.28515625" customWidth="1"/>
    <col min="12039" max="12039" width="21.7109375" customWidth="1"/>
    <col min="12040" max="12040" width="25.85546875" customWidth="1"/>
    <col min="12041" max="12041" width="0" hidden="1" customWidth="1"/>
    <col min="12042" max="12042" width="25.85546875" customWidth="1"/>
    <col min="12043" max="12043" width="17.28515625" customWidth="1"/>
    <col min="12044" max="12044" width="14.7109375" customWidth="1"/>
    <col min="12045" max="12045" width="15.28515625" customWidth="1"/>
    <col min="12046" max="12046" width="12.85546875" customWidth="1"/>
    <col min="12047" max="12047" width="13.5703125" customWidth="1"/>
    <col min="12048" max="12048" width="17.5703125" customWidth="1"/>
    <col min="12049" max="12049" width="13.5703125" customWidth="1"/>
    <col min="12050" max="12050" width="13.42578125" customWidth="1"/>
    <col min="12051" max="12051" width="15.5703125" bestFit="1" customWidth="1"/>
    <col min="12052" max="12052" width="18.42578125" bestFit="1" customWidth="1"/>
    <col min="12053" max="12053" width="14.5703125" bestFit="1" customWidth="1"/>
    <col min="12054" max="12054" width="11.5703125" bestFit="1" customWidth="1"/>
    <col min="12288" max="12289" width="29.42578125" customWidth="1"/>
    <col min="12290" max="12292" width="25.28515625" customWidth="1"/>
    <col min="12293" max="12293" width="16.7109375" bestFit="1" customWidth="1"/>
    <col min="12294" max="12294" width="25.28515625" customWidth="1"/>
    <col min="12295" max="12295" width="21.7109375" customWidth="1"/>
    <col min="12296" max="12296" width="25.85546875" customWidth="1"/>
    <col min="12297" max="12297" width="0" hidden="1" customWidth="1"/>
    <col min="12298" max="12298" width="25.85546875" customWidth="1"/>
    <col min="12299" max="12299" width="17.28515625" customWidth="1"/>
    <col min="12300" max="12300" width="14.7109375" customWidth="1"/>
    <col min="12301" max="12301" width="15.28515625" customWidth="1"/>
    <col min="12302" max="12302" width="12.85546875" customWidth="1"/>
    <col min="12303" max="12303" width="13.5703125" customWidth="1"/>
    <col min="12304" max="12304" width="17.5703125" customWidth="1"/>
    <col min="12305" max="12305" width="13.5703125" customWidth="1"/>
    <col min="12306" max="12306" width="13.42578125" customWidth="1"/>
    <col min="12307" max="12307" width="15.5703125" bestFit="1" customWidth="1"/>
    <col min="12308" max="12308" width="18.42578125" bestFit="1" customWidth="1"/>
    <col min="12309" max="12309" width="14.5703125" bestFit="1" customWidth="1"/>
    <col min="12310" max="12310" width="11.5703125" bestFit="1" customWidth="1"/>
    <col min="12544" max="12545" width="29.42578125" customWidth="1"/>
    <col min="12546" max="12548" width="25.28515625" customWidth="1"/>
    <col min="12549" max="12549" width="16.7109375" bestFit="1" customWidth="1"/>
    <col min="12550" max="12550" width="25.28515625" customWidth="1"/>
    <col min="12551" max="12551" width="21.7109375" customWidth="1"/>
    <col min="12552" max="12552" width="25.85546875" customWidth="1"/>
    <col min="12553" max="12553" width="0" hidden="1" customWidth="1"/>
    <col min="12554" max="12554" width="25.85546875" customWidth="1"/>
    <col min="12555" max="12555" width="17.28515625" customWidth="1"/>
    <col min="12556" max="12556" width="14.7109375" customWidth="1"/>
    <col min="12557" max="12557" width="15.28515625" customWidth="1"/>
    <col min="12558" max="12558" width="12.85546875" customWidth="1"/>
    <col min="12559" max="12559" width="13.5703125" customWidth="1"/>
    <col min="12560" max="12560" width="17.5703125" customWidth="1"/>
    <col min="12561" max="12561" width="13.5703125" customWidth="1"/>
    <col min="12562" max="12562" width="13.42578125" customWidth="1"/>
    <col min="12563" max="12563" width="15.5703125" bestFit="1" customWidth="1"/>
    <col min="12564" max="12564" width="18.42578125" bestFit="1" customWidth="1"/>
    <col min="12565" max="12565" width="14.5703125" bestFit="1" customWidth="1"/>
    <col min="12566" max="12566" width="11.5703125" bestFit="1" customWidth="1"/>
    <col min="12800" max="12801" width="29.42578125" customWidth="1"/>
    <col min="12802" max="12804" width="25.28515625" customWidth="1"/>
    <col min="12805" max="12805" width="16.7109375" bestFit="1" customWidth="1"/>
    <col min="12806" max="12806" width="25.28515625" customWidth="1"/>
    <col min="12807" max="12807" width="21.7109375" customWidth="1"/>
    <col min="12808" max="12808" width="25.85546875" customWidth="1"/>
    <col min="12809" max="12809" width="0" hidden="1" customWidth="1"/>
    <col min="12810" max="12810" width="25.85546875" customWidth="1"/>
    <col min="12811" max="12811" width="17.28515625" customWidth="1"/>
    <col min="12812" max="12812" width="14.7109375" customWidth="1"/>
    <col min="12813" max="12813" width="15.28515625" customWidth="1"/>
    <col min="12814" max="12814" width="12.85546875" customWidth="1"/>
    <col min="12815" max="12815" width="13.5703125" customWidth="1"/>
    <col min="12816" max="12816" width="17.5703125" customWidth="1"/>
    <col min="12817" max="12817" width="13.5703125" customWidth="1"/>
    <col min="12818" max="12818" width="13.42578125" customWidth="1"/>
    <col min="12819" max="12819" width="15.5703125" bestFit="1" customWidth="1"/>
    <col min="12820" max="12820" width="18.42578125" bestFit="1" customWidth="1"/>
    <col min="12821" max="12821" width="14.5703125" bestFit="1" customWidth="1"/>
    <col min="12822" max="12822" width="11.5703125" bestFit="1" customWidth="1"/>
    <col min="13056" max="13057" width="29.42578125" customWidth="1"/>
    <col min="13058" max="13060" width="25.28515625" customWidth="1"/>
    <col min="13061" max="13061" width="16.7109375" bestFit="1" customWidth="1"/>
    <col min="13062" max="13062" width="25.28515625" customWidth="1"/>
    <col min="13063" max="13063" width="21.7109375" customWidth="1"/>
    <col min="13064" max="13064" width="25.85546875" customWidth="1"/>
    <col min="13065" max="13065" width="0" hidden="1" customWidth="1"/>
    <col min="13066" max="13066" width="25.85546875" customWidth="1"/>
    <col min="13067" max="13067" width="17.28515625" customWidth="1"/>
    <col min="13068" max="13068" width="14.7109375" customWidth="1"/>
    <col min="13069" max="13069" width="15.28515625" customWidth="1"/>
    <col min="13070" max="13070" width="12.85546875" customWidth="1"/>
    <col min="13071" max="13071" width="13.5703125" customWidth="1"/>
    <col min="13072" max="13072" width="17.5703125" customWidth="1"/>
    <col min="13073" max="13073" width="13.5703125" customWidth="1"/>
    <col min="13074" max="13074" width="13.42578125" customWidth="1"/>
    <col min="13075" max="13075" width="15.5703125" bestFit="1" customWidth="1"/>
    <col min="13076" max="13076" width="18.42578125" bestFit="1" customWidth="1"/>
    <col min="13077" max="13077" width="14.5703125" bestFit="1" customWidth="1"/>
    <col min="13078" max="13078" width="11.5703125" bestFit="1" customWidth="1"/>
    <col min="13312" max="13313" width="29.42578125" customWidth="1"/>
    <col min="13314" max="13316" width="25.28515625" customWidth="1"/>
    <col min="13317" max="13317" width="16.7109375" bestFit="1" customWidth="1"/>
    <col min="13318" max="13318" width="25.28515625" customWidth="1"/>
    <col min="13319" max="13319" width="21.7109375" customWidth="1"/>
    <col min="13320" max="13320" width="25.85546875" customWidth="1"/>
    <col min="13321" max="13321" width="0" hidden="1" customWidth="1"/>
    <col min="13322" max="13322" width="25.85546875" customWidth="1"/>
    <col min="13323" max="13323" width="17.28515625" customWidth="1"/>
    <col min="13324" max="13324" width="14.7109375" customWidth="1"/>
    <col min="13325" max="13325" width="15.28515625" customWidth="1"/>
    <col min="13326" max="13326" width="12.85546875" customWidth="1"/>
    <col min="13327" max="13327" width="13.5703125" customWidth="1"/>
    <col min="13328" max="13328" width="17.5703125" customWidth="1"/>
    <col min="13329" max="13329" width="13.5703125" customWidth="1"/>
    <col min="13330" max="13330" width="13.42578125" customWidth="1"/>
    <col min="13331" max="13331" width="15.5703125" bestFit="1" customWidth="1"/>
    <col min="13332" max="13332" width="18.42578125" bestFit="1" customWidth="1"/>
    <col min="13333" max="13333" width="14.5703125" bestFit="1" customWidth="1"/>
    <col min="13334" max="13334" width="11.5703125" bestFit="1" customWidth="1"/>
    <col min="13568" max="13569" width="29.42578125" customWidth="1"/>
    <col min="13570" max="13572" width="25.28515625" customWidth="1"/>
    <col min="13573" max="13573" width="16.7109375" bestFit="1" customWidth="1"/>
    <col min="13574" max="13574" width="25.28515625" customWidth="1"/>
    <col min="13575" max="13575" width="21.7109375" customWidth="1"/>
    <col min="13576" max="13576" width="25.85546875" customWidth="1"/>
    <col min="13577" max="13577" width="0" hidden="1" customWidth="1"/>
    <col min="13578" max="13578" width="25.85546875" customWidth="1"/>
    <col min="13579" max="13579" width="17.28515625" customWidth="1"/>
    <col min="13580" max="13580" width="14.7109375" customWidth="1"/>
    <col min="13581" max="13581" width="15.28515625" customWidth="1"/>
    <col min="13582" max="13582" width="12.85546875" customWidth="1"/>
    <col min="13583" max="13583" width="13.5703125" customWidth="1"/>
    <col min="13584" max="13584" width="17.5703125" customWidth="1"/>
    <col min="13585" max="13585" width="13.5703125" customWidth="1"/>
    <col min="13586" max="13586" width="13.42578125" customWidth="1"/>
    <col min="13587" max="13587" width="15.5703125" bestFit="1" customWidth="1"/>
    <col min="13588" max="13588" width="18.42578125" bestFit="1" customWidth="1"/>
    <col min="13589" max="13589" width="14.5703125" bestFit="1" customWidth="1"/>
    <col min="13590" max="13590" width="11.5703125" bestFit="1" customWidth="1"/>
    <col min="13824" max="13825" width="29.42578125" customWidth="1"/>
    <col min="13826" max="13828" width="25.28515625" customWidth="1"/>
    <col min="13829" max="13829" width="16.7109375" bestFit="1" customWidth="1"/>
    <col min="13830" max="13830" width="25.28515625" customWidth="1"/>
    <col min="13831" max="13831" width="21.7109375" customWidth="1"/>
    <col min="13832" max="13832" width="25.85546875" customWidth="1"/>
    <col min="13833" max="13833" width="0" hidden="1" customWidth="1"/>
    <col min="13834" max="13834" width="25.85546875" customWidth="1"/>
    <col min="13835" max="13835" width="17.28515625" customWidth="1"/>
    <col min="13836" max="13836" width="14.7109375" customWidth="1"/>
    <col min="13837" max="13837" width="15.28515625" customWidth="1"/>
    <col min="13838" max="13838" width="12.85546875" customWidth="1"/>
    <col min="13839" max="13839" width="13.5703125" customWidth="1"/>
    <col min="13840" max="13840" width="17.5703125" customWidth="1"/>
    <col min="13841" max="13841" width="13.5703125" customWidth="1"/>
    <col min="13842" max="13842" width="13.42578125" customWidth="1"/>
    <col min="13843" max="13843" width="15.5703125" bestFit="1" customWidth="1"/>
    <col min="13844" max="13844" width="18.42578125" bestFit="1" customWidth="1"/>
    <col min="13845" max="13845" width="14.5703125" bestFit="1" customWidth="1"/>
    <col min="13846" max="13846" width="11.5703125" bestFit="1" customWidth="1"/>
    <col min="14080" max="14081" width="29.42578125" customWidth="1"/>
    <col min="14082" max="14084" width="25.28515625" customWidth="1"/>
    <col min="14085" max="14085" width="16.7109375" bestFit="1" customWidth="1"/>
    <col min="14086" max="14086" width="25.28515625" customWidth="1"/>
    <col min="14087" max="14087" width="21.7109375" customWidth="1"/>
    <col min="14088" max="14088" width="25.85546875" customWidth="1"/>
    <col min="14089" max="14089" width="0" hidden="1" customWidth="1"/>
    <col min="14090" max="14090" width="25.85546875" customWidth="1"/>
    <col min="14091" max="14091" width="17.28515625" customWidth="1"/>
    <col min="14092" max="14092" width="14.7109375" customWidth="1"/>
    <col min="14093" max="14093" width="15.28515625" customWidth="1"/>
    <col min="14094" max="14094" width="12.85546875" customWidth="1"/>
    <col min="14095" max="14095" width="13.5703125" customWidth="1"/>
    <col min="14096" max="14096" width="17.5703125" customWidth="1"/>
    <col min="14097" max="14097" width="13.5703125" customWidth="1"/>
    <col min="14098" max="14098" width="13.42578125" customWidth="1"/>
    <col min="14099" max="14099" width="15.5703125" bestFit="1" customWidth="1"/>
    <col min="14100" max="14100" width="18.42578125" bestFit="1" customWidth="1"/>
    <col min="14101" max="14101" width="14.5703125" bestFit="1" customWidth="1"/>
    <col min="14102" max="14102" width="11.5703125" bestFit="1" customWidth="1"/>
    <col min="14336" max="14337" width="29.42578125" customWidth="1"/>
    <col min="14338" max="14340" width="25.28515625" customWidth="1"/>
    <col min="14341" max="14341" width="16.7109375" bestFit="1" customWidth="1"/>
    <col min="14342" max="14342" width="25.28515625" customWidth="1"/>
    <col min="14343" max="14343" width="21.7109375" customWidth="1"/>
    <col min="14344" max="14344" width="25.85546875" customWidth="1"/>
    <col min="14345" max="14345" width="0" hidden="1" customWidth="1"/>
    <col min="14346" max="14346" width="25.85546875" customWidth="1"/>
    <col min="14347" max="14347" width="17.28515625" customWidth="1"/>
    <col min="14348" max="14348" width="14.7109375" customWidth="1"/>
    <col min="14349" max="14349" width="15.28515625" customWidth="1"/>
    <col min="14350" max="14350" width="12.85546875" customWidth="1"/>
    <col min="14351" max="14351" width="13.5703125" customWidth="1"/>
    <col min="14352" max="14352" width="17.5703125" customWidth="1"/>
    <col min="14353" max="14353" width="13.5703125" customWidth="1"/>
    <col min="14354" max="14354" width="13.42578125" customWidth="1"/>
    <col min="14355" max="14355" width="15.5703125" bestFit="1" customWidth="1"/>
    <col min="14356" max="14356" width="18.42578125" bestFit="1" customWidth="1"/>
    <col min="14357" max="14357" width="14.5703125" bestFit="1" customWidth="1"/>
    <col min="14358" max="14358" width="11.5703125" bestFit="1" customWidth="1"/>
    <col min="14592" max="14593" width="29.42578125" customWidth="1"/>
    <col min="14594" max="14596" width="25.28515625" customWidth="1"/>
    <col min="14597" max="14597" width="16.7109375" bestFit="1" customWidth="1"/>
    <col min="14598" max="14598" width="25.28515625" customWidth="1"/>
    <col min="14599" max="14599" width="21.7109375" customWidth="1"/>
    <col min="14600" max="14600" width="25.85546875" customWidth="1"/>
    <col min="14601" max="14601" width="0" hidden="1" customWidth="1"/>
    <col min="14602" max="14602" width="25.85546875" customWidth="1"/>
    <col min="14603" max="14603" width="17.28515625" customWidth="1"/>
    <col min="14604" max="14604" width="14.7109375" customWidth="1"/>
    <col min="14605" max="14605" width="15.28515625" customWidth="1"/>
    <col min="14606" max="14606" width="12.85546875" customWidth="1"/>
    <col min="14607" max="14607" width="13.5703125" customWidth="1"/>
    <col min="14608" max="14608" width="17.5703125" customWidth="1"/>
    <col min="14609" max="14609" width="13.5703125" customWidth="1"/>
    <col min="14610" max="14610" width="13.42578125" customWidth="1"/>
    <col min="14611" max="14611" width="15.5703125" bestFit="1" customWidth="1"/>
    <col min="14612" max="14612" width="18.42578125" bestFit="1" customWidth="1"/>
    <col min="14613" max="14613" width="14.5703125" bestFit="1" customWidth="1"/>
    <col min="14614" max="14614" width="11.5703125" bestFit="1" customWidth="1"/>
    <col min="14848" max="14849" width="29.42578125" customWidth="1"/>
    <col min="14850" max="14852" width="25.28515625" customWidth="1"/>
    <col min="14853" max="14853" width="16.7109375" bestFit="1" customWidth="1"/>
    <col min="14854" max="14854" width="25.28515625" customWidth="1"/>
    <col min="14855" max="14855" width="21.7109375" customWidth="1"/>
    <col min="14856" max="14856" width="25.85546875" customWidth="1"/>
    <col min="14857" max="14857" width="0" hidden="1" customWidth="1"/>
    <col min="14858" max="14858" width="25.85546875" customWidth="1"/>
    <col min="14859" max="14859" width="17.28515625" customWidth="1"/>
    <col min="14860" max="14860" width="14.7109375" customWidth="1"/>
    <col min="14861" max="14861" width="15.28515625" customWidth="1"/>
    <col min="14862" max="14862" width="12.85546875" customWidth="1"/>
    <col min="14863" max="14863" width="13.5703125" customWidth="1"/>
    <col min="14864" max="14864" width="17.5703125" customWidth="1"/>
    <col min="14865" max="14865" width="13.5703125" customWidth="1"/>
    <col min="14866" max="14866" width="13.42578125" customWidth="1"/>
    <col min="14867" max="14867" width="15.5703125" bestFit="1" customWidth="1"/>
    <col min="14868" max="14868" width="18.42578125" bestFit="1" customWidth="1"/>
    <col min="14869" max="14869" width="14.5703125" bestFit="1" customWidth="1"/>
    <col min="14870" max="14870" width="11.5703125" bestFit="1" customWidth="1"/>
    <col min="15104" max="15105" width="29.42578125" customWidth="1"/>
    <col min="15106" max="15108" width="25.28515625" customWidth="1"/>
    <col min="15109" max="15109" width="16.7109375" bestFit="1" customWidth="1"/>
    <col min="15110" max="15110" width="25.28515625" customWidth="1"/>
    <col min="15111" max="15111" width="21.7109375" customWidth="1"/>
    <col min="15112" max="15112" width="25.85546875" customWidth="1"/>
    <col min="15113" max="15113" width="0" hidden="1" customWidth="1"/>
    <col min="15114" max="15114" width="25.85546875" customWidth="1"/>
    <col min="15115" max="15115" width="17.28515625" customWidth="1"/>
    <col min="15116" max="15116" width="14.7109375" customWidth="1"/>
    <col min="15117" max="15117" width="15.28515625" customWidth="1"/>
    <col min="15118" max="15118" width="12.85546875" customWidth="1"/>
    <col min="15119" max="15119" width="13.5703125" customWidth="1"/>
    <col min="15120" max="15120" width="17.5703125" customWidth="1"/>
    <col min="15121" max="15121" width="13.5703125" customWidth="1"/>
    <col min="15122" max="15122" width="13.42578125" customWidth="1"/>
    <col min="15123" max="15123" width="15.5703125" bestFit="1" customWidth="1"/>
    <col min="15124" max="15124" width="18.42578125" bestFit="1" customWidth="1"/>
    <col min="15125" max="15125" width="14.5703125" bestFit="1" customWidth="1"/>
    <col min="15126" max="15126" width="11.5703125" bestFit="1" customWidth="1"/>
    <col min="15360" max="15361" width="29.42578125" customWidth="1"/>
    <col min="15362" max="15364" width="25.28515625" customWidth="1"/>
    <col min="15365" max="15365" width="16.7109375" bestFit="1" customWidth="1"/>
    <col min="15366" max="15366" width="25.28515625" customWidth="1"/>
    <col min="15367" max="15367" width="21.7109375" customWidth="1"/>
    <col min="15368" max="15368" width="25.85546875" customWidth="1"/>
    <col min="15369" max="15369" width="0" hidden="1" customWidth="1"/>
    <col min="15370" max="15370" width="25.85546875" customWidth="1"/>
    <col min="15371" max="15371" width="17.28515625" customWidth="1"/>
    <col min="15372" max="15372" width="14.7109375" customWidth="1"/>
    <col min="15373" max="15373" width="15.28515625" customWidth="1"/>
    <col min="15374" max="15374" width="12.85546875" customWidth="1"/>
    <col min="15375" max="15375" width="13.5703125" customWidth="1"/>
    <col min="15376" max="15376" width="17.5703125" customWidth="1"/>
    <col min="15377" max="15377" width="13.5703125" customWidth="1"/>
    <col min="15378" max="15378" width="13.42578125" customWidth="1"/>
    <col min="15379" max="15379" width="15.5703125" bestFit="1" customWidth="1"/>
    <col min="15380" max="15380" width="18.42578125" bestFit="1" customWidth="1"/>
    <col min="15381" max="15381" width="14.5703125" bestFit="1" customWidth="1"/>
    <col min="15382" max="15382" width="11.5703125" bestFit="1" customWidth="1"/>
    <col min="15616" max="15617" width="29.42578125" customWidth="1"/>
    <col min="15618" max="15620" width="25.28515625" customWidth="1"/>
    <col min="15621" max="15621" width="16.7109375" bestFit="1" customWidth="1"/>
    <col min="15622" max="15622" width="25.28515625" customWidth="1"/>
    <col min="15623" max="15623" width="21.7109375" customWidth="1"/>
    <col min="15624" max="15624" width="25.85546875" customWidth="1"/>
    <col min="15625" max="15625" width="0" hidden="1" customWidth="1"/>
    <col min="15626" max="15626" width="25.85546875" customWidth="1"/>
    <col min="15627" max="15627" width="17.28515625" customWidth="1"/>
    <col min="15628" max="15628" width="14.7109375" customWidth="1"/>
    <col min="15629" max="15629" width="15.28515625" customWidth="1"/>
    <col min="15630" max="15630" width="12.85546875" customWidth="1"/>
    <col min="15631" max="15631" width="13.5703125" customWidth="1"/>
    <col min="15632" max="15632" width="17.5703125" customWidth="1"/>
    <col min="15633" max="15633" width="13.5703125" customWidth="1"/>
    <col min="15634" max="15634" width="13.42578125" customWidth="1"/>
    <col min="15635" max="15635" width="15.5703125" bestFit="1" customWidth="1"/>
    <col min="15636" max="15636" width="18.42578125" bestFit="1" customWidth="1"/>
    <col min="15637" max="15637" width="14.5703125" bestFit="1" customWidth="1"/>
    <col min="15638" max="15638" width="11.5703125" bestFit="1" customWidth="1"/>
    <col min="15872" max="15873" width="29.42578125" customWidth="1"/>
    <col min="15874" max="15876" width="25.28515625" customWidth="1"/>
    <col min="15877" max="15877" width="16.7109375" bestFit="1" customWidth="1"/>
    <col min="15878" max="15878" width="25.28515625" customWidth="1"/>
    <col min="15879" max="15879" width="21.7109375" customWidth="1"/>
    <col min="15880" max="15880" width="25.85546875" customWidth="1"/>
    <col min="15881" max="15881" width="0" hidden="1" customWidth="1"/>
    <col min="15882" max="15882" width="25.85546875" customWidth="1"/>
    <col min="15883" max="15883" width="17.28515625" customWidth="1"/>
    <col min="15884" max="15884" width="14.7109375" customWidth="1"/>
    <col min="15885" max="15885" width="15.28515625" customWidth="1"/>
    <col min="15886" max="15886" width="12.85546875" customWidth="1"/>
    <col min="15887" max="15887" width="13.5703125" customWidth="1"/>
    <col min="15888" max="15888" width="17.5703125" customWidth="1"/>
    <col min="15889" max="15889" width="13.5703125" customWidth="1"/>
    <col min="15890" max="15890" width="13.42578125" customWidth="1"/>
    <col min="15891" max="15891" width="15.5703125" bestFit="1" customWidth="1"/>
    <col min="15892" max="15892" width="18.42578125" bestFit="1" customWidth="1"/>
    <col min="15893" max="15893" width="14.5703125" bestFit="1" customWidth="1"/>
    <col min="15894" max="15894" width="11.5703125" bestFit="1" customWidth="1"/>
    <col min="16128" max="16129" width="29.42578125" customWidth="1"/>
    <col min="16130" max="16132" width="25.28515625" customWidth="1"/>
    <col min="16133" max="16133" width="16.7109375" bestFit="1" customWidth="1"/>
    <col min="16134" max="16134" width="25.28515625" customWidth="1"/>
    <col min="16135" max="16135" width="21.7109375" customWidth="1"/>
    <col min="16136" max="16136" width="25.85546875" customWidth="1"/>
    <col min="16137" max="16137" width="0" hidden="1" customWidth="1"/>
    <col min="16138" max="16138" width="25.85546875" customWidth="1"/>
    <col min="16139" max="16139" width="17.28515625" customWidth="1"/>
    <col min="16140" max="16140" width="14.7109375" customWidth="1"/>
    <col min="16141" max="16141" width="15.28515625" customWidth="1"/>
    <col min="16142" max="16142" width="12.85546875" customWidth="1"/>
    <col min="16143" max="16143" width="13.5703125" customWidth="1"/>
    <col min="16144" max="16144" width="17.5703125" customWidth="1"/>
    <col min="16145" max="16145" width="13.5703125" customWidth="1"/>
    <col min="16146" max="16146" width="13.42578125" customWidth="1"/>
    <col min="16147" max="16147" width="15.5703125" bestFit="1" customWidth="1"/>
    <col min="16148" max="16148" width="18.42578125" bestFit="1" customWidth="1"/>
    <col min="16149" max="16149" width="14.5703125" bestFit="1" customWidth="1"/>
    <col min="16150" max="16150" width="11.5703125" bestFit="1" customWidth="1"/>
  </cols>
  <sheetData>
    <row r="1" spans="1:22" ht="15" customHeight="1" x14ac:dyDescent="0.25">
      <c r="A1" s="746"/>
      <c r="B1" s="747"/>
      <c r="C1" s="747"/>
      <c r="D1" s="747"/>
      <c r="E1" s="747"/>
      <c r="F1" s="752" t="s">
        <v>0</v>
      </c>
      <c r="G1" s="753"/>
      <c r="H1" s="753"/>
      <c r="I1" s="753"/>
      <c r="J1" s="753"/>
      <c r="K1" s="753"/>
      <c r="L1" s="753"/>
      <c r="M1" s="753"/>
      <c r="N1" s="753"/>
      <c r="O1" s="753"/>
      <c r="P1" s="753"/>
      <c r="Q1" s="753"/>
      <c r="R1" s="753"/>
      <c r="S1" s="753"/>
      <c r="T1" s="753"/>
      <c r="U1" s="753"/>
      <c r="V1" s="754"/>
    </row>
    <row r="2" spans="1:22" ht="15" customHeight="1" x14ac:dyDescent="0.25">
      <c r="A2" s="748"/>
      <c r="B2" s="749"/>
      <c r="C2" s="749"/>
      <c r="D2" s="749"/>
      <c r="E2" s="749"/>
      <c r="F2" s="755" t="s">
        <v>116</v>
      </c>
      <c r="G2" s="756"/>
      <c r="H2" s="756"/>
      <c r="I2" s="756"/>
      <c r="J2" s="756"/>
      <c r="K2" s="756"/>
      <c r="L2" s="756"/>
      <c r="M2" s="756"/>
      <c r="N2" s="756"/>
      <c r="O2" s="756"/>
      <c r="P2" s="756"/>
      <c r="Q2" s="756"/>
      <c r="R2" s="756"/>
      <c r="S2" s="756"/>
      <c r="T2" s="756"/>
      <c r="U2" s="756"/>
      <c r="V2" s="757"/>
    </row>
    <row r="3" spans="1:22" ht="15" customHeight="1" x14ac:dyDescent="0.25">
      <c r="A3" s="748"/>
      <c r="B3" s="749"/>
      <c r="C3" s="749"/>
      <c r="D3" s="749"/>
      <c r="E3" s="749"/>
      <c r="F3" s="204" t="s">
        <v>32</v>
      </c>
      <c r="G3" s="758" t="s">
        <v>123</v>
      </c>
      <c r="H3" s="758"/>
      <c r="I3" s="758"/>
      <c r="J3" s="758"/>
      <c r="K3" s="758"/>
      <c r="L3" s="758"/>
      <c r="M3" s="758"/>
      <c r="N3" s="758"/>
      <c r="O3" s="758"/>
      <c r="P3" s="758"/>
      <c r="Q3" s="758"/>
      <c r="R3" s="758"/>
      <c r="S3" s="758"/>
      <c r="T3" s="758"/>
      <c r="U3" s="758"/>
      <c r="V3" s="759"/>
    </row>
    <row r="4" spans="1:22" ht="15.75" customHeight="1" thickBot="1" x14ac:dyDescent="0.3">
      <c r="A4" s="750"/>
      <c r="B4" s="751"/>
      <c r="C4" s="751"/>
      <c r="D4" s="751"/>
      <c r="E4" s="751"/>
      <c r="F4" s="204" t="s">
        <v>33</v>
      </c>
      <c r="G4" s="758">
        <v>2015</v>
      </c>
      <c r="H4" s="758"/>
      <c r="I4" s="758"/>
      <c r="J4" s="758"/>
      <c r="K4" s="758"/>
      <c r="L4" s="758"/>
      <c r="M4" s="758"/>
      <c r="N4" s="758"/>
      <c r="O4" s="758"/>
      <c r="P4" s="758"/>
      <c r="Q4" s="758"/>
      <c r="R4" s="758"/>
      <c r="S4" s="758"/>
      <c r="T4" s="758"/>
      <c r="U4" s="758"/>
      <c r="V4" s="759"/>
    </row>
    <row r="5" spans="1:22" ht="15.75" customHeight="1" x14ac:dyDescent="0.25">
      <c r="A5" s="760" t="s">
        <v>41</v>
      </c>
      <c r="B5" s="760" t="s">
        <v>42</v>
      </c>
      <c r="C5" s="762" t="s">
        <v>43</v>
      </c>
      <c r="D5" s="764" t="s">
        <v>44</v>
      </c>
      <c r="E5" s="766" t="s">
        <v>45</v>
      </c>
      <c r="F5" s="770" t="s">
        <v>46</v>
      </c>
      <c r="G5" s="740"/>
      <c r="H5" s="740"/>
      <c r="I5" s="740"/>
      <c r="J5" s="740" t="s">
        <v>51</v>
      </c>
      <c r="K5" s="740"/>
      <c r="L5" s="740"/>
      <c r="M5" s="740"/>
      <c r="N5" s="740" t="s">
        <v>56</v>
      </c>
      <c r="O5" s="740"/>
      <c r="P5" s="740"/>
      <c r="Q5" s="740"/>
      <c r="R5" s="740" t="s">
        <v>61</v>
      </c>
      <c r="S5" s="740"/>
      <c r="T5" s="740"/>
      <c r="U5" s="740"/>
      <c r="V5" s="741"/>
    </row>
    <row r="6" spans="1:22" ht="70.5" customHeight="1" thickBot="1" x14ac:dyDescent="0.3">
      <c r="A6" s="761" t="s">
        <v>34</v>
      </c>
      <c r="B6" s="761"/>
      <c r="C6" s="763"/>
      <c r="D6" s="765"/>
      <c r="E6" s="767"/>
      <c r="F6" s="209" t="s">
        <v>47</v>
      </c>
      <c r="G6" s="210" t="s">
        <v>48</v>
      </c>
      <c r="H6" s="210" t="s">
        <v>49</v>
      </c>
      <c r="I6" s="210" t="s">
        <v>50</v>
      </c>
      <c r="J6" s="210" t="s">
        <v>52</v>
      </c>
      <c r="K6" s="210" t="s">
        <v>53</v>
      </c>
      <c r="L6" s="210" t="s">
        <v>54</v>
      </c>
      <c r="M6" s="210" t="s">
        <v>55</v>
      </c>
      <c r="N6" s="210" t="s">
        <v>57</v>
      </c>
      <c r="O6" s="210" t="s">
        <v>58</v>
      </c>
      <c r="P6" s="210" t="s">
        <v>59</v>
      </c>
      <c r="Q6" s="210" t="s">
        <v>60</v>
      </c>
      <c r="R6" s="210" t="s">
        <v>62</v>
      </c>
      <c r="S6" s="210" t="s">
        <v>63</v>
      </c>
      <c r="T6" s="210" t="s">
        <v>64</v>
      </c>
      <c r="U6" s="210" t="s">
        <v>65</v>
      </c>
      <c r="V6" s="211" t="s">
        <v>66</v>
      </c>
    </row>
    <row r="7" spans="1:22" ht="35.450000000000003" customHeight="1" x14ac:dyDescent="0.25">
      <c r="A7" s="742">
        <v>1</v>
      </c>
      <c r="B7" s="728" t="s">
        <v>149</v>
      </c>
      <c r="C7" s="737" t="s">
        <v>197</v>
      </c>
      <c r="D7" s="205" t="s">
        <v>198</v>
      </c>
      <c r="E7" s="341">
        <v>100</v>
      </c>
      <c r="F7" s="341">
        <v>90</v>
      </c>
      <c r="G7" s="341">
        <v>90</v>
      </c>
      <c r="H7" s="341">
        <v>90</v>
      </c>
      <c r="I7" s="254"/>
      <c r="J7" s="340">
        <v>66</v>
      </c>
      <c r="K7" s="340">
        <v>75</v>
      </c>
      <c r="L7" s="340">
        <v>84</v>
      </c>
      <c r="M7" s="743"/>
      <c r="N7" s="745" t="s">
        <v>121</v>
      </c>
      <c r="O7" s="745" t="s">
        <v>121</v>
      </c>
      <c r="P7" s="745" t="s">
        <v>121</v>
      </c>
      <c r="Q7" s="691" t="s">
        <v>199</v>
      </c>
      <c r="R7" s="768">
        <v>7541345</v>
      </c>
      <c r="S7" s="768"/>
      <c r="T7" s="691" t="s">
        <v>200</v>
      </c>
      <c r="U7" s="691" t="s">
        <v>201</v>
      </c>
      <c r="V7" s="769">
        <v>7541345</v>
      </c>
    </row>
    <row r="8" spans="1:22" ht="35.450000000000003" customHeight="1" x14ac:dyDescent="0.25">
      <c r="A8" s="726"/>
      <c r="B8" s="729"/>
      <c r="C8" s="738"/>
      <c r="D8" s="256" t="s">
        <v>202</v>
      </c>
      <c r="E8" s="341">
        <v>618887100</v>
      </c>
      <c r="F8" s="341">
        <v>167866700</v>
      </c>
      <c r="G8" s="341">
        <v>204650700</v>
      </c>
      <c r="H8" s="341">
        <v>204650700</v>
      </c>
      <c r="I8" s="255"/>
      <c r="J8" s="342">
        <v>67866700</v>
      </c>
      <c r="K8" s="343">
        <v>200736700</v>
      </c>
      <c r="L8" s="343">
        <v>200736700</v>
      </c>
      <c r="M8" s="743"/>
      <c r="N8" s="718"/>
      <c r="O8" s="718"/>
      <c r="P8" s="718"/>
      <c r="Q8" s="664"/>
      <c r="R8" s="721"/>
      <c r="S8" s="721"/>
      <c r="T8" s="664"/>
      <c r="U8" s="664"/>
      <c r="V8" s="724"/>
    </row>
    <row r="9" spans="1:22" ht="35.450000000000003" customHeight="1" x14ac:dyDescent="0.25">
      <c r="A9" s="726"/>
      <c r="B9" s="729"/>
      <c r="C9" s="738"/>
      <c r="D9" s="256" t="s">
        <v>35</v>
      </c>
      <c r="E9" s="341">
        <v>0</v>
      </c>
      <c r="F9" s="341">
        <v>0</v>
      </c>
      <c r="G9" s="341">
        <v>0</v>
      </c>
      <c r="H9" s="341">
        <v>0</v>
      </c>
      <c r="I9" s="255"/>
      <c r="J9" s="344"/>
      <c r="K9" s="345"/>
      <c r="L9" s="345"/>
      <c r="M9" s="743"/>
      <c r="N9" s="718"/>
      <c r="O9" s="718"/>
      <c r="P9" s="718"/>
      <c r="Q9" s="664"/>
      <c r="R9" s="721"/>
      <c r="S9" s="721"/>
      <c r="T9" s="664"/>
      <c r="U9" s="664"/>
      <c r="V9" s="724"/>
    </row>
    <row r="10" spans="1:22" ht="35.450000000000003" customHeight="1" thickBot="1" x14ac:dyDescent="0.3">
      <c r="A10" s="726"/>
      <c r="B10" s="730"/>
      <c r="C10" s="739"/>
      <c r="D10" s="206" t="s">
        <v>36</v>
      </c>
      <c r="E10" s="346">
        <v>0</v>
      </c>
      <c r="F10" s="339">
        <v>18880000</v>
      </c>
      <c r="G10" s="339">
        <v>18880000</v>
      </c>
      <c r="H10" s="339">
        <v>18880000</v>
      </c>
      <c r="I10" s="347"/>
      <c r="J10" s="339">
        <v>3880000</v>
      </c>
      <c r="K10" s="339">
        <v>18880000</v>
      </c>
      <c r="L10" s="339">
        <v>18880000</v>
      </c>
      <c r="M10" s="744"/>
      <c r="N10" s="719"/>
      <c r="O10" s="719"/>
      <c r="P10" s="719"/>
      <c r="Q10" s="681"/>
      <c r="R10" s="722"/>
      <c r="S10" s="722"/>
      <c r="T10" s="681"/>
      <c r="U10" s="681"/>
      <c r="V10" s="725"/>
    </row>
    <row r="11" spans="1:22" ht="35.450000000000003" customHeight="1" x14ac:dyDescent="0.25">
      <c r="A11" s="726">
        <v>2</v>
      </c>
      <c r="B11" s="728" t="s">
        <v>203</v>
      </c>
      <c r="C11" s="737" t="s">
        <v>204</v>
      </c>
      <c r="D11" s="205" t="s">
        <v>198</v>
      </c>
      <c r="E11" s="341">
        <v>100</v>
      </c>
      <c r="F11" s="341">
        <v>90</v>
      </c>
      <c r="G11" s="341">
        <v>90</v>
      </c>
      <c r="H11" s="341">
        <v>100</v>
      </c>
      <c r="I11" s="348"/>
      <c r="J11" s="338">
        <v>64</v>
      </c>
      <c r="K11" s="338">
        <v>73</v>
      </c>
      <c r="L11" s="338">
        <v>82</v>
      </c>
      <c r="M11" s="663"/>
      <c r="N11" s="717" t="s">
        <v>121</v>
      </c>
      <c r="O11" s="717" t="s">
        <v>121</v>
      </c>
      <c r="P11" s="717" t="s">
        <v>121</v>
      </c>
      <c r="Q11" s="663" t="s">
        <v>199</v>
      </c>
      <c r="R11" s="720">
        <v>7541345</v>
      </c>
      <c r="S11" s="720"/>
      <c r="T11" s="663" t="s">
        <v>200</v>
      </c>
      <c r="U11" s="663" t="s">
        <v>201</v>
      </c>
      <c r="V11" s="723">
        <v>7541345</v>
      </c>
    </row>
    <row r="12" spans="1:22" ht="35.450000000000003" customHeight="1" x14ac:dyDescent="0.25">
      <c r="A12" s="726"/>
      <c r="B12" s="729"/>
      <c r="C12" s="738"/>
      <c r="D12" s="256" t="s">
        <v>202</v>
      </c>
      <c r="E12" s="341">
        <v>1395133066</v>
      </c>
      <c r="F12" s="341">
        <v>310442000</v>
      </c>
      <c r="G12" s="341">
        <v>340442000</v>
      </c>
      <c r="H12" s="341">
        <v>340442000</v>
      </c>
      <c r="I12" s="255"/>
      <c r="J12" s="342">
        <v>307897900</v>
      </c>
      <c r="K12" s="343">
        <v>324048300</v>
      </c>
      <c r="L12" s="343">
        <v>324048300</v>
      </c>
      <c r="M12" s="664"/>
      <c r="N12" s="718"/>
      <c r="O12" s="718"/>
      <c r="P12" s="718"/>
      <c r="Q12" s="664"/>
      <c r="R12" s="721"/>
      <c r="S12" s="721"/>
      <c r="T12" s="664"/>
      <c r="U12" s="664"/>
      <c r="V12" s="724"/>
    </row>
    <row r="13" spans="1:22" ht="35.450000000000003" customHeight="1" x14ac:dyDescent="0.25">
      <c r="A13" s="726"/>
      <c r="B13" s="729"/>
      <c r="C13" s="738"/>
      <c r="D13" s="256" t="s">
        <v>35</v>
      </c>
      <c r="E13" s="341">
        <v>0</v>
      </c>
      <c r="F13" s="341">
        <v>0</v>
      </c>
      <c r="G13" s="341">
        <v>0</v>
      </c>
      <c r="H13" s="341">
        <v>0</v>
      </c>
      <c r="I13" s="255"/>
      <c r="J13" s="344"/>
      <c r="K13" s="345"/>
      <c r="L13" s="345"/>
      <c r="M13" s="664"/>
      <c r="N13" s="718"/>
      <c r="O13" s="718"/>
      <c r="P13" s="718"/>
      <c r="Q13" s="664"/>
      <c r="R13" s="721"/>
      <c r="S13" s="721"/>
      <c r="T13" s="664"/>
      <c r="U13" s="664"/>
      <c r="V13" s="724"/>
    </row>
    <row r="14" spans="1:22" ht="35.450000000000003" customHeight="1" thickBot="1" x14ac:dyDescent="0.3">
      <c r="A14" s="726"/>
      <c r="B14" s="730"/>
      <c r="C14" s="739"/>
      <c r="D14" s="206" t="s">
        <v>36</v>
      </c>
      <c r="E14" s="341">
        <v>0</v>
      </c>
      <c r="F14" s="341">
        <v>7743334</v>
      </c>
      <c r="G14" s="341">
        <v>7743334</v>
      </c>
      <c r="H14" s="341">
        <v>7743334</v>
      </c>
      <c r="I14" s="347"/>
      <c r="J14" s="342">
        <v>7743334</v>
      </c>
      <c r="K14" s="343">
        <v>7743334</v>
      </c>
      <c r="L14" s="343">
        <v>7743334</v>
      </c>
      <c r="M14" s="681"/>
      <c r="N14" s="719"/>
      <c r="O14" s="719"/>
      <c r="P14" s="719"/>
      <c r="Q14" s="681"/>
      <c r="R14" s="722"/>
      <c r="S14" s="722"/>
      <c r="T14" s="681"/>
      <c r="U14" s="681"/>
      <c r="V14" s="725"/>
    </row>
    <row r="15" spans="1:22" ht="35.450000000000003" customHeight="1" x14ac:dyDescent="0.25">
      <c r="A15" s="726">
        <v>3</v>
      </c>
      <c r="B15" s="728" t="s">
        <v>154</v>
      </c>
      <c r="C15" s="737" t="s">
        <v>204</v>
      </c>
      <c r="D15" s="205" t="s">
        <v>198</v>
      </c>
      <c r="E15" s="349">
        <v>100</v>
      </c>
      <c r="F15" s="349">
        <v>1</v>
      </c>
      <c r="G15" s="349">
        <v>1</v>
      </c>
      <c r="H15" s="349">
        <v>1</v>
      </c>
      <c r="I15" s="348"/>
      <c r="J15" s="350">
        <v>0.22</v>
      </c>
      <c r="K15" s="350">
        <v>0.49</v>
      </c>
      <c r="L15" s="350">
        <v>0.76</v>
      </c>
      <c r="M15" s="663"/>
      <c r="N15" s="717" t="s">
        <v>121</v>
      </c>
      <c r="O15" s="717" t="s">
        <v>121</v>
      </c>
      <c r="P15" s="717" t="s">
        <v>121</v>
      </c>
      <c r="Q15" s="663" t="s">
        <v>199</v>
      </c>
      <c r="R15" s="720">
        <v>7541345</v>
      </c>
      <c r="S15" s="720"/>
      <c r="T15" s="663" t="s">
        <v>200</v>
      </c>
      <c r="U15" s="663" t="s">
        <v>201</v>
      </c>
      <c r="V15" s="723">
        <v>7541345</v>
      </c>
    </row>
    <row r="16" spans="1:22" ht="35.450000000000003" customHeight="1" x14ac:dyDescent="0.25">
      <c r="A16" s="726"/>
      <c r="B16" s="729"/>
      <c r="C16" s="738"/>
      <c r="D16" s="256" t="s">
        <v>202</v>
      </c>
      <c r="E16" s="351">
        <v>3221159367</v>
      </c>
      <c r="F16" s="351">
        <v>829793500</v>
      </c>
      <c r="G16" s="351">
        <v>793009500</v>
      </c>
      <c r="H16" s="351">
        <v>793009500</v>
      </c>
      <c r="I16" s="255"/>
      <c r="J16" s="351">
        <v>592517800</v>
      </c>
      <c r="K16" s="352">
        <v>592517800</v>
      </c>
      <c r="L16" s="352">
        <v>592517800</v>
      </c>
      <c r="M16" s="664"/>
      <c r="N16" s="718"/>
      <c r="O16" s="718"/>
      <c r="P16" s="718"/>
      <c r="Q16" s="664"/>
      <c r="R16" s="721"/>
      <c r="S16" s="721"/>
      <c r="T16" s="664"/>
      <c r="U16" s="664"/>
      <c r="V16" s="724"/>
    </row>
    <row r="17" spans="1:22" ht="35.450000000000003" customHeight="1" x14ac:dyDescent="0.25">
      <c r="A17" s="726"/>
      <c r="B17" s="729"/>
      <c r="C17" s="738"/>
      <c r="D17" s="256" t="s">
        <v>35</v>
      </c>
      <c r="E17" s="344">
        <v>0</v>
      </c>
      <c r="F17" s="344">
        <v>0</v>
      </c>
      <c r="G17" s="344">
        <v>0</v>
      </c>
      <c r="H17" s="344">
        <v>0</v>
      </c>
      <c r="I17" s="255"/>
      <c r="J17" s="353"/>
      <c r="K17" s="354"/>
      <c r="L17" s="354"/>
      <c r="M17" s="664"/>
      <c r="N17" s="718"/>
      <c r="O17" s="718"/>
      <c r="P17" s="718"/>
      <c r="Q17" s="664"/>
      <c r="R17" s="721"/>
      <c r="S17" s="721"/>
      <c r="T17" s="664"/>
      <c r="U17" s="664"/>
      <c r="V17" s="724"/>
    </row>
    <row r="18" spans="1:22" ht="35.450000000000003" customHeight="1" thickBot="1" x14ac:dyDescent="0.3">
      <c r="A18" s="726"/>
      <c r="B18" s="730"/>
      <c r="C18" s="739"/>
      <c r="D18" s="206" t="s">
        <v>36</v>
      </c>
      <c r="E18" s="355">
        <v>0</v>
      </c>
      <c r="F18" s="356">
        <v>29829333</v>
      </c>
      <c r="G18" s="356">
        <v>29829333</v>
      </c>
      <c r="H18" s="356">
        <v>29829333</v>
      </c>
      <c r="I18" s="347"/>
      <c r="J18" s="351">
        <v>26006000</v>
      </c>
      <c r="K18" s="352">
        <v>29829333</v>
      </c>
      <c r="L18" s="352">
        <v>29829333</v>
      </c>
      <c r="M18" s="681"/>
      <c r="N18" s="719"/>
      <c r="O18" s="719"/>
      <c r="P18" s="719"/>
      <c r="Q18" s="681"/>
      <c r="R18" s="722"/>
      <c r="S18" s="722"/>
      <c r="T18" s="681"/>
      <c r="U18" s="681"/>
      <c r="V18" s="725"/>
    </row>
    <row r="19" spans="1:22" ht="35.450000000000003" customHeight="1" x14ac:dyDescent="0.25">
      <c r="A19" s="726">
        <v>4</v>
      </c>
      <c r="B19" s="728" t="s">
        <v>155</v>
      </c>
      <c r="C19" s="737" t="s">
        <v>204</v>
      </c>
      <c r="D19" s="205" t="s">
        <v>198</v>
      </c>
      <c r="E19" s="357">
        <v>100</v>
      </c>
      <c r="F19" s="357">
        <v>90</v>
      </c>
      <c r="G19" s="357">
        <v>90</v>
      </c>
      <c r="H19" s="357">
        <v>100</v>
      </c>
      <c r="I19" s="348"/>
      <c r="J19" s="358">
        <v>64</v>
      </c>
      <c r="K19" s="358">
        <v>77</v>
      </c>
      <c r="L19" s="358">
        <v>89</v>
      </c>
      <c r="M19" s="663"/>
      <c r="N19" s="717" t="s">
        <v>121</v>
      </c>
      <c r="O19" s="717" t="s">
        <v>121</v>
      </c>
      <c r="P19" s="717" t="s">
        <v>121</v>
      </c>
      <c r="Q19" s="663" t="s">
        <v>199</v>
      </c>
      <c r="R19" s="720">
        <v>7541345</v>
      </c>
      <c r="S19" s="720"/>
      <c r="T19" s="663" t="s">
        <v>200</v>
      </c>
      <c r="U19" s="663" t="s">
        <v>201</v>
      </c>
      <c r="V19" s="723">
        <v>7541345</v>
      </c>
    </row>
    <row r="20" spans="1:22" ht="35.450000000000003" customHeight="1" x14ac:dyDescent="0.25">
      <c r="A20" s="726"/>
      <c r="B20" s="729"/>
      <c r="C20" s="738"/>
      <c r="D20" s="256" t="s">
        <v>202</v>
      </c>
      <c r="E20" s="351">
        <v>247779000</v>
      </c>
      <c r="F20" s="351">
        <v>71379000</v>
      </c>
      <c r="G20" s="351">
        <v>71379000</v>
      </c>
      <c r="H20" s="351">
        <v>71379000</v>
      </c>
      <c r="I20" s="255"/>
      <c r="J20" s="359">
        <v>71379000</v>
      </c>
      <c r="K20" s="359">
        <v>71379000</v>
      </c>
      <c r="L20" s="359">
        <v>71379000</v>
      </c>
      <c r="M20" s="664"/>
      <c r="N20" s="718"/>
      <c r="O20" s="718"/>
      <c r="P20" s="718"/>
      <c r="Q20" s="664"/>
      <c r="R20" s="721"/>
      <c r="S20" s="721"/>
      <c r="T20" s="664"/>
      <c r="U20" s="664"/>
      <c r="V20" s="724"/>
    </row>
    <row r="21" spans="1:22" ht="35.450000000000003" customHeight="1" x14ac:dyDescent="0.25">
      <c r="A21" s="726"/>
      <c r="B21" s="729"/>
      <c r="C21" s="738"/>
      <c r="D21" s="256" t="s">
        <v>35</v>
      </c>
      <c r="E21" s="344">
        <v>0</v>
      </c>
      <c r="F21" s="344">
        <v>0</v>
      </c>
      <c r="G21" s="344">
        <v>0</v>
      </c>
      <c r="H21" s="344">
        <v>0</v>
      </c>
      <c r="I21" s="255"/>
      <c r="J21" s="344"/>
      <c r="K21" s="345"/>
      <c r="L21" s="345"/>
      <c r="M21" s="664"/>
      <c r="N21" s="718"/>
      <c r="O21" s="718"/>
      <c r="P21" s="718"/>
      <c r="Q21" s="664"/>
      <c r="R21" s="721"/>
      <c r="S21" s="721"/>
      <c r="T21" s="664"/>
      <c r="U21" s="664"/>
      <c r="V21" s="724"/>
    </row>
    <row r="22" spans="1:22" ht="35.450000000000003" customHeight="1" thickBot="1" x14ac:dyDescent="0.3">
      <c r="A22" s="726"/>
      <c r="B22" s="730"/>
      <c r="C22" s="739"/>
      <c r="D22" s="206" t="s">
        <v>36</v>
      </c>
      <c r="E22" s="355">
        <v>0</v>
      </c>
      <c r="F22" s="356">
        <v>5250000</v>
      </c>
      <c r="G22" s="356">
        <v>5250000</v>
      </c>
      <c r="H22" s="356">
        <v>5250000</v>
      </c>
      <c r="I22" s="347"/>
      <c r="J22" s="359">
        <v>5250000</v>
      </c>
      <c r="K22" s="359">
        <v>5250000</v>
      </c>
      <c r="L22" s="359">
        <v>5250000</v>
      </c>
      <c r="M22" s="681"/>
      <c r="N22" s="719"/>
      <c r="O22" s="719"/>
      <c r="P22" s="719"/>
      <c r="Q22" s="681"/>
      <c r="R22" s="722"/>
      <c r="S22" s="722"/>
      <c r="T22" s="681"/>
      <c r="U22" s="681"/>
      <c r="V22" s="725"/>
    </row>
    <row r="23" spans="1:22" ht="35.450000000000003" customHeight="1" x14ac:dyDescent="0.25">
      <c r="A23" s="726">
        <v>5</v>
      </c>
      <c r="B23" s="728" t="s">
        <v>156</v>
      </c>
      <c r="C23" s="737" t="s">
        <v>204</v>
      </c>
      <c r="D23" s="205" t="s">
        <v>198</v>
      </c>
      <c r="E23" s="357">
        <v>4</v>
      </c>
      <c r="F23" s="357">
        <v>3.5</v>
      </c>
      <c r="G23" s="357">
        <v>3.5</v>
      </c>
      <c r="H23" s="357">
        <v>3.5</v>
      </c>
      <c r="I23" s="348"/>
      <c r="J23" s="360">
        <v>2.14</v>
      </c>
      <c r="K23" s="360">
        <v>2.5099999999999998</v>
      </c>
      <c r="L23" s="360">
        <v>3.14</v>
      </c>
      <c r="M23" s="663"/>
      <c r="N23" s="717" t="s">
        <v>121</v>
      </c>
      <c r="O23" s="717" t="s">
        <v>121</v>
      </c>
      <c r="P23" s="717" t="s">
        <v>121</v>
      </c>
      <c r="Q23" s="663" t="s">
        <v>199</v>
      </c>
      <c r="R23" s="720">
        <v>7541345</v>
      </c>
      <c r="S23" s="720"/>
      <c r="T23" s="663" t="s">
        <v>200</v>
      </c>
      <c r="U23" s="663" t="s">
        <v>201</v>
      </c>
      <c r="V23" s="723">
        <v>7541345</v>
      </c>
    </row>
    <row r="24" spans="1:22" ht="35.450000000000003" customHeight="1" x14ac:dyDescent="0.25">
      <c r="A24" s="726"/>
      <c r="B24" s="729"/>
      <c r="C24" s="738"/>
      <c r="D24" s="256" t="s">
        <v>202</v>
      </c>
      <c r="E24" s="361">
        <v>560519265</v>
      </c>
      <c r="F24" s="361">
        <v>111034000</v>
      </c>
      <c r="G24" s="361">
        <v>111034000</v>
      </c>
      <c r="H24" s="361">
        <v>111034000</v>
      </c>
      <c r="I24" s="255"/>
      <c r="J24" s="359">
        <v>109241800</v>
      </c>
      <c r="K24" s="359">
        <v>109241800</v>
      </c>
      <c r="L24" s="359">
        <v>109241800</v>
      </c>
      <c r="M24" s="664"/>
      <c r="N24" s="718"/>
      <c r="O24" s="718"/>
      <c r="P24" s="718"/>
      <c r="Q24" s="664"/>
      <c r="R24" s="721"/>
      <c r="S24" s="721"/>
      <c r="T24" s="664"/>
      <c r="U24" s="664"/>
      <c r="V24" s="724"/>
    </row>
    <row r="25" spans="1:22" ht="35.450000000000003" customHeight="1" x14ac:dyDescent="0.25">
      <c r="A25" s="726"/>
      <c r="B25" s="729"/>
      <c r="C25" s="738"/>
      <c r="D25" s="256" t="s">
        <v>35</v>
      </c>
      <c r="E25" s="344">
        <v>0</v>
      </c>
      <c r="F25" s="344">
        <v>0</v>
      </c>
      <c r="G25" s="344">
        <v>0</v>
      </c>
      <c r="H25" s="344">
        <v>0</v>
      </c>
      <c r="I25" s="255"/>
      <c r="J25" s="344"/>
      <c r="K25" s="345"/>
      <c r="L25" s="345"/>
      <c r="M25" s="664"/>
      <c r="N25" s="718"/>
      <c r="O25" s="718"/>
      <c r="P25" s="718"/>
      <c r="Q25" s="664"/>
      <c r="R25" s="721"/>
      <c r="S25" s="721"/>
      <c r="T25" s="664"/>
      <c r="U25" s="664"/>
      <c r="V25" s="724"/>
    </row>
    <row r="26" spans="1:22" ht="35.450000000000003" customHeight="1" thickBot="1" x14ac:dyDescent="0.3">
      <c r="A26" s="726"/>
      <c r="B26" s="730"/>
      <c r="C26" s="739"/>
      <c r="D26" s="206" t="s">
        <v>36</v>
      </c>
      <c r="E26" s="355">
        <v>0</v>
      </c>
      <c r="F26" s="356">
        <v>8194667</v>
      </c>
      <c r="G26" s="356">
        <v>8194667</v>
      </c>
      <c r="H26" s="356">
        <v>8194667</v>
      </c>
      <c r="I26" s="347"/>
      <c r="J26" s="359">
        <v>0</v>
      </c>
      <c r="K26" s="359">
        <v>8194667</v>
      </c>
      <c r="L26" s="359">
        <v>8194667</v>
      </c>
      <c r="M26" s="681"/>
      <c r="N26" s="719"/>
      <c r="O26" s="719"/>
      <c r="P26" s="719"/>
      <c r="Q26" s="681"/>
      <c r="R26" s="722"/>
      <c r="S26" s="722"/>
      <c r="T26" s="681"/>
      <c r="U26" s="681"/>
      <c r="V26" s="725"/>
    </row>
    <row r="27" spans="1:22" ht="35.450000000000003" customHeight="1" x14ac:dyDescent="0.25">
      <c r="A27" s="726">
        <v>6</v>
      </c>
      <c r="B27" s="734" t="s">
        <v>157</v>
      </c>
      <c r="C27" s="737" t="s">
        <v>204</v>
      </c>
      <c r="D27" s="205" t="s">
        <v>198</v>
      </c>
      <c r="E27" s="357">
        <v>2500</v>
      </c>
      <c r="F27" s="357">
        <v>1600</v>
      </c>
      <c r="G27" s="357">
        <v>1600</v>
      </c>
      <c r="H27" s="357">
        <v>1649</v>
      </c>
      <c r="I27" s="348"/>
      <c r="J27" s="338">
        <v>1519</v>
      </c>
      <c r="K27" s="338">
        <v>1649</v>
      </c>
      <c r="L27" s="338">
        <v>1724</v>
      </c>
      <c r="M27" s="663"/>
      <c r="N27" s="717" t="s">
        <v>121</v>
      </c>
      <c r="O27" s="717" t="s">
        <v>121</v>
      </c>
      <c r="P27" s="717" t="s">
        <v>121</v>
      </c>
      <c r="Q27" s="663" t="s">
        <v>199</v>
      </c>
      <c r="R27" s="720">
        <v>7541345</v>
      </c>
      <c r="S27" s="720"/>
      <c r="T27" s="663" t="s">
        <v>200</v>
      </c>
      <c r="U27" s="663" t="s">
        <v>201</v>
      </c>
      <c r="V27" s="723">
        <v>7541345</v>
      </c>
    </row>
    <row r="28" spans="1:22" ht="35.450000000000003" customHeight="1" x14ac:dyDescent="0.25">
      <c r="A28" s="726"/>
      <c r="B28" s="735"/>
      <c r="C28" s="738"/>
      <c r="D28" s="256" t="s">
        <v>202</v>
      </c>
      <c r="E28" s="361">
        <v>2456967031</v>
      </c>
      <c r="F28" s="361">
        <v>395461240</v>
      </c>
      <c r="G28" s="361">
        <v>545461240</v>
      </c>
      <c r="H28" s="361">
        <v>545461240</v>
      </c>
      <c r="I28" s="255"/>
      <c r="J28" s="340">
        <v>395152240</v>
      </c>
      <c r="K28" s="340">
        <v>395152240</v>
      </c>
      <c r="L28" s="340">
        <v>543353840</v>
      </c>
      <c r="M28" s="664"/>
      <c r="N28" s="718"/>
      <c r="O28" s="718"/>
      <c r="P28" s="718"/>
      <c r="Q28" s="664"/>
      <c r="R28" s="721"/>
      <c r="S28" s="721"/>
      <c r="T28" s="664"/>
      <c r="U28" s="664"/>
      <c r="V28" s="724"/>
    </row>
    <row r="29" spans="1:22" ht="35.450000000000003" customHeight="1" x14ac:dyDescent="0.25">
      <c r="A29" s="726"/>
      <c r="B29" s="735"/>
      <c r="C29" s="738"/>
      <c r="D29" s="256" t="s">
        <v>35</v>
      </c>
      <c r="E29" s="344">
        <v>0</v>
      </c>
      <c r="F29" s="344">
        <v>0</v>
      </c>
      <c r="G29" s="344">
        <v>0</v>
      </c>
      <c r="H29" s="344">
        <v>0</v>
      </c>
      <c r="I29" s="255"/>
      <c r="J29" s="344"/>
      <c r="K29" s="345"/>
      <c r="L29" s="345"/>
      <c r="M29" s="664"/>
      <c r="N29" s="718"/>
      <c r="O29" s="718"/>
      <c r="P29" s="718"/>
      <c r="Q29" s="664"/>
      <c r="R29" s="721"/>
      <c r="S29" s="721"/>
      <c r="T29" s="664"/>
      <c r="U29" s="664"/>
      <c r="V29" s="724"/>
    </row>
    <row r="30" spans="1:22" ht="35.450000000000003" customHeight="1" thickBot="1" x14ac:dyDescent="0.3">
      <c r="A30" s="726"/>
      <c r="B30" s="736"/>
      <c r="C30" s="739"/>
      <c r="D30" s="206" t="s">
        <v>36</v>
      </c>
      <c r="E30" s="355">
        <v>0</v>
      </c>
      <c r="F30" s="356">
        <v>322045973</v>
      </c>
      <c r="G30" s="356">
        <v>322045973</v>
      </c>
      <c r="H30" s="356">
        <v>322045973</v>
      </c>
      <c r="I30" s="347"/>
      <c r="J30" s="362">
        <v>3163333</v>
      </c>
      <c r="K30" s="363">
        <v>103163319</v>
      </c>
      <c r="L30" s="363">
        <v>281645951</v>
      </c>
      <c r="M30" s="681"/>
      <c r="N30" s="719"/>
      <c r="O30" s="719"/>
      <c r="P30" s="719"/>
      <c r="Q30" s="681"/>
      <c r="R30" s="722"/>
      <c r="S30" s="722"/>
      <c r="T30" s="681"/>
      <c r="U30" s="681"/>
      <c r="V30" s="725"/>
    </row>
    <row r="31" spans="1:22" ht="35.450000000000003" customHeight="1" x14ac:dyDescent="0.25">
      <c r="A31" s="726">
        <v>7</v>
      </c>
      <c r="B31" s="728" t="s">
        <v>158</v>
      </c>
      <c r="C31" s="737" t="s">
        <v>204</v>
      </c>
      <c r="D31" s="205" t="s">
        <v>198</v>
      </c>
      <c r="E31" s="364">
        <v>6</v>
      </c>
      <c r="F31" s="364">
        <v>5.5</v>
      </c>
      <c r="G31" s="364">
        <v>5.5</v>
      </c>
      <c r="H31" s="364">
        <v>5.5</v>
      </c>
      <c r="I31" s="348"/>
      <c r="J31" s="360">
        <v>4.6900000000000004</v>
      </c>
      <c r="K31" s="360">
        <v>4.97</v>
      </c>
      <c r="L31" s="360">
        <v>5</v>
      </c>
      <c r="M31" s="663"/>
      <c r="N31" s="717" t="s">
        <v>121</v>
      </c>
      <c r="O31" s="717" t="s">
        <v>121</v>
      </c>
      <c r="P31" s="717" t="s">
        <v>121</v>
      </c>
      <c r="Q31" s="663" t="s">
        <v>199</v>
      </c>
      <c r="R31" s="720">
        <v>7541345</v>
      </c>
      <c r="S31" s="720"/>
      <c r="T31" s="663" t="s">
        <v>200</v>
      </c>
      <c r="U31" s="663" t="s">
        <v>201</v>
      </c>
      <c r="V31" s="723">
        <v>7541345</v>
      </c>
    </row>
    <row r="32" spans="1:22" ht="35.450000000000003" customHeight="1" x14ac:dyDescent="0.25">
      <c r="A32" s="726"/>
      <c r="B32" s="729"/>
      <c r="C32" s="738"/>
      <c r="D32" s="256" t="s">
        <v>202</v>
      </c>
      <c r="E32" s="361">
        <v>1045667900</v>
      </c>
      <c r="F32" s="361">
        <v>79423300</v>
      </c>
      <c r="G32" s="361">
        <v>79423300</v>
      </c>
      <c r="H32" s="361">
        <v>79423300</v>
      </c>
      <c r="I32" s="255"/>
      <c r="J32" s="342">
        <v>79423300</v>
      </c>
      <c r="K32" s="343">
        <v>35346167</v>
      </c>
      <c r="L32" s="343">
        <v>35346167</v>
      </c>
      <c r="M32" s="664"/>
      <c r="N32" s="718"/>
      <c r="O32" s="718"/>
      <c r="P32" s="718"/>
      <c r="Q32" s="664"/>
      <c r="R32" s="721"/>
      <c r="S32" s="721"/>
      <c r="T32" s="664"/>
      <c r="U32" s="664"/>
      <c r="V32" s="724"/>
    </row>
    <row r="33" spans="1:22" ht="35.450000000000003" customHeight="1" x14ac:dyDescent="0.25">
      <c r="A33" s="726"/>
      <c r="B33" s="729"/>
      <c r="C33" s="738"/>
      <c r="D33" s="256" t="s">
        <v>35</v>
      </c>
      <c r="E33" s="344">
        <v>0</v>
      </c>
      <c r="F33" s="344">
        <v>0</v>
      </c>
      <c r="G33" s="344">
        <v>0</v>
      </c>
      <c r="H33" s="344">
        <v>0</v>
      </c>
      <c r="I33" s="255"/>
      <c r="J33" s="344"/>
      <c r="K33" s="345"/>
      <c r="L33" s="345"/>
      <c r="M33" s="664"/>
      <c r="N33" s="718"/>
      <c r="O33" s="718"/>
      <c r="P33" s="718"/>
      <c r="Q33" s="664"/>
      <c r="R33" s="721"/>
      <c r="S33" s="721"/>
      <c r="T33" s="664"/>
      <c r="U33" s="664"/>
      <c r="V33" s="724"/>
    </row>
    <row r="34" spans="1:22" ht="35.450000000000003" customHeight="1" thickBot="1" x14ac:dyDescent="0.3">
      <c r="A34" s="726"/>
      <c r="B34" s="730"/>
      <c r="C34" s="739"/>
      <c r="D34" s="206" t="s">
        <v>36</v>
      </c>
      <c r="E34" s="355">
        <v>0</v>
      </c>
      <c r="F34" s="356">
        <v>3430000</v>
      </c>
      <c r="G34" s="356">
        <v>3430000</v>
      </c>
      <c r="H34" s="356">
        <v>3430000</v>
      </c>
      <c r="I34" s="347"/>
      <c r="J34" s="362">
        <v>3430000</v>
      </c>
      <c r="K34" s="363">
        <v>3430000</v>
      </c>
      <c r="L34" s="363">
        <v>3430000</v>
      </c>
      <c r="M34" s="681"/>
      <c r="N34" s="719"/>
      <c r="O34" s="719"/>
      <c r="P34" s="719"/>
      <c r="Q34" s="681"/>
      <c r="R34" s="722"/>
      <c r="S34" s="722"/>
      <c r="T34" s="681"/>
      <c r="U34" s="681"/>
      <c r="V34" s="725"/>
    </row>
    <row r="35" spans="1:22" ht="35.450000000000003" customHeight="1" x14ac:dyDescent="0.25">
      <c r="A35" s="726">
        <v>8</v>
      </c>
      <c r="B35" s="728" t="s">
        <v>205</v>
      </c>
      <c r="C35" s="737" t="s">
        <v>204</v>
      </c>
      <c r="D35" s="205" t="s">
        <v>198</v>
      </c>
      <c r="E35" s="365">
        <v>1</v>
      </c>
      <c r="F35" s="365">
        <v>1</v>
      </c>
      <c r="G35" s="365">
        <v>1</v>
      </c>
      <c r="H35" s="365">
        <v>1</v>
      </c>
      <c r="I35" s="348"/>
      <c r="J35" s="366">
        <v>1</v>
      </c>
      <c r="K35" s="366">
        <v>1</v>
      </c>
      <c r="L35" s="366">
        <v>1</v>
      </c>
      <c r="M35" s="663"/>
      <c r="N35" s="717" t="s">
        <v>121</v>
      </c>
      <c r="O35" s="717" t="s">
        <v>121</v>
      </c>
      <c r="P35" s="717" t="s">
        <v>121</v>
      </c>
      <c r="Q35" s="663" t="s">
        <v>199</v>
      </c>
      <c r="R35" s="720">
        <v>7541345</v>
      </c>
      <c r="S35" s="720"/>
      <c r="T35" s="663" t="s">
        <v>200</v>
      </c>
      <c r="U35" s="663" t="s">
        <v>201</v>
      </c>
      <c r="V35" s="723">
        <v>7541345</v>
      </c>
    </row>
    <row r="36" spans="1:22" ht="35.450000000000003" customHeight="1" x14ac:dyDescent="0.25">
      <c r="A36" s="726"/>
      <c r="B36" s="729"/>
      <c r="C36" s="738"/>
      <c r="D36" s="256" t="s">
        <v>202</v>
      </c>
      <c r="E36" s="361">
        <v>985105967</v>
      </c>
      <c r="F36" s="361">
        <v>260136500</v>
      </c>
      <c r="G36" s="361">
        <v>260136500</v>
      </c>
      <c r="H36" s="361">
        <v>260136500</v>
      </c>
      <c r="I36" s="255"/>
      <c r="J36" s="342">
        <v>249908900</v>
      </c>
      <c r="K36" s="343">
        <v>249908900</v>
      </c>
      <c r="L36" s="343">
        <v>249908900</v>
      </c>
      <c r="M36" s="664"/>
      <c r="N36" s="718"/>
      <c r="O36" s="718"/>
      <c r="P36" s="718"/>
      <c r="Q36" s="664"/>
      <c r="R36" s="721"/>
      <c r="S36" s="721"/>
      <c r="T36" s="664"/>
      <c r="U36" s="664"/>
      <c r="V36" s="724"/>
    </row>
    <row r="37" spans="1:22" ht="35.450000000000003" customHeight="1" x14ac:dyDescent="0.25">
      <c r="A37" s="726"/>
      <c r="B37" s="729"/>
      <c r="C37" s="738"/>
      <c r="D37" s="256" t="s">
        <v>35</v>
      </c>
      <c r="E37" s="344">
        <v>0</v>
      </c>
      <c r="F37" s="344">
        <v>0</v>
      </c>
      <c r="G37" s="344">
        <v>0</v>
      </c>
      <c r="H37" s="344">
        <v>0</v>
      </c>
      <c r="I37" s="255"/>
      <c r="J37" s="344"/>
      <c r="K37" s="345"/>
      <c r="L37" s="345"/>
      <c r="M37" s="664"/>
      <c r="N37" s="718"/>
      <c r="O37" s="718"/>
      <c r="P37" s="718"/>
      <c r="Q37" s="664"/>
      <c r="R37" s="721"/>
      <c r="S37" s="721"/>
      <c r="T37" s="664"/>
      <c r="U37" s="664"/>
      <c r="V37" s="724"/>
    </row>
    <row r="38" spans="1:22" ht="35.450000000000003" customHeight="1" thickBot="1" x14ac:dyDescent="0.3">
      <c r="A38" s="726"/>
      <c r="B38" s="730"/>
      <c r="C38" s="739"/>
      <c r="D38" s="206" t="s">
        <v>36</v>
      </c>
      <c r="E38" s="355">
        <v>0</v>
      </c>
      <c r="F38" s="356">
        <v>6271666</v>
      </c>
      <c r="G38" s="356">
        <v>6271666</v>
      </c>
      <c r="H38" s="356">
        <v>6271666</v>
      </c>
      <c r="I38" s="347"/>
      <c r="J38" s="362">
        <v>6271666</v>
      </c>
      <c r="K38" s="363">
        <v>6271666</v>
      </c>
      <c r="L38" s="363">
        <v>6271666</v>
      </c>
      <c r="M38" s="681"/>
      <c r="N38" s="719"/>
      <c r="O38" s="719"/>
      <c r="P38" s="719"/>
      <c r="Q38" s="681"/>
      <c r="R38" s="722"/>
      <c r="S38" s="722"/>
      <c r="T38" s="681"/>
      <c r="U38" s="681"/>
      <c r="V38" s="725"/>
    </row>
    <row r="39" spans="1:22" ht="35.450000000000003" customHeight="1" x14ac:dyDescent="0.25">
      <c r="A39" s="726">
        <v>9</v>
      </c>
      <c r="B39" s="734" t="s">
        <v>162</v>
      </c>
      <c r="C39" s="737" t="s">
        <v>230</v>
      </c>
      <c r="D39" s="205" t="s">
        <v>198</v>
      </c>
      <c r="E39" s="357">
        <v>2500</v>
      </c>
      <c r="F39" s="357">
        <v>2217</v>
      </c>
      <c r="G39" s="357">
        <v>2217</v>
      </c>
      <c r="H39" s="357">
        <v>2217</v>
      </c>
      <c r="I39" s="348"/>
      <c r="J39" s="338">
        <v>1467</v>
      </c>
      <c r="K39" s="338">
        <v>1725</v>
      </c>
      <c r="L39" s="338">
        <v>1880</v>
      </c>
      <c r="M39" s="663"/>
      <c r="N39" s="717" t="s">
        <v>121</v>
      </c>
      <c r="O39" s="717" t="s">
        <v>121</v>
      </c>
      <c r="P39" s="717" t="s">
        <v>121</v>
      </c>
      <c r="Q39" s="663" t="s">
        <v>199</v>
      </c>
      <c r="R39" s="720">
        <v>234948</v>
      </c>
      <c r="S39" s="720"/>
      <c r="T39" s="663" t="s">
        <v>200</v>
      </c>
      <c r="U39" s="663" t="s">
        <v>201</v>
      </c>
      <c r="V39" s="723">
        <v>234948</v>
      </c>
    </row>
    <row r="40" spans="1:22" ht="35.450000000000003" customHeight="1" x14ac:dyDescent="0.25">
      <c r="A40" s="726"/>
      <c r="B40" s="735"/>
      <c r="C40" s="738"/>
      <c r="D40" s="256" t="s">
        <v>202</v>
      </c>
      <c r="E40" s="361">
        <v>4276408526</v>
      </c>
      <c r="F40" s="361">
        <v>1032343660</v>
      </c>
      <c r="G40" s="361">
        <v>1032343660</v>
      </c>
      <c r="H40" s="361">
        <v>1032343660</v>
      </c>
      <c r="I40" s="255"/>
      <c r="J40" s="342">
        <v>930440200</v>
      </c>
      <c r="K40" s="343">
        <v>1000382865</v>
      </c>
      <c r="L40" s="343">
        <v>1023082865</v>
      </c>
      <c r="M40" s="664"/>
      <c r="N40" s="718"/>
      <c r="O40" s="718"/>
      <c r="P40" s="718"/>
      <c r="Q40" s="664"/>
      <c r="R40" s="721"/>
      <c r="S40" s="721"/>
      <c r="T40" s="664"/>
      <c r="U40" s="664"/>
      <c r="V40" s="724"/>
    </row>
    <row r="41" spans="1:22" ht="35.450000000000003" customHeight="1" x14ac:dyDescent="0.25">
      <c r="A41" s="726"/>
      <c r="B41" s="735"/>
      <c r="C41" s="738"/>
      <c r="D41" s="256" t="s">
        <v>35</v>
      </c>
      <c r="E41" s="344">
        <v>0</v>
      </c>
      <c r="F41" s="344">
        <v>0</v>
      </c>
      <c r="G41" s="344">
        <v>0</v>
      </c>
      <c r="H41" s="344">
        <v>0</v>
      </c>
      <c r="I41" s="255"/>
      <c r="J41" s="344"/>
      <c r="K41" s="345"/>
      <c r="L41" s="345"/>
      <c r="M41" s="664"/>
      <c r="N41" s="718"/>
      <c r="O41" s="718"/>
      <c r="P41" s="718"/>
      <c r="Q41" s="664"/>
      <c r="R41" s="721"/>
      <c r="S41" s="721"/>
      <c r="T41" s="664"/>
      <c r="U41" s="664"/>
      <c r="V41" s="724"/>
    </row>
    <row r="42" spans="1:22" ht="35.450000000000003" customHeight="1" thickBot="1" x14ac:dyDescent="0.3">
      <c r="A42" s="726"/>
      <c r="B42" s="736"/>
      <c r="C42" s="739"/>
      <c r="D42" s="206" t="s">
        <v>36</v>
      </c>
      <c r="E42" s="355">
        <v>0</v>
      </c>
      <c r="F42" s="356">
        <v>50921333</v>
      </c>
      <c r="G42" s="356">
        <v>50921333</v>
      </c>
      <c r="H42" s="356">
        <v>50921333</v>
      </c>
      <c r="I42" s="347"/>
      <c r="J42" s="362">
        <v>35328165</v>
      </c>
      <c r="K42" s="363">
        <v>47281365</v>
      </c>
      <c r="L42" s="363">
        <v>47663666</v>
      </c>
      <c r="M42" s="681"/>
      <c r="N42" s="719"/>
      <c r="O42" s="719"/>
      <c r="P42" s="719"/>
      <c r="Q42" s="681"/>
      <c r="R42" s="722"/>
      <c r="S42" s="722"/>
      <c r="T42" s="681"/>
      <c r="U42" s="681"/>
      <c r="V42" s="725"/>
    </row>
    <row r="43" spans="1:22" ht="35.450000000000003" customHeight="1" x14ac:dyDescent="0.25">
      <c r="A43" s="726">
        <v>10</v>
      </c>
      <c r="B43" s="728" t="s">
        <v>207</v>
      </c>
      <c r="C43" s="737" t="s">
        <v>204</v>
      </c>
      <c r="D43" s="205" t="s">
        <v>198</v>
      </c>
      <c r="E43" s="365">
        <v>1</v>
      </c>
      <c r="F43" s="367">
        <v>0</v>
      </c>
      <c r="G43" s="367">
        <v>0</v>
      </c>
      <c r="H43" s="367">
        <v>0</v>
      </c>
      <c r="I43" s="368"/>
      <c r="J43" s="369">
        <v>0</v>
      </c>
      <c r="K43" s="360">
        <v>0</v>
      </c>
      <c r="L43" s="360">
        <v>0</v>
      </c>
      <c r="M43" s="663"/>
      <c r="N43" s="717" t="s">
        <v>121</v>
      </c>
      <c r="O43" s="717" t="s">
        <v>121</v>
      </c>
      <c r="P43" s="717" t="s">
        <v>121</v>
      </c>
      <c r="Q43" s="663" t="s">
        <v>199</v>
      </c>
      <c r="R43" s="720">
        <v>7541345</v>
      </c>
      <c r="S43" s="720"/>
      <c r="T43" s="663" t="s">
        <v>200</v>
      </c>
      <c r="U43" s="663" t="s">
        <v>201</v>
      </c>
      <c r="V43" s="723">
        <v>7541345</v>
      </c>
    </row>
    <row r="44" spans="1:22" ht="35.450000000000003" customHeight="1" x14ac:dyDescent="0.25">
      <c r="A44" s="726"/>
      <c r="B44" s="729"/>
      <c r="C44" s="738"/>
      <c r="D44" s="256" t="s">
        <v>202</v>
      </c>
      <c r="E44" s="361">
        <v>282818733</v>
      </c>
      <c r="F44" s="370">
        <v>0</v>
      </c>
      <c r="G44" s="370">
        <v>0</v>
      </c>
      <c r="H44" s="370">
        <v>0</v>
      </c>
      <c r="I44" s="371"/>
      <c r="J44" s="372">
        <v>0</v>
      </c>
      <c r="K44" s="343">
        <v>0</v>
      </c>
      <c r="L44" s="343">
        <v>0</v>
      </c>
      <c r="M44" s="664"/>
      <c r="N44" s="718"/>
      <c r="O44" s="718"/>
      <c r="P44" s="718"/>
      <c r="Q44" s="664"/>
      <c r="R44" s="721"/>
      <c r="S44" s="721"/>
      <c r="T44" s="664"/>
      <c r="U44" s="664"/>
      <c r="V44" s="724"/>
    </row>
    <row r="45" spans="1:22" ht="35.450000000000003" customHeight="1" x14ac:dyDescent="0.25">
      <c r="A45" s="726"/>
      <c r="B45" s="729"/>
      <c r="C45" s="738"/>
      <c r="D45" s="256" t="s">
        <v>35</v>
      </c>
      <c r="E45" s="344">
        <v>0</v>
      </c>
      <c r="F45" s="344">
        <v>0</v>
      </c>
      <c r="G45" s="344">
        <v>0</v>
      </c>
      <c r="H45" s="344">
        <v>0</v>
      </c>
      <c r="I45" s="371"/>
      <c r="J45" s="344"/>
      <c r="K45" s="345"/>
      <c r="L45" s="345"/>
      <c r="M45" s="664"/>
      <c r="N45" s="718"/>
      <c r="O45" s="718"/>
      <c r="P45" s="718"/>
      <c r="Q45" s="664"/>
      <c r="R45" s="721"/>
      <c r="S45" s="721"/>
      <c r="T45" s="664"/>
      <c r="U45" s="664"/>
      <c r="V45" s="724"/>
    </row>
    <row r="46" spans="1:22" ht="35.450000000000003" customHeight="1" thickBot="1" x14ac:dyDescent="0.3">
      <c r="A46" s="726"/>
      <c r="B46" s="730"/>
      <c r="C46" s="739"/>
      <c r="D46" s="206" t="s">
        <v>36</v>
      </c>
      <c r="E46" s="373">
        <v>0</v>
      </c>
      <c r="F46" s="374">
        <v>2100000</v>
      </c>
      <c r="G46" s="374">
        <v>2100000</v>
      </c>
      <c r="H46" s="374">
        <v>2100000</v>
      </c>
      <c r="I46" s="347"/>
      <c r="J46" s="363">
        <v>2100000</v>
      </c>
      <c r="K46" s="363">
        <v>2100000</v>
      </c>
      <c r="L46" s="363">
        <v>2100000</v>
      </c>
      <c r="M46" s="681"/>
      <c r="N46" s="719"/>
      <c r="O46" s="719"/>
      <c r="P46" s="719"/>
      <c r="Q46" s="681"/>
      <c r="R46" s="722"/>
      <c r="S46" s="722"/>
      <c r="T46" s="681"/>
      <c r="U46" s="681"/>
      <c r="V46" s="725"/>
    </row>
    <row r="47" spans="1:22" ht="35.450000000000003" customHeight="1" x14ac:dyDescent="0.25">
      <c r="A47" s="726">
        <v>11</v>
      </c>
      <c r="B47" s="734" t="s">
        <v>164</v>
      </c>
      <c r="C47" s="737" t="s">
        <v>204</v>
      </c>
      <c r="D47" s="205" t="s">
        <v>198</v>
      </c>
      <c r="E47" s="357">
        <v>100</v>
      </c>
      <c r="F47" s="375">
        <v>0</v>
      </c>
      <c r="G47" s="375">
        <v>0</v>
      </c>
      <c r="H47" s="375">
        <v>0</v>
      </c>
      <c r="I47" s="368"/>
      <c r="J47" s="376">
        <v>0</v>
      </c>
      <c r="K47" s="338">
        <v>0</v>
      </c>
      <c r="L47" s="338">
        <v>0</v>
      </c>
      <c r="M47" s="731"/>
      <c r="N47" s="717" t="s">
        <v>121</v>
      </c>
      <c r="O47" s="717" t="s">
        <v>121</v>
      </c>
      <c r="P47" s="717" t="s">
        <v>121</v>
      </c>
      <c r="Q47" s="663" t="s">
        <v>199</v>
      </c>
      <c r="R47" s="720">
        <v>7541345</v>
      </c>
      <c r="S47" s="720"/>
      <c r="T47" s="663"/>
      <c r="U47" s="663"/>
      <c r="V47" s="723">
        <v>7541345</v>
      </c>
    </row>
    <row r="48" spans="1:22" ht="35.450000000000003" customHeight="1" x14ac:dyDescent="0.25">
      <c r="A48" s="726"/>
      <c r="B48" s="735"/>
      <c r="C48" s="738"/>
      <c r="D48" s="256" t="s">
        <v>202</v>
      </c>
      <c r="E48" s="377">
        <v>94500000</v>
      </c>
      <c r="F48" s="378">
        <v>0</v>
      </c>
      <c r="G48" s="378">
        <v>0</v>
      </c>
      <c r="H48" s="378">
        <v>0</v>
      </c>
      <c r="I48" s="371"/>
      <c r="J48" s="372">
        <v>0</v>
      </c>
      <c r="K48" s="343">
        <v>0</v>
      </c>
      <c r="L48" s="343">
        <v>0</v>
      </c>
      <c r="M48" s="732"/>
      <c r="N48" s="718"/>
      <c r="O48" s="718"/>
      <c r="P48" s="718"/>
      <c r="Q48" s="664"/>
      <c r="R48" s="721"/>
      <c r="S48" s="721"/>
      <c r="T48" s="664"/>
      <c r="U48" s="664"/>
      <c r="V48" s="724"/>
    </row>
    <row r="49" spans="1:22" ht="35.450000000000003" customHeight="1" x14ac:dyDescent="0.25">
      <c r="A49" s="726"/>
      <c r="B49" s="735"/>
      <c r="C49" s="738"/>
      <c r="D49" s="256" t="s">
        <v>35</v>
      </c>
      <c r="E49" s="344">
        <v>0</v>
      </c>
      <c r="F49" s="344">
        <v>0</v>
      </c>
      <c r="G49" s="344">
        <v>0</v>
      </c>
      <c r="H49" s="344">
        <v>0</v>
      </c>
      <c r="I49" s="371"/>
      <c r="J49" s="344"/>
      <c r="K49" s="345"/>
      <c r="L49" s="345"/>
      <c r="M49" s="732"/>
      <c r="N49" s="718"/>
      <c r="O49" s="718"/>
      <c r="P49" s="718"/>
      <c r="Q49" s="664"/>
      <c r="R49" s="721"/>
      <c r="S49" s="721"/>
      <c r="T49" s="664"/>
      <c r="U49" s="664"/>
      <c r="V49" s="724"/>
    </row>
    <row r="50" spans="1:22" ht="35.450000000000003" customHeight="1" thickBot="1" x14ac:dyDescent="0.3">
      <c r="A50" s="726"/>
      <c r="B50" s="736"/>
      <c r="C50" s="739"/>
      <c r="D50" s="206" t="s">
        <v>36</v>
      </c>
      <c r="E50" s="355">
        <v>0</v>
      </c>
      <c r="F50" s="355">
        <v>0</v>
      </c>
      <c r="G50" s="355">
        <v>0</v>
      </c>
      <c r="H50" s="355">
        <v>0</v>
      </c>
      <c r="I50" s="379"/>
      <c r="J50" s="380">
        <v>0</v>
      </c>
      <c r="K50" s="363">
        <v>0</v>
      </c>
      <c r="L50" s="363">
        <v>0</v>
      </c>
      <c r="M50" s="733"/>
      <c r="N50" s="719"/>
      <c r="O50" s="719"/>
      <c r="P50" s="719"/>
      <c r="Q50" s="681"/>
      <c r="R50" s="722"/>
      <c r="S50" s="722"/>
      <c r="T50" s="681"/>
      <c r="U50" s="681"/>
      <c r="V50" s="725"/>
    </row>
    <row r="51" spans="1:22" ht="35.450000000000003" customHeight="1" x14ac:dyDescent="0.25">
      <c r="A51" s="726">
        <v>12</v>
      </c>
      <c r="B51" s="734" t="s">
        <v>165</v>
      </c>
      <c r="C51" s="737" t="s">
        <v>208</v>
      </c>
      <c r="D51" s="205" t="s">
        <v>198</v>
      </c>
      <c r="E51" s="349">
        <v>1</v>
      </c>
      <c r="F51" s="349">
        <v>1</v>
      </c>
      <c r="G51" s="349">
        <v>1</v>
      </c>
      <c r="H51" s="349">
        <v>1</v>
      </c>
      <c r="I51" s="348"/>
      <c r="J51" s="381">
        <v>1</v>
      </c>
      <c r="K51" s="381">
        <v>1</v>
      </c>
      <c r="L51" s="381">
        <v>1</v>
      </c>
      <c r="M51" s="663"/>
      <c r="N51" s="717" t="s">
        <v>121</v>
      </c>
      <c r="O51" s="717" t="s">
        <v>121</v>
      </c>
      <c r="P51" s="717" t="s">
        <v>121</v>
      </c>
      <c r="Q51" s="663" t="s">
        <v>199</v>
      </c>
      <c r="R51" s="720">
        <v>851299</v>
      </c>
      <c r="S51" s="720"/>
      <c r="T51" s="663" t="s">
        <v>200</v>
      </c>
      <c r="U51" s="663" t="s">
        <v>201</v>
      </c>
      <c r="V51" s="723">
        <v>851299</v>
      </c>
    </row>
    <row r="52" spans="1:22" ht="35.450000000000003" customHeight="1" x14ac:dyDescent="0.25">
      <c r="A52" s="726"/>
      <c r="B52" s="735"/>
      <c r="C52" s="738"/>
      <c r="D52" s="256" t="s">
        <v>202</v>
      </c>
      <c r="E52" s="351">
        <v>2118981900</v>
      </c>
      <c r="F52" s="351">
        <v>597337100</v>
      </c>
      <c r="G52" s="351">
        <v>597337100</v>
      </c>
      <c r="H52" s="351">
        <v>597337100</v>
      </c>
      <c r="I52" s="255"/>
      <c r="J52" s="382">
        <v>353918300</v>
      </c>
      <c r="K52" s="382">
        <v>485918300</v>
      </c>
      <c r="L52" s="382">
        <v>485918300</v>
      </c>
      <c r="M52" s="664"/>
      <c r="N52" s="718"/>
      <c r="O52" s="718"/>
      <c r="P52" s="718"/>
      <c r="Q52" s="664"/>
      <c r="R52" s="721"/>
      <c r="S52" s="721"/>
      <c r="T52" s="664"/>
      <c r="U52" s="664"/>
      <c r="V52" s="724"/>
    </row>
    <row r="53" spans="1:22" ht="35.450000000000003" customHeight="1" x14ac:dyDescent="0.25">
      <c r="A53" s="726"/>
      <c r="B53" s="735"/>
      <c r="C53" s="738"/>
      <c r="D53" s="256" t="s">
        <v>35</v>
      </c>
      <c r="E53" s="344">
        <v>0</v>
      </c>
      <c r="F53" s="344">
        <v>0</v>
      </c>
      <c r="G53" s="344">
        <v>0</v>
      </c>
      <c r="H53" s="344">
        <v>0</v>
      </c>
      <c r="I53" s="255"/>
      <c r="J53" s="383"/>
      <c r="K53" s="384"/>
      <c r="L53" s="384"/>
      <c r="M53" s="664"/>
      <c r="N53" s="718"/>
      <c r="O53" s="718"/>
      <c r="P53" s="718"/>
      <c r="Q53" s="664"/>
      <c r="R53" s="721"/>
      <c r="S53" s="721"/>
      <c r="T53" s="664"/>
      <c r="U53" s="664"/>
      <c r="V53" s="724"/>
    </row>
    <row r="54" spans="1:22" ht="35.450000000000003" customHeight="1" thickBot="1" x14ac:dyDescent="0.3">
      <c r="A54" s="726"/>
      <c r="B54" s="736"/>
      <c r="C54" s="739"/>
      <c r="D54" s="206" t="s">
        <v>36</v>
      </c>
      <c r="E54" s="355">
        <v>0</v>
      </c>
      <c r="F54" s="385">
        <v>56803000</v>
      </c>
      <c r="G54" s="385">
        <v>56803000</v>
      </c>
      <c r="H54" s="385">
        <v>56803000</v>
      </c>
      <c r="I54" s="347"/>
      <c r="J54" s="363">
        <v>25428000</v>
      </c>
      <c r="K54" s="363">
        <v>30518259</v>
      </c>
      <c r="L54" s="363">
        <v>51797381</v>
      </c>
      <c r="M54" s="681"/>
      <c r="N54" s="719"/>
      <c r="O54" s="719"/>
      <c r="P54" s="719"/>
      <c r="Q54" s="681"/>
      <c r="R54" s="722"/>
      <c r="S54" s="722"/>
      <c r="T54" s="681"/>
      <c r="U54" s="681"/>
      <c r="V54" s="725"/>
    </row>
    <row r="55" spans="1:22" ht="35.450000000000003" customHeight="1" x14ac:dyDescent="0.25">
      <c r="A55" s="726">
        <v>13</v>
      </c>
      <c r="B55" s="728" t="s">
        <v>167</v>
      </c>
      <c r="C55" s="731" t="s">
        <v>209</v>
      </c>
      <c r="D55" s="205" t="s">
        <v>198</v>
      </c>
      <c r="E55" s="357">
        <v>4</v>
      </c>
      <c r="F55" s="357">
        <v>3</v>
      </c>
      <c r="G55" s="357">
        <v>3</v>
      </c>
      <c r="H55" s="357">
        <v>3</v>
      </c>
      <c r="I55" s="348"/>
      <c r="J55" s="360">
        <v>2.25</v>
      </c>
      <c r="K55" s="360">
        <v>2.5</v>
      </c>
      <c r="L55" s="360">
        <v>2.75</v>
      </c>
      <c r="M55" s="663"/>
      <c r="N55" s="717" t="s">
        <v>121</v>
      </c>
      <c r="O55" s="717" t="s">
        <v>121</v>
      </c>
      <c r="P55" s="717" t="s">
        <v>121</v>
      </c>
      <c r="Q55" s="663" t="s">
        <v>199</v>
      </c>
      <c r="R55" s="720">
        <v>7541356</v>
      </c>
      <c r="S55" s="720"/>
      <c r="T55" s="663" t="s">
        <v>200</v>
      </c>
      <c r="U55" s="663" t="s">
        <v>201</v>
      </c>
      <c r="V55" s="723">
        <v>7541356</v>
      </c>
    </row>
    <row r="56" spans="1:22" ht="35.450000000000003" customHeight="1" x14ac:dyDescent="0.25">
      <c r="A56" s="726"/>
      <c r="B56" s="729"/>
      <c r="C56" s="732"/>
      <c r="D56" s="256" t="s">
        <v>202</v>
      </c>
      <c r="E56" s="361">
        <v>618730734</v>
      </c>
      <c r="F56" s="361">
        <v>126783000</v>
      </c>
      <c r="G56" s="361">
        <v>126783000</v>
      </c>
      <c r="H56" s="361">
        <v>126783000</v>
      </c>
      <c r="I56" s="255"/>
      <c r="J56" s="342">
        <v>119778700</v>
      </c>
      <c r="K56" s="343">
        <v>119778700</v>
      </c>
      <c r="L56" s="343">
        <v>119778700</v>
      </c>
      <c r="M56" s="664"/>
      <c r="N56" s="718"/>
      <c r="O56" s="718"/>
      <c r="P56" s="718"/>
      <c r="Q56" s="664"/>
      <c r="R56" s="721"/>
      <c r="S56" s="721"/>
      <c r="T56" s="664"/>
      <c r="U56" s="664"/>
      <c r="V56" s="724"/>
    </row>
    <row r="57" spans="1:22" ht="35.450000000000003" customHeight="1" x14ac:dyDescent="0.25">
      <c r="A57" s="726"/>
      <c r="B57" s="729"/>
      <c r="C57" s="732"/>
      <c r="D57" s="256" t="s">
        <v>35</v>
      </c>
      <c r="E57" s="344">
        <v>0</v>
      </c>
      <c r="F57" s="344">
        <v>0</v>
      </c>
      <c r="G57" s="344">
        <v>0</v>
      </c>
      <c r="H57" s="344">
        <v>0</v>
      </c>
      <c r="I57" s="255"/>
      <c r="J57" s="383"/>
      <c r="K57" s="384"/>
      <c r="L57" s="384"/>
      <c r="M57" s="664"/>
      <c r="N57" s="718"/>
      <c r="O57" s="718"/>
      <c r="P57" s="718"/>
      <c r="Q57" s="664"/>
      <c r="R57" s="721"/>
      <c r="S57" s="721"/>
      <c r="T57" s="664"/>
      <c r="U57" s="664"/>
      <c r="V57" s="724"/>
    </row>
    <row r="58" spans="1:22" ht="35.450000000000003" customHeight="1" thickBot="1" x14ac:dyDescent="0.3">
      <c r="A58" s="727"/>
      <c r="B58" s="730"/>
      <c r="C58" s="733"/>
      <c r="D58" s="206" t="s">
        <v>36</v>
      </c>
      <c r="E58" s="355">
        <v>0</v>
      </c>
      <c r="F58" s="356">
        <v>9923333</v>
      </c>
      <c r="G58" s="356">
        <v>9923333</v>
      </c>
      <c r="H58" s="356">
        <v>9923333</v>
      </c>
      <c r="I58" s="347"/>
      <c r="J58" s="362">
        <v>9923333</v>
      </c>
      <c r="K58" s="363">
        <v>9923333</v>
      </c>
      <c r="L58" s="363">
        <v>9923333</v>
      </c>
      <c r="M58" s="681"/>
      <c r="N58" s="719"/>
      <c r="O58" s="719"/>
      <c r="P58" s="719"/>
      <c r="Q58" s="681"/>
      <c r="R58" s="722"/>
      <c r="S58" s="722"/>
      <c r="T58" s="681"/>
      <c r="U58" s="681"/>
      <c r="V58" s="725"/>
    </row>
    <row r="59" spans="1:22" ht="35.450000000000003" customHeight="1" x14ac:dyDescent="0.25">
      <c r="A59" s="710" t="s">
        <v>37</v>
      </c>
      <c r="B59" s="711"/>
      <c r="C59" s="712"/>
      <c r="D59" s="205" t="s">
        <v>38</v>
      </c>
      <c r="E59" s="386">
        <v>17922658589</v>
      </c>
      <c r="F59" s="386">
        <v>3982000000</v>
      </c>
      <c r="G59" s="386">
        <v>4162000000</v>
      </c>
      <c r="H59" s="386">
        <v>4162000000</v>
      </c>
      <c r="I59" s="348"/>
      <c r="J59" s="387">
        <v>3277524840</v>
      </c>
      <c r="K59" s="387">
        <v>3584410772</v>
      </c>
      <c r="L59" s="387">
        <v>3755312372</v>
      </c>
      <c r="M59" s="388"/>
      <c r="N59" s="389"/>
      <c r="O59" s="389"/>
      <c r="P59" s="390"/>
      <c r="Q59" s="205"/>
      <c r="R59" s="389"/>
      <c r="S59" s="389"/>
      <c r="T59" s="390"/>
      <c r="U59" s="205"/>
      <c r="V59" s="205"/>
    </row>
    <row r="60" spans="1:22" ht="35.450000000000003" customHeight="1" thickBot="1" x14ac:dyDescent="0.3">
      <c r="A60" s="713"/>
      <c r="B60" s="714"/>
      <c r="C60" s="715"/>
      <c r="D60" s="309" t="s">
        <v>39</v>
      </c>
      <c r="E60" s="391">
        <v>0</v>
      </c>
      <c r="F60" s="391">
        <v>521392639</v>
      </c>
      <c r="G60" s="391">
        <v>521392639</v>
      </c>
      <c r="H60" s="391">
        <v>521392639</v>
      </c>
      <c r="I60" s="347"/>
      <c r="J60" s="391">
        <v>128523831</v>
      </c>
      <c r="K60" s="363">
        <v>272585276</v>
      </c>
      <c r="L60" s="363">
        <v>472729331</v>
      </c>
      <c r="M60" s="392"/>
      <c r="N60" s="393"/>
      <c r="O60" s="393"/>
      <c r="P60" s="394"/>
      <c r="Q60" s="393"/>
      <c r="R60" s="393"/>
      <c r="S60" s="393"/>
      <c r="T60" s="394"/>
      <c r="U60" s="393"/>
      <c r="V60" s="393"/>
    </row>
    <row r="61" spans="1:22" ht="18" x14ac:dyDescent="0.25">
      <c r="D61" s="207"/>
      <c r="E61" s="207"/>
      <c r="F61" s="207"/>
      <c r="G61" s="207"/>
      <c r="H61" s="207"/>
      <c r="I61" s="207"/>
      <c r="J61" s="310"/>
      <c r="K61" s="310"/>
      <c r="L61" s="310"/>
      <c r="M61" s="310"/>
      <c r="N61" s="310"/>
      <c r="O61" s="310"/>
      <c r="Q61" s="311"/>
      <c r="R61" s="311"/>
      <c r="S61" s="311"/>
    </row>
    <row r="62" spans="1:22" ht="18" x14ac:dyDescent="0.25">
      <c r="D62" s="207"/>
      <c r="E62" s="207"/>
      <c r="F62" s="207"/>
      <c r="G62" s="207"/>
      <c r="H62" s="207"/>
      <c r="I62" s="312"/>
      <c r="J62" s="310"/>
      <c r="K62" s="310"/>
      <c r="L62" s="310"/>
      <c r="M62" s="310"/>
      <c r="N62" s="310"/>
      <c r="O62" s="310"/>
      <c r="P62" s="313"/>
      <c r="Q62" s="313"/>
      <c r="R62" s="313"/>
      <c r="S62" s="313"/>
      <c r="T62" s="716"/>
      <c r="U62" s="716"/>
      <c r="V62" s="716"/>
    </row>
    <row r="63" spans="1:22" ht="18" x14ac:dyDescent="0.25">
      <c r="D63" s="207"/>
      <c r="E63" s="207"/>
      <c r="F63" s="207"/>
      <c r="G63" s="207"/>
      <c r="H63" s="207"/>
      <c r="I63" s="207"/>
      <c r="J63" s="314"/>
      <c r="K63" s="310"/>
      <c r="L63" s="310"/>
      <c r="M63" s="310"/>
      <c r="N63" s="310"/>
      <c r="O63" s="310"/>
      <c r="P63" s="313"/>
      <c r="Q63" s="313"/>
      <c r="R63" s="313"/>
      <c r="S63" s="313"/>
      <c r="T63" s="310"/>
      <c r="U63" s="310"/>
    </row>
    <row r="64" spans="1:22" ht="18" x14ac:dyDescent="0.25">
      <c r="D64" s="207"/>
      <c r="E64" s="207"/>
      <c r="F64" s="207"/>
      <c r="G64" s="207"/>
      <c r="H64" s="207"/>
      <c r="I64" s="207"/>
      <c r="J64" s="312"/>
      <c r="P64" s="337"/>
      <c r="Q64" s="337"/>
      <c r="R64" s="337"/>
      <c r="S64" s="337"/>
    </row>
    <row r="65" spans="4:19" ht="18" x14ac:dyDescent="0.25">
      <c r="D65" s="207"/>
      <c r="E65" s="207"/>
      <c r="F65" s="207"/>
      <c r="G65" s="207"/>
      <c r="H65" s="207"/>
      <c r="I65" s="207"/>
      <c r="P65" s="337"/>
      <c r="Q65" s="337"/>
      <c r="R65" s="337"/>
      <c r="S65" s="337"/>
    </row>
    <row r="66" spans="4:19" ht="18" x14ac:dyDescent="0.25">
      <c r="D66" s="207"/>
      <c r="E66" s="207"/>
      <c r="F66" s="207"/>
      <c r="G66" s="207"/>
      <c r="H66" s="207"/>
      <c r="I66" s="207"/>
      <c r="P66" s="337"/>
      <c r="Q66" s="337"/>
      <c r="R66" s="337"/>
      <c r="S66" s="337"/>
    </row>
    <row r="68" spans="4:19" x14ac:dyDescent="0.25">
      <c r="J68" s="208"/>
      <c r="K68" s="395"/>
    </row>
    <row r="71" spans="4:19" x14ac:dyDescent="0.25">
      <c r="J71" s="312"/>
    </row>
    <row r="72" spans="4:19" x14ac:dyDescent="0.25">
      <c r="J72" s="312"/>
    </row>
    <row r="84" spans="5:6" ht="15.75" thickBot="1" x14ac:dyDescent="0.3"/>
    <row r="85" spans="5:6" x14ac:dyDescent="0.25">
      <c r="E85" s="257"/>
      <c r="F85" s="258"/>
    </row>
  </sheetData>
  <mergeCells count="172">
    <mergeCell ref="U7:U10"/>
    <mergeCell ref="V7:V10"/>
    <mergeCell ref="F5:I5"/>
    <mergeCell ref="J5:M5"/>
    <mergeCell ref="A1:E4"/>
    <mergeCell ref="F1:V1"/>
    <mergeCell ref="F2:V2"/>
    <mergeCell ref="G3:V3"/>
    <mergeCell ref="G4:V4"/>
    <mergeCell ref="A5:A6"/>
    <mergeCell ref="B5:B6"/>
    <mergeCell ref="C5:C6"/>
    <mergeCell ref="D5:D6"/>
    <mergeCell ref="E5:E6"/>
    <mergeCell ref="N5:Q5"/>
    <mergeCell ref="R5:V5"/>
    <mergeCell ref="P11:P14"/>
    <mergeCell ref="Q11:Q14"/>
    <mergeCell ref="R11:S14"/>
    <mergeCell ref="T11:T14"/>
    <mergeCell ref="U11:U14"/>
    <mergeCell ref="V11:V14"/>
    <mergeCell ref="A11:A14"/>
    <mergeCell ref="B11:B14"/>
    <mergeCell ref="C11:C14"/>
    <mergeCell ref="M11:M14"/>
    <mergeCell ref="N11:N14"/>
    <mergeCell ref="O11:O14"/>
    <mergeCell ref="A7:A10"/>
    <mergeCell ref="B7:B10"/>
    <mergeCell ref="C7:C10"/>
    <mergeCell ref="M7:M10"/>
    <mergeCell ref="N7:N10"/>
    <mergeCell ref="O7:O10"/>
    <mergeCell ref="P7:P10"/>
    <mergeCell ref="Q7:Q10"/>
    <mergeCell ref="R7:S10"/>
    <mergeCell ref="T7:T10"/>
    <mergeCell ref="P15:P18"/>
    <mergeCell ref="Q15:Q18"/>
    <mergeCell ref="R15:S18"/>
    <mergeCell ref="T15:T18"/>
    <mergeCell ref="U15:U18"/>
    <mergeCell ref="V15:V18"/>
    <mergeCell ref="A15:A18"/>
    <mergeCell ref="B15:B18"/>
    <mergeCell ref="C15:C18"/>
    <mergeCell ref="M15:M18"/>
    <mergeCell ref="N15:N18"/>
    <mergeCell ref="O15:O18"/>
    <mergeCell ref="P19:P22"/>
    <mergeCell ref="Q19:Q22"/>
    <mergeCell ref="R19:S22"/>
    <mergeCell ref="T19:T22"/>
    <mergeCell ref="U19:U22"/>
    <mergeCell ref="V19:V22"/>
    <mergeCell ref="A19:A22"/>
    <mergeCell ref="B19:B22"/>
    <mergeCell ref="C19:C22"/>
    <mergeCell ref="M19:M22"/>
    <mergeCell ref="N19:N22"/>
    <mergeCell ref="O19:O22"/>
    <mergeCell ref="P23:P26"/>
    <mergeCell ref="Q23:Q26"/>
    <mergeCell ref="R23:S26"/>
    <mergeCell ref="T23:T26"/>
    <mergeCell ref="U23:U26"/>
    <mergeCell ref="V23:V26"/>
    <mergeCell ref="A23:A26"/>
    <mergeCell ref="B23:B26"/>
    <mergeCell ref="C23:C26"/>
    <mergeCell ref="M23:M26"/>
    <mergeCell ref="N23:N26"/>
    <mergeCell ref="O23:O26"/>
    <mergeCell ref="P27:P30"/>
    <mergeCell ref="Q27:Q30"/>
    <mergeCell ref="R27:S30"/>
    <mergeCell ref="T27:T30"/>
    <mergeCell ref="U27:U30"/>
    <mergeCell ref="V27:V30"/>
    <mergeCell ref="A27:A30"/>
    <mergeCell ref="B27:B30"/>
    <mergeCell ref="C27:C30"/>
    <mergeCell ref="M27:M30"/>
    <mergeCell ref="N27:N30"/>
    <mergeCell ref="O27:O30"/>
    <mergeCell ref="P31:P34"/>
    <mergeCell ref="Q31:Q34"/>
    <mergeCell ref="R31:S34"/>
    <mergeCell ref="T31:T34"/>
    <mergeCell ref="U31:U34"/>
    <mergeCell ref="V31:V34"/>
    <mergeCell ref="A31:A34"/>
    <mergeCell ref="B31:B34"/>
    <mergeCell ref="C31:C34"/>
    <mergeCell ref="M31:M34"/>
    <mergeCell ref="N31:N34"/>
    <mergeCell ref="O31:O34"/>
    <mergeCell ref="P35:P38"/>
    <mergeCell ref="Q35:Q38"/>
    <mergeCell ref="R35:S38"/>
    <mergeCell ref="T35:T38"/>
    <mergeCell ref="U35:U38"/>
    <mergeCell ref="V35:V38"/>
    <mergeCell ref="A35:A38"/>
    <mergeCell ref="B35:B38"/>
    <mergeCell ref="C35:C38"/>
    <mergeCell ref="M35:M38"/>
    <mergeCell ref="N35:N38"/>
    <mergeCell ref="O35:O38"/>
    <mergeCell ref="P39:P42"/>
    <mergeCell ref="Q39:Q42"/>
    <mergeCell ref="R39:S42"/>
    <mergeCell ref="T39:T42"/>
    <mergeCell ref="U39:U42"/>
    <mergeCell ref="V39:V42"/>
    <mergeCell ref="A39:A42"/>
    <mergeCell ref="B39:B42"/>
    <mergeCell ref="C39:C42"/>
    <mergeCell ref="M39:M42"/>
    <mergeCell ref="N39:N42"/>
    <mergeCell ref="O39:O42"/>
    <mergeCell ref="P43:P46"/>
    <mergeCell ref="Q43:Q46"/>
    <mergeCell ref="R43:S46"/>
    <mergeCell ref="T43:T46"/>
    <mergeCell ref="U43:U46"/>
    <mergeCell ref="V43:V46"/>
    <mergeCell ref="A43:A46"/>
    <mergeCell ref="B43:B46"/>
    <mergeCell ref="C43:C46"/>
    <mergeCell ref="M43:M46"/>
    <mergeCell ref="N43:N46"/>
    <mergeCell ref="O43:O46"/>
    <mergeCell ref="P47:P50"/>
    <mergeCell ref="Q47:Q50"/>
    <mergeCell ref="R47:S50"/>
    <mergeCell ref="T47:T50"/>
    <mergeCell ref="U47:U50"/>
    <mergeCell ref="V47:V50"/>
    <mergeCell ref="A47:A50"/>
    <mergeCell ref="B47:B50"/>
    <mergeCell ref="C47:C50"/>
    <mergeCell ref="M47:M50"/>
    <mergeCell ref="N47:N50"/>
    <mergeCell ref="O47:O50"/>
    <mergeCell ref="P51:P54"/>
    <mergeCell ref="Q51:Q54"/>
    <mergeCell ref="R51:S54"/>
    <mergeCell ref="T51:T54"/>
    <mergeCell ref="U51:U54"/>
    <mergeCell ref="V51:V54"/>
    <mergeCell ref="A51:A54"/>
    <mergeCell ref="B51:B54"/>
    <mergeCell ref="C51:C54"/>
    <mergeCell ref="M51:M54"/>
    <mergeCell ref="N51:N54"/>
    <mergeCell ref="O51:O54"/>
    <mergeCell ref="A59:C60"/>
    <mergeCell ref="T62:V62"/>
    <mergeCell ref="P55:P58"/>
    <mergeCell ref="Q55:Q58"/>
    <mergeCell ref="R55:S58"/>
    <mergeCell ref="T55:T58"/>
    <mergeCell ref="U55:U58"/>
    <mergeCell ref="V55:V58"/>
    <mergeCell ref="A55:A58"/>
    <mergeCell ref="B55:B58"/>
    <mergeCell ref="C55:C58"/>
    <mergeCell ref="M55:M58"/>
    <mergeCell ref="N55:N58"/>
    <mergeCell ref="O55:O58"/>
  </mergeCells>
  <pageMargins left="1.44" right="0.22" top="0.74803149606299213" bottom="0.74803149606299213" header="0.31496062992125984" footer="0.31496062992125984"/>
  <pageSetup paperSize="5" scale="53" orientation="landscape" r:id="rId1"/>
  <rowBreaks count="3" manualBreakCount="3">
    <brk id="26" max="16383" man="1"/>
    <brk id="50" max="16383" man="1"/>
    <brk id="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TERRITORIALIZACION</vt:lpstr>
      <vt:lpstr>GESTIÓN!Área_de_impresión</vt:lpstr>
      <vt:lpstr>INVERSIÓN!Área_de_impresión</vt:lpstr>
      <vt:lpstr>TERRITORIALIZACION!Área_de_impresión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2014-05-30T20:08:15Z</cp:lastPrinted>
  <dcterms:created xsi:type="dcterms:W3CDTF">2010-03-25T16:40:43Z</dcterms:created>
  <dcterms:modified xsi:type="dcterms:W3CDTF">2019-03-04T15:21:36Z</dcterms:modified>
</cp:coreProperties>
</file>